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US - Utilities" sheetId="2" r:id="rId6"/>
    <sheet state="visible" name="US - Technology" sheetId="3" r:id="rId7"/>
    <sheet state="visible" name="US - Consumer" sheetId="4" r:id="rId8"/>
    <sheet state="visible" name="US - Services" sheetId="5" r:id="rId9"/>
    <sheet state="visible" name="US - Financial" sheetId="6" r:id="rId10"/>
    <sheet state="visible" name="US - Healthcare" sheetId="7" r:id="rId11"/>
    <sheet state="visible" name="US - Industrial" sheetId="8" r:id="rId12"/>
    <sheet state="visible" name="US - Basic Materials" sheetId="9" r:id="rId13"/>
    <sheet state="visible" name="Canada - Financial" sheetId="10" r:id="rId14"/>
    <sheet state="visible" name="Canada - Basic Materials" sheetId="11" r:id="rId15"/>
    <sheet state="visible" name="Canada - Technology" sheetId="12" r:id="rId16"/>
    <sheet state="visible" name="Canada - Industrial" sheetId="13" r:id="rId17"/>
    <sheet state="visible" name="Canada - Healthcare" sheetId="14" r:id="rId18"/>
    <sheet state="visible" name="Canada - Consumer" sheetId="15" r:id="rId19"/>
    <sheet state="visible" name="Canada - Services" sheetId="16" r:id="rId20"/>
    <sheet state="visible" name="Canada - Utilities" sheetId="17" r:id="rId21"/>
    <sheet state="visible" name="Europe" sheetId="18" r:id="rId22"/>
    <sheet state="visible" name="UK - Basic Materials" sheetId="19" r:id="rId23"/>
    <sheet state="visible" name="UK - Technology" sheetId="20" r:id="rId24"/>
    <sheet state="visible" name="UK - Industrial" sheetId="21" r:id="rId25"/>
    <sheet state="visible" name="UK - Financial" sheetId="22" r:id="rId26"/>
    <sheet state="visible" name="UK - Healthcare" sheetId="23" r:id="rId27"/>
    <sheet state="visible" name="UK - Consumer" sheetId="24" r:id="rId28"/>
    <sheet state="visible" name="UK - Services" sheetId="25" r:id="rId29"/>
    <sheet state="visible" name="Asian" sheetId="26" r:id="rId30"/>
    <sheet state="visible" name="Australia - Financial" sheetId="27" r:id="rId31"/>
    <sheet state="visible" name="Australia - Technology" sheetId="28" r:id="rId32"/>
    <sheet state="visible" name="Australia - Basic Materials" sheetId="29" r:id="rId33"/>
    <sheet state="visible" name="Australia - Consumer" sheetId="30" r:id="rId34"/>
    <sheet state="visible" name="Australia - Healthcare" sheetId="31" r:id="rId35"/>
    <sheet state="visible" name="Australia - Industrial" sheetId="32" r:id="rId36"/>
    <sheet state="visible" name="Graveyard" sheetId="33" r:id="rId37"/>
  </sheets>
  <definedNames>
    <definedName hidden="1" localSheetId="1" name="_xlnm._FilterDatabase">'US - Utilities'!$C$1:$Y$999</definedName>
    <definedName hidden="1" localSheetId="2" name="_xlnm._FilterDatabase">'US - Technology'!$C$1:$AE$997</definedName>
    <definedName hidden="1" localSheetId="3" name="_xlnm._FilterDatabase">'US - Consumer'!$C$1:$AL$997</definedName>
    <definedName hidden="1" localSheetId="4" name="_xlnm._FilterDatabase">'US - Services'!$C$1:$AJ$999</definedName>
    <definedName hidden="1" localSheetId="5" name="_xlnm._FilterDatabase">'US - Financial'!$C$1:$AD$994</definedName>
    <definedName hidden="1" localSheetId="6" name="_xlnm._FilterDatabase">'US - Healthcare'!$C$1:$AE$997</definedName>
    <definedName hidden="1" localSheetId="7" name="_xlnm._FilterDatabase">'US - Industrial'!$C$1:$AM$985</definedName>
    <definedName hidden="1" localSheetId="8" name="_xlnm._FilterDatabase">'US - Basic Materials'!$C$1:$AG$975</definedName>
    <definedName hidden="1" localSheetId="9" name="_xlnm._FilterDatabase">'Canada - Financial'!$C$1:$AB$996</definedName>
    <definedName hidden="1" localSheetId="10" name="_xlnm._FilterDatabase">'Canada - Basic Materials'!$C$1:$AD$987</definedName>
    <definedName hidden="1" localSheetId="11" name="_xlnm._FilterDatabase">'Canada - Technology'!$C$1:$AF$999</definedName>
    <definedName hidden="1" localSheetId="12" name="_xlnm._FilterDatabase">'Canada - Industrial'!$C$1:$AM$989</definedName>
    <definedName hidden="1" localSheetId="13" name="_xlnm._FilterDatabase">'Canada - Healthcare'!$C$1:$AG$996</definedName>
    <definedName hidden="1" localSheetId="14" name="_xlnm._FilterDatabase">'Canada - Consumer'!$C$1:$AJ$999</definedName>
    <definedName hidden="1" localSheetId="15" name="_xlnm._FilterDatabase">'Canada - Services'!$C$1:$AH$998</definedName>
    <definedName hidden="1" localSheetId="16" name="_xlnm._FilterDatabase">'Canada - Utilities'!$C$1:$Y$999</definedName>
    <definedName hidden="1" localSheetId="17" name="_xlnm._FilterDatabase">Europe!$C$1:$AJ$995</definedName>
    <definedName hidden="1" localSheetId="18" name="_xlnm._FilterDatabase">'UK - Basic Materials'!$C$1:$AE$953</definedName>
    <definedName hidden="1" localSheetId="19" name="_xlnm._FilterDatabase">'UK - Technology'!$C$1:$AE$956</definedName>
    <definedName hidden="1" localSheetId="20" name="_xlnm._FilterDatabase">'UK - Industrial'!$C$1:$AL$964</definedName>
    <definedName hidden="1" localSheetId="21" name="_xlnm._FilterDatabase">'UK - Financial'!$C$1:$AC$958</definedName>
    <definedName hidden="1" localSheetId="22" name="_xlnm._FilterDatabase">'UK - Healthcare'!$C$1:$AD$956</definedName>
    <definedName hidden="1" localSheetId="23" name="_xlnm._FilterDatabase">'UK - Consumer'!$C$1:$AI$958</definedName>
    <definedName hidden="1" localSheetId="24" name="_xlnm._FilterDatabase">'UK - Services'!$C$1:$AI$959</definedName>
    <definedName hidden="1" localSheetId="25" name="_xlnm._FilterDatabase">Asian!$D$1:$AM$997</definedName>
    <definedName hidden="1" localSheetId="26" name="_xlnm._FilterDatabase">'Australia - Financial'!$C$1:$AL$957</definedName>
    <definedName hidden="1" localSheetId="27" name="_xlnm._FilterDatabase">'Australia - Technology'!$C$1:$AE$968</definedName>
    <definedName hidden="1" localSheetId="28" name="_xlnm._FilterDatabase">'Australia - Basic Materials'!$C$1:$AD$957</definedName>
    <definedName hidden="1" localSheetId="29" name="_xlnm._FilterDatabase">'Australia - Consumer'!$C$1:$AI$961</definedName>
    <definedName hidden="1" localSheetId="30" name="_xlnm._FilterDatabase">'Australia - Healthcare'!$C$1:$AD$960</definedName>
    <definedName hidden="1" localSheetId="31" name="_xlnm._FilterDatabase">'Australia - Industrial'!$C$1:$AL$959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months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Return on assets Trailing twelve months</t>
      </text>
    </comment>
    <comment authorId="0" ref="R1">
      <text>
        <t xml:space="preserve">Return on equity Trailing twelve months</t>
      </text>
    </comment>
    <comment authorId="0" ref="S1">
      <text>
        <t xml:space="preserve">Price to book ratio</t>
      </text>
    </comment>
    <comment authorId="0" ref="T1">
      <text>
        <t xml:space="preserve">Price to earnings ratio</t>
      </text>
    </comment>
    <comment authorId="0" ref="U1">
      <text>
        <t xml:space="preserve">Forward price to earnings ratio</t>
      </text>
    </comment>
    <comment authorId="0" ref="V1">
      <text>
        <t xml:space="preserve">Dividend Yield</t>
      </text>
    </comment>
    <comment authorId="0" ref="W1">
      <text>
        <t xml:space="preserve">Enterprise Value</t>
      </text>
    </comment>
    <comment authorId="0" ref="Y1">
      <text>
        <t xml:space="preserve">Shares outstanding in millions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Operating margin trailing twelve month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Return on assets Trailing twelve months</t>
      </text>
    </comment>
    <comment authorId="0" ref="V1">
      <text>
        <t xml:space="preserve">Return on equity Trailing twelve months</t>
      </text>
    </comment>
    <comment authorId="0" ref="W1">
      <text>
        <t xml:space="preserve">Cash return on capital invested trailing twelve months
FCF/Total Capital</t>
      </text>
    </comment>
    <comment authorId="0" ref="X1">
      <text>
        <t xml:space="preserve">Price to earnings ratio</t>
      </text>
    </comment>
    <comment authorId="0" ref="Y1">
      <text>
        <t xml:space="preserve">Forward price to earnings ratio</t>
      </text>
    </comment>
    <comment authorId="0" ref="Z1">
      <text>
        <t xml:space="preserve">Price to sales ratio</t>
      </text>
    </comment>
    <comment authorId="0" ref="AA1">
      <text>
        <t xml:space="preserve">Enterprise value to free cash flow</t>
      </text>
    </comment>
    <comment authorId="0" ref="AB1">
      <text>
        <t xml:space="preserve">Dividend Yield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Trailing twelve month COGS / average Inventory</t>
      </text>
    </comment>
    <comment authorId="0" ref="W1">
      <text>
        <t xml:space="preserve">Trailing twelve month capital expenditures to revenue</t>
      </text>
    </comment>
    <comment authorId="0" ref="X1">
      <text>
        <t xml:space="preserve">Total cash on hand
</t>
      </text>
    </comment>
    <comment authorId="0" ref="Y1">
      <text>
        <t xml:space="preserve">Cash to total assets (most recent quarter)</t>
      </text>
    </comment>
    <comment authorId="0" ref="Z1">
      <text>
        <t xml:space="preserve">Total Debt - Cash and Cash equivalents (most recent quarter)</t>
      </text>
    </comment>
    <comment authorId="0" ref="AA1">
      <text>
        <t xml:space="preserve">NET DEBT / Shareholder Equity (most recent quarter)</t>
      </text>
    </comment>
    <comment authorId="0" ref="AB1">
      <text>
        <t xml:space="preserve">Return on assets Trailing twelve months</t>
      </text>
    </comment>
    <comment authorId="0" ref="AC1">
      <text>
        <t xml:space="preserve">Return on equity Trailing twelve months</t>
      </text>
    </comment>
    <comment authorId="0" ref="AD1">
      <text>
        <t xml:space="preserve">Cash return on capital invested trailing twelve months
FCF/Total Capital</t>
      </text>
    </comment>
    <comment authorId="0" ref="AE1">
      <text>
        <t xml:space="preserve">Price to earnings ratio</t>
      </text>
    </comment>
    <comment authorId="0" ref="AF1">
      <text>
        <t xml:space="preserve">Forward price to earnings ratio</t>
      </text>
    </comment>
    <comment authorId="0" ref="AG1">
      <text>
        <t xml:space="preserve">Price to sales ratio</t>
      </text>
    </comment>
    <comment authorId="0" ref="AH1">
      <text>
        <t xml:space="preserve">Enterprise value to free cash flow</t>
      </text>
    </comment>
    <comment authorId="0" ref="AI1">
      <text>
        <t xml:space="preserve">Dividend Yield</t>
      </text>
    </comment>
    <comment authorId="0" ref="AJ1">
      <text>
        <t xml:space="preserve">Enterprise Value</t>
      </text>
    </comment>
    <comment authorId="0" ref="AL1">
      <text>
        <t xml:space="preserve">Shares outstanding in millions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Trailing twelve month capital expenditures to revenue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Cash return on capital invested trailing twelve months
FCF/Total Capital</t>
      </text>
    </comment>
    <comment authorId="0" ref="AB1">
      <text>
        <t xml:space="preserve">Price to earnings ratio</t>
      </text>
    </comment>
    <comment authorId="0" ref="AC1">
      <text>
        <t xml:space="preserve">Forward price to earnings ratio</t>
      </text>
    </comment>
    <comment authorId="0" ref="AD1">
      <text>
        <t xml:space="preserve">Price to sales ratio</t>
      </text>
    </comment>
    <comment authorId="0" ref="AE1">
      <text>
        <t xml:space="preserve">Price to book ratio</t>
      </text>
    </comment>
    <comment authorId="0" ref="AF1">
      <text>
        <t xml:space="preserve">Enterprise value to free cash flow</t>
      </text>
    </comment>
    <comment authorId="0" ref="AG1">
      <text>
        <t xml:space="preserve">Dividend Yield</t>
      </text>
    </comment>
    <comment authorId="0" ref="AH1">
      <text>
        <t xml:space="preserve">Enterprise Value</t>
      </text>
    </comment>
    <comment authorId="0" ref="AJ1">
      <text>
        <t xml:space="preserve">Shares outstanding in millions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
</t>
      </text>
    </comment>
    <comment authorId="0" ref="T1">
      <text>
        <t xml:space="preserve">Operating margin trailing twelve month</t>
      </text>
    </comment>
    <comment authorId="0" ref="U1">
      <text>
        <t xml:space="preserve">Return on assets Trailing twelve months</t>
      </text>
    </comment>
    <comment authorId="0" ref="V1">
      <text>
        <t xml:space="preserve">Return on equity Trailing twelve months</t>
      </text>
    </comment>
    <comment authorId="0" ref="W1">
      <text>
        <t xml:space="preserve">Price to book ratio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Price to earnings ratio</t>
      </text>
    </comment>
    <comment authorId="0" ref="Z1">
      <text>
        <t xml:space="preserve">Forward price to earnings ratio</t>
      </text>
    </comment>
    <comment authorId="0" ref="AA1">
      <text>
        <t xml:space="preserve">Dividend Yield</t>
      </text>
    </comment>
    <comment authorId="0" ref="AB1">
      <text>
        <t xml:space="preserve">Enterprise Value</t>
      </text>
    </comment>
    <comment authorId="0" ref="AD1">
      <text>
        <t xml:space="preserve">Shares outstanding in millions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Earnings before interest tax depreciation and amortization as a percentage of revenue
</t>
      </text>
    </comment>
    <comment authorId="0" ref="S1">
      <text>
        <t xml:space="preserve">Research and development trailing twelve months (in millions)</t>
      </text>
    </comment>
    <comment authorId="0" ref="T1">
      <text>
        <t xml:space="preserve">Research and development to revenue trailing twelve months </t>
      </text>
    </comment>
    <comment authorId="0" ref="U1">
      <text>
        <t xml:space="preserve">Total cash on hand</t>
      </text>
    </comment>
    <comment authorId="0" ref="V1">
      <text>
        <t xml:space="preserve">Cash to total assets (most recent quarter)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Price to earnings ratio</t>
      </text>
    </comment>
    <comment authorId="0" ref="AB1">
      <text>
        <t xml:space="preserve">Forward price to earnings ratio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
</t>
      </text>
    </comment>
    <comment authorId="0" ref="T1">
      <text>
        <t xml:space="preserve">Operating margin trailing twelve month</t>
      </text>
    </comment>
    <comment authorId="0" ref="U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V1">
      <text>
        <t xml:space="preserve">Free cash flow over trailing twelve months</t>
      </text>
    </comment>
    <comment authorId="0" ref="W1">
      <text>
        <t xml:space="preserve">Trailing twelve month Free cash flow growth year-over-year</t>
      </text>
    </comment>
    <comment authorId="0" ref="X1">
      <text>
        <t xml:space="preserve">Inventory turnover trailing twelve month COGS / average Inventory</t>
      </text>
    </comment>
    <comment authorId="0" ref="Y1">
      <text>
        <t xml:space="preserve">Trailing twelve month capital expenditures to revenue</t>
      </text>
    </comment>
    <comment authorId="0" ref="Z1">
      <text>
        <t xml:space="preserve">Total Debt - Cash and Cash equivalents (most recent quarter)</t>
      </text>
    </comment>
    <comment authorId="0" ref="AA1">
      <text>
        <t xml:space="preserve">NET DEBT / Shareholder Equity (most recent quarter)</t>
      </text>
    </comment>
    <comment authorId="0" ref="AB1">
      <text>
        <t xml:space="preserve">Return on assets Trailing twelve months</t>
      </text>
    </comment>
    <comment authorId="0" ref="AC1">
      <text>
        <t xml:space="preserve">Return on equity Trailing twelve months</t>
      </text>
    </comment>
    <comment authorId="0" ref="AD1">
      <text>
        <t xml:space="preserve">Cash return on capital invested trailing twelve months</t>
      </text>
    </comment>
    <comment authorId="0" ref="AE1">
      <text>
        <t xml:space="preserve">Price to earnings ratio</t>
      </text>
    </comment>
    <comment authorId="0" ref="AF1">
      <text>
        <t xml:space="preserve"> Forward price to earnings ratio</t>
      </text>
    </comment>
    <comment authorId="0" ref="AG1">
      <text>
        <t xml:space="preserve">Price to sales ratio</t>
      </text>
    </comment>
    <comment authorId="0" ref="AH1">
      <text>
        <t xml:space="preserve">Price to book ratio</t>
      </text>
    </comment>
    <comment authorId="0" ref="AI1">
      <text>
        <t xml:space="preserve">Enterprise value to free cash flow</t>
      </text>
    </comment>
    <comment authorId="0" ref="AJ1">
      <text>
        <t xml:space="preserve">Dividend Yield</t>
      </text>
    </comment>
    <comment authorId="0" ref="AK1">
      <text>
        <t xml:space="preserve">Enterprise Value</t>
      </text>
    </comment>
    <comment authorId="0" ref="AM1">
      <text>
        <t xml:space="preserve">Shares outstanding in millions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Gross margin trailing twelve month</t>
      </text>
    </comment>
    <comment authorId="0" ref="Q1">
      <text>
        <t xml:space="preserve">Earnings before interest tax depreciation and amortization as a percentage of revenue
</t>
      </text>
    </comment>
    <comment authorId="0" ref="R1">
      <text>
        <t xml:space="preserve">Operating margin trailing twelve month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Inventory turnover trailing twelve month COGS / average Inventory</t>
      </text>
    </comment>
    <comment authorId="0" ref="V1">
      <text>
        <t xml:space="preserve">Trailing twelve month capital expenditures to revenue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Price to earnings ratio</t>
      </text>
    </comment>
    <comment authorId="0" ref="AB1">
      <text>
        <t xml:space="preserve">Price to sales ratio</t>
      </text>
    </comment>
    <comment authorId="0" ref="AC1">
      <text>
        <t xml:space="preserve">Price to book ratio</t>
      </text>
    </comment>
    <comment authorId="0" ref="AD1">
      <text>
        <t xml:space="preserve">Dividend Yield</t>
      </text>
    </comment>
    <comment authorId="0" ref="AE1">
      <text>
        <t xml:space="preserve">Enterprise Value</t>
      </text>
    </comment>
    <comment authorId="0" ref="AG1">
      <text>
        <t xml:space="preserve">Shares outstanding in millions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Operating margin trailing twelve month</t>
      </text>
    </comment>
    <comment authorId="0" ref="S1">
      <text>
        <t xml:space="preserve">Return on assets Trailing twelve months</t>
      </text>
    </comment>
    <comment authorId="0" ref="T1">
      <text>
        <t xml:space="preserve">Return on equity Trailing twelve months</t>
      </text>
    </comment>
    <comment authorId="0" ref="U1">
      <text>
        <t xml:space="preserve">Price to book ratio</t>
      </text>
    </comment>
    <comment authorId="0" ref="V1">
      <text>
        <t xml:space="preserve">NET DEBT / Shareholder Equity (most recent quarter)</t>
      </text>
    </comment>
    <comment authorId="0" ref="W1">
      <text>
        <t xml:space="preserve">Price to earnings ratio</t>
      </text>
    </comment>
    <comment authorId="0" ref="X1">
      <text>
        <t xml:space="preserve"> Forward price to earnings ratio</t>
      </text>
    </comment>
    <comment authorId="0" ref="Y1">
      <text>
        <t xml:space="preserve">Dividend Yield</t>
      </text>
    </comment>
    <comment authorId="0" ref="Z1">
      <text>
        <t xml:space="preserve">Enterprise Value</t>
      </text>
    </comment>
    <comment authorId="0" ref="AB1">
      <text>
        <t xml:space="preserve">Shares outstanding in millions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Earnings before interest tax depreciation and amortization over the trailing twelve months (in millions)</t>
      </text>
    </comment>
    <comment authorId="0" ref="J1">
      <text>
        <t xml:space="preserve">Earnings before interest tax depreciation and amortization trailing twelve month growth year-over-year</t>
      </text>
    </comment>
    <comment authorId="0" ref="K1">
      <text>
        <t xml:space="preserve">Earnings before interest tax depreciation and amortization compounded annual growth rate over past 5 years</t>
      </text>
    </comment>
    <comment authorId="0" ref="L1">
      <text>
        <t xml:space="preserve">Enterprise value divided by Earnings before interest tax depreciation and amortization</t>
      </text>
    </comment>
    <comment authorId="0" ref="M1">
      <text>
        <t xml:space="preserve">Trailing twelve month earnings per share</t>
      </text>
    </comment>
    <comment authorId="0" ref="N1">
      <text>
        <t xml:space="preserve">Trailing twelve month earnings per share growth year-over-year</t>
      </text>
    </comment>
    <comment authorId="0" ref="O1">
      <text>
        <t xml:space="preserve">Gross margin trailing twelve month</t>
      </text>
    </comment>
    <comment authorId="0" ref="P1">
      <text>
        <t xml:space="preserve">Earnings before interest tax depreciation and amortization as a percentage of revenue
</t>
      </text>
    </comment>
    <comment authorId="0" ref="Q1">
      <text>
        <t xml:space="preserve">Operating margin trailing twelve month</t>
      </text>
    </comment>
    <comment authorId="0" ref="R1">
      <text>
        <t xml:space="preserve">Free cash flow over trailing twelve months</t>
      </text>
    </comment>
    <comment authorId="0" ref="S1">
      <text>
        <t xml:space="preserve">Trailing twelve month Free cash flow growth year-over-year</t>
      </text>
    </comment>
    <comment authorId="0" ref="T1">
      <text>
        <t xml:space="preserve">Inventory turnover trailing twelve month COGS / average Inventory</t>
      </text>
    </comment>
    <comment authorId="0" ref="U1">
      <text>
        <t xml:space="preserve">Trailing twelve month capital expenditures to revenue</t>
      </text>
    </comment>
    <comment authorId="0" ref="V1">
      <text>
        <t xml:space="preserve">NET DEBT / Shareholder Equity (most recent quarter)</t>
      </text>
    </comment>
    <comment authorId="0" ref="W1">
      <text>
        <t xml:space="preserve">Return on assets Trailing twelve months</t>
      </text>
    </comment>
    <comment authorId="0" ref="X1">
      <text>
        <t xml:space="preserve">Price to earnings ratio</t>
      </text>
    </comment>
    <comment authorId="0" ref="Y1">
      <text>
        <t xml:space="preserve">Price to sales ratio</t>
      </text>
    </comment>
    <comment authorId="0" ref="Z1">
      <text>
        <t xml:space="preserve">Price to book ratio</t>
      </text>
    </comment>
    <comment authorId="0" ref="AA1">
      <text>
        <t xml:space="preserve">Dividend Yield</t>
      </text>
    </comment>
    <comment authorId="0" ref="AB1">
      <text>
        <t xml:space="preserve">Enterprise Value</t>
      </text>
    </comment>
    <comment authorId="0" ref="AD1">
      <text>
        <t xml:space="preserve">Shares outstanding in millions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Earnings before interest tax depreciation and amortization as a percentage of revenue
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Return on assets Trailing twelve months</t>
      </text>
    </comment>
    <comment authorId="0" ref="W1">
      <text>
        <t xml:space="preserve">Return on equity Trailing twelve months</t>
      </text>
    </comment>
    <comment authorId="0" ref="X1">
      <text>
        <t xml:space="preserve">Cash return on capital invested trailing twelve months</t>
      </text>
    </comment>
    <comment authorId="0" ref="Y1">
      <text>
        <t xml:space="preserve">Price to earnings ratio</t>
      </text>
    </comment>
    <comment authorId="0" ref="Z1">
      <text>
        <t xml:space="preserve"> Forward price to earnings ratio</t>
      </text>
    </comment>
    <comment authorId="0" ref="AA1">
      <text>
        <t xml:space="preserve">Price to sales ratio</t>
      </text>
    </comment>
    <comment authorId="0" ref="AB1">
      <text>
        <t xml:space="preserve">Enterprise value to free cash flow</t>
      </text>
    </comment>
    <comment authorId="0" ref="AC1">
      <text>
        <t xml:space="preserve">Dividend Yield</t>
      </text>
    </comment>
    <comment authorId="0" ref="AD1">
      <text>
        <t xml:space="preserve">Enterprise Value</t>
      </text>
    </comment>
    <comment authorId="0" ref="AF1">
      <text>
        <t xml:space="preserve">Shares outstanding in millions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
</t>
      </text>
    </comment>
    <comment authorId="0" ref="T1">
      <text>
        <t xml:space="preserve">Operating margin trailing twelve month</t>
      </text>
    </comment>
    <comment authorId="0" ref="U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V1">
      <text>
        <t xml:space="preserve">Free cash flow over trailing twelve months</t>
      </text>
    </comment>
    <comment authorId="0" ref="W1">
      <text>
        <t xml:space="preserve">Trailing twelve month Free cash flow growth year-over-year</t>
      </text>
    </comment>
    <comment authorId="0" ref="X1">
      <text>
        <t xml:space="preserve">Inventory turnover trailing twelve month COGS / average Inventory</t>
      </text>
    </comment>
    <comment authorId="0" ref="Y1">
      <text>
        <t xml:space="preserve">Trailing twelve month capital expenditures to revenue</t>
      </text>
    </comment>
    <comment authorId="0" ref="Z1">
      <text>
        <t xml:space="preserve">Total Debt - Cash and Cash equivalents (most recent quarter)</t>
      </text>
    </comment>
    <comment authorId="0" ref="AA1">
      <text>
        <t xml:space="preserve">NET DEBT / Shareholder Equity (most recent quarter)</t>
      </text>
    </comment>
    <comment authorId="0" ref="AB1">
      <text>
        <t xml:space="preserve">Return on assets Trailing twelve months</t>
      </text>
    </comment>
    <comment authorId="0" ref="AC1">
      <text>
        <t xml:space="preserve">Return on equity Trailing twelve months</t>
      </text>
    </comment>
    <comment authorId="0" ref="AD1">
      <text>
        <t xml:space="preserve">Cash return on capital invested trailing twelve months</t>
      </text>
    </comment>
    <comment authorId="0" ref="AE1">
      <text>
        <t xml:space="preserve">Price to earnings ratio</t>
      </text>
    </comment>
    <comment authorId="0" ref="AF1">
      <text>
        <t xml:space="preserve"> Forward price to earnings ratio</t>
      </text>
    </comment>
    <comment authorId="0" ref="AG1">
      <text>
        <t xml:space="preserve">Price to sales ratio</t>
      </text>
    </comment>
    <comment authorId="0" ref="AH1">
      <text>
        <t xml:space="preserve">Price to book ratio</t>
      </text>
    </comment>
    <comment authorId="0" ref="AI1">
      <text>
        <t xml:space="preserve">Enterprise value to free cash flow</t>
      </text>
    </comment>
    <comment authorId="0" ref="AJ1">
      <text>
        <t xml:space="preserve">Dividend Yield</t>
      </text>
    </comment>
    <comment authorId="0" ref="AK1">
      <text>
        <t xml:space="preserve">Enterprise Value</t>
      </text>
    </comment>
    <comment authorId="0" ref="AM1">
      <text>
        <t xml:space="preserve">Shares outstanding in millions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Gross margin trailing twelve month</t>
      </text>
    </comment>
    <comment authorId="0" ref="Q1">
      <text>
        <t xml:space="preserve">Earnings before interest tax depreciation and amortization as a percentage of revenue
</t>
      </text>
    </comment>
    <comment authorId="0" ref="R1">
      <text>
        <t xml:space="preserve">Operating margin trailing twelve month</t>
      </text>
    </comment>
    <comment authorId="0" ref="S1">
      <text>
        <t xml:space="preserve">Research and development trailing twelve months (in millions)</t>
      </text>
    </comment>
    <comment authorId="0" ref="T1">
      <text>
        <t xml:space="preserve">Research and development to revenue trailing twelve months </t>
      </text>
    </comment>
    <comment authorId="0" ref="U1">
      <text>
        <t xml:space="preserve">Total cash on hand</t>
      </text>
    </comment>
    <comment authorId="0" ref="V1">
      <text>
        <t xml:space="preserve">Cash to total assets (most recent quarter)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Price to earnings ratio</t>
      </text>
    </comment>
    <comment authorId="0" ref="AB1">
      <text>
        <t xml:space="preserve"> Forward price to earnings ratio</t>
      </text>
    </comment>
    <comment authorId="0" ref="AC1">
      <text>
        <t xml:space="preserve">Enterprise value to free cash flow</t>
      </text>
    </comment>
    <comment authorId="0" ref="AD1">
      <text>
        <t xml:space="preserve">Dividend Yield</t>
      </text>
    </comment>
    <comment authorId="0" ref="AE1">
      <text>
        <t xml:space="preserve">Enterprise Value</t>
      </text>
    </comment>
    <comment authorId="0" ref="AG1">
      <text>
        <t xml:space="preserve">Shares outstanding in millions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Inventory turnover trailing twelve month COGS / average Inventory</t>
      </text>
    </comment>
    <comment authorId="0" ref="W1">
      <text>
        <t xml:space="preserve">Trailing twelve month capital expenditures to revenue</t>
      </text>
    </comment>
    <comment authorId="0" ref="X1">
      <text>
        <t xml:space="preserve">Total Debt - Cash and Cash equivalents (most recent quarter)</t>
      </text>
    </comment>
    <comment authorId="0" ref="Y1">
      <text>
        <t xml:space="preserve">NET DEBT / Shareholder Equity (most recent quarter)</t>
      </text>
    </comment>
    <comment authorId="0" ref="Z1">
      <text>
        <t xml:space="preserve">Return on assets Trailing twelve months</t>
      </text>
    </comment>
    <comment authorId="0" ref="AA1">
      <text>
        <t xml:space="preserve">Return on equity Trailing twelve months</t>
      </text>
    </comment>
    <comment authorId="0" ref="AB1">
      <text>
        <t xml:space="preserve">Cash return on capital invested trailing twelve months</t>
      </text>
    </comment>
    <comment authorId="0" ref="AC1">
      <text>
        <t xml:space="preserve">Price to earnings ratio</t>
      </text>
    </comment>
    <comment authorId="0" ref="AD1">
      <text>
        <t xml:space="preserve"> Forward price to earnings ratio</t>
      </text>
    </comment>
    <comment authorId="0" ref="AE1">
      <text>
        <t xml:space="preserve">Price to sales ratio</t>
      </text>
    </comment>
    <comment authorId="0" ref="AF1">
      <text>
        <t xml:space="preserve">Enterprise value to free cash flow</t>
      </text>
    </comment>
    <comment authorId="0" ref="AG1">
      <text>
        <t xml:space="preserve">Dividend Yield</t>
      </text>
    </comment>
    <comment authorId="0" ref="AH1">
      <text>
        <t xml:space="preserve">Enterprise Value</t>
      </text>
    </comment>
    <comment authorId="0" ref="AJ1">
      <text>
        <t xml:space="preserve">Shares outstanding in millions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Trailing twelve month capital expenditures to revenue</t>
      </text>
    </comment>
    <comment authorId="0" ref="W1">
      <text>
        <t xml:space="preserve">NET DEBT / Shareholder Equity (most recent quarter)</t>
      </text>
    </comment>
    <comment authorId="0" ref="X1">
      <text>
        <t xml:space="preserve">Return on assets Trailing twelve months</t>
      </text>
    </comment>
    <comment authorId="0" ref="Y1">
      <text>
        <t xml:space="preserve">Return on equity Trailing twelve months</t>
      </text>
    </comment>
    <comment authorId="0" ref="Z1">
      <text>
        <t xml:space="preserve">Cash return on capital invested trailing twelve months</t>
      </text>
    </comment>
    <comment authorId="0" ref="AA1">
      <text>
        <t xml:space="preserve">Price to earnings ratio</t>
      </text>
    </comment>
    <comment authorId="0" ref="AB1">
      <text>
        <t xml:space="preserve"> Forward price to earnings ratio</t>
      </text>
    </comment>
    <comment authorId="0" ref="AC1">
      <text>
        <t xml:space="preserve">Price to sales ratio</t>
      </text>
    </comment>
    <comment authorId="0" ref="AD1">
      <text>
        <t xml:space="preserve">Enterprise value to free cash flow</t>
      </text>
    </comment>
    <comment authorId="0" ref="AE1">
      <text>
        <t xml:space="preserve">Dividend Yield</t>
      </text>
    </comment>
    <comment authorId="0" ref="AF1">
      <text>
        <t xml:space="preserve">Enterprise Value</t>
      </text>
    </comment>
    <comment authorId="0" ref="AH1">
      <text>
        <t xml:space="preserve">Shares outstanding in millions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Return on assets Trailing twelve months</t>
      </text>
    </comment>
    <comment authorId="0" ref="R1">
      <text>
        <t xml:space="preserve">Return on equity Trailing twelve months</t>
      </text>
    </comment>
    <comment authorId="0" ref="S1">
      <text>
        <t xml:space="preserve"> Price to book ratio</t>
      </text>
    </comment>
    <comment authorId="0" ref="T1">
      <text>
        <t xml:space="preserve">Price to earnings ratio</t>
      </text>
    </comment>
    <comment authorId="0" ref="U1">
      <text>
        <t xml:space="preserve"> Forward price to earnings ratio</t>
      </text>
    </comment>
    <comment authorId="0" ref="V1">
      <text>
        <t xml:space="preserve">Dividend Yield</t>
      </text>
    </comment>
    <comment authorId="0" ref="W1">
      <text>
        <t xml:space="preserve">Enterprise Value</t>
      </text>
    </comment>
    <comment authorId="0" ref="Y1">
      <text>
        <t xml:space="preserve">Shares outstanding in millions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Inventory turnover trailing twelve month COGS / average Inventory</t>
      </text>
    </comment>
    <comment authorId="0" ref="W1">
      <text>
        <t xml:space="preserve">Trailing twelve month capital expenditures to revenue</t>
      </text>
    </comment>
    <comment authorId="0" ref="X1">
      <text>
        <t xml:space="preserve">Total Debt - Cash and Cash equivalents (most recent quarter)</t>
      </text>
    </comment>
    <comment authorId="0" ref="Y1">
      <text>
        <t xml:space="preserve">NET DEBT / Shareholder Equity (most recent quarter)</t>
      </text>
    </comment>
    <comment authorId="0" ref="Z1">
      <text>
        <t xml:space="preserve">Return on assets Trailing twelve months</t>
      </text>
    </comment>
    <comment authorId="0" ref="AA1">
      <text>
        <t xml:space="preserve">Return on equity Trailing twelve months</t>
      </text>
    </comment>
    <comment authorId="0" ref="AB1">
      <text>
        <t xml:space="preserve">Cash return on capital invested trailing twelve months</t>
      </text>
    </comment>
    <comment authorId="0" ref="AC1">
      <text>
        <t xml:space="preserve">Price to earnings ratio</t>
      </text>
    </comment>
    <comment authorId="0" ref="AD1">
      <text>
        <t xml:space="preserve"> Forward price to earnings ratio</t>
      </text>
    </comment>
    <comment authorId="0" ref="AE1">
      <text>
        <t xml:space="preserve">Price to sales ratio</t>
      </text>
    </comment>
    <comment authorId="0" ref="AF1">
      <text>
        <t xml:space="preserve">Enterprise value to free cash flow</t>
      </text>
    </comment>
    <comment authorId="0" ref="AG1">
      <text>
        <t xml:space="preserve">Dividend Yield</t>
      </text>
    </comment>
    <comment authorId="0" ref="AH1">
      <text>
        <t xml:space="preserve">Enterprise Value</t>
      </text>
    </comment>
    <comment authorId="0" ref="AJ1">
      <text>
        <t xml:space="preserve">Shares outstanding in millions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Earnings before interest tax depreciation and amortization over the trailing twelve months (in millions)</t>
      </text>
    </comment>
    <comment authorId="0" ref="J1">
      <text>
        <t xml:space="preserve">Earnings before interest tax depreciation and amortization trailing twelve month growth year-over-year</t>
      </text>
    </comment>
    <comment authorId="0" ref="K1">
      <text>
        <t xml:space="preserve">Earnings before interest tax depreciation and amortization compounded annual growth rate over past 5 years</t>
      </text>
    </comment>
    <comment authorId="0" ref="M1">
      <text>
        <t xml:space="preserve">Trailing twelve month earnings per share</t>
      </text>
    </comment>
    <comment authorId="0" ref="N1">
      <text>
        <t xml:space="preserve">Trailing twelve month earnings per share growth year-over-year</t>
      </text>
    </comment>
    <comment authorId="0" ref="O1">
      <text>
        <t xml:space="preserve">Gross margin trailing twelve month</t>
      </text>
    </comment>
    <comment authorId="0" ref="P1">
      <text>
        <t xml:space="preserve">Earnings before interest tax depreciation and amortization as a percentage of revenue</t>
      </text>
    </comment>
    <comment authorId="0" ref="Q1">
      <text>
        <t xml:space="preserve">Operating margin trailing twelve month</t>
      </text>
    </comment>
    <comment authorId="0" ref="R1">
      <text>
        <t xml:space="preserve">Free cash flow over trailing twelve months</t>
      </text>
    </comment>
    <comment authorId="0" ref="S1">
      <text>
        <t xml:space="preserve">Trailing twelve month Free cash flow growth year-over-year</t>
      </text>
    </comment>
    <comment authorId="0" ref="T1">
      <text>
        <t xml:space="preserve">Inventory turnover trailing twelve month COGS / average Inventory</t>
      </text>
    </comment>
    <comment authorId="0" ref="U1">
      <text>
        <t xml:space="preserve">Trailing twelve month capital expenditures to revenue</t>
      </text>
    </comment>
    <comment authorId="0" ref="V1">
      <text>
        <t xml:space="preserve">NET DEBT / Shareholder Equity (most recent quarter)</t>
      </text>
    </comment>
    <comment authorId="0" ref="W1">
      <text>
        <t xml:space="preserve">Return on assets Trailing twelve months</t>
      </text>
    </comment>
    <comment authorId="0" ref="X1">
      <text>
        <t xml:space="preserve">Return on equity Trailing twelve months</t>
      </text>
    </comment>
    <comment authorId="0" ref="Y1">
      <text>
        <t xml:space="preserve">Price to earnings ratio</t>
      </text>
    </comment>
    <comment authorId="0" ref="Z1">
      <text>
        <t xml:space="preserve">Price to sales ratio</t>
      </text>
    </comment>
    <comment authorId="0" ref="AA1">
      <text>
        <t xml:space="preserve"> Price to book ratio</t>
      </text>
    </comment>
    <comment authorId="0" ref="AB1">
      <text>
        <t xml:space="preserve">Dividend Yield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Operating margin trailing twelve month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Return on assets Trailing twelve months</t>
      </text>
    </comment>
    <comment authorId="0" ref="V1">
      <text>
        <t xml:space="preserve">Return on equity Trailing twelve months</t>
      </text>
    </comment>
    <comment authorId="0" ref="W1">
      <text>
        <t xml:space="preserve">Cash return on capital invested trailing twelve months</t>
      </text>
    </comment>
    <comment authorId="0" ref="X1">
      <text>
        <t xml:space="preserve">Price to earnings ratio</t>
      </text>
    </comment>
    <comment authorId="0" ref="Y1">
      <text>
        <t xml:space="preserve"> Forward price to earnings ratio</t>
      </text>
    </comment>
    <comment authorId="0" ref="Z1">
      <text>
        <t xml:space="preserve">Price to sales ratio</t>
      </text>
    </comment>
    <comment authorId="0" ref="AA1">
      <text>
        <t xml:space="preserve">Enterprise value to free cash flow</t>
      </text>
    </comment>
    <comment authorId="0" ref="AB1">
      <text>
        <t xml:space="preserve">Dividend Yield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
</t>
      </text>
    </comment>
    <comment authorId="0" ref="T1">
      <text>
        <t xml:space="preserve">Operating margin trailing twelve month</t>
      </text>
    </comment>
    <comment authorId="0" ref="U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V1">
      <text>
        <t xml:space="preserve">Free cash flow over trailing twelve months</t>
      </text>
    </comment>
    <comment authorId="0" ref="W1">
      <text>
        <t xml:space="preserve">Trailing twelve month Free cash flow growth year-over-year</t>
      </text>
    </comment>
    <comment authorId="0" ref="X1">
      <text>
        <t xml:space="preserve">Inventory turnover trailing twelve month COGS / average Inventory</t>
      </text>
    </comment>
    <comment authorId="0" ref="Y1">
      <text>
        <t xml:space="preserve">Trailing twelve month capital expenditures to revenue</t>
      </text>
    </comment>
    <comment authorId="0" ref="Z1">
      <text>
        <t xml:space="preserve">NET DEBT / Shareholder Equity (most recent quarter)</t>
      </text>
    </comment>
    <comment authorId="0" ref="AA1">
      <text>
        <t xml:space="preserve">Return on assets Trailing twelve months</t>
      </text>
    </comment>
    <comment authorId="0" ref="AB1">
      <text>
        <t xml:space="preserve">Return on equity Trailing twelve months</t>
      </text>
    </comment>
    <comment authorId="0" ref="AC1">
      <text>
        <t xml:space="preserve">Cash return on capital invested trailing twelve months</t>
      </text>
    </comment>
    <comment authorId="0" ref="AD1">
      <text>
        <t xml:space="preserve">Price to earnings ratio</t>
      </text>
    </comment>
    <comment authorId="0" ref="AE1">
      <text>
        <t xml:space="preserve"> Forward price to earnings ratio</t>
      </text>
    </comment>
    <comment authorId="0" ref="AF1">
      <text>
        <t xml:space="preserve">Price to sales ratio</t>
      </text>
    </comment>
    <comment authorId="0" ref="AG1">
      <text>
        <t xml:space="preserve">Price to book ratio</t>
      </text>
    </comment>
    <comment authorId="0" ref="AH1">
      <text>
        <t xml:space="preserve">Enterprise value to free cash flow</t>
      </text>
    </comment>
    <comment authorId="0" ref="AI1">
      <text>
        <t xml:space="preserve">Dividend Yield</t>
      </text>
    </comment>
    <comment authorId="0" ref="AJ1">
      <text>
        <t xml:space="preserve">Enterprise Value</t>
      </text>
    </comment>
    <comment authorId="0" ref="AL1">
      <text>
        <t xml:space="preserve">Shares outstanding in millions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Operating margin trailing twelve month</t>
      </text>
    </comment>
    <comment authorId="0" ref="S1">
      <text>
        <t xml:space="preserve">Return on assets Trailing twelve months</t>
      </text>
    </comment>
    <comment authorId="0" ref="T1">
      <text>
        <t xml:space="preserve">Return on equity Trailing twelve months</t>
      </text>
    </comment>
    <comment authorId="0" ref="U1">
      <text>
        <t xml:space="preserve">Price to book ratio</t>
      </text>
    </comment>
    <comment authorId="0" ref="V1">
      <text>
        <t xml:space="preserve">Total Debt - Cash and Cash equivalents (most recent quarter)</t>
      </text>
    </comment>
    <comment authorId="0" ref="W1">
      <text>
        <t xml:space="preserve">NET DEBT / Shareholder Equity (most recent quarter)</t>
      </text>
    </comment>
    <comment authorId="0" ref="X1">
      <text>
        <t xml:space="preserve">Price to earnings ratio</t>
      </text>
    </comment>
    <comment authorId="0" ref="Y1">
      <text>
        <t xml:space="preserve"> Forward price to earnings ratio</t>
      </text>
    </comment>
    <comment authorId="0" ref="Z1">
      <text>
        <t xml:space="preserve">Dividend Yield</t>
      </text>
    </comment>
    <comment authorId="0" ref="AA1">
      <text>
        <t xml:space="preserve">Enterprise Value</t>
      </text>
    </comment>
    <comment authorId="0" ref="AC1">
      <text>
        <t xml:space="preserve">Shares outstanding in millions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Earnings before interest tax depreciation and amortization as a percentage of revenue</t>
      </text>
    </comment>
    <comment authorId="0" ref="Q1">
      <text>
        <t xml:space="preserve">Research and development trailing twelve months (in millions)</t>
      </text>
    </comment>
    <comment authorId="0" ref="R1">
      <text>
        <t xml:space="preserve">Research and development to revenue trailing twelve months </t>
      </text>
    </comment>
    <comment authorId="0" ref="S1">
      <text>
        <t xml:space="preserve">Total cash on hand</t>
      </text>
    </comment>
    <comment authorId="0" ref="T1">
      <text>
        <t xml:space="preserve">Cash to total assets (most recent quarter)</t>
      </text>
    </comment>
    <comment authorId="0" ref="U1">
      <text>
        <t xml:space="preserve">Total Debt - Cash and Cash equivalents (most recent quarter)</t>
      </text>
    </comment>
    <comment authorId="0" ref="V1">
      <text>
        <t xml:space="preserve">NET DEBT / Shareholder Equity (most recent quarter)</t>
      </text>
    </comment>
    <comment authorId="0" ref="W1">
      <text>
        <t xml:space="preserve">Return on assets Trailing twelve months</t>
      </text>
    </comment>
    <comment authorId="0" ref="X1">
      <text>
        <t xml:space="preserve">Return on equity Trailing twelve months</t>
      </text>
    </comment>
    <comment authorId="0" ref="Y1">
      <text>
        <t xml:space="preserve">Price to earnings ratio</t>
      </text>
    </comment>
    <comment authorId="0" ref="Z1">
      <text>
        <t xml:space="preserve"> Forward price to earnings ratio</t>
      </text>
    </comment>
    <comment authorId="0" ref="AA1">
      <text>
        <t xml:space="preserve">Enterprise value to free cash flow</t>
      </text>
    </comment>
    <comment authorId="0" ref="AB1">
      <text>
        <t xml:space="preserve">Dividend Yield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Inventory turnover trailing twelve month COGS / average Inventory</t>
      </text>
    </comment>
    <comment authorId="0" ref="V1">
      <text>
        <t xml:space="preserve">Trailing twelve month capital expenditures to revenue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Cash return on capital invested trailing twelve months</t>
      </text>
    </comment>
    <comment authorId="0" ref="AB1">
      <text>
        <t xml:space="preserve">Price to earnings ratio</t>
      </text>
    </comment>
    <comment authorId="0" ref="AC1">
      <text>
        <t xml:space="preserve"> Forward price to earnings ratio</t>
      </text>
    </comment>
    <comment authorId="0" ref="AD1">
      <text>
        <t xml:space="preserve">Price to sales ratio</t>
      </text>
    </comment>
    <comment authorId="0" ref="AE1">
      <text>
        <t xml:space="preserve">Enterprise value to free cash flow</t>
      </text>
    </comment>
    <comment authorId="0" ref="AF1">
      <text>
        <t xml:space="preserve">Dividend Yield</t>
      </text>
    </comment>
    <comment authorId="0" ref="AG1">
      <text>
        <t xml:space="preserve">Enterprise Value</t>
      </text>
    </comment>
    <comment authorId="0" ref="AI1">
      <text>
        <t xml:space="preserve">Shares outstanding in millions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Operating margin trailing twelve month</t>
      </text>
    </comment>
    <comment authorId="0" ref="T1">
      <text>
        <t xml:space="preserve">Free cash flow over trailing twelve months</t>
      </text>
    </comment>
    <comment authorId="0" ref="U1">
      <text>
        <t xml:space="preserve">Trailing twelve month Free cash flow growth year-over-year</t>
      </text>
    </comment>
    <comment authorId="0" ref="V1">
      <text>
        <t xml:space="preserve">Trailing twelve month capital expenditures to revenue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Market capitalization in millions</t>
      </text>
    </comment>
    <comment authorId="0" ref="H1">
      <text>
        <t xml:space="preserve">Trailing Twelve Month Revenue in Millions</t>
      </text>
    </comment>
    <comment authorId="0" ref="I1">
      <text>
        <t xml:space="preserve">Revenue Growth year-over-year</t>
      </text>
    </comment>
    <comment authorId="0" ref="J1">
      <text>
        <t xml:space="preserve">Revenue Compounded Annual Growth Rate over past 5 years</t>
      </text>
    </comment>
    <comment authorId="0" ref="K1">
      <text>
        <t xml:space="preserve">Earnings before interest tax depreciation and amortization over the trailing twelve months (in millions)</t>
      </text>
    </comment>
    <comment authorId="0" ref="L1">
      <text>
        <t xml:space="preserve">Earnings before interest tax depreciation and amortization trailing twelve month growth year-over-year</t>
      </text>
    </comment>
    <comment authorId="0" ref="M1">
      <text>
        <t xml:space="preserve">Earnings before interest tax depreciation and amortization compounded annual growth rate over past 5 years</t>
      </text>
    </comment>
    <comment authorId="0" ref="N1">
      <text>
        <t xml:space="preserve">Enterprise value divided by Earnings before interest tax depreciation and amortization</t>
      </text>
    </comment>
    <comment authorId="0" ref="O1">
      <text>
        <t xml:space="preserve">Trailing twelve month earnings per share</t>
      </text>
    </comment>
    <comment authorId="0" ref="P1">
      <text>
        <t xml:space="preserve">Trailing twelve month earnings per share growth year-over-year</t>
      </text>
    </comment>
    <comment authorId="0" ref="Q1">
      <text>
        <t xml:space="preserve">Net income 5-year compounded annual growth rate</t>
      </text>
    </comment>
    <comment authorId="0" ref="R1">
      <text>
        <t xml:space="preserve">Gross margin trailing twelve month</t>
      </text>
    </comment>
    <comment authorId="0" ref="S1">
      <text>
        <t xml:space="preserve">Sales General and Admin costs to revenue trailing twelve months </t>
      </text>
    </comment>
    <comment authorId="0" ref="T1">
      <text>
        <t xml:space="preserve">Earnings before interest tax depreciation and amortization as a percentage of revenue</t>
      </text>
    </comment>
    <comment authorId="0" ref="U1">
      <text>
        <t xml:space="preserve">Operating margin trailing twelve month</t>
      </text>
    </comment>
    <comment authorId="0" ref="V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W1">
      <text>
        <t xml:space="preserve">Free cash flow over trailing twelve months</t>
      </text>
    </comment>
    <comment authorId="0" ref="X1">
      <text>
        <t xml:space="preserve">Trailing twelve month Free cash flow growth year-over-year</t>
      </text>
    </comment>
    <comment authorId="0" ref="Y1">
      <text>
        <t xml:space="preserve">Inventory turnover trailing twelve month COGS / average Inventory</t>
      </text>
    </comment>
    <comment authorId="0" ref="Z1">
      <text>
        <t xml:space="preserve">Trailing twelve month capital expenditures to revenue</t>
      </text>
    </comment>
    <comment authorId="0" ref="AA1">
      <text>
        <t xml:space="preserve">NET DEBT / Shareholder Equity (most recent quarter)</t>
      </text>
    </comment>
    <comment authorId="0" ref="AB1">
      <text>
        <t xml:space="preserve">Return on assets Trailing twelve months</t>
      </text>
    </comment>
    <comment authorId="0" ref="AC1">
      <text>
        <t xml:space="preserve">Return on equity Trailing twelve months</t>
      </text>
    </comment>
    <comment authorId="0" ref="AD1">
      <text>
        <t xml:space="preserve">Cash return on capital invested trailing twelve months</t>
      </text>
    </comment>
    <comment authorId="0" ref="AE1">
      <text>
        <t xml:space="preserve">Price to earnings ratio</t>
      </text>
    </comment>
    <comment authorId="0" ref="AF1">
      <text>
        <t xml:space="preserve"> Forward price to earnings ratio</t>
      </text>
    </comment>
    <comment authorId="0" ref="AG1">
      <text>
        <t xml:space="preserve">Price to sales ratio</t>
      </text>
    </comment>
    <comment authorId="0" ref="AH1">
      <text>
        <t xml:space="preserve">Price to book ratio</t>
      </text>
    </comment>
    <comment authorId="0" ref="AI1">
      <text>
        <t xml:space="preserve">Enterprise value to free cash flow</t>
      </text>
    </comment>
    <comment authorId="0" ref="AJ1">
      <text>
        <t xml:space="preserve">Dividend Yield</t>
      </text>
    </comment>
    <comment authorId="0" ref="AK1">
      <text>
        <t xml:space="preserve">Enterprise Value</t>
      </text>
    </comment>
    <comment authorId="0" ref="AM1">
      <text>
        <t xml:space="preserve">Shares outstanding in millions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</t>
      </text>
    </comment>
    <comment authorId="0" ref="T1">
      <text>
        <t xml:space="preserve">Operating margin trailing twelve month</t>
      </text>
    </comment>
    <comment authorId="0" ref="U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V1">
      <text>
        <t xml:space="preserve">Free cash flow over trailing twelve months</t>
      </text>
    </comment>
    <comment authorId="0" ref="W1">
      <text>
        <t xml:space="preserve">Trailing twelve month Free cash flow growth year-over-year</t>
      </text>
    </comment>
    <comment authorId="0" ref="X1">
      <text>
        <t xml:space="preserve">Inventory turnover trailing twelve month COGS / average Inventory</t>
      </text>
    </comment>
    <comment authorId="0" ref="Y1">
      <text>
        <t xml:space="preserve">Trailing twelve month capital expenditures to revenue</t>
      </text>
    </comment>
    <comment authorId="0" ref="Z1">
      <text>
        <t xml:space="preserve">NET DEBT / Shareholder Equity (most recent quarter)</t>
      </text>
    </comment>
    <comment authorId="0" ref="AA1">
      <text>
        <t xml:space="preserve">Return on assets Trailing twelve months</t>
      </text>
    </comment>
    <comment authorId="0" ref="AB1">
      <text>
        <t xml:space="preserve">Return on equity Trailing twelve months</t>
      </text>
    </comment>
    <comment authorId="0" ref="AC1">
      <text>
        <t xml:space="preserve">Cash return on capital invested trailing twelve months</t>
      </text>
    </comment>
    <comment authorId="0" ref="AD1">
      <text>
        <t xml:space="preserve">Price to earnings ratio</t>
      </text>
    </comment>
    <comment authorId="0" ref="AE1">
      <text>
        <t xml:space="preserve"> Forward price to earnings ratio</t>
      </text>
    </comment>
    <comment authorId="0" ref="AF1">
      <text>
        <t xml:space="preserve">Price to sales ratio</t>
      </text>
    </comment>
    <comment authorId="0" ref="AG1">
      <text>
        <t xml:space="preserve">Price to book ratio</t>
      </text>
    </comment>
    <comment authorId="0" ref="AH1">
      <text>
        <t xml:space="preserve">Enterprise value to free cash flow</t>
      </text>
    </comment>
    <comment authorId="0" ref="AI1">
      <text>
        <t xml:space="preserve">Dividend Yield</t>
      </text>
    </comment>
    <comment authorId="0" ref="AJ1">
      <text>
        <t xml:space="preserve">Enterprise Value</t>
      </text>
    </comment>
    <comment authorId="0" ref="AL1">
      <text>
        <t xml:space="preserve">Shares outstanding in millions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Operating margin trailing twelve month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Return on assets Trailing twelve months</t>
      </text>
    </comment>
    <comment authorId="0" ref="V1">
      <text>
        <t xml:space="preserve">Return on equity Trailing twelve months</t>
      </text>
    </comment>
    <comment authorId="0" ref="W1">
      <text>
        <t xml:space="preserve">Cash return on capital invested trailing twelve months</t>
      </text>
    </comment>
    <comment authorId="0" ref="X1">
      <text>
        <t xml:space="preserve">Price to earnings ratio</t>
      </text>
    </comment>
    <comment authorId="0" ref="Y1">
      <text>
        <t xml:space="preserve"> Forward price to earnings ratio</t>
      </text>
    </comment>
    <comment authorId="0" ref="Z1">
      <text>
        <t xml:space="preserve">Price to sales ratio</t>
      </text>
    </comment>
    <comment authorId="0" ref="AA1">
      <text>
        <t xml:space="preserve">Enterprise value to free cash flow</t>
      </text>
    </comment>
    <comment authorId="0" ref="AB1">
      <text>
        <t xml:space="preserve">Dividend Yield</t>
      </text>
    </comment>
    <comment authorId="0" ref="AC1">
      <text>
        <t xml:space="preserve">Enterprise Value</t>
      </text>
    </comment>
    <comment authorId="0" ref="AE1">
      <text>
        <t xml:space="preserve">Shares outstanding in millions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Earnings before interest tax depreciation and amortization over the trailing twelve months (in millions)</t>
      </text>
    </comment>
    <comment authorId="0" ref="J1">
      <text>
        <t xml:space="preserve">Earnings before interest tax depreciation and amortization trailing twelve month growth year-over-year</t>
      </text>
    </comment>
    <comment authorId="0" ref="K1">
      <text>
        <t xml:space="preserve">Earnings before interest tax depreciation and amortization compounded annual growth rate over past 5 years</t>
      </text>
    </comment>
    <comment authorId="0" ref="M1">
      <text>
        <t xml:space="preserve">Trailing twelve month earnings per share</t>
      </text>
    </comment>
    <comment authorId="0" ref="N1">
      <text>
        <t xml:space="preserve">Trailing twelve month earnings per share growth year-over-year</t>
      </text>
    </comment>
    <comment authorId="0" ref="O1">
      <text>
        <t xml:space="preserve">Gross margin trailing twelve month</t>
      </text>
    </comment>
    <comment authorId="0" ref="P1">
      <text>
        <t xml:space="preserve">Earnings before interest tax depreciation and amortization as a percentage of revenue</t>
      </text>
    </comment>
    <comment authorId="0" ref="Q1">
      <text>
        <t xml:space="preserve">Operating margin trailing twelve month</t>
      </text>
    </comment>
    <comment authorId="0" ref="R1">
      <text>
        <t xml:space="preserve">Free cash flow over trailing twelve months</t>
      </text>
    </comment>
    <comment authorId="0" ref="S1">
      <text>
        <t xml:space="preserve">Trailing twelve month Free cash flow growth year-over-year</t>
      </text>
    </comment>
    <comment authorId="0" ref="T1">
      <text>
        <t xml:space="preserve">Inventory turnover trailing twelve month COGS / average Inventory</t>
      </text>
    </comment>
    <comment authorId="0" ref="U1">
      <text>
        <t xml:space="preserve">Trailing twelve month capital expenditures to revenue</t>
      </text>
    </comment>
    <comment authorId="0" ref="V1">
      <text>
        <t xml:space="preserve">NET DEBT / Shareholder Equity (most recent quarter)</t>
      </text>
    </comment>
    <comment authorId="0" ref="W1">
      <text>
        <t xml:space="preserve">Return on assets Trailing twelve months</t>
      </text>
    </comment>
    <comment authorId="0" ref="X1">
      <text>
        <t xml:space="preserve">Price to earnings ratio</t>
      </text>
    </comment>
    <comment authorId="0" ref="Y1">
      <text>
        <t xml:space="preserve">Price to sales ratio</t>
      </text>
    </comment>
    <comment authorId="0" ref="Z1">
      <text>
        <t xml:space="preserve"> Price to book ratio</t>
      </text>
    </comment>
    <comment authorId="0" ref="AA1">
      <text>
        <t xml:space="preserve">Dividend Yield</t>
      </text>
    </comment>
    <comment authorId="0" ref="AB1">
      <text>
        <t xml:space="preserve">Enterprise Value</t>
      </text>
    </comment>
    <comment authorId="0" ref="AD1">
      <text>
        <t xml:space="preserve">Shares outstanding in millions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Free cash flow over trailing twelve months</t>
      </text>
    </comment>
    <comment authorId="0" ref="T1">
      <text>
        <t xml:space="preserve">Trailing twelve month Free cash flow growth year-over-year</t>
      </text>
    </comment>
    <comment authorId="0" ref="U1">
      <text>
        <t xml:space="preserve">Inventory turnover trailing twelve month COGS / average Inventory</t>
      </text>
    </comment>
    <comment authorId="0" ref="V1">
      <text>
        <t xml:space="preserve">Trailing twelve month capital expenditures to revenue</t>
      </text>
    </comment>
    <comment authorId="0" ref="W1">
      <text>
        <t xml:space="preserve">Total Debt - Cash and Cash equivalents (most recent quarter)</t>
      </text>
    </comment>
    <comment authorId="0" ref="X1">
      <text>
        <t xml:space="preserve">NET DEBT / Shareholder Equity (most recent quarter)</t>
      </text>
    </comment>
    <comment authorId="0" ref="Y1">
      <text>
        <t xml:space="preserve">Return on assets Trailing twelve months</t>
      </text>
    </comment>
    <comment authorId="0" ref="Z1">
      <text>
        <t xml:space="preserve">Return on equity Trailing twelve months</t>
      </text>
    </comment>
    <comment authorId="0" ref="AA1">
      <text>
        <t xml:space="preserve">Cash return on capital invested trailing twelve months</t>
      </text>
    </comment>
    <comment authorId="0" ref="AB1">
      <text>
        <t xml:space="preserve">Price to earnings ratio</t>
      </text>
    </comment>
    <comment authorId="0" ref="AC1">
      <text>
        <t xml:space="preserve"> Forward price to earnings ratio</t>
      </text>
    </comment>
    <comment authorId="0" ref="AD1">
      <text>
        <t xml:space="preserve">Price to sales ratio</t>
      </text>
    </comment>
    <comment authorId="0" ref="AE1">
      <text>
        <t xml:space="preserve">Enterprise value to free cash flow</t>
      </text>
    </comment>
    <comment authorId="0" ref="AF1">
      <text>
        <t xml:space="preserve">Dividend Yield</t>
      </text>
    </comment>
    <comment authorId="0" ref="AG1">
      <text>
        <t xml:space="preserve">Enterprise Value</t>
      </text>
    </comment>
    <comment authorId="0" ref="AI1">
      <text>
        <t xml:space="preserve">Shares outstanding in millions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Gross margin trailing twelve month</t>
      </text>
    </comment>
    <comment authorId="0" ref="Q1">
      <text>
        <t xml:space="preserve">Earnings before interest tax depreciation and amortization as a percentage of revenue</t>
      </text>
    </comment>
    <comment authorId="0" ref="R1">
      <text>
        <t xml:space="preserve">Research and development trailing twelve months (in millions)</t>
      </text>
    </comment>
    <comment authorId="0" ref="S1">
      <text>
        <t xml:space="preserve">Research and development to revenue trailing twelve months </t>
      </text>
    </comment>
    <comment authorId="0" ref="T1">
      <text>
        <t xml:space="preserve">Total cash on hand</t>
      </text>
    </comment>
    <comment authorId="0" ref="U1">
      <text>
        <t xml:space="preserve">Cash to total assets (most recent quarter)</t>
      </text>
    </comment>
    <comment authorId="0" ref="V1">
      <text>
        <t xml:space="preserve">Total Debt - Cash and Cash equivalents (most recent quarter)</t>
      </text>
    </comment>
    <comment authorId="0" ref="W1">
      <text>
        <t xml:space="preserve">NET DEBT / Shareholder Equity (most recent quarter)</t>
      </text>
    </comment>
    <comment authorId="0" ref="X1">
      <text>
        <t xml:space="preserve">Return on assets Trailing twelve months</t>
      </text>
    </comment>
    <comment authorId="0" ref="Y1">
      <text>
        <t xml:space="preserve">Return on equity Trailing twelve months</t>
      </text>
    </comment>
    <comment authorId="0" ref="Z1">
      <text>
        <t xml:space="preserve">Price to earnings ratio</t>
      </text>
    </comment>
    <comment authorId="0" ref="AA1">
      <text>
        <t xml:space="preserve"> Forward price to earnings ratio</t>
      </text>
    </comment>
    <comment authorId="0" ref="AB1">
      <text>
        <t xml:space="preserve">Enterprise Value</t>
      </text>
    </comment>
    <comment authorId="0" ref="AD1">
      <text>
        <t xml:space="preserve">Shares outstanding in millions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Market capitalization in millions</t>
      </text>
    </comment>
    <comment authorId="0" ref="G1">
      <text>
        <t xml:space="preserve">Trailing Twelve Month Revenue in Millions</t>
      </text>
    </comment>
    <comment authorId="0" ref="H1">
      <text>
        <t xml:space="preserve">Revenue Growth year-over-year</t>
      </text>
    </comment>
    <comment authorId="0" ref="I1">
      <text>
        <t xml:space="preserve">Revenue Compounded Annual Growth Rate over past 5 years</t>
      </text>
    </comment>
    <comment authorId="0" ref="J1">
      <text>
        <t xml:space="preserve">Earnings before interest tax depreciation and amortization over the trailing twelve months (in millions)</t>
      </text>
    </comment>
    <comment authorId="0" ref="K1">
      <text>
        <t xml:space="preserve">Earnings before interest tax depreciation and amortization trailing twelve month growth year-over-year</t>
      </text>
    </comment>
    <comment authorId="0" ref="L1">
      <text>
        <t xml:space="preserve">Earnings before interest tax depreciation and amortization compounded annual growth rate over past 5 years</t>
      </text>
    </comment>
    <comment authorId="0" ref="M1">
      <text>
        <t xml:space="preserve">Enterprise value divided by Earnings before interest tax depreciation and amortization</t>
      </text>
    </comment>
    <comment authorId="0" ref="N1">
      <text>
        <t xml:space="preserve">Trailing twelve month earnings per share</t>
      </text>
    </comment>
    <comment authorId="0" ref="O1">
      <text>
        <t xml:space="preserve">Trailing twelve month earnings per share growth year-over-year</t>
      </text>
    </comment>
    <comment authorId="0" ref="P1">
      <text>
        <t xml:space="preserve">Net income 5-year compounded annual growth rate</t>
      </text>
    </comment>
    <comment authorId="0" ref="Q1">
      <text>
        <t xml:space="preserve">Gross margin trailing twelve month</t>
      </text>
    </comment>
    <comment authorId="0" ref="R1">
      <text>
        <t xml:space="preserve">Sales General and Admin costs to revenue trailing twelve months </t>
      </text>
    </comment>
    <comment authorId="0" ref="S1">
      <text>
        <t xml:space="preserve">Earnings before interest tax depreciation and amortization as a percentage of revenue
</t>
      </text>
    </comment>
    <comment authorId="0" ref="T1">
      <text>
        <t xml:space="preserve">Operating margin trailing twelve month</t>
      </text>
    </comment>
    <comment authorId="0" ref="U1">
      <text>
        <t xml:space="preserve">Degree of operating leverage measures how a company's change in sales affects operating leverage. Closer to one is better. Higher number indicates operating income is more sensitive to sales volume.</t>
      </text>
    </comment>
    <comment authorId="0" ref="V1">
      <text>
        <t xml:space="preserve">Free cash flow over trailing twelve months</t>
      </text>
    </comment>
    <comment authorId="0" ref="W1">
      <text>
        <t xml:space="preserve">Trailing twelve month Free cash flow growth year-over-year</t>
      </text>
    </comment>
    <comment authorId="0" ref="X1">
      <text>
        <t xml:space="preserve">Inventory turnover trailing twelve month COGS / average Inventory</t>
      </text>
    </comment>
    <comment authorId="0" ref="Y1">
      <text>
        <t xml:space="preserve">Trailing twelve month capital expenditures to revenue</t>
      </text>
    </comment>
    <comment authorId="0" ref="Z1">
      <text>
        <t xml:space="preserve">NET DEBT / Shareholder Equity (most recent quarter)</t>
      </text>
    </comment>
    <comment authorId="0" ref="AA1">
      <text>
        <t xml:space="preserve">Return on assets Trailing twelve months</t>
      </text>
    </comment>
    <comment authorId="0" ref="AB1">
      <text>
        <t xml:space="preserve">Return on equity Trailing twelve months</t>
      </text>
    </comment>
    <comment authorId="0" ref="AC1">
      <text>
        <t xml:space="preserve">Cash return on capital invested trailing twelve months</t>
      </text>
    </comment>
    <comment authorId="0" ref="AD1">
      <text>
        <t xml:space="preserve">Price to earnings ratio</t>
      </text>
    </comment>
    <comment authorId="0" ref="AE1">
      <text>
        <t xml:space="preserve"> Forward price to earnings ratio</t>
      </text>
    </comment>
    <comment authorId="0" ref="AF1">
      <text>
        <t xml:space="preserve">Price to sales ratio</t>
      </text>
    </comment>
    <comment authorId="0" ref="AG1">
      <text>
        <t xml:space="preserve">Price to book ratio</t>
      </text>
    </comment>
    <comment authorId="0" ref="AH1">
      <text>
        <t xml:space="preserve">Enterprise value to free cash flow</t>
      </text>
    </comment>
    <comment authorId="0" ref="AI1">
      <text>
        <t xml:space="preserve">Dividend Yield</t>
      </text>
    </comment>
    <comment authorId="0" ref="AJ1">
      <text>
        <t xml:space="preserve">Enterprise Value</t>
      </text>
    </comment>
    <comment authorId="0" ref="AL1">
      <text>
        <t xml:space="preserve">Shares outstanding in millions</t>
      </text>
    </comment>
  </commentList>
</comments>
</file>

<file path=xl/sharedStrings.xml><?xml version="1.0" encoding="utf-8"?>
<sst xmlns="http://schemas.openxmlformats.org/spreadsheetml/2006/main" count="8618" uniqueCount="3206">
  <si>
    <t>REV</t>
  </si>
  <si>
    <t>REV Grow</t>
  </si>
  <si>
    <t>Rev 5YR CAGR</t>
  </si>
  <si>
    <t>EPS</t>
  </si>
  <si>
    <t>EPS Grow</t>
  </si>
  <si>
    <t>NI 5YR CAGR</t>
  </si>
  <si>
    <t>GM</t>
  </si>
  <si>
    <t>SG&amp;A 2 REV</t>
  </si>
  <si>
    <t>EBITDA %</t>
  </si>
  <si>
    <t>OPMargin</t>
  </si>
  <si>
    <t>DEG OF OP LEV</t>
  </si>
  <si>
    <t>FCF</t>
  </si>
  <si>
    <t>FCF Grow</t>
  </si>
  <si>
    <t>INVEN TURN</t>
  </si>
  <si>
    <t>CAPEX 2 REV</t>
  </si>
  <si>
    <t>R&amp;D</t>
  </si>
  <si>
    <t>R&amp;D / REV</t>
  </si>
  <si>
    <t>CASH</t>
  </si>
  <si>
    <t>CASH / ASSET</t>
  </si>
  <si>
    <t>NET DEBT</t>
  </si>
  <si>
    <t>N DEBT/EQUITY</t>
  </si>
  <si>
    <t>ROA</t>
  </si>
  <si>
    <t>ROE</t>
  </si>
  <si>
    <t>CROCI</t>
  </si>
  <si>
    <t>PE</t>
  </si>
  <si>
    <t>Forward PE</t>
  </si>
  <si>
    <t>P/S</t>
  </si>
  <si>
    <t>P/B</t>
  </si>
  <si>
    <t>EV/EBITDA</t>
  </si>
  <si>
    <t>EV/FCF</t>
  </si>
  <si>
    <t>DIVIDEND</t>
  </si>
  <si>
    <t>MKT CAP</t>
  </si>
  <si>
    <t>EV</t>
  </si>
  <si>
    <t>SHARE $</t>
  </si>
  <si>
    <t>Shares Out</t>
  </si>
  <si>
    <t>EBITDA</t>
  </si>
  <si>
    <t>EBITDA Growth</t>
  </si>
  <si>
    <t>EBTIDA 5yr CAGR</t>
  </si>
  <si>
    <t>EUSP</t>
  </si>
  <si>
    <t>No data</t>
  </si>
  <si>
    <t>GNE</t>
  </si>
  <si>
    <t>ENG</t>
  </si>
  <si>
    <t>WAVE</t>
  </si>
  <si>
    <t>GAME</t>
  </si>
  <si>
    <t>PI</t>
  </si>
  <si>
    <t>IDT</t>
  </si>
  <si>
    <t>BKTI</t>
  </si>
  <si>
    <t>RDVT</t>
  </si>
  <si>
    <t>INOD</t>
  </si>
  <si>
    <t>EACO</t>
  </si>
  <si>
    <t>IIIV</t>
  </si>
  <si>
    <t>GLAE</t>
  </si>
  <si>
    <t>FC</t>
  </si>
  <si>
    <t>AVNW</t>
  </si>
  <si>
    <t>CCRD</t>
  </si>
  <si>
    <t>ACFN</t>
  </si>
  <si>
    <t>TSAT</t>
  </si>
  <si>
    <t>CSPI</t>
  </si>
  <si>
    <t>SPOK</t>
  </si>
  <si>
    <t>SILC</t>
  </si>
  <si>
    <t>SODI</t>
  </si>
  <si>
    <t>THRY</t>
  </si>
  <si>
    <t>GAMB</t>
  </si>
  <si>
    <t>INLX</t>
  </si>
  <si>
    <t>QXO</t>
  </si>
  <si>
    <t>OOMA</t>
  </si>
  <si>
    <t>MGNI</t>
  </si>
  <si>
    <t>NEON</t>
  </si>
  <si>
    <t>AEYE</t>
  </si>
  <si>
    <t>AGS</t>
  </si>
  <si>
    <t>RDCM</t>
  </si>
  <si>
    <t>BNED</t>
  </si>
  <si>
    <t>ASUR</t>
  </si>
  <si>
    <t>RELL</t>
  </si>
  <si>
    <t>EXPI</t>
  </si>
  <si>
    <t>ACCS</t>
  </si>
  <si>
    <t>MITK</t>
  </si>
  <si>
    <t>CTLP</t>
  </si>
  <si>
    <t>AEHR</t>
  </si>
  <si>
    <t>MHH</t>
  </si>
  <si>
    <t>AATC</t>
  </si>
  <si>
    <t>TSSI</t>
  </si>
  <si>
    <t>CODA</t>
  </si>
  <si>
    <t>AXIL</t>
  </si>
  <si>
    <t>DUOT</t>
  </si>
  <si>
    <t>ALAR</t>
  </si>
  <si>
    <t>SEAC</t>
  </si>
  <si>
    <t>INTT</t>
  </si>
  <si>
    <t>MRAM</t>
  </si>
  <si>
    <t>CXDO</t>
  </si>
  <si>
    <t>AIOT</t>
  </si>
  <si>
    <t>HHS</t>
  </si>
  <si>
    <t>WYY</t>
  </si>
  <si>
    <t>BLZE</t>
  </si>
  <si>
    <t>EVLV</t>
  </si>
  <si>
    <t>SBET</t>
  </si>
  <si>
    <t>TACT</t>
  </si>
  <si>
    <t>GSIT</t>
  </si>
  <si>
    <t>SOBR</t>
  </si>
  <si>
    <t>INVE</t>
  </si>
  <si>
    <t>CURI</t>
  </si>
  <si>
    <t>APPS</t>
  </si>
  <si>
    <t>CMPD</t>
  </si>
  <si>
    <t>SOPH</t>
  </si>
  <si>
    <t>RSSS</t>
  </si>
  <si>
    <t>ELVA</t>
  </si>
  <si>
    <t>OSS</t>
  </si>
  <si>
    <t>IDN</t>
  </si>
  <si>
    <t>RDNW</t>
  </si>
  <si>
    <t>ZDGE</t>
  </si>
  <si>
    <t>PAYS</t>
  </si>
  <si>
    <t>NTWK</t>
  </si>
  <si>
    <t>DAIO</t>
  </si>
  <si>
    <t>SPRS</t>
  </si>
  <si>
    <t>LTRX</t>
  </si>
  <si>
    <t>POLA</t>
  </si>
  <si>
    <t>BLIN</t>
  </si>
  <si>
    <t>AMPG</t>
  </si>
  <si>
    <t>PERF</t>
  </si>
  <si>
    <t>CREX</t>
  </si>
  <si>
    <t>ZENV</t>
  </si>
  <si>
    <t>EFOI</t>
  </si>
  <si>
    <t>AWRE</t>
  </si>
  <si>
    <t>NNDM</t>
  </si>
  <si>
    <t>USIO</t>
  </si>
  <si>
    <t>PXHI</t>
  </si>
  <si>
    <t>BEEM</t>
  </si>
  <si>
    <t>MCHX</t>
  </si>
  <si>
    <t>AXTI</t>
  </si>
  <si>
    <t>NTIP</t>
  </si>
  <si>
    <t>MAPS</t>
  </si>
  <si>
    <t>VRAR</t>
  </si>
  <si>
    <t>MINM</t>
  </si>
  <si>
    <t>MOGO</t>
  </si>
  <si>
    <t>ONFO</t>
  </si>
  <si>
    <t>SYTA</t>
  </si>
  <si>
    <t>MTBLY</t>
  </si>
  <si>
    <t>PROM</t>
  </si>
  <si>
    <t>NVVE</t>
  </si>
  <si>
    <t>FTHM</t>
  </si>
  <si>
    <t>SLNH</t>
  </si>
  <si>
    <t>VRME</t>
  </si>
  <si>
    <t>LVO</t>
  </si>
  <si>
    <t>NOTE</t>
  </si>
  <si>
    <t>ATGN</t>
  </si>
  <si>
    <t>MITQ</t>
  </si>
  <si>
    <t>DSNY</t>
  </si>
  <si>
    <t>LUNA</t>
  </si>
  <si>
    <t>TAPM</t>
  </si>
  <si>
    <t>ASG.V</t>
  </si>
  <si>
    <t>TRCK</t>
  </si>
  <si>
    <t>KTEL</t>
  </si>
  <si>
    <t>HPTO</t>
  </si>
  <si>
    <t>TOON</t>
  </si>
  <si>
    <t>SENEA</t>
  </si>
  <si>
    <t>NGVC</t>
  </si>
  <si>
    <t>BBW</t>
  </si>
  <si>
    <t>CELH</t>
  </si>
  <si>
    <t>XPEL</t>
  </si>
  <si>
    <t>ALCO</t>
  </si>
  <si>
    <t>JAKK</t>
  </si>
  <si>
    <t>FTLF</t>
  </si>
  <si>
    <t>WILC</t>
  </si>
  <si>
    <t>HBB</t>
  </si>
  <si>
    <t>WFCF</t>
  </si>
  <si>
    <t>MPAA</t>
  </si>
  <si>
    <t>LEE</t>
  </si>
  <si>
    <t>VIRC</t>
  </si>
  <si>
    <t>PBPB</t>
  </si>
  <si>
    <t>AMNF</t>
  </si>
  <si>
    <t>MAMA</t>
  </si>
  <si>
    <t>LSF</t>
  </si>
  <si>
    <t>LEAT</t>
  </si>
  <si>
    <t>GAIA</t>
  </si>
  <si>
    <t>JCTCF</t>
  </si>
  <si>
    <t>RENT</t>
  </si>
  <si>
    <t>NTZ</t>
  </si>
  <si>
    <t>JRSH</t>
  </si>
  <si>
    <t>GLXZ</t>
  </si>
  <si>
    <t>SUP</t>
  </si>
  <si>
    <t>RIME</t>
  </si>
  <si>
    <t>RAVE</t>
  </si>
  <si>
    <t>CATO</t>
  </si>
  <si>
    <t>BOF</t>
  </si>
  <si>
    <t>REED</t>
  </si>
  <si>
    <t>NNUP</t>
  </si>
  <si>
    <t>EDUC</t>
  </si>
  <si>
    <t>PLBY</t>
  </si>
  <si>
    <t>DTC</t>
  </si>
  <si>
    <t>CAWW</t>
  </si>
  <si>
    <t>SPCO</t>
  </si>
  <si>
    <t>BEBE</t>
  </si>
  <si>
    <t>YTRA</t>
  </si>
  <si>
    <t>SOWG</t>
  </si>
  <si>
    <t>FGI</t>
  </si>
  <si>
    <t>MOJO</t>
  </si>
  <si>
    <t>MSN</t>
  </si>
  <si>
    <t>CTHR</t>
  </si>
  <si>
    <t>JSDA</t>
  </si>
  <si>
    <t>NROM</t>
  </si>
  <si>
    <t>LAZY</t>
  </si>
  <si>
    <t>CNTMF</t>
  </si>
  <si>
    <t>CAPC</t>
  </si>
  <si>
    <t>NEN</t>
  </si>
  <si>
    <t>OTCM</t>
  </si>
  <si>
    <t>RICK</t>
  </si>
  <si>
    <t>WLDN</t>
  </si>
  <si>
    <t>CZR</t>
  </si>
  <si>
    <t>NSSC</t>
  </si>
  <si>
    <t>AMRK</t>
  </si>
  <si>
    <t>NVEE</t>
  </si>
  <si>
    <t>RGS</t>
  </si>
  <si>
    <t>CPHC</t>
  </si>
  <si>
    <t>WCRS</t>
  </si>
  <si>
    <t>MKTW</t>
  </si>
  <si>
    <t>MARA</t>
  </si>
  <si>
    <t>CHCI</t>
  </si>
  <si>
    <t>ARKR</t>
  </si>
  <si>
    <t>HQI</t>
  </si>
  <si>
    <t>MG</t>
  </si>
  <si>
    <t>CDRO</t>
  </si>
  <si>
    <t>RCMT</t>
  </si>
  <si>
    <t>AKA</t>
  </si>
  <si>
    <t>PLCE</t>
  </si>
  <si>
    <t>GENK</t>
  </si>
  <si>
    <t>DLHC</t>
  </si>
  <si>
    <t>PANL</t>
  </si>
  <si>
    <t>TBTC</t>
  </si>
  <si>
    <t>LDWY</t>
  </si>
  <si>
    <t>FLL</t>
  </si>
  <si>
    <t>STKS</t>
  </si>
  <si>
    <t>TLF</t>
  </si>
  <si>
    <t>QRHC</t>
  </si>
  <si>
    <t>GTIM</t>
  </si>
  <si>
    <t>EVC</t>
  </si>
  <si>
    <t>IVFH</t>
  </si>
  <si>
    <t>DHX</t>
  </si>
  <si>
    <t>CCO</t>
  </si>
  <si>
    <t>DXLG</t>
  </si>
  <si>
    <t>LTRY</t>
  </si>
  <si>
    <t>REKR</t>
  </si>
  <si>
    <t>PRTS</t>
  </si>
  <si>
    <t>DTEA</t>
  </si>
  <si>
    <t>HRBR</t>
  </si>
  <si>
    <t>IDWM</t>
  </si>
  <si>
    <t>PRKA</t>
  </si>
  <si>
    <t>SBSAA</t>
  </si>
  <si>
    <t>JOB</t>
  </si>
  <si>
    <t>ASPU</t>
  </si>
  <si>
    <t>PCSV</t>
  </si>
  <si>
    <t>DSHK</t>
  </si>
  <si>
    <t>SDCH</t>
  </si>
  <si>
    <t>ADMQ</t>
  </si>
  <si>
    <t>MMND</t>
  </si>
  <si>
    <t>ENSV</t>
  </si>
  <si>
    <t>NTPIF</t>
  </si>
  <si>
    <t>BKUTK</t>
  </si>
  <si>
    <t>WRLC</t>
  </si>
  <si>
    <t>HIFS</t>
  </si>
  <si>
    <t>WLFC</t>
  </si>
  <si>
    <t>ESQ</t>
  </si>
  <si>
    <t>TRUX</t>
  </si>
  <si>
    <t>GRBK</t>
  </si>
  <si>
    <t>SEZL</t>
  </si>
  <si>
    <t>CRMT</t>
  </si>
  <si>
    <t>PLBC</t>
  </si>
  <si>
    <t>TRUP</t>
  </si>
  <si>
    <t>BFCC</t>
  </si>
  <si>
    <t>CCBG</t>
  </si>
  <si>
    <t>SFST</t>
  </si>
  <si>
    <t>TCI</t>
  </si>
  <si>
    <t>BSRR</t>
  </si>
  <si>
    <t>NECB</t>
  </si>
  <si>
    <t>INBK</t>
  </si>
  <si>
    <t>FHRT</t>
  </si>
  <si>
    <t>MFBP</t>
  </si>
  <si>
    <t>FGF</t>
  </si>
  <si>
    <t>OTTW</t>
  </si>
  <si>
    <t>SBKO</t>
  </si>
  <si>
    <t>FINW</t>
  </si>
  <si>
    <t>PDLB</t>
  </si>
  <si>
    <t>NICK</t>
  </si>
  <si>
    <t>MDRR</t>
  </si>
  <si>
    <t>OPFI</t>
  </si>
  <si>
    <t>SLRK</t>
  </si>
  <si>
    <t>KFS</t>
  </si>
  <si>
    <t>BBXIA</t>
  </si>
  <si>
    <t>CRMZ</t>
  </si>
  <si>
    <t>PFMT</t>
  </si>
  <si>
    <t>GEG</t>
  </si>
  <si>
    <t>NCPL</t>
  </si>
  <si>
    <t>BTM</t>
  </si>
  <si>
    <t>FPAY</t>
  </si>
  <si>
    <t>TRNLY</t>
  </si>
  <si>
    <t>PW</t>
  </si>
  <si>
    <t>MPU</t>
  </si>
  <si>
    <t>SOHO</t>
  </si>
  <si>
    <t>QMCI</t>
  </si>
  <si>
    <t>UFPT</t>
  </si>
  <si>
    <t>IRMD</t>
  </si>
  <si>
    <t>PDEX</t>
  </si>
  <si>
    <t>SMLR</t>
  </si>
  <si>
    <t>SMTI</t>
  </si>
  <si>
    <t>SNWV</t>
  </si>
  <si>
    <t>SLP</t>
  </si>
  <si>
    <t>HROW</t>
  </si>
  <si>
    <t>ELMD</t>
  </si>
  <si>
    <t>TECX</t>
  </si>
  <si>
    <t>ETON</t>
  </si>
  <si>
    <t>LQDA</t>
  </si>
  <si>
    <t>RXST</t>
  </si>
  <si>
    <t>CLPT</t>
  </si>
  <si>
    <t>ATEC</t>
  </si>
  <si>
    <t>DCTH</t>
  </si>
  <si>
    <t>QURE</t>
  </si>
  <si>
    <t>JYNT</t>
  </si>
  <si>
    <t>ZIMV</t>
  </si>
  <si>
    <t>BWAY</t>
  </si>
  <si>
    <t>LFMD</t>
  </si>
  <si>
    <t>ZOM</t>
  </si>
  <si>
    <t>CLVLY</t>
  </si>
  <si>
    <t>CVRX</t>
  </si>
  <si>
    <t>LFCR</t>
  </si>
  <si>
    <t>EYPT</t>
  </si>
  <si>
    <t>FENC</t>
  </si>
  <si>
    <t>COYA</t>
  </si>
  <si>
    <t>MYO</t>
  </si>
  <si>
    <t>INFU</t>
  </si>
  <si>
    <t>POCI</t>
  </si>
  <si>
    <t>SRTS</t>
  </si>
  <si>
    <t>CKPT</t>
  </si>
  <si>
    <t>ACOG</t>
  </si>
  <si>
    <t>NVNO</t>
  </si>
  <si>
    <t>PETS</t>
  </si>
  <si>
    <t>ICAD</t>
  </si>
  <si>
    <t>TARA</t>
  </si>
  <si>
    <t>BMRA</t>
  </si>
  <si>
    <t>KPRX</t>
  </si>
  <si>
    <t>XFOR</t>
  </si>
  <si>
    <t>TALK</t>
  </si>
  <si>
    <t>PCHM</t>
  </si>
  <si>
    <t>ELDN</t>
  </si>
  <si>
    <t>AVIR</t>
  </si>
  <si>
    <t>TCRT</t>
  </si>
  <si>
    <t>AMS</t>
  </si>
  <si>
    <t>KRMD</t>
  </si>
  <si>
    <t>TOI</t>
  </si>
  <si>
    <t>ORGS</t>
  </si>
  <si>
    <t>PMD</t>
  </si>
  <si>
    <t>DCGO</t>
  </si>
  <si>
    <t>RPID</t>
  </si>
  <si>
    <t>NRXS</t>
  </si>
  <si>
    <t>ALDX</t>
  </si>
  <si>
    <t>MAIA</t>
  </si>
  <si>
    <t>EDAP</t>
  </si>
  <si>
    <t>CAMP</t>
  </si>
  <si>
    <t>BEAT</t>
  </si>
  <si>
    <t>NEPH</t>
  </si>
  <si>
    <t>POSC</t>
  </si>
  <si>
    <t>OTRK</t>
  </si>
  <si>
    <t>RFL</t>
  </si>
  <si>
    <t>ACRS</t>
  </si>
  <si>
    <t>NXL</t>
  </si>
  <si>
    <t>VSEE</t>
  </si>
  <si>
    <t>IRIX</t>
  </si>
  <si>
    <t>GOSS</t>
  </si>
  <si>
    <t>DYAI</t>
  </si>
  <si>
    <t>CRDL.TO</t>
  </si>
  <si>
    <t>MRAI</t>
  </si>
  <si>
    <t>RNXT</t>
  </si>
  <si>
    <t>ESPR</t>
  </si>
  <si>
    <t>CTSO</t>
  </si>
  <si>
    <t>CLSD</t>
  </si>
  <si>
    <t>TOMZ</t>
  </si>
  <si>
    <t>PFHO</t>
  </si>
  <si>
    <t>ASRT</t>
  </si>
  <si>
    <t>VNRX</t>
  </si>
  <si>
    <t>ONCY</t>
  </si>
  <si>
    <t>LCTX</t>
  </si>
  <si>
    <t>APVO</t>
  </si>
  <si>
    <t>PRPH</t>
  </si>
  <si>
    <t>XAIR</t>
  </si>
  <si>
    <t>RNLX</t>
  </si>
  <si>
    <t>KLYG</t>
  </si>
  <si>
    <t>VASO</t>
  </si>
  <si>
    <t>DYNT</t>
  </si>
  <si>
    <t>INTI</t>
  </si>
  <si>
    <t>REMI</t>
  </si>
  <si>
    <t>ICCC</t>
  </si>
  <si>
    <t>VMD</t>
  </si>
  <si>
    <t>MUEL</t>
  </si>
  <si>
    <t>MCEM</t>
  </si>
  <si>
    <t>PLPC</t>
  </si>
  <si>
    <t>VSEC</t>
  </si>
  <si>
    <t>TRNS</t>
  </si>
  <si>
    <t>MPTI</t>
  </si>
  <si>
    <t>CRAWA</t>
  </si>
  <si>
    <t>NWPX</t>
  </si>
  <si>
    <t>ESP</t>
  </si>
  <si>
    <t>KEQU</t>
  </si>
  <si>
    <t>SMID</t>
  </si>
  <si>
    <t>NOBH</t>
  </si>
  <si>
    <t>TATT</t>
  </si>
  <si>
    <t>DSGR</t>
  </si>
  <si>
    <t>ATRO</t>
  </si>
  <si>
    <t>EML</t>
  </si>
  <si>
    <t>BURCA</t>
  </si>
  <si>
    <t>EVI</t>
  </si>
  <si>
    <t>RSKIA</t>
  </si>
  <si>
    <t>GENC</t>
  </si>
  <si>
    <t>PESI</t>
  </si>
  <si>
    <t>IEHC</t>
  </si>
  <si>
    <t>SKAS</t>
  </si>
  <si>
    <t>OPXS</t>
  </si>
  <si>
    <t>BOOM</t>
  </si>
  <si>
    <t>ISSC</t>
  </si>
  <si>
    <t>MIND</t>
  </si>
  <si>
    <t>HDSN</t>
  </si>
  <si>
    <t>APT</t>
  </si>
  <si>
    <t>SCIA</t>
  </si>
  <si>
    <t>VTSI</t>
  </si>
  <si>
    <t>FSI</t>
  </si>
  <si>
    <t>CVU</t>
  </si>
  <si>
    <t>ORBT</t>
  </si>
  <si>
    <t>TGEN</t>
  </si>
  <si>
    <t>ACTG</t>
  </si>
  <si>
    <t>TPCS</t>
  </si>
  <si>
    <t>TUSK</t>
  </si>
  <si>
    <t>PPSI</t>
  </si>
  <si>
    <t>KTCC</t>
  </si>
  <si>
    <t>AP</t>
  </si>
  <si>
    <t>KLNG</t>
  </si>
  <si>
    <t>BOREF</t>
  </si>
  <si>
    <t>NNBR</t>
  </si>
  <si>
    <t>LIQT</t>
  </si>
  <si>
    <t>GLGI</t>
  </si>
  <si>
    <t>OESX</t>
  </si>
  <si>
    <t>RNGE</t>
  </si>
  <si>
    <t>AMMX</t>
  </si>
  <si>
    <t>GIFI</t>
  </si>
  <si>
    <t>LMB</t>
  </si>
  <si>
    <t>BXC</t>
  </si>
  <si>
    <t>CMT</t>
  </si>
  <si>
    <t>SVT</t>
  </si>
  <si>
    <t>SOTK</t>
  </si>
  <si>
    <t>BUKS</t>
  </si>
  <si>
    <t>BONL</t>
  </si>
  <si>
    <t>FTEK</t>
  </si>
  <si>
    <t>LEU</t>
  </si>
  <si>
    <t>UNTC</t>
  </si>
  <si>
    <t>CTO</t>
  </si>
  <si>
    <t>IDR</t>
  </si>
  <si>
    <t>HNRG</t>
  </si>
  <si>
    <t>CMCL</t>
  </si>
  <si>
    <t>ACNT</t>
  </si>
  <si>
    <t>USAU</t>
  </si>
  <si>
    <t>CKX</t>
  </si>
  <si>
    <t>SRL</t>
  </si>
  <si>
    <t>FTK</t>
  </si>
  <si>
    <t>MXC</t>
  </si>
  <si>
    <t>GLASF</t>
  </si>
  <si>
    <t>SANW</t>
  </si>
  <si>
    <t>UUUU</t>
  </si>
  <si>
    <t>BRN</t>
  </si>
  <si>
    <t>TORM</t>
  </si>
  <si>
    <t>SVBL</t>
  </si>
  <si>
    <t>ECRO</t>
  </si>
  <si>
    <t>SPND</t>
  </si>
  <si>
    <t>BWEL</t>
  </si>
  <si>
    <t>TSU.TO</t>
  </si>
  <si>
    <t>CXI.TO</t>
  </si>
  <si>
    <t>AIM.TO</t>
  </si>
  <si>
    <t>FW.V</t>
  </si>
  <si>
    <t>PKT.V</t>
  </si>
  <si>
    <t>BIGG.CN</t>
  </si>
  <si>
    <t>PBIT.CN</t>
  </si>
  <si>
    <t>RRR.UN.V</t>
  </si>
  <si>
    <t>HWO.TO</t>
  </si>
  <si>
    <t>TNZ.TO</t>
  </si>
  <si>
    <t>ARIS.TO</t>
  </si>
  <si>
    <t>VLE.TO</t>
  </si>
  <si>
    <t>MCB.TO</t>
  </si>
  <si>
    <t>VOX.V</t>
  </si>
  <si>
    <t>GEO.TO</t>
  </si>
  <si>
    <t>ORC.B.V</t>
  </si>
  <si>
    <t>GIP.V</t>
  </si>
  <si>
    <t>AII.TO</t>
  </si>
  <si>
    <t>DC.A.TO</t>
  </si>
  <si>
    <t>OGN.V</t>
  </si>
  <si>
    <t>ARG.TO</t>
  </si>
  <si>
    <t>HME.V</t>
  </si>
  <si>
    <t>NICU.V</t>
  </si>
  <si>
    <t>GLO.TO</t>
  </si>
  <si>
    <t>ARA.TO</t>
  </si>
  <si>
    <t>TLA.V</t>
  </si>
  <si>
    <t>FOR.V</t>
  </si>
  <si>
    <t>NKL.V</t>
  </si>
  <si>
    <t>MMA.V</t>
  </si>
  <si>
    <t>NPK.TO</t>
  </si>
  <si>
    <t>GWM.V</t>
  </si>
  <si>
    <t>MAI.V</t>
  </si>
  <si>
    <t>OCO.V</t>
  </si>
  <si>
    <t>BTR.V</t>
  </si>
  <si>
    <t>CVX.V</t>
  </si>
  <si>
    <t>NOM.CN</t>
  </si>
  <si>
    <t>SLV.CN</t>
  </si>
  <si>
    <t>MUN.V</t>
  </si>
  <si>
    <t>CUSN.V</t>
  </si>
  <si>
    <t>BRW.V</t>
  </si>
  <si>
    <t>ECR.V</t>
  </si>
  <si>
    <t>TAO.V</t>
  </si>
  <si>
    <t>LAB.V</t>
  </si>
  <si>
    <t>DB.V</t>
  </si>
  <si>
    <t>VZZ.V</t>
  </si>
  <si>
    <t>LNGE.V</t>
  </si>
  <si>
    <t>PRR.CN</t>
  </si>
  <si>
    <t>EMX.V</t>
  </si>
  <si>
    <t>ETG.TO</t>
  </si>
  <si>
    <t>AMC.TO</t>
  </si>
  <si>
    <t>GMG.V</t>
  </si>
  <si>
    <t>TSK.TO</t>
  </si>
  <si>
    <t>SFD.TO</t>
  </si>
  <si>
    <t>SVB.TO</t>
  </si>
  <si>
    <t>BTV.V</t>
  </si>
  <si>
    <t>VHI.TO</t>
  </si>
  <si>
    <t>VCM.TO</t>
  </si>
  <si>
    <t>SYZ.TO</t>
  </si>
  <si>
    <t>STC.TO</t>
  </si>
  <si>
    <t>KSI.TO</t>
  </si>
  <si>
    <t>BRAG.TO</t>
  </si>
  <si>
    <t>HAI.TO</t>
  </si>
  <si>
    <t>DCSI.CN</t>
  </si>
  <si>
    <t>PNG.V</t>
  </si>
  <si>
    <t>ZEN.V</t>
  </si>
  <si>
    <t>ILLM.TO</t>
  </si>
  <si>
    <t>NCI.V</t>
  </si>
  <si>
    <t>BRM.V</t>
  </si>
  <si>
    <t>CTZ.V</t>
  </si>
  <si>
    <t>QTRH.TO</t>
  </si>
  <si>
    <t>TGO.TO</t>
  </si>
  <si>
    <t>TINY.TO</t>
  </si>
  <si>
    <t>CMI.V</t>
  </si>
  <si>
    <t>URL.CN</t>
  </si>
  <si>
    <t>QIS.V</t>
  </si>
  <si>
    <t>JTC.V</t>
  </si>
  <si>
    <t>BEW.V</t>
  </si>
  <si>
    <t>RIWI.V</t>
  </si>
  <si>
    <t>INX.V</t>
  </si>
  <si>
    <t>GSI.V</t>
  </si>
  <si>
    <t>GPV.V</t>
  </si>
  <si>
    <t>EAGR.TO</t>
  </si>
  <si>
    <t>XTRA.TO</t>
  </si>
  <si>
    <t>IQ.V</t>
  </si>
  <si>
    <t>RW.V</t>
  </si>
  <si>
    <t>NSCI.V</t>
  </si>
  <si>
    <t>TTZ.V</t>
  </si>
  <si>
    <t>LUX.CN</t>
  </si>
  <si>
    <t>VQS.TO</t>
  </si>
  <si>
    <t>IOT.V</t>
  </si>
  <si>
    <t>GVC.TO</t>
  </si>
  <si>
    <t>EXRO.TO</t>
  </si>
  <si>
    <t>ROI.V</t>
  </si>
  <si>
    <t>SPN.V</t>
  </si>
  <si>
    <t>INEO.V</t>
  </si>
  <si>
    <t>ACU.V</t>
  </si>
  <si>
    <t>VXTR.V</t>
  </si>
  <si>
    <t>BEE.CN</t>
  </si>
  <si>
    <t>DBO.TO</t>
  </si>
  <si>
    <t>FORA.TO</t>
  </si>
  <si>
    <t>TVK.TO</t>
  </si>
  <si>
    <t>BQE.V</t>
  </si>
  <si>
    <t>CHR.TO</t>
  </si>
  <si>
    <t>HMM.A.TO</t>
  </si>
  <si>
    <t>DRX.TO</t>
  </si>
  <si>
    <t>VCI.V</t>
  </si>
  <si>
    <t>SXP.TO</t>
  </si>
  <si>
    <t>BLM.V</t>
  </si>
  <si>
    <t>FBF.V</t>
  </si>
  <si>
    <t>OML.V</t>
  </si>
  <si>
    <t>IFX.V</t>
  </si>
  <si>
    <t>IRO.V</t>
  </si>
  <si>
    <t>AEP.V</t>
  </si>
  <si>
    <t>CNO.V</t>
  </si>
  <si>
    <t>QST.V</t>
  </si>
  <si>
    <t xml:space="preserve">SSA.V </t>
  </si>
  <si>
    <t>ZTE.CN</t>
  </si>
  <si>
    <t>ROOF.V</t>
  </si>
  <si>
    <t>GRID.TO</t>
  </si>
  <si>
    <t>VLN.TO</t>
  </si>
  <si>
    <t>LPS.V</t>
  </si>
  <si>
    <t>TMG.V</t>
  </si>
  <si>
    <t>DR.TO</t>
  </si>
  <si>
    <t>CPH.TO</t>
  </si>
  <si>
    <t>RX.V</t>
  </si>
  <si>
    <t>TH.TO</t>
  </si>
  <si>
    <t>MDP.TO</t>
  </si>
  <si>
    <t>COV.V</t>
  </si>
  <si>
    <t>QIPT.TO</t>
  </si>
  <si>
    <t>WOLF.V</t>
  </si>
  <si>
    <t>PMN</t>
  </si>
  <si>
    <t>CTX.TO</t>
  </si>
  <si>
    <t>IPA.V</t>
  </si>
  <si>
    <t>PINK.V</t>
  </si>
  <si>
    <t>MBX.TO</t>
  </si>
  <si>
    <t>NLH.V</t>
  </si>
  <si>
    <t>MDX.V</t>
  </si>
  <si>
    <t>KNE.V</t>
  </si>
  <si>
    <t>NUMI.V</t>
  </si>
  <si>
    <t>NURS.V</t>
  </si>
  <si>
    <t>GLOW.CN</t>
  </si>
  <si>
    <t>VIBE.CN</t>
  </si>
  <si>
    <t>ACQ.TO</t>
  </si>
  <si>
    <t>KITS.TO</t>
  </si>
  <si>
    <t>ADW.A.TO</t>
  </si>
  <si>
    <t>SWP.TO</t>
  </si>
  <si>
    <t>RET.A.V</t>
  </si>
  <si>
    <t>TBRD.V</t>
  </si>
  <si>
    <t>LOVE.V</t>
  </si>
  <si>
    <t>DRT.TO</t>
  </si>
  <si>
    <t>TRBR.V</t>
  </si>
  <si>
    <t>HASH.V</t>
  </si>
  <si>
    <t>GEC.TO</t>
  </si>
  <si>
    <t>MENE.V</t>
  </si>
  <si>
    <t>PTE.V</t>
  </si>
  <si>
    <t>BABY.V</t>
  </si>
  <si>
    <t>TAAT.CN</t>
  </si>
  <si>
    <t>DGTL.V</t>
  </si>
  <si>
    <t>GH.TO</t>
  </si>
  <si>
    <t>BDI.TO</t>
  </si>
  <si>
    <t>XAU.TO</t>
  </si>
  <si>
    <t>ZDC.V</t>
  </si>
  <si>
    <t>DCM.TO</t>
  </si>
  <si>
    <t>WILD.TO</t>
  </si>
  <si>
    <t>BILD.V</t>
  </si>
  <si>
    <t>XX.V</t>
  </si>
  <si>
    <t>JET.V</t>
  </si>
  <si>
    <t>TRBE.V</t>
  </si>
  <si>
    <t>NOW.V</t>
  </si>
  <si>
    <t>ADCO.TO</t>
  </si>
  <si>
    <t>PHA.V</t>
  </si>
  <si>
    <t>NTE.V</t>
  </si>
  <si>
    <t>RMB.V</t>
  </si>
  <si>
    <t>MXG.TO</t>
  </si>
  <si>
    <t>E.TO</t>
  </si>
  <si>
    <t>WEB.V</t>
  </si>
  <si>
    <t>CFY.V</t>
  </si>
  <si>
    <t>CBLU.V</t>
  </si>
  <si>
    <t>ECK.WA</t>
  </si>
  <si>
    <t>BSH.WA</t>
  </si>
  <si>
    <t>APR.WA</t>
  </si>
  <si>
    <t>4MS.WA</t>
  </si>
  <si>
    <t>LEG.WA</t>
  </si>
  <si>
    <t>RGL.WA</t>
  </si>
  <si>
    <t>SPR.WA</t>
  </si>
  <si>
    <t>TXT.WA</t>
  </si>
  <si>
    <t>GMS.L</t>
  </si>
  <si>
    <t>FAR.L</t>
  </si>
  <si>
    <t>KMR.L</t>
  </si>
  <si>
    <t>KIST.L</t>
  </si>
  <si>
    <t>SLP.L</t>
  </si>
  <si>
    <t>TRCS.L</t>
  </si>
  <si>
    <t>TRST.L</t>
  </si>
  <si>
    <t>SPSY.L</t>
  </si>
  <si>
    <t>BGO.L</t>
  </si>
  <si>
    <t>SDI.L</t>
  </si>
  <si>
    <t>KETL.L</t>
  </si>
  <si>
    <t>CNS.L</t>
  </si>
  <si>
    <t>AVG.L</t>
  </si>
  <si>
    <t>AT.L</t>
  </si>
  <si>
    <t>BILN.L</t>
  </si>
  <si>
    <t>WATR.L</t>
  </si>
  <si>
    <t>SOM.L</t>
  </si>
  <si>
    <t>NEXS.L</t>
  </si>
  <si>
    <t>LUCE.L</t>
  </si>
  <si>
    <t>MANO.L</t>
  </si>
  <si>
    <t>REAT.L</t>
  </si>
  <si>
    <t>KINO.L</t>
  </si>
  <si>
    <t>ANX.L</t>
  </si>
  <si>
    <t>RNO.L</t>
  </si>
  <si>
    <t>SHI.L</t>
  </si>
  <si>
    <t>LDG.L</t>
  </si>
  <si>
    <t>HAT.L</t>
  </si>
  <si>
    <t>TPFG.L</t>
  </si>
  <si>
    <t>MHA.L</t>
  </si>
  <si>
    <t>LIT.L</t>
  </si>
  <si>
    <t>DSW.L</t>
  </si>
  <si>
    <t>AGFX.L</t>
  </si>
  <si>
    <t>BVXP.L</t>
  </si>
  <si>
    <t>MXCT.L</t>
  </si>
  <si>
    <t>OBD.L</t>
  </si>
  <si>
    <t>CFX.L</t>
  </si>
  <si>
    <t>W7L.L</t>
  </si>
  <si>
    <t>SUP.L</t>
  </si>
  <si>
    <t>MCB.L</t>
  </si>
  <si>
    <t>MOTR.L</t>
  </si>
  <si>
    <t>TRT.L</t>
  </si>
  <si>
    <t>MACF.L</t>
  </si>
  <si>
    <t>CARD.L</t>
  </si>
  <si>
    <t>WINE.L</t>
  </si>
  <si>
    <t>VTU.L</t>
  </si>
  <si>
    <t>MEX.L</t>
  </si>
  <si>
    <t>ANG.L</t>
  </si>
  <si>
    <t>ADF.L</t>
  </si>
  <si>
    <t>CRU.L</t>
  </si>
  <si>
    <t>SYS1.L</t>
  </si>
  <si>
    <t>HSW.L</t>
  </si>
  <si>
    <t>AA4.L</t>
  </si>
  <si>
    <t>XLM.L</t>
  </si>
  <si>
    <t>TBLD.L</t>
  </si>
  <si>
    <t>SLYG.F</t>
  </si>
  <si>
    <t>IVU.DE</t>
  </si>
  <si>
    <t>QBY.DE</t>
  </si>
  <si>
    <t>UMDK.DE</t>
  </si>
  <si>
    <t>BKHT.DE</t>
  </si>
  <si>
    <t>CTT.ST</t>
  </si>
  <si>
    <t>TEQ.ST</t>
  </si>
  <si>
    <t>GREEN.ST</t>
  </si>
  <si>
    <t>BOMILL.ST</t>
  </si>
  <si>
    <t>ITECH.ST</t>
  </si>
  <si>
    <t>G5EN.ST</t>
  </si>
  <si>
    <t>HANZA.ST</t>
  </si>
  <si>
    <t>MODEL.B.ST</t>
  </si>
  <si>
    <t>UNIBAP.ST</t>
  </si>
  <si>
    <t>G2M.ST</t>
  </si>
  <si>
    <t>SCOUT.ST</t>
  </si>
  <si>
    <t>CS.ST</t>
  </si>
  <si>
    <t>HAYPP.ST</t>
  </si>
  <si>
    <t>USWE.ST</t>
  </si>
  <si>
    <t>PAX.ST</t>
  </si>
  <si>
    <t>PTRK.ST</t>
  </si>
  <si>
    <t>SCIB.ST</t>
  </si>
  <si>
    <t>MLMCA.PA</t>
  </si>
  <si>
    <t>ALLIX.PA</t>
  </si>
  <si>
    <t>ALVU.PA</t>
  </si>
  <si>
    <t>GUI.PA</t>
  </si>
  <si>
    <t>CAA.F</t>
  </si>
  <si>
    <t>ALCUR.PA</t>
  </si>
  <si>
    <t>1846.HK</t>
  </si>
  <si>
    <t>SMRT.KL</t>
  </si>
  <si>
    <t>038010.KQ</t>
  </si>
  <si>
    <t>2918.T</t>
  </si>
  <si>
    <t>1MZ.SI</t>
  </si>
  <si>
    <t>7378.T</t>
  </si>
  <si>
    <t>5CF.SI</t>
  </si>
  <si>
    <t>263860.KQ</t>
  </si>
  <si>
    <t>MOUR.BR</t>
  </si>
  <si>
    <t>CAMB.BR</t>
  </si>
  <si>
    <t>EVS.BR</t>
  </si>
  <si>
    <t>KPG.AX</t>
  </si>
  <si>
    <t>PNC.AX</t>
  </si>
  <si>
    <t>BTN.AX</t>
  </si>
  <si>
    <t>PVL.AX</t>
  </si>
  <si>
    <t>AD8.AX</t>
  </si>
  <si>
    <t>DSE.AX</t>
  </si>
  <si>
    <t>ERD.AX</t>
  </si>
  <si>
    <t>RTH.AX</t>
  </si>
  <si>
    <t>RKN.AX</t>
  </si>
  <si>
    <t>AIM.AX</t>
  </si>
  <si>
    <t>PRO.AX</t>
  </si>
  <si>
    <t>AMX.AX</t>
  </si>
  <si>
    <t>KYP.AX</t>
  </si>
  <si>
    <t>5GN.AX</t>
  </si>
  <si>
    <t>BCC.AX</t>
  </si>
  <si>
    <t>UBI.AX</t>
  </si>
  <si>
    <t>4DS.AX</t>
  </si>
  <si>
    <t>CXZ.AX</t>
  </si>
  <si>
    <t>8CO.AX</t>
  </si>
  <si>
    <t>TBR.AX</t>
  </si>
  <si>
    <t>KCN.AX</t>
  </si>
  <si>
    <t>ARB.NZ</t>
  </si>
  <si>
    <t>IDA.AX</t>
  </si>
  <si>
    <t>CMD.AX</t>
  </si>
  <si>
    <t>VAR.AX</t>
  </si>
  <si>
    <t>CBO.AX</t>
  </si>
  <si>
    <t>LRK.AX</t>
  </si>
  <si>
    <t>IMB.AX</t>
  </si>
  <si>
    <t>OBL.AX</t>
  </si>
  <si>
    <t>CHL.AX</t>
  </si>
  <si>
    <t>AFL.AX</t>
  </si>
  <si>
    <t>SWP.AX</t>
  </si>
  <si>
    <t>TNY.AX</t>
  </si>
  <si>
    <t>CGS.AX</t>
  </si>
  <si>
    <t>TRJ.AX</t>
  </si>
  <si>
    <t>CTE.AX</t>
  </si>
  <si>
    <t>SOM.AX</t>
  </si>
  <si>
    <t>PHX.AX</t>
  </si>
  <si>
    <t>VEE.AX</t>
  </si>
  <si>
    <t>SGI.AX</t>
  </si>
  <si>
    <t>NVX.AX</t>
  </si>
  <si>
    <t>CLG.AX</t>
  </si>
  <si>
    <t>PWS.MI</t>
  </si>
  <si>
    <t>DBA.MI</t>
  </si>
  <si>
    <t>ALA.IT</t>
  </si>
  <si>
    <t>RDUE.MI</t>
  </si>
  <si>
    <t>PLN.MI</t>
  </si>
  <si>
    <t>LDB.MI</t>
  </si>
  <si>
    <t>ESAU.MI</t>
  </si>
  <si>
    <t>EGLA.MI</t>
  </si>
  <si>
    <t>RCS.MI</t>
  </si>
  <si>
    <t>NRST.MI</t>
  </si>
  <si>
    <t>SKAND.OL</t>
  </si>
  <si>
    <t>NKR.OL</t>
  </si>
  <si>
    <t>REACH.OL</t>
  </si>
  <si>
    <t>PHO.OL</t>
  </si>
  <si>
    <t>VISTN.OL</t>
  </si>
  <si>
    <t>PRIUA.PR</t>
  </si>
  <si>
    <t>FLEXO.AT</t>
  </si>
  <si>
    <t>BET.BD</t>
  </si>
  <si>
    <t>SOFW.TA</t>
  </si>
  <si>
    <t>PAY.BR</t>
  </si>
  <si>
    <t>CLR.MC</t>
  </si>
  <si>
    <t>JSE.L</t>
  </si>
  <si>
    <t>BCHT</t>
  </si>
  <si>
    <t>IFOS.V</t>
  </si>
  <si>
    <t>CVEO</t>
  </si>
  <si>
    <t>MCE.AX</t>
  </si>
  <si>
    <t>PYPD</t>
  </si>
  <si>
    <t>MDXH</t>
  </si>
  <si>
    <t>VLT.MI</t>
  </si>
  <si>
    <t>PRPO</t>
  </si>
  <si>
    <t>MCCK</t>
  </si>
  <si>
    <t>AKW.PA</t>
  </si>
  <si>
    <t>BRIQ.AT</t>
  </si>
  <si>
    <t>IOVA</t>
  </si>
  <si>
    <t>ZTF.L</t>
  </si>
  <si>
    <t>CRGO</t>
  </si>
  <si>
    <t>CPL.WA</t>
  </si>
  <si>
    <t>WW</t>
  </si>
  <si>
    <t>IZEA</t>
  </si>
  <si>
    <t>LPTH</t>
  </si>
  <si>
    <t>SYNT.L</t>
  </si>
  <si>
    <t>IFI.WA</t>
  </si>
  <si>
    <t>TXRP</t>
  </si>
  <si>
    <t>TRU.L</t>
  </si>
  <si>
    <t>RBCN</t>
  </si>
  <si>
    <t>V5Q.SI</t>
  </si>
  <si>
    <t>NUVR</t>
  </si>
  <si>
    <t>1995.HK</t>
  </si>
  <si>
    <t>ANGO</t>
  </si>
  <si>
    <t>IVX.V</t>
  </si>
  <si>
    <t>HOVR</t>
  </si>
  <si>
    <t>CDTI</t>
  </si>
  <si>
    <t>GG.V</t>
  </si>
  <si>
    <t>ISFT.CN</t>
  </si>
  <si>
    <t>G50.SI</t>
  </si>
  <si>
    <t>0423.HK</t>
  </si>
  <si>
    <t>QUCT</t>
  </si>
  <si>
    <t>CLI.MI</t>
  </si>
  <si>
    <t>SRB.L</t>
  </si>
  <si>
    <t>DERM</t>
  </si>
  <si>
    <t>MSI.L</t>
  </si>
  <si>
    <t>CYBT.CN</t>
  </si>
  <si>
    <t>AUUA.V</t>
  </si>
  <si>
    <t>PVMP</t>
  </si>
  <si>
    <t>BEO.AX</t>
  </si>
  <si>
    <t>EB</t>
  </si>
  <si>
    <t>MLHL.L</t>
  </si>
  <si>
    <t>41B.SI</t>
  </si>
  <si>
    <t>RLGT</t>
  </si>
  <si>
    <t>ADK.V</t>
  </si>
  <si>
    <t>SDV.AX</t>
  </si>
  <si>
    <t>VELO</t>
  </si>
  <si>
    <t>0071.HK</t>
  </si>
  <si>
    <t>CEDER.ST</t>
  </si>
  <si>
    <t>SJJ.DE</t>
  </si>
  <si>
    <t>PNP.TO</t>
  </si>
  <si>
    <t>DHB.V</t>
  </si>
  <si>
    <t>AXL.V</t>
  </si>
  <si>
    <t>4480.T</t>
  </si>
  <si>
    <t>BAC.WA</t>
  </si>
  <si>
    <t>RKDA</t>
  </si>
  <si>
    <t>MLCI</t>
  </si>
  <si>
    <t>NPTH.V</t>
  </si>
  <si>
    <t>ILYDA.AT</t>
  </si>
  <si>
    <t>HMY.AX</t>
  </si>
  <si>
    <t>CODI</t>
  </si>
  <si>
    <t>HITI</t>
  </si>
  <si>
    <t>FLD</t>
  </si>
  <si>
    <t>EDR.MC</t>
  </si>
  <si>
    <t>REOP</t>
  </si>
  <si>
    <t>WSTL</t>
  </si>
  <si>
    <t>KUH.SI</t>
  </si>
  <si>
    <t>ITS.SI</t>
  </si>
  <si>
    <t>CLW</t>
  </si>
  <si>
    <t>BOSC</t>
  </si>
  <si>
    <t>PRTH</t>
  </si>
  <si>
    <t>BORR</t>
  </si>
  <si>
    <t>KDOZ.V</t>
  </si>
  <si>
    <t>ALTHE.PA</t>
  </si>
  <si>
    <t>DOTD.L</t>
  </si>
  <si>
    <t>OMSE</t>
  </si>
  <si>
    <t>IMI.V</t>
  </si>
  <si>
    <t>GSM</t>
  </si>
  <si>
    <t>CGEH</t>
  </si>
  <si>
    <t>SBMW</t>
  </si>
  <si>
    <t>FRSH.V</t>
  </si>
  <si>
    <t>6927.T</t>
  </si>
  <si>
    <t>TERNOR.ST</t>
  </si>
  <si>
    <t>WPR.V</t>
  </si>
  <si>
    <t>PALS.V</t>
  </si>
  <si>
    <t>HLFN</t>
  </si>
  <si>
    <t>43B.SI</t>
  </si>
  <si>
    <t>PLAN.V</t>
  </si>
  <si>
    <t>INBP</t>
  </si>
  <si>
    <t>ALSTI.PA</t>
  </si>
  <si>
    <t>ANRG.TO</t>
  </si>
  <si>
    <t>TET.L</t>
  </si>
  <si>
    <t>BLGO</t>
  </si>
  <si>
    <t>Ticker</t>
  </si>
  <si>
    <t>Company Name</t>
  </si>
  <si>
    <t>Popular</t>
  </si>
  <si>
    <t>MCC Link</t>
  </si>
  <si>
    <t>REV YoY</t>
  </si>
  <si>
    <t>REV 5YR CAGR</t>
  </si>
  <si>
    <t>EBITDA YoY</t>
  </si>
  <si>
    <t>EBITDA 5Y CAGR</t>
  </si>
  <si>
    <t>EPS YoY</t>
  </si>
  <si>
    <t>P/E</t>
  </si>
  <si>
    <t>FORWARD P/E</t>
  </si>
  <si>
    <t>DIVIDEND %</t>
  </si>
  <si>
    <t>STOCK PRICE</t>
  </si>
  <si>
    <t>SHARES OUT</t>
  </si>
  <si>
    <t>Eco Wave Power</t>
  </si>
  <si>
    <t>Lowest</t>
  </si>
  <si>
    <t>[READ PITCH](https://community.microcapclub.com/forums/topic/3423-eco-wave-power-wave/#comment-76327)</t>
  </si>
  <si>
    <t>EuroSite Power Inc.</t>
  </si>
  <si>
    <t>[READ PITCH](https://community.microcapclub.com/forums/topic/4564-eurosite-power-inc-eusp/#comment-92070)</t>
  </si>
  <si>
    <t>ENGlobal</t>
  </si>
  <si>
    <t>[READ PITCH](https://community.microcapclub.com/forums/topic/3501-englobal-eng/#comment-77741)</t>
  </si>
  <si>
    <t>Genie Energy</t>
  </si>
  <si>
    <t>Low</t>
  </si>
  <si>
    <t>[READ PITCH](https://community.microcapclub.com/forums/topic/3199-genie-energy-ltd-gne/#comment-72283)</t>
  </si>
  <si>
    <t>OPmargin</t>
  </si>
  <si>
    <t>FCF YoY</t>
  </si>
  <si>
    <t>FORWARD PE</t>
  </si>
  <si>
    <t>Gamesquare Holdings</t>
  </si>
  <si>
    <t>[READ PITCH](https://community.microcapclub.com/forums/topic/1573-gamesquare-holdings-inc-game/#comment-35335)</t>
  </si>
  <si>
    <t>Impinj</t>
  </si>
  <si>
    <t>[READ PITCH](https://community.microcapclub.com/forums/topic/2036-impinj-pi/#comment-46319)</t>
  </si>
  <si>
    <t>IDT Corporation</t>
  </si>
  <si>
    <t>[READ PITCH](https://community.microcapclub.com/forums/topic/2350-idt-corporation-idt/#comment-54574)</t>
  </si>
  <si>
    <t>BK Technologies</t>
  </si>
  <si>
    <t>Medium</t>
  </si>
  <si>
    <t>[READ PITCH](https://community.microcapclub.com/forums/topic/3773-bk-technologies-bkti/#comment-81787)</t>
  </si>
  <si>
    <t>Red Violet</t>
  </si>
  <si>
    <t>[READ PITCH](https://community.microcapclub.com/forums/topic/2089-red-violet-rdvt/#comment-47842)</t>
  </si>
  <si>
    <t>Innodata</t>
  </si>
  <si>
    <t>[READ PITCH](https://community.microcapclub.com/forums/topic/1236-innodata-inod/#comment-28632)</t>
  </si>
  <si>
    <t>EACO Corporation</t>
  </si>
  <si>
    <t>[READ PITCH](https://community.microcapclub.com/forums/topic/1049-eaco-corporation-eaco/#comment-22708)</t>
  </si>
  <si>
    <t>i3 Verticals</t>
  </si>
  <si>
    <t>[READ PITCH](https://community.microcapclub.com/forums/topic/4122-i3-verticals-inc-iiiv/#comment-85768)</t>
  </si>
  <si>
    <t>GlassBridge Enterprises</t>
  </si>
  <si>
    <t>[READ PITCH](https://community.microcapclub.com/forums/topic/1324-glassbridge-enterprises-glae/#comment-29369)</t>
  </si>
  <si>
    <t>Franklin Covey</t>
  </si>
  <si>
    <t>[READ PITCH](https://community.microcapclub.com/forums/topic/4356-franklin-covey-fc/#comment-88993)</t>
  </si>
  <si>
    <t>Aviat Networks</t>
  </si>
  <si>
    <t>[READ PITCH](https://community.microcapclub.com/forums/topic/3390-aviat-networks-avnw/#comment-75905)</t>
  </si>
  <si>
    <t>CoreCard</t>
  </si>
  <si>
    <t>Medium High</t>
  </si>
  <si>
    <t>[READ PITCH](https://community.microcapclub.com/forums/topic/2329-corecard-corporation-ccrd/#comment-54126)</t>
  </si>
  <si>
    <t>Acorn Energy</t>
  </si>
  <si>
    <t>High</t>
  </si>
  <si>
    <t>[READ PITCH](https://community.microcapclub.com/forums/topic/4634-acorn-energy-inc-acfn/)</t>
  </si>
  <si>
    <t>Telesat</t>
  </si>
  <si>
    <t>[READ PITCH](https://community.microcapclub.com/forums/topic/3887-telesat-corporation-tsat/#comment-83043)</t>
  </si>
  <si>
    <t>CSP Inc.</t>
  </si>
  <si>
    <t>[READ PITCH](https://community.microcapclub.com/forums/topic/4176-csp-inc-cspi/#comment-86378)</t>
  </si>
  <si>
    <t>Spok Holdings</t>
  </si>
  <si>
    <t>[READ PITCH](https://community.microcapclub.com/forums/topic/3683-spok-holdings-spok/#comment-80588)</t>
  </si>
  <si>
    <t>Silicom</t>
  </si>
  <si>
    <t>[READ PITCH](https://community.microcapclub.com/forums/topic/1454-silicom-silc/#comment-31959)</t>
  </si>
  <si>
    <t>Solitron Devices</t>
  </si>
  <si>
    <t>[READ PITCH](https://community.microcapclub.com/forums/topic/2871-solitron-devices-sodi/#comment-66366)</t>
  </si>
  <si>
    <t>Thryv Holdings, Inc.</t>
  </si>
  <si>
    <t>[READ PITCH](https://community.microcapclub.com/forums/topic/5021-thryv-holdings-inc-thry/#comment-97946)</t>
  </si>
  <si>
    <t>Gambling.com Group Ltd</t>
  </si>
  <si>
    <t>[READ PITCH](https://community.microcapclub.com/forums/topic/4512-gamblingcom-group-ltd-gamb/#comment-91092)</t>
  </si>
  <si>
    <t>Intellinetics</t>
  </si>
  <si>
    <t>[READ PITCH](https://community.microcapclub.com/forums/topic/3261-intellinetics-inlx/#comment-73710)</t>
  </si>
  <si>
    <t>QXO Inc</t>
  </si>
  <si>
    <t>[READ PITCH](https://community.microcapclub.com/forums/topic/1753-qxo-inc-qxo/#comment-39287)</t>
  </si>
  <si>
    <t>[READ PITCH](https://community.microcapclub.com/forums/topic/2485-ooma-inc-ooma/#comment-57608)</t>
  </si>
  <si>
    <t>Magnite</t>
  </si>
  <si>
    <t>[READ PITCH](https://community.microcapclub.com/forums/topic/2449-magnite-mgni/)</t>
  </si>
  <si>
    <t>Neonode</t>
  </si>
  <si>
    <t>[READ PITCH](https://community.microcapclub.com/forums/topic/209-neonode-neon/#comment-1166)</t>
  </si>
  <si>
    <t>AudioEye</t>
  </si>
  <si>
    <t>[READ PITCH](https://community.microcapclub.com/forums/topic/2185-audioeye-aeye/#comment-50335)</t>
  </si>
  <si>
    <t>PlayAGS</t>
  </si>
  <si>
    <t>[READ PITCH](https://community.microcapclub.com/forums/topic/3187-playags-inc-ags/#comment-72000)</t>
  </si>
  <si>
    <t>Radcom</t>
  </si>
  <si>
    <t>[READ PITCH](https://community.microcapclub.com/forums/topic/854-radcom-ltd-rdcm/#comment-16705)</t>
  </si>
  <si>
    <t>Barnes &amp; Noble Education</t>
  </si>
  <si>
    <t>[READ PITCH](https://community.microcapclub.com/forums/topic/3637-barnes-noble-education-bned/)</t>
  </si>
  <si>
    <t>Asure Software</t>
  </si>
  <si>
    <t>[READ PITCH](https://community.microcapclub.com/forums/topic/320-asure-software-asur/#comment-3513)</t>
  </si>
  <si>
    <t>Richardson Electronics</t>
  </si>
  <si>
    <t>[READ PITCH](https://community.microcapclub.com/forums/topic/2233-richardson-electronics-rell/#comment-51693)</t>
  </si>
  <si>
    <t>eXp World Holdings</t>
  </si>
  <si>
    <t>[READ PITCH](https://community.microcapclub.com/forums/topic/1842-exp-world-holdings-expi/#comment-42014)</t>
  </si>
  <si>
    <t>Access Newswire</t>
  </si>
  <si>
    <t>[READ PITCH](https://community.microcapclub.com/forums/topic/1566-access-newswire-inc-accs/#comment-35278)</t>
  </si>
  <si>
    <t>Mitek Systems</t>
  </si>
  <si>
    <t>[READ PITCH](https://community.microcapclub.com/forums/topic/3884-mitek-systems-mitk/#comment-83014)</t>
  </si>
  <si>
    <t>Cantaloupe</t>
  </si>
  <si>
    <t>[READ PITCH](https://community.microcapclub.com/forums/topic/1667-cantaloupe-ctlp/#comment-37955)</t>
  </si>
  <si>
    <t>Aehr Test Systems</t>
  </si>
  <si>
    <t>[READ PITCH](https://community.microcapclub.com/forums/topic/3485-aehr-test-systems-aehr/#comment-77391)</t>
  </si>
  <si>
    <t>Mastech Digital</t>
  </si>
  <si>
    <t>[READ PITCH](https://community.microcapclub.com/forums/topic/3148-mastech-digital-mhh/#comment-71440)</t>
  </si>
  <si>
    <t>Autoscope Technologies</t>
  </si>
  <si>
    <t>[READ PITCH](https://community.microcapclub.com/forums/topic/4124-autoscope-technologies-corporation-aatc/#comment-85805)</t>
  </si>
  <si>
    <t>TSS Inc</t>
  </si>
  <si>
    <t>[READ PITCH](https://community.microcapclub.com/forums/topic/2136-tss-inc-tssi/#comment-49169)</t>
  </si>
  <si>
    <t>Coda Octopus Group</t>
  </si>
  <si>
    <t>Medium (old)</t>
  </si>
  <si>
    <t>[READ PITCH](https://community.microcapclub.com/forums/topic/688-coda-octopus-group-coda/#comment-12065)</t>
  </si>
  <si>
    <t>AXIL Brands, Inc.</t>
  </si>
  <si>
    <t>[READ PITCH](https://community.microcapclub.com/forums/topic/5042-axil-brands-inc-axil/#comment-98285)</t>
  </si>
  <si>
    <t>Duos Technologies</t>
  </si>
  <si>
    <t>Low Medium</t>
  </si>
  <si>
    <t>[READ PITCH](https://community.microcapclub.com/forums/topic/2435-duos-technologies-duot/#comment-56644)</t>
  </si>
  <si>
    <t>Alarum</t>
  </si>
  <si>
    <t>[READ PITCH](https://community.microcapclub.com/forums/topic/4193-alarum-alar/#comment-86583)</t>
  </si>
  <si>
    <t>Seachange</t>
  </si>
  <si>
    <t>[READ PITCH](https://community.microcapclub.com/forums/topic/2450-seachange-seac/#comment-56881)</t>
  </si>
  <si>
    <t>inTEST Corporation</t>
  </si>
  <si>
    <t>[READ PITCH](https://community.microcapclub.com/forums/topic/4127-intest-corporation-intt/#comment-85829)</t>
  </si>
  <si>
    <t>Everspin Technologies</t>
  </si>
  <si>
    <t>[READ PITCH](https://community.microcapclub.com/forums/topic/4496-everspin-technologies-inc-mram/#comment-90925)</t>
  </si>
  <si>
    <t>Crexendo</t>
  </si>
  <si>
    <t>[READ PITCH](https://community.microcapclub.com/forums/topic/2704-crexendo-cxdo/#comment-63206)</t>
  </si>
  <si>
    <t>PowerFleet</t>
  </si>
  <si>
    <t>[READ PITCH](https://community.microcapclub.com/forums/topic/507-powerfleet-inc-aoit/)</t>
  </si>
  <si>
    <t>Harte Hanks</t>
  </si>
  <si>
    <t>[READ PITCH](https://community.microcapclub.com/forums/topic/3599-harte-hanks-hhs/#comment-79255)</t>
  </si>
  <si>
    <t>WidePoint Corporation</t>
  </si>
  <si>
    <t>[READ PITCH](https://community.microcapclub.com/forums/topic/5009-widepoint-corporation-wyy/#comment-97811)</t>
  </si>
  <si>
    <t>Backblaze</t>
  </si>
  <si>
    <t>[READ PITCH](https://community.microcapclub.com/forums/topic/4738-backblaze-inc-blze/#comment-94217)</t>
  </si>
  <si>
    <t>Evolv Technologies</t>
  </si>
  <si>
    <t>[READ PITCH](https://community.microcapclub.com/forums/topic/4271-evolv-technologies-evlv/#comment-87682)</t>
  </si>
  <si>
    <t>SharpLink Gaming</t>
  </si>
  <si>
    <t>Low (old)</t>
  </si>
  <si>
    <t>[READ PITCH](https://community.microcapclub.com/forums/topic/450-sharplink-gaming-sbet/#comment-6310)</t>
  </si>
  <si>
    <t>Transact Technologies</t>
  </si>
  <si>
    <t>[READ PITCH](https://community.microcapclub.com/forums/topic/1897-transact-technologies-tact/#comment-43387)</t>
  </si>
  <si>
    <t>GSI Technology</t>
  </si>
  <si>
    <t>[READ PITCH](https://community.microcapclub.com/forums/topic/2206-gsi-technology-gsit/#comment-51021)</t>
  </si>
  <si>
    <t>Sobr Safe</t>
  </si>
  <si>
    <t>[READ PITCH](https://community.microcapclub.com/forums/topic/3682-sobr-safe-sobr/#comment-80582)</t>
  </si>
  <si>
    <t>Identiv</t>
  </si>
  <si>
    <t>[READ PITCH](https://community.microcapclub.com/forums/topic/2936-identiv-inve/#comment-67469)</t>
  </si>
  <si>
    <t>CuriosityStream Inc.</t>
  </si>
  <si>
    <t>[READ PITCH](https://community.microcapclub.com/forums/topic/4834-curiositystream-inc-curi/#comment-95568)</t>
  </si>
  <si>
    <t>Digital Turbine</t>
  </si>
  <si>
    <t>High (old)</t>
  </si>
  <si>
    <t>[READ PITCH](https://community.microcapclub.com/forums/topic/779-digital-turbine-apps/#comment-14417)</t>
  </si>
  <si>
    <t>Compumed</t>
  </si>
  <si>
    <t>[READ PITCH](https://community.microcapclub.com/forums/topic/2551-compumed-inc-cmpd/#comment-58840)</t>
  </si>
  <si>
    <t>SOPHiA GENETICS SA</t>
  </si>
  <si>
    <t>[READ PITCH](https://community.microcapclub.com/forums/topic/4838-sophia-genetics-sa-soph/#comment-95646)</t>
  </si>
  <si>
    <t>Research Solutions</t>
  </si>
  <si>
    <t>[READ PITCH](https://community.microcapclub.com/forums/topic/1434-research-solutions-rsss/)</t>
  </si>
  <si>
    <t>Electrovaya</t>
  </si>
  <si>
    <t>[READ PITCH](https://community.microcapclub.com/forums/topic/3916-electrovaya-elva/#comment-83253)</t>
  </si>
  <si>
    <t>One Stop Systems</t>
  </si>
  <si>
    <t>[READ PITCH](https://community.microcapclub.com/forums/topic/2643-one-stop-systems-inc-oss/#comment-61784)</t>
  </si>
  <si>
    <t>Intellicheck</t>
  </si>
  <si>
    <t>[READ PITCH](https://community.microcapclub.com/forums/topic/2035-intellicheck-idn/#comment-46279)</t>
  </si>
  <si>
    <t>RideNow</t>
  </si>
  <si>
    <t>[READ PITCH](https://community.microcapclub.com/forums/topic/2131-rumbleon-inc-rmbl/#comment-49046)</t>
  </si>
  <si>
    <t>Zedge</t>
  </si>
  <si>
    <t>[READ PITCH](https://community.microcapclub.com/forums/topic/1531-zedge-zdge/)</t>
  </si>
  <si>
    <t>Paysign</t>
  </si>
  <si>
    <t>[READ PITCH](https://community.microcapclub.com/forums/topic/2116-paysign-inc-pays/#comment-48669)</t>
  </si>
  <si>
    <t>NetSol Technologies</t>
  </si>
  <si>
    <t>[READ PITCH](https://community.microcapclub.com/forums/topic/1080-netsol-technologies-ntwk/#comment-23493)</t>
  </si>
  <si>
    <t>Data I/O</t>
  </si>
  <si>
    <t>[READ PITCH](https://community.microcapclub.com/forums/topic/1696-data-io-corporation-daio/#comment-38382)</t>
  </si>
  <si>
    <t>Surge Components</t>
  </si>
  <si>
    <t>[READ PITCH](https://community.microcapclub.com/forums/topic/3749-surge-components-sprs/#comment-81511)</t>
  </si>
  <si>
    <t>Lantronix</t>
  </si>
  <si>
    <t>[READ PITCH](https://community.microcapclub.com/forums/topic/2529-lantronix-ltrx/#comment-58321)</t>
  </si>
  <si>
    <t>Polar Power</t>
  </si>
  <si>
    <t>[READ PITCH](https://community.microcapclub.com/forums/topic/1852-polar-power-pola/#comment-42282)</t>
  </si>
  <si>
    <t>Bridgeline Digital</t>
  </si>
  <si>
    <t>[READ PITCH](https://community.microcapclub.com/forums/topic/419-bridgeline-digital-blin/)</t>
  </si>
  <si>
    <t>AmpliTech Group</t>
  </si>
  <si>
    <t>[READ PITCH](https://community.microcapclub.com/forums/topic/1795-amplitech-group-ampg/#comment-40429)</t>
  </si>
  <si>
    <t>Perfect Corp</t>
  </si>
  <si>
    <t>[READ PITCH](https://community.microcapclub.com/forums/topic/4733-perfect-corp-perf/#comment-94166)</t>
  </si>
  <si>
    <t>Creative Realities</t>
  </si>
  <si>
    <t>[READ PITCH](https://community.microcapclub.com/forums/topic/3900-creative-realities-crex/#comment-83161)</t>
  </si>
  <si>
    <t>Zenvia</t>
  </si>
  <si>
    <t>[READ PITCH](https://community.microcapclub.com/forums/topic/3273-zentek-zenv-zenyfotc/#comment-73991)</t>
  </si>
  <si>
    <t>Energy Focus</t>
  </si>
  <si>
    <t>Low Medium (old)</t>
  </si>
  <si>
    <t>[READ PITCH](https://community.microcapclub.com/forums/topic/2649-energy-focus-efoi/#comment-61924)</t>
  </si>
  <si>
    <t>Aware, Inc.</t>
  </si>
  <si>
    <t>[READ PITCH](https://community.microcapclub.com/forums/topic/4504-aware-inc-awre/#comment-90983)</t>
  </si>
  <si>
    <t>Nano Dimenstion</t>
  </si>
  <si>
    <t>[READ PITCH](https://community.microcapclub.com/forums/topic/4804-nano-dimension-ltd-nndm/#comment-95107)</t>
  </si>
  <si>
    <t>Usio</t>
  </si>
  <si>
    <t>Lowest (old)</t>
  </si>
  <si>
    <t>[READ PITCH](https://community.microcapclub.com/forums/topic/3253-usio-usio/#comment-73541)</t>
  </si>
  <si>
    <t>PhoneX Holdings</t>
  </si>
  <si>
    <t>[READ PITCH](https://community.microcapclub.com/forums/topic/3174-phonex-holdings-pxhi/#comment-71870)</t>
  </si>
  <si>
    <t>Beam Global</t>
  </si>
  <si>
    <t>[READ PITCH](https://community.microcapclub.com/forums/topic/4265-beam-global-beem/#comment-87607)</t>
  </si>
  <si>
    <t>Marchex</t>
  </si>
  <si>
    <t>[READ PITCH](https://community.microcapclub.com/forums/topic/3146-marchex-mchx/#comment-71385)</t>
  </si>
  <si>
    <t>AXT Inc.</t>
  </si>
  <si>
    <t>[READ PITCH](https://community.microcapclub.com/forums/topic/1465-axt-inc-axti/#comment-32178)</t>
  </si>
  <si>
    <t>Network-1 Technologies</t>
  </si>
  <si>
    <t>[READ PITCH](https://community.microcapclub.com/forums/topic/1564-network-1-technologies-inc-ntip/#comment-35088)</t>
  </si>
  <si>
    <t>WM Technology</t>
  </si>
  <si>
    <t>[READ PITCH](https://community.microcapclub.com/forums/topic/3639-wm-technology-maps/#comment-79816)</t>
  </si>
  <si>
    <t>The Glimpse Group</t>
  </si>
  <si>
    <t>[READ PITCH](https://community.microcapclub.com/forums/topic/3296-the-glimpse-group-vrar/#comment-74364)</t>
  </si>
  <si>
    <t>FiEE, Inc.</t>
  </si>
  <si>
    <t>[READ PITCH](https://community.microcapclub.com/forums/topic/1645-fiee-inc-minm/)</t>
  </si>
  <si>
    <t>Mogo</t>
  </si>
  <si>
    <t>[READ PITCH](https://community.microcapclub.com/forums/topic/3703-mogo-inc-mogo/#comment-80899)</t>
  </si>
  <si>
    <t>Onfolio</t>
  </si>
  <si>
    <t>[READ PITCH](https://community.microcapclub.com/forums/topic/3971-onfolio-holdings-onfo/)</t>
  </si>
  <si>
    <t>Siyata Mobile</t>
  </si>
  <si>
    <t>[READ PITCH](https://community.microcapclub.com/forums/topic/1695-siyata-mobile-syta/#comment-38361)</t>
  </si>
  <si>
    <t>Moatable, Inc.</t>
  </si>
  <si>
    <t>[READ PITCH](https://community.microcapclub.com/forums/topic/4750-moatable-inc-mtbly/#comment-94373)</t>
  </si>
  <si>
    <t>Propel Media</t>
  </si>
  <si>
    <t>[READ PITCH](https://community.microcapclub.com/forums/topic/2117-propel-media-prom/#comment-48717)</t>
  </si>
  <si>
    <t>Nuvve Holdings</t>
  </si>
  <si>
    <t>[READ PITCH](https://community.microcapclub.com/forums/topic/3172-nuvve-holdings-nvve/#comment-71855)</t>
  </si>
  <si>
    <t>Fathom Holdings</t>
  </si>
  <si>
    <t>[READ PITCH](https://community.microcapclub.com/forums/topic/3301-fathom-holdings-fthm/#comment-74540)</t>
  </si>
  <si>
    <t>Soluna Holdings</t>
  </si>
  <si>
    <t>[READ PITCH](https://community.microcapclub.com/forums/topic/2878-soluna-holdings-slnh/#comment-66558)</t>
  </si>
  <si>
    <t>VerifyMe</t>
  </si>
  <si>
    <t>[READ PITCH](https://community.microcapclub.com/forums/topic/3009-verifyme-inc-vrme/#comment-68753)</t>
  </si>
  <si>
    <t>LiveOne</t>
  </si>
  <si>
    <t>[READ PITCH](https://community.microcapclub.com/forums/topic/2903-liveone-lvo/)</t>
  </si>
  <si>
    <t>FiscalNote</t>
  </si>
  <si>
    <t>[READ PITCH](https://community.microcapclub.com/forums/topic/4138-fiscalnote-note/#comment-86021)</t>
  </si>
  <si>
    <t>AltiGen Communications</t>
  </si>
  <si>
    <t>[READ PITCH](https://community.microcapclub.com/forums/topic/2100-altigen-communications-inc-atgn/#comment-48303)</t>
  </si>
  <si>
    <t>Moving Image Technologies</t>
  </si>
  <si>
    <t>[READ PITCH](https://community.microcapclub.com/forums/topic/3525-moving-image-technologies-mitq/#comment-78033)</t>
  </si>
  <si>
    <t>Destiny Media Technologies</t>
  </si>
  <si>
    <t>[READ PITCH](https://community.microcapclub.com/forums/topic/2214-destiny-media-technologies-dsny/#comment-51229)</t>
  </si>
  <si>
    <t>Luna Innovations</t>
  </si>
  <si>
    <t>[READ PITCH](https://community.microcapclub.com/forums/topic/1106-luna-innovations-luna/#comment-24550)</t>
  </si>
  <si>
    <t>Tapinator</t>
  </si>
  <si>
    <t>[READ PITCH](https://community.microcapclub.com/forums/topic/3228-tapinator-tapm/#comment-73057)</t>
  </si>
  <si>
    <t>Aurora Spine</t>
  </si>
  <si>
    <t>[READ PITCH](https://community.microcapclub.com/forums/topic/3004-aurora-spine-asapf-asgv/#comment-68677)</t>
  </si>
  <si>
    <t>Track Group</t>
  </si>
  <si>
    <t>[READ PITCH](https://community.microcapclub.com/forums/topic/3147-track-group-inc-trck/#comment-71392)</t>
  </si>
  <si>
    <t>KonaTel</t>
  </si>
  <si>
    <t>[READ PITCH](https://community.microcapclub.com/forums/topic/3123-konatel-inc%C2%A0ktel/#comment-70864)</t>
  </si>
  <si>
    <t>HopTo</t>
  </si>
  <si>
    <t>[READ PITCH](https://community.microcapclub.com/forums/topic/2278-hopto-hpto/#comment-52629)</t>
  </si>
  <si>
    <t xml:space="preserve">LightPath Technologies, Inc. </t>
  </si>
  <si>
    <t>New</t>
  </si>
  <si>
    <t>[READ PITCH](https://community.microcapclub.com/forums/topic/5257-lightpath-technologies-inc-lpth/)</t>
  </si>
  <si>
    <t>Rubicon Technologies</t>
  </si>
  <si>
    <t>[READ PITCH](https://community.microcapclub.com/forums/topic/5287-rubicon-technology-inc-rbcn/)</t>
  </si>
  <si>
    <t>Nuvera Communications, Inc.</t>
  </si>
  <si>
    <t>[READ PITCH](https://community.microcapclub.com/forums/topic/5324-nuvera-communications-inc-nuvr/)</t>
  </si>
  <si>
    <t>Velo3D, Inc</t>
  </si>
  <si>
    <t>[READ PITCH](https://community.microcapclub.com/forums/topic/5480-velo3d-inc-velo/)</t>
  </si>
  <si>
    <t>Westell Technologies, Inc.</t>
  </si>
  <si>
    <t>[READ PITCH](https://community.microcapclub.com/forums/topic/5560-westell-technologies-inc-wstl/)</t>
  </si>
  <si>
    <t xml:space="preserve">BOS Better Online Solutions Ltd </t>
  </si>
  <si>
    <t>[READ PITCH](https://community.microcapclub.com/forums/topic/5589-bos-better-online-solutions-ltd-bosc/)</t>
  </si>
  <si>
    <t>Priority Technology Holdings</t>
  </si>
  <si>
    <t>[READ PITCH](https://community.microcapclub.com/forums/topic/5564-priority-technology-holdings-inc-prth/)</t>
  </si>
  <si>
    <t>SG&amp;A %</t>
  </si>
  <si>
    <t>INV. TURNS</t>
  </si>
  <si>
    <t>CAPEX/REV</t>
  </si>
  <si>
    <t>NET DEBT/EQUITY</t>
  </si>
  <si>
    <t>Kartoon Studios</t>
  </si>
  <si>
    <t>[READ PITCH](https://community.microcapclub.com/forums/topic/1052-kartoon-studios-inc-toon/#comment-22854)</t>
  </si>
  <si>
    <t>Seneca Foods</t>
  </si>
  <si>
    <t>[READ PITCH](https://community.microcapclub.com/forums/topic/3943-seneca-foods-senea/#comment-83553)</t>
  </si>
  <si>
    <t>Natural Grocers by Vitamin Cottage, Inc.</t>
  </si>
  <si>
    <t>[READ PITCH](https://community.microcapclub.com/forums/topic/4373-natural-grocers-by-vitamin-cottage-inc-ngvc/#comment-89447)</t>
  </si>
  <si>
    <t>Build a Bear Workshop</t>
  </si>
  <si>
    <t>[READ PITCH](https://community.microcapclub.com/forums/topic/3817-build-a-bear-workshop-bbw/#comment-82248)</t>
  </si>
  <si>
    <t>Celsius Holdings</t>
  </si>
  <si>
    <t>[READ PITCH](https://community.microcapclub.com/forums/topic/2361-celsius-holdings-celh/#comment-54682)</t>
  </si>
  <si>
    <t>Very High</t>
  </si>
  <si>
    <t>[READ PITCH](https://community.microcapclub.com/forums/topic/536-xpel-inc-xpel/#comment-8363)</t>
  </si>
  <si>
    <t>Alico Inc</t>
  </si>
  <si>
    <t>[READ PITCH](https://community.microcapclub.com/forums/topic/4754-alico-inc-alco/#comment-94415)</t>
  </si>
  <si>
    <t>Jakks Pacific</t>
  </si>
  <si>
    <t>[READ PITCH](https://community.microcapclub.com/forums/topic/4516-jakks-pacific-inc-jakk/#comment-91131)</t>
  </si>
  <si>
    <t>FitLife Brands</t>
  </si>
  <si>
    <t>[READ PITCH](https://community.microcapclub.com/forums/topic/663-fitlife-brands-inc-ftlf/)</t>
  </si>
  <si>
    <t>G-Willi Food International</t>
  </si>
  <si>
    <t>[READ PITCH](https://community.microcapclub.com/forums/topic/2730-g-willi-food-international-wilc/#comment-63775)</t>
  </si>
  <si>
    <t>Hamilton Beach Brands</t>
  </si>
  <si>
    <t>[READ PITCH](https://community.microcapclub.com/forums/topic/2407-hamilton-beach-brands-hbb/#comment-56064)</t>
  </si>
  <si>
    <t>Where Food Comes From</t>
  </si>
  <si>
    <t>[READ PITCH](https://community.microcapclub.com/forums/topic/239-where-food-comes-from-wfcf/#comment-1738)</t>
  </si>
  <si>
    <t>Motorcar Parts of America</t>
  </si>
  <si>
    <t>[READ PITCH](https://community.microcapclub.com/forums/topic/3968-motorcar-parts-of-america-mpaa/#comment-83838)</t>
  </si>
  <si>
    <t>LEE Enterprises</t>
  </si>
  <si>
    <t>[READ PITCH](https://community.microcapclub.com/forums/topic/2241-lee-enterprises-lee/#comment-51825)</t>
  </si>
  <si>
    <t>Virco Manufacturing Corp</t>
  </si>
  <si>
    <t>[READ PITCH](https://community.microcapclub.com/forums/topic/1534-virco-manufacturing-corp-virc/#comment-34599)</t>
  </si>
  <si>
    <t>Potbelly Sandwich Works</t>
  </si>
  <si>
    <t xml:space="preserve">Low </t>
  </si>
  <si>
    <t>[READ PITCH](https://community.microcapclub.com/forums/topic/3529-potbelly-sandwich-works-pbpb/#comment-78098)</t>
  </si>
  <si>
    <t>Armanino Foods of Distinction</t>
  </si>
  <si>
    <t>[READ PITCH](https://community.microcapclub.com/forums/topic/778-armanino-foods-of-distinction-amnf/#comment-14415)</t>
  </si>
  <si>
    <t>Mama's Creations</t>
  </si>
  <si>
    <t>[READ PITCH](https://community.microcapclub.com/forums/topic/1871-mamamancinis-mama/#comment-42812)</t>
  </si>
  <si>
    <t>Laird Superfood, Inc. (LSF)</t>
  </si>
  <si>
    <t>[READ PITCH](https://community.microcapclub.com/forums/topic/4367-laird-superfood-inc-lsf/#comment-89309)</t>
  </si>
  <si>
    <t>Leatt Corp</t>
  </si>
  <si>
    <t>[READ PITCH](https://community.microcapclub.com/forums/topic/1042-leatt-corp-leat/#comment-22509)</t>
  </si>
  <si>
    <t>GAIAM Inc</t>
  </si>
  <si>
    <t>[READ PITCH](https://community.microcapclub.com/forums/topic/1152-gaiam-inc-gaia/#comment-25795)</t>
  </si>
  <si>
    <t>Jewett-Cameron Trading</t>
  </si>
  <si>
    <t>[READ PITCH](https://community.microcapclub.com/forums/topic/3942-jewett-cameron-trading-co-ltd-jctcf/#comment-83537)</t>
  </si>
  <si>
    <t>Rent The Runway</t>
  </si>
  <si>
    <t>[READ PITCH](https://community.microcapclub.com/forums/topic/3994-rent-the-runway-inc-rent/#comment-84037)</t>
  </si>
  <si>
    <t>Natuzzi S.p.A</t>
  </si>
  <si>
    <t>[READ PITCH](https://community.microcapclub.com/forums/topic/4185-natuzzi-spa-ntz/#comment-86499)</t>
  </si>
  <si>
    <t>Jerash Holdings</t>
  </si>
  <si>
    <t>[READ PITCH](https://community.microcapclub.com/forums/topic/2547-jerash-holdings-jrsh/#comment-58642)</t>
  </si>
  <si>
    <t>Galaxy Gaming</t>
  </si>
  <si>
    <t>[READ PITCH](https://community.microcapclub.com/forums/topic/168-galaxy-gaming-glxz/#comment-682)</t>
  </si>
  <si>
    <t>Superior Industries</t>
  </si>
  <si>
    <t>[READ PITCH](https://community.microcapclub.com/forums/topic/4182-superior-industries-sup/#comment-86475)</t>
  </si>
  <si>
    <t>Algorythym</t>
  </si>
  <si>
    <t>[READ PITCH](https://community.microcapclub.com/forums/topic/1448-algorhythm-holdings-inc-rime/)</t>
  </si>
  <si>
    <t>RAVE Restaurant Group</t>
  </si>
  <si>
    <t>[READ PITCH](https://community.microcapclub.com/forums/topic/988-rave-restaurant-group-rave/#comment-20486)</t>
  </si>
  <si>
    <t>The Cato Corporation</t>
  </si>
  <si>
    <t>[READ PITCH](https://community.microcapclub.com/forums/topic/4592-the-cato-corporation-cato/#comment-92423)</t>
  </si>
  <si>
    <t>BranchOut Food</t>
  </si>
  <si>
    <t>[READ PITCH](https://community.microcapclub.com/forums/topic/4551-branchout-food-inc-bof/#comment-91905)</t>
  </si>
  <si>
    <t>Reed's</t>
  </si>
  <si>
    <t>[READ PITCH](https://community.microcapclub.com/forums/topic/1007-reeds-reed/#comment-20955)</t>
  </si>
  <si>
    <t>Nocopi Technologies</t>
  </si>
  <si>
    <t>[READ PITCH](https://community.microcapclub.com/forums/topic/2689-nocopi-technologies-nnup/#comment-62719)</t>
  </si>
  <si>
    <t>Educational Development Corporation</t>
  </si>
  <si>
    <t>[READ PITCH](https://community.microcapclub.com/forums/topic/1175-educational-development-corporation-educ/)</t>
  </si>
  <si>
    <t>PLBY Group, Inc.</t>
  </si>
  <si>
    <t>[READ PITCH](https://community.microcapclub.com/forums/topic/5032-plby-group-inc-plby/#comment-98149)</t>
  </si>
  <si>
    <t>Solo Brands</t>
  </si>
  <si>
    <t>[READ PITCH](https://community.microcapclub.com/forums/topic/3648-solo-brands-dtc/#comment-80025)</t>
  </si>
  <si>
    <t>CCA Industries</t>
  </si>
  <si>
    <t>[READ PITCH](https://community.microcapclub.com/forums/topic/867-cca-industries-caww/#comment-17037)</t>
  </si>
  <si>
    <t>The Stephan Company</t>
  </si>
  <si>
    <t>[READ PITCH](https://community.microcapclub.com/forums/topic/2628-the-stephan-company-spco/#comment-61335)</t>
  </si>
  <si>
    <t>bebe Stores</t>
  </si>
  <si>
    <t>[READ PITCH](https://community.microcapclub.com/forums/topic/2237-bebe-stores-bebe/#comment-51747)</t>
  </si>
  <si>
    <t>Yatra Online</t>
  </si>
  <si>
    <t>[READ PITCH](https://community.microcapclub.com/forums/topic/2672-yatra-online-inc-ytra/#comment-62457)</t>
  </si>
  <si>
    <t>Sow Good</t>
  </si>
  <si>
    <t>[READ PITCH](https://community.microcapclub.com/forums/topic/3154-sow-good-inc-sowg/#comment-71505)</t>
  </si>
  <si>
    <t>FGI Industries</t>
  </si>
  <si>
    <t>[READ PITCH](https://community.microcapclub.com/forums/topic/3797-fgi-industries-ltd-fgi/#comment-81999)</t>
  </si>
  <si>
    <t>Equator Beverage</t>
  </si>
  <si>
    <t>[READ PITCH](https://community.microcapclub.com/forums/topic/4052-equator-beverage-company-mojo/#comment-84763)</t>
  </si>
  <si>
    <t>Emerson Radio Corporation</t>
  </si>
  <si>
    <t>[READ PITCH](https://community.microcapclub.com/forums/topic/1947-emerson-radio-corporation-msn/#comment-44592)</t>
  </si>
  <si>
    <t>Charles &amp; Covard</t>
  </si>
  <si>
    <t>[READ PITCH](https://community.microcapclub.com/forums/topic/390-charles-colvard-cthr/#comment-4996)</t>
  </si>
  <si>
    <t>Jones Soda</t>
  </si>
  <si>
    <t>[READ PITCH](https://community.microcapclub.com/forums/topic/1216-jones-soda-co-jsda/#comment-27786)</t>
  </si>
  <si>
    <t>Noble Romans</t>
  </si>
  <si>
    <t>[READ PITCH](https://community.microcapclub.com/forums/topic/301-noble-romans-nrom/#comment-2871)</t>
  </si>
  <si>
    <t>Lazydays</t>
  </si>
  <si>
    <t>[READ PITCH](https://community.microcapclub.com/forums/topic/2715-lazydays-lazy/#comment-63337)</t>
  </si>
  <si>
    <t>Cansortium</t>
  </si>
  <si>
    <t>[READ PITCH](https://community.microcapclub.com/forums/topic/3514-cansortium-cntmf/#comment-77915)</t>
  </si>
  <si>
    <t>Capstone Companies</t>
  </si>
  <si>
    <t>[READ PITCH](https://community.microcapclub.com/forums/topic/1575-capstone-companies-capc/)</t>
  </si>
  <si>
    <t>CDTi Advanced Materials, Inc.</t>
  </si>
  <si>
    <t>[READ PITCH](https://community.microcapclub.com/forums/topic/5355-cdti-advanced-materials-inc-cdti/)</t>
  </si>
  <si>
    <t>Integrated BioPharma</t>
  </si>
  <si>
    <t>[READ PITCH](https://community.microcapclub.com/forums/topic/5590-integrated-biopharma-inc-inbp/)</t>
  </si>
  <si>
    <t>New England Realty Associates</t>
  </si>
  <si>
    <t>[READ PITCH](https://community.microcapclub.com/forums/topic/1553-new-england-realty-associates-nen/#comment-34931)</t>
  </si>
  <si>
    <t>OTC Markets Group</t>
  </si>
  <si>
    <t>[READ PITCH](https://community.microcapclub.com/forums/topic/2860-renold-rnol/#comment-66197)</t>
  </si>
  <si>
    <t>RCI Hospitality Holdings</t>
  </si>
  <si>
    <t>[READ PITCH](https://community.microcapclub.com/forums/topic/786-rci-hospitality-holdings-rick/#comment-14682)</t>
  </si>
  <si>
    <t>Willdan Group</t>
  </si>
  <si>
    <t>[READ PITCH](https://community.microcapclub.com/forums/topic/362-willdan-group-wldn/#comment-4376)</t>
  </si>
  <si>
    <t>Caesars Entertainment</t>
  </si>
  <si>
    <t>[READ PITCH](https://community.microcapclub.com/forums/topic/1056-caesars-entertainment-czr/#comment-22992)</t>
  </si>
  <si>
    <t>Napco Security Technologies</t>
  </si>
  <si>
    <t>[READ PITCH](https://community.microcapclub.com/forums/topic/207-napco-security-technologies-nssc/#comment-1138)</t>
  </si>
  <si>
    <t>A-Mark Precious Metals</t>
  </si>
  <si>
    <t>[READ PITCH](https://community.microcapclub.com/forums/topic/2717-a-mark-precious-metals-amrk/#comment-63454)</t>
  </si>
  <si>
    <t>NV5 Holdings</t>
  </si>
  <si>
    <t>[READ PITCH](https://community.microcapclub.com/forums/topic/767-nv5-holdings-inc-nvee/#comment-13999)</t>
  </si>
  <si>
    <t>Regis Corp</t>
  </si>
  <si>
    <t>[READ PITCH](https://community.microcapclub.com/forums/topic/4196-regis-corporation-rgs/#comment-86679)</t>
  </si>
  <si>
    <t>Canterbury Park Holding Corporation</t>
  </si>
  <si>
    <t>[READ PITCH](https://community.microcapclub.com/forums/topic/966-canterbury-park-holding-corporation-cphc/#comment-20083)</t>
  </si>
  <si>
    <t>Western Capital Resources</t>
  </si>
  <si>
    <t>[READ PITCH](https://community.microcapclub.com/forums/topic/2371-western-capital-resources-inc-wcrs/#comment-54906)</t>
  </si>
  <si>
    <t>MarketWise, Inc.</t>
  </si>
  <si>
    <t>[READ PITCH](https://community.microcapclub.com/forums/topic/5011-marketwise-inc-mktw/#comment-97821)</t>
  </si>
  <si>
    <t>Marathon Digital Holdings</t>
  </si>
  <si>
    <t>[READ PITCH](https://community.microcapclub.com/forums/topic/910-marathon-digital-holdings-mara/#comment-18360)</t>
  </si>
  <si>
    <t>Comstock Holding Companies</t>
  </si>
  <si>
    <t>[READ PITCH](https://community.microcapclub.com/forums/topic/4552-comstock-holding-companies-inc-chci/#comment-91926)</t>
  </si>
  <si>
    <t>Ark Restaurants</t>
  </si>
  <si>
    <t>[READ PITCH](https://community.microcapclub.com/forums/topic/2550-ark-restaurants-arkr/#comment-58796)</t>
  </si>
  <si>
    <t>HireQuest</t>
  </si>
  <si>
    <t>[READ PITCH](https://community.microcapclub.com/forums/topic/739-hirequest-inc-hqi/)</t>
  </si>
  <si>
    <t>Mistras Group</t>
  </si>
  <si>
    <t>[READ PITCH](https://community.microcapclub.com/forums/topic/3275-mistras-group-mg/#comment-74019)</t>
  </si>
  <si>
    <t>Codere Online Luxembourg, S.A</t>
  </si>
  <si>
    <t>[READ PITCH](https://community.microcapclub.com/forums/topic/4412-codere-online-luxembourg-sa-cdro/#comment-90062)</t>
  </si>
  <si>
    <t>RCM Technologies</t>
  </si>
  <si>
    <t>[READ PITCH](https://community.microcapclub.com/forums/topic/3728-rcm-technologies-rcmt/)</t>
  </si>
  <si>
    <t>a.k.a. Brands Holding Corp.</t>
  </si>
  <si>
    <t>[READ PITCH](https://community.microcapclub.com/forums/topic/4954-aka-brands-holding-corp-aka/#comment-97045)</t>
  </si>
  <si>
    <t>The Children's Place</t>
  </si>
  <si>
    <t>[READ PITCH](https://community.microcapclub.com/forums/topic/3602-the-childrens-place-plce/#comment-79307)</t>
  </si>
  <si>
    <t>GEN Restaurant Group</t>
  </si>
  <si>
    <t>[READ PITCH](https://community.microcapclub.com/forums/topic/4364-gen-restaurant-group-genk/#comment-89223)</t>
  </si>
  <si>
    <t>DLH Holdings</t>
  </si>
  <si>
    <t>[READ PITCH](https://community.microcapclub.com/forums/topic/2532-dlh-holdings-corp-dlhc/#comment-58338)</t>
  </si>
  <si>
    <t>Pangaea Logistics</t>
  </si>
  <si>
    <t>[READ PITCH](https://community.microcapclub.com/forums/topic/945-pangaea-logistics-panl/#comment-19456)</t>
  </si>
  <si>
    <t>Table Trac</t>
  </si>
  <si>
    <t>[READ PITCH](https://community.microcapclub.com/forums/topic/2177-table-trac-tbtc/#comment-50062)</t>
  </si>
  <si>
    <t>Lendway</t>
  </si>
  <si>
    <t>[READ PITCH](https://community.microcapclub.com/forums/topic/3995-special-situation-lendway-ldwy/)</t>
  </si>
  <si>
    <t>Full House Resorts</t>
  </si>
  <si>
    <t>[READ PITCH](https://community.microcapclub.com/forums/topic/1650-full-house-resorts-fll/#comment-37540)</t>
  </si>
  <si>
    <t>The One Group Hospitality</t>
  </si>
  <si>
    <t>[READ PITCH](https://community.microcapclub.com/forums/topic/2300-the-one-group-hospitality-inc-stks/#comment-53389)</t>
  </si>
  <si>
    <t>Tandy Leather Factory</t>
  </si>
  <si>
    <t>[READ PITCH](https://community.microcapclub.com/forums/topic/2343-tandy-leather-factory-inc-tlf/#comment-54545)</t>
  </si>
  <si>
    <t>Quest Resources</t>
  </si>
  <si>
    <t>[READ PITCH](https://community.microcapclub.com/forums/topic/1975-quest-resources-holding-corporation-qrhc/#comment-45286)</t>
  </si>
  <si>
    <t>Good Times Restaurants</t>
  </si>
  <si>
    <t>[READ PITCH](https://community.microcapclub.com/forums/topic/3553-good-times-restaurants-gtim/#comment-78391)</t>
  </si>
  <si>
    <t>Entravision Communications</t>
  </si>
  <si>
    <t>[READ PITCH](https://community.microcapclub.com/forums/topic/4337-entravision-communications-evc/#comment-88645)</t>
  </si>
  <si>
    <t>Innovative Food Holdings</t>
  </si>
  <si>
    <t>[READ PITCH](https://community.microcapclub.com/forums/topic/595-innovative-food-holdings-ivfh/#comment-9633)</t>
  </si>
  <si>
    <t>DHI Group</t>
  </si>
  <si>
    <t>[READ PITCH](https://community.microcapclub.com/forums/topic/1978-dhi-group-inc-dhx/#comment-45335)</t>
  </si>
  <si>
    <t>Clear Channel Outdoor</t>
  </si>
  <si>
    <t>[READ PITCH](https://community.microcapclub.com/forums/topic/3576-clear-channel-outdoor-cco/#comment-78835)</t>
  </si>
  <si>
    <t>Destination XL Group</t>
  </si>
  <si>
    <t>[READ PITCH](https://community.microcapclub.com/forums/topic/4005-destination-xl-group-dxlg/#comment-84209)</t>
  </si>
  <si>
    <t>Lottery.com</t>
  </si>
  <si>
    <t>[READ PITCH](https://community.microcapclub.com/forums/topic/3257-lotterycom-ltry/#comment-73583)</t>
  </si>
  <si>
    <t>Rekor Systems</t>
  </si>
  <si>
    <t>[READ PITCH](https://community.microcapclub.com/forums/topic/59-rekor-systems-rekr/#comment-184)</t>
  </si>
  <si>
    <t>US Auto Parts Network</t>
  </si>
  <si>
    <t>[READ PITCH](https://community.microcapclub.com/forums/topic/1556-us-auto-parts-network-inc-prts/#comment-34949)</t>
  </si>
  <si>
    <t>David's Tea</t>
  </si>
  <si>
    <t>[READ PITCH](https://community.microcapclub.com/forums/topic/2965-davids-tea-dteav/#comment-68066)</t>
  </si>
  <si>
    <t>Harbor Diversified</t>
  </si>
  <si>
    <t>[READ PITCH](https://community.microcapclub.com/forums/topic/3093-harbor-diversified-inc-hrbr/#comment-70308)</t>
  </si>
  <si>
    <t>IDW Media</t>
  </si>
  <si>
    <t>[READ PITCH](https://community.microcapclub.com/forums/topic/2481-idw-media-idwm/#comment-57560)</t>
  </si>
  <si>
    <t>Parks! America</t>
  </si>
  <si>
    <t>[READ PITCH](https://community.microcapclub.com/forums/topic/1996-parks-america-prka/#comment-45576)</t>
  </si>
  <si>
    <t>Spanish Broadcasting System</t>
  </si>
  <si>
    <t>[READ PITCH](https://community.microcapclub.com/forums/topic/3673-spanish-broadcasting-system-sbsaa/#comment-80495)</t>
  </si>
  <si>
    <t>Gee Group</t>
  </si>
  <si>
    <t>[READ PITCH](https://community.microcapclub.com/forums/topic/3358-gee-group-job/#comment-75443)</t>
  </si>
  <si>
    <t>Aspen Group</t>
  </si>
  <si>
    <t>[READ PITCH](https://community.microcapclub.com/forums/topic/1725-aspen-group-aspu/#comment-38701)</t>
  </si>
  <si>
    <t>PCS Edventures</t>
  </si>
  <si>
    <t>[READ PITCH](https://community.microcapclub.com/forums/topic/4053-pcs-edventures-pcsv/#comment-84778)</t>
  </si>
  <si>
    <t>Drive Shack</t>
  </si>
  <si>
    <t>[READ PITCH](https://community.microcapclub.com/forums/topic/2632-drive-shack-inc-dshk/)</t>
  </si>
  <si>
    <t>SideChannel</t>
  </si>
  <si>
    <t>[READ PITCH](https://community.microcapclub.com/forums/topic/3769-sidechannel-sdch/#comment-81759)</t>
  </si>
  <si>
    <t>ADM Endeavors</t>
  </si>
  <si>
    <t>[READ PITCH](https://community.microcapclub.com/forums/topic/3688-adm-endeavors-admq/#comment-80675)</t>
  </si>
  <si>
    <t>Mastermind</t>
  </si>
  <si>
    <t>[READ PITCH](https://community.microcapclub.com/forums/topic/3741-mastermind-mmnd/#comment-81428)</t>
  </si>
  <si>
    <t>Enservco</t>
  </si>
  <si>
    <t>[READ PITCH](https://community.microcapclub.com/forums/topic/1900-enservco-corp-ensv/#comment-43426)</t>
  </si>
  <si>
    <t>Civeo Corporation</t>
  </si>
  <si>
    <t>[READ PITCH](https://community.microcapclub.com/forums/topic/5217-civeo-corporation-cveo/)</t>
  </si>
  <si>
    <t>IZEA Worldwide, Inc.</t>
  </si>
  <si>
    <t>[READ PITCH](https://community.microcapclub.com/forums/topic/5264-izea-worldwide-inc-izea/)</t>
  </si>
  <si>
    <t>Eventbrite, Inc.</t>
  </si>
  <si>
    <t>[READ PITCH](https://community.microcapclub.com/forums/topic/5414-eventbrite-inc-eb/)</t>
  </si>
  <si>
    <t>Nam Tai Property</t>
  </si>
  <si>
    <t>[READ PITCH](https://community.microcapclub.com/forums/topic/2213-nam-tai-property-ntp/#comment-51168)</t>
  </si>
  <si>
    <t>Bank of Utica</t>
  </si>
  <si>
    <t>[READ PITCH](https://community.microcapclub.com/forums/topic/1574-bank-of-utica-bkutk/#comment-35401)</t>
  </si>
  <si>
    <t>Windrock Land Company</t>
  </si>
  <si>
    <t>[READ PITCH](https://community.microcapclub.com/forums/topic/5036-windrock-land-company-wrlc/#comment-98237)</t>
  </si>
  <si>
    <t>Hingham Institution for Savings</t>
  </si>
  <si>
    <t>[READ PITCH](https://community.microcapclub.com/forums/topic/1572-hingham-institution-for-savings-hifs/)</t>
  </si>
  <si>
    <t>Willis Lease Finance</t>
  </si>
  <si>
    <t>[READ PITCH](https://community.microcapclub.com/forums/topic/3552-willis-lease-finance-corporation-wlfc/#comment-78352)</t>
  </si>
  <si>
    <t>Esquire Financial Holdings</t>
  </si>
  <si>
    <t>[READ PITCH](https://community.microcapclub.com/forums/topic/3190-esquire-financial-holdings-inc-esq/#comment-72044)</t>
  </si>
  <si>
    <t>Truxton Trust</t>
  </si>
  <si>
    <t>[READ PITCH](https://community.microcapclub.com/forums/topic/3413-truxton-trust-trux/#comment-76194)</t>
  </si>
  <si>
    <t>Green Brick Partners</t>
  </si>
  <si>
    <t>[READ PITCH](https://community.microcapclub.com/forums/topic/942-green-brick-partners-grbk/#comment-19399)</t>
  </si>
  <si>
    <t>Sezzle, Inc.</t>
  </si>
  <si>
    <t>[READ PITCH](https://community.microcapclub.com/forums/topic/4150-sezzle-inc-sezl/#comment-86179)</t>
  </si>
  <si>
    <t>America's Car-Mart</t>
  </si>
  <si>
    <t>[READ PITCH](https://community.microcapclub.com/forums/topic/3450-americas-car-mart-crmt/#comment-76787)</t>
  </si>
  <si>
    <t>Plumas Bancorp</t>
  </si>
  <si>
    <t>[READ PITCH](https://community.microcapclub.com/forums/topic/816-pro-dex-inc-pdex/page/19/)</t>
  </si>
  <si>
    <t>Trupanion</t>
  </si>
  <si>
    <t>[READ PITCH](https://community.microcapclub.com/forums/topic/1459-trupanion-trup/)</t>
  </si>
  <si>
    <t>BankFirst Capital Corp</t>
  </si>
  <si>
    <t>[READ PITCH](https://community.microcapclub.com/forums/topic/4341-bankfirst-capital-corporation-bfcc/#comment-88729)</t>
  </si>
  <si>
    <t>Capital City Bank Group</t>
  </si>
  <si>
    <t>[READ PITCH](https://community.microcapclub.com/forums/topic/4434-capital-city-bank-group-inc-ccbg/#comment-90350)</t>
  </si>
  <si>
    <t>Southern First Bancshares</t>
  </si>
  <si>
    <t>[READ PITCH](https://community.microcapclub.com/forums/topic/4065-southern-first-bancshares-inc-sfst/#comment-84880)</t>
  </si>
  <si>
    <t>Transcontinental Realty Investors</t>
  </si>
  <si>
    <t>[READ PITCH](https://community.microcapclub.com/forums/topic/2769-transcontinental-realty-investors-tci/#comment-64589)</t>
  </si>
  <si>
    <t>Sierra Bancorp</t>
  </si>
  <si>
    <t>[READ PITCH](https://community.microcapclub.com/forums/topic/1529-sierra-bancorp-bsrr/#comment-34317)</t>
  </si>
  <si>
    <t>Northeast Community Bancorp</t>
  </si>
  <si>
    <t>[READ PITCH](https://community.microcapclub.com/forums/topic/3407-northeast-community-bancorp-necb/#comment-76098)</t>
  </si>
  <si>
    <t>First Internet Bancorp</t>
  </si>
  <si>
    <t>[READ PITCH](https://community.microcapclub.com/forums/topic/593-first-internet-bancorp-inbk/#comment-9583)</t>
  </si>
  <si>
    <t>First Hartford Corporation</t>
  </si>
  <si>
    <t>[READ PITCH](https://community.microcapclub.com/forums/topic/4776-first-hartford-corporation-fhrt/#comment-94804)</t>
  </si>
  <si>
    <t>M&amp;F Bancorp</t>
  </si>
  <si>
    <t>[READ PITCH](https://community.microcapclub.com/forums/topic/4877-mf-bancorp-inc-mfbp/)</t>
  </si>
  <si>
    <t>FG Financial Group</t>
  </si>
  <si>
    <t>[READ PITCH](https://community.microcapclub.com/forums/topic/963-fg-group-holdings-fgh/#comment-86498)</t>
  </si>
  <si>
    <t>Ottawa Savings Bancorp</t>
  </si>
  <si>
    <t>[READ PITCH](https://community.microcapclub.com/forums/topic/1585-ottawa-savings-bancorp-ottw/#comment-35553)</t>
  </si>
  <si>
    <t>Summit Bank Group</t>
  </si>
  <si>
    <t>[READ PITCH](https://community.microcapclub.com/forums/topic/3171-summit-bank-group-inc-sbko/#comment-71836)</t>
  </si>
  <si>
    <t>FinWise Bancorp</t>
  </si>
  <si>
    <t>[READ PITCH](https://community.microcapclub.com/forums/topic/4040-finwise-bancorp-finw/#comment-84602)</t>
  </si>
  <si>
    <t>Ponce Financial</t>
  </si>
  <si>
    <t>[READ PITCH](https://community.microcapclub.com/forums/topic/4294-ponce-financial-group-inc-pdlb/#comment-88066)</t>
  </si>
  <si>
    <t>Nicholas Financial</t>
  </si>
  <si>
    <t>[READ PITCH](https://community.microcapclub.com/forums/topic/890-nicholas-financial-inc-nick/#comment-17847)</t>
  </si>
  <si>
    <t>Medalist Diversified REIT, Inc.</t>
  </si>
  <si>
    <t>[READ PITCH](https://community.microcapclub.com/forums/topic/4777-medalist-diversified-reit-inc-mdrr/#comment-94805)</t>
  </si>
  <si>
    <t>OppFi Inc.</t>
  </si>
  <si>
    <t>[READ PITCH](https://community.microcapclub.com/forums/topic/4331-oppfi-inc-opfi/#comment-88571)</t>
  </si>
  <si>
    <t>Solera National Bank</t>
  </si>
  <si>
    <t>[READ PITCH](https://community.microcapclub.com/forums/topic/1596-solera-national-bank-slrk/#comment-36064)</t>
  </si>
  <si>
    <t>Kingsway Financial</t>
  </si>
  <si>
    <t>[READ PITCH](https://community.microcapclub.com/forums/topic/591-kingsway-financial-services-inc-kfs/#comment-9539)</t>
  </si>
  <si>
    <t>BBX Capital</t>
  </si>
  <si>
    <t>[READ PITCH](https://community.microcapclub.com/forums/topic/2785-bbx-capital-bbxia/#comment-64895)</t>
  </si>
  <si>
    <t>CreditRiskMonitor.com</t>
  </si>
  <si>
    <t>[READ PITCH](https://community.microcapclub.com/forums/topic/2577-creditriskmonitorcom-inc-crmz/#comment-59405)</t>
  </si>
  <si>
    <t>Performant Financial</t>
  </si>
  <si>
    <t>[READ PITCH](https://community.microcapclub.com/forums/topic/2904-performant-financial-corp-pfmt/#comment-66942)</t>
  </si>
  <si>
    <t>Great Elm Group</t>
  </si>
  <si>
    <t>[READ PITCH](https://community.microcapclub.com/forums/topic/1724-great-elm-group-geg/)</t>
  </si>
  <si>
    <t>Netcapital</t>
  </si>
  <si>
    <t>[READ PITCH](https://community.microcapclub.com/forums/topic/3616-netcapital-ncpl/#comment-79543)</t>
  </si>
  <si>
    <t>Bitcoin Depot</t>
  </si>
  <si>
    <t>[READ PITCH](https://community.microcapclub.com/forums/topic/4043-bitcoin-depot-btm/#comment-84646)</t>
  </si>
  <si>
    <t>FlexShopper</t>
  </si>
  <si>
    <t>[READ PITCH](https://community.microcapclub.com/forums/topic/2510-flexshopper-fpay/#comment-57968)</t>
  </si>
  <si>
    <t>Trendlines Group</t>
  </si>
  <si>
    <t>[READ PITCH](https://community.microcapclub.com/forums/topic/3363-trendlines-group-trnly/#comment-75563)</t>
  </si>
  <si>
    <t>Power REIT</t>
  </si>
  <si>
    <t>[READ PITCH](https://community.microcapclub.com/forums/topic/2655-power-reit-pw/#comment-62132)</t>
  </si>
  <si>
    <t>Mega Matrix</t>
  </si>
  <si>
    <t>[READ PITCH](https://community.microcapclub.com/forums/topic/2052-mega-matrix-mpu/#comment-46664)</t>
  </si>
  <si>
    <t>SoTHERLY Hotels</t>
  </si>
  <si>
    <t>[READ PITCH](https://community.microcapclub.com/forums/topic/1671-sotherly-hotels-soho/#comment-37967)</t>
  </si>
  <si>
    <t>QuoteMedia</t>
  </si>
  <si>
    <t>[READ PITCH](https://community.microcapclub.com/forums/topic/2256-quotemedia-qmci/#comment-52106)</t>
  </si>
  <si>
    <t>Queen City Investments, Inc.</t>
  </si>
  <si>
    <t>[READ PITCH](https://community.microcapclub.com/forums/topic/5376-queen-city-investments-inc-quct/)</t>
  </si>
  <si>
    <t>Mount Logan Capital</t>
  </si>
  <si>
    <t>[READ PITCH](https://community.microcapclub.com/forums/topic/5487-mount-logan-capital-inc-mlci/)</t>
  </si>
  <si>
    <t>Fold Holdings Inc.</t>
  </si>
  <si>
    <t>[READ PITCH](https://community.microcapclub.com/forums/topic/5433-fold-holdings-inc-fld/)</t>
  </si>
  <si>
    <t>Security Midwest Bancorp</t>
  </si>
  <si>
    <t>[READ PITCH](https://community.microcapclub.com/forums/topic/5613-special-situation-security-midwest-bancorp-sbmw/)</t>
  </si>
  <si>
    <t>Home Loan Financial Corporation</t>
  </si>
  <si>
    <t>[READ PITCH](https://community.microcapclub.com/forums/topic/5637-the-home-loan-financial-corp-hlfn/)</t>
  </si>
  <si>
    <t>CASH / ASSETS</t>
  </si>
  <si>
    <t>NET DEBT / EQUITY</t>
  </si>
  <si>
    <t>Forward P/E</t>
  </si>
  <si>
    <t>UFP Technologies</t>
  </si>
  <si>
    <t>[READ PITCH](https://community.microcapclub.com/forums/topic/1533-ufp-technologies-ufpt/#comment-34535)</t>
  </si>
  <si>
    <t>Iradimed</t>
  </si>
  <si>
    <t>[READ PITCH](https://community.microcapclub.com/forums/topic/2369-iradimed-irmd/#comment-54872)</t>
  </si>
  <si>
    <t>Pro-Dex</t>
  </si>
  <si>
    <t>[READ PITCH](https://community.microcapclub.com/forums/topic/816-pro-dex-inc-pdex/#comment-15725)</t>
  </si>
  <si>
    <t>Semler Scientific</t>
  </si>
  <si>
    <t xml:space="preserve">High </t>
  </si>
  <si>
    <t>[READ PITCH](https://community.microcapclub.com/forums/topic/2662-semler-scientific-smlr/#comment-62242)</t>
  </si>
  <si>
    <t>Sanara Medtech</t>
  </si>
  <si>
    <t>[READ PITCH](https://community.microcapclub.com/forums/topic/2692-sanara-medtech-smti/page/17/)</t>
  </si>
  <si>
    <t>SANUWAVE Health</t>
  </si>
  <si>
    <t>[READ PITCH](https://community.microcapclub.com/forums/topic/4659-sanuwave-health-snwv/)</t>
  </si>
  <si>
    <t>Simulations Plus</t>
  </si>
  <si>
    <t>[READ PITCH](https://community.microcapclub.com/forums/topic/1544-simulations-plus-slp/#comment-34784)</t>
  </si>
  <si>
    <t>Harrow Health</t>
  </si>
  <si>
    <t>[READ PITCH](https://community.microcapclub.com/forums/topic/1435-harrow-inc-hrow/#comment-31315)</t>
  </si>
  <si>
    <t>Electromed</t>
  </si>
  <si>
    <t>[READ PITCH](https://community.microcapclub.com/forums/topic/1035-electromed-inc-elmd/#comment-22360)</t>
  </si>
  <si>
    <t>Tectonic Therapeutics</t>
  </si>
  <si>
    <t>[READ PITCH](https://community.microcapclub.com/forums/topic/4425-tectonic-therapeutics-tecx/#comment-98875)</t>
  </si>
  <si>
    <t>Eton Pharmaceuticals</t>
  </si>
  <si>
    <t>[READ PITCH](https://community.microcapclub.com/forums/topic/4569-eton-pharmaceuticals-eton/#comment-92096)</t>
  </si>
  <si>
    <t>Liquidia Corporation</t>
  </si>
  <si>
    <t>[READ PITCH](https://community.microcapclub.com/forums/topic/3494-liquidia-corporation-lqda/#comment-77490)</t>
  </si>
  <si>
    <t>RxSight</t>
  </si>
  <si>
    <t>[READ PITCH](https://community.microcapclub.com/forums/topic/3276-rxsight-rxst/#comment-74033)</t>
  </si>
  <si>
    <t>ClearPoint Neuro</t>
  </si>
  <si>
    <t>[READ PITCH](https://community.microcapclub.com/forums/topic/1952-clearpoint-neuro-clpt/#comment-44662)</t>
  </si>
  <si>
    <t>Alphatec Holdings</t>
  </si>
  <si>
    <t>[READ PITCH](https://community.microcapclub.com/forums/topic/1922-alphatec-holdings-atec/#comment-43972)</t>
  </si>
  <si>
    <t>Delcath Systems</t>
  </si>
  <si>
    <t>[READ PITCH](https://community.microcapclub.com/forums/topic/3868-delcath-systems-dcth/#comment-82816)</t>
  </si>
  <si>
    <t>UniQure</t>
  </si>
  <si>
    <t>[READ PITCH](https://community.microcapclub.com/forums/topic/1598-uniqure-qure/)</t>
  </si>
  <si>
    <t>The Joint Group</t>
  </si>
  <si>
    <t>[READ PITCH](https://community.microcapclub.com/forums/topic/2055-the-joint-corp-jynt/#comment-46724)</t>
  </si>
  <si>
    <t>ZimVie</t>
  </si>
  <si>
    <t>[READ PITCH](https://community.microcapclub.com/forums/topic/4001-zimvie-inc-zimv/#comment-84141)</t>
  </si>
  <si>
    <t>BrainsWay</t>
  </si>
  <si>
    <t>[READ PITCH](https://community.microcapclub.com/forums/topic/4187-brainsway-bway/#comment-86508)</t>
  </si>
  <si>
    <t>LifeMD, Inc.</t>
  </si>
  <si>
    <t>[READ PITCH](https://community.microcapclub.com/forums/topic/4384-lifemd-inc-lfmd/#comment-89572)</t>
  </si>
  <si>
    <t>Zomedica, Inc.</t>
  </si>
  <si>
    <t>[READ PITCH](https://community.microcapclub.com/forums/topic/4529-zomedica-inc-zom/#comment-91340)</t>
  </si>
  <si>
    <t>Clinuvel Pharmaceuticals</t>
  </si>
  <si>
    <t>Low (Old)</t>
  </si>
  <si>
    <t>[READ PITCH](https://community.microcapclub.com/forums/topic/1075-clinuvel-pharmaceuticals-clvly/#comment-23326)</t>
  </si>
  <si>
    <t>CVRx</t>
  </si>
  <si>
    <t>Medium (Old)</t>
  </si>
  <si>
    <t>[READ PITCH](https://community.microcapclub.com/forums/topic/3225-cvrx-cvrx/#comment-72996)</t>
  </si>
  <si>
    <t>Lifecore Biomedical</t>
  </si>
  <si>
    <t>[READ PITCH](https://community.microcapclub.com/forums/topic/4523-lifecore-biomedical-inc-lfcr/#comment-91240)</t>
  </si>
  <si>
    <t>EyePoint Pharmaceuticals</t>
  </si>
  <si>
    <t>[READ PITCH](https://community.microcapclub.com/forums/topic/272-eyepoint-pharmaceuticals-inc-eypt/#comment-2245)</t>
  </si>
  <si>
    <t>Fennec Pharmaceuticals</t>
  </si>
  <si>
    <t>[READ PITCH](https://community.microcapclub.com/forums/topic/3808-fennec-pharmaceutical-fenc/#comment-82162)</t>
  </si>
  <si>
    <t>Coya Therapeutics</t>
  </si>
  <si>
    <t>[READ PITCH](https://community.microcapclub.com/forums/topic/4630-coya-therapeutics-coya/#comment-93004)</t>
  </si>
  <si>
    <t>Myomo</t>
  </si>
  <si>
    <t>[READ PITCH](https://community.microcapclub.com/forums/topic/3034-myomo-inc-myo/#comment-69168)</t>
  </si>
  <si>
    <t>InfuSystems</t>
  </si>
  <si>
    <t>[READ PITCH](https://community.microcapclub.com/forums/topic/497-infusystem-infu/#comment-7171)</t>
  </si>
  <si>
    <t>Precision Optics</t>
  </si>
  <si>
    <t>[READ PITCH](https://community.microcapclub.com/forums/topic/2388-precision-optics-corp-poci/#comment-55570)</t>
  </si>
  <si>
    <t>Sensus Healthcare</t>
  </si>
  <si>
    <t>[READ PITCH](https://community.microcapclub.com/forums/topic/3526-sensus-healthcare-srts/#comment-78073)</t>
  </si>
  <si>
    <t>Checkpoint Therapeutics</t>
  </si>
  <si>
    <t>[READ PITCH](https://community.microcapclub.com/forums/topic/4399-checkpoint-therapeutics-ckpt/#comment-89858)</t>
  </si>
  <si>
    <t>Alpha Cognition Inc.</t>
  </si>
  <si>
    <t>[READ PITCH](https://community.microcapclub.com/forums/topic/4692-alpha-cognition-inc-acog/#comment-93999)</t>
  </si>
  <si>
    <t>enVVeno Medical</t>
  </si>
  <si>
    <t>[READ PITCH](https://community.microcapclub.com/forums/topic/3231-envveno-medical-nvno/#comment-73090)</t>
  </si>
  <si>
    <t>PetMed Express, Inc.</t>
  </si>
  <si>
    <t>[READ PITCH](https://community.microcapclub.com/forums/topic/4631-petmed-express-inc-pets/#comment-93009)</t>
  </si>
  <si>
    <t>iCAD</t>
  </si>
  <si>
    <t>[READ PITCH](https://community.microcapclub.com/forums/topic/424-icad-icad/#comment-5731)</t>
  </si>
  <si>
    <t>Protara Therapeutics</t>
  </si>
  <si>
    <t>[READ PITCH](https://community.microcapclub.com/forums/topic/3233-protara-therapeutics-tara/#comment-73120)</t>
  </si>
  <si>
    <t>Biomerica</t>
  </si>
  <si>
    <t>[READ PITCH](https://community.microcapclub.com/forums/topic/1597-biomerica-bmra/#comment-36134)</t>
  </si>
  <si>
    <t>Kiora Pharmaceuticals, Inc.</t>
  </si>
  <si>
    <t>[READ PITCH](https://community.microcapclub.com/forums/topic/4369-kiora-pharmaceuticals-inc-kprx/#comment-89359)</t>
  </si>
  <si>
    <t>X4 Pharmaceuticals</t>
  </si>
  <si>
    <t>[READ PITCH](https://community.microcapclub.com/forums/topic/3747-x4-pharmaceuticals-xfor/#comment-81497)</t>
  </si>
  <si>
    <t>Talkspace, Inc.</t>
  </si>
  <si>
    <t>[READ PITCH](https://community.microcapclub.com/forums/topic/4649-talkspace-inc-talk/#comment-92921)</t>
  </si>
  <si>
    <t>PharmChem</t>
  </si>
  <si>
    <t>[READ PITCH](https://community.microcapclub.com/forums/topic/1688-pharmchem-pchm/#comment-38268)</t>
  </si>
  <si>
    <t>Eledon Pharmaceuticals, Inc.</t>
  </si>
  <si>
    <t>[READ PITCH](https://community.microcapclub.com/forums/topic/4661-eledon-pharmaceuticals-inc-eldn/#comment-93345)</t>
  </si>
  <si>
    <t>Atea Pharmaceuticals, Inc.</t>
  </si>
  <si>
    <t>[READ PITCH](https://community.microcapclub.com/forums/topic/4526-atea-pharmaceuticals-inc-avir/#comment-91312)</t>
  </si>
  <si>
    <t>Alaunos Therapeutics</t>
  </si>
  <si>
    <t>[READ PITCH](https://community.microcapclub.com/forums/topic/3447-alaunos-therapeutics-tcrt/#comment-76773)</t>
  </si>
  <si>
    <t>American Shared Hospital Services</t>
  </si>
  <si>
    <t>[READ PITCH](https://community.microcapclub.com/forums/topic/353-american-shared-hospital-services-ams/#comment-4010)</t>
  </si>
  <si>
    <t>KORU Medical Systems</t>
  </si>
  <si>
    <t>[READ PITCH](https://community.microcapclub.com/forums/topic/798-koru-medical-systems-krmd/#comment-15087)</t>
  </si>
  <si>
    <t>The Oncology Institute</t>
  </si>
  <si>
    <t>[READ PITCH](https://community.microcapclub.com/forums/topic/3591-the-oncology-institute-toi/#comment-79183)</t>
  </si>
  <si>
    <t>Orgenesis</t>
  </si>
  <si>
    <t>Low Medium (Old)</t>
  </si>
  <si>
    <t>[READ PITCH](https://community.microcapclub.com/forums/topic/2947-orgenesis-orgs/#comment-67760)</t>
  </si>
  <si>
    <t>Psychemedics</t>
  </si>
  <si>
    <t>[READ PITCH](https://community.microcapclub.com/forums/topic/2961-psychemedics-pmd/#comment-67996)</t>
  </si>
  <si>
    <t>DocGo</t>
  </si>
  <si>
    <t>[READ PITCH](https://community.microcapclub.com/forums/topic/3108-docgo-dcgo/#comment-70613)</t>
  </si>
  <si>
    <t>Rapid Micro Biosystems</t>
  </si>
  <si>
    <t>[READ PITCH](https://community.microcapclub.com/forums/topic/4786-rapid-micro-biosystems-inc-rpid/#comment-94894)</t>
  </si>
  <si>
    <t>NeurAxis, Inc.</t>
  </si>
  <si>
    <t>[READ PITCH](https://community.microcapclub.com/forums/topic/4538-neuraxis-inc-nrxs/#comment-91558)</t>
  </si>
  <si>
    <t>Aldeyra Therapeutics, Inc.</t>
  </si>
  <si>
    <t>[READ PITCH](https://community.microcapclub.com/forums/topic/4302-aldeyra-therapeutics-inc-aldx/#comment-88187)</t>
  </si>
  <si>
    <t>MAIA Biotechnology</t>
  </si>
  <si>
    <t>[READ PITCH](https://community.microcapclub.com/forums/topic/4385-maia-biotechnology-maia/#comment-89599)</t>
  </si>
  <si>
    <t>EDAP TMS</t>
  </si>
  <si>
    <t>[READ PITCH](https://community.microcapclub.com/forums/topic/435-edap-tms-edap/#comment-6038)</t>
  </si>
  <si>
    <t>CAMP4 Therapeutics Corporation</t>
  </si>
  <si>
    <t>[READ PITCH](https://community.microcapclub.com/forums/topic/4747-camp4-therapeutics-corporation-camp/#comment-94333)</t>
  </si>
  <si>
    <t>HeartBeam, Inc.</t>
  </si>
  <si>
    <t>[READ PITCH](https://community.microcapclub.com/forums/topic/4967-heartbeam-inc-beat/#comment-97191)</t>
  </si>
  <si>
    <t>Nephros</t>
  </si>
  <si>
    <t>[READ PITCH](https://community.microcapclub.com/forums/topic/2546-nephros-neph/#comment-58632)</t>
  </si>
  <si>
    <t>Positron</t>
  </si>
  <si>
    <t>[READ PITCH](https://community.microcapclub.com/forums/topic/2591-positron-corp-posc/#comment-59990)</t>
  </si>
  <si>
    <t>Ontrak</t>
  </si>
  <si>
    <t>[READ PITCH](https://community.microcapclub.com/forums/topic/2393-ontrak-otrk/#comment-55700)</t>
  </si>
  <si>
    <t>Rafael Holdings</t>
  </si>
  <si>
    <t>[READ PITCH](https://community.microcapclub.com/forums/topic/2096-rafael-holdings-rfl/#comment-48204)</t>
  </si>
  <si>
    <t>Aclaris Therapeutics</t>
  </si>
  <si>
    <t>[READ PITCH](https://community.microcapclub.com/forums/topic/4225-special-situation-aclaris-therapeutics-acrs/#comment-87104)</t>
  </si>
  <si>
    <t>Nexalin Technology, Inc.</t>
  </si>
  <si>
    <t>[READ PITCH](https://community.microcapclub.com/forums/topic/4957-nexalin-technology-inc-nxl/#comment-97090)</t>
  </si>
  <si>
    <t>VSee Health, Inc.</t>
  </si>
  <si>
    <t>[READ PITCH](https://community.microcapclub.com/forums/topic/4930-vsee-health-inc-vsee/#comment-96722)</t>
  </si>
  <si>
    <t>IRIDEX Corp</t>
  </si>
  <si>
    <t>[READ PITCH](https://community.microcapclub.com/forums/topic/653-iridex-corporation-irix/#comment-11582)</t>
  </si>
  <si>
    <t>Gossamer Bio</t>
  </si>
  <si>
    <t>[READ PITCH](https://community.microcapclub.com/forums/topic/3882-gossamer-bio-goss/#comment-82979)</t>
  </si>
  <si>
    <t>Dyadic International</t>
  </si>
  <si>
    <t>[READ PITCH](https://community.microcapclub.com/forums/topic/2251-dyadic-international-dyai/#comment-52023)</t>
  </si>
  <si>
    <t>Cardiol Therapeutics Inc.</t>
  </si>
  <si>
    <t>[READ PITCH](https://community.microcapclub.com/forums/topic/4889-cardiol-therapeutics-inc-crdl/#comment-96275)</t>
  </si>
  <si>
    <t>Marpai Inc</t>
  </si>
  <si>
    <t>[READ PITCH](https://community.microcapclub.com/forums/topic/4350-marpai-inc-mrai/#comment-88915)</t>
  </si>
  <si>
    <t>RenovoRx, Inc.</t>
  </si>
  <si>
    <t>[READ PITCH](https://community.microcapclub.com/forums/topic/4861-renovorx-inc-rnxt/#comment-95977)</t>
  </si>
  <si>
    <t>Esperion Therapeutics, Inc.</t>
  </si>
  <si>
    <t>[READ PITCH](https://community.microcapclub.com/forums/topic/5019-esperion-therapeutics-inc-espr/#comment-97935)</t>
  </si>
  <si>
    <t>Cytosorbents</t>
  </si>
  <si>
    <t>[READ PITCH](https://community.microcapclub.com/forums/topic/908-cytosorbents-ctso/#comment-18246)</t>
  </si>
  <si>
    <t>Clearside Biomedical</t>
  </si>
  <si>
    <t>[READ PITCH](https://community.microcapclub.com/forums/topic/2147-clearside-biomedical-clsd/#comment-49386)</t>
  </si>
  <si>
    <t>TOMI Environmental Solutions</t>
  </si>
  <si>
    <t>[READ PITCH](https://community.microcapclub.com/forums/topic/2620-tomi-environmental-services-tomz/#comment-60856)</t>
  </si>
  <si>
    <t>Pacific Health Care Organization</t>
  </si>
  <si>
    <t>[READ PITCH](https://community.microcapclub.com/forums/topic/384-pacific-health-care-organization-inc-pfho/#comment-4859)</t>
  </si>
  <si>
    <t>Assertio Therapeutics</t>
  </si>
  <si>
    <t>[READ PITCH](https://community.microcapclub.com/forums/topic/3344-assertio-therapeutics-asrt/#comment-75282)</t>
  </si>
  <si>
    <t>VolitionRX</t>
  </si>
  <si>
    <t>[READ PITCH](https://community.microcapclub.com/forums/topic/170-volitionrx-vnrx/#comment-721)</t>
  </si>
  <si>
    <t>Oncolytics Biotech</t>
  </si>
  <si>
    <t>[READ PITCH](https://community.microcapclub.com/forums/topic/318-oncolytics-biotech-oncy/)</t>
  </si>
  <si>
    <t>Lineage Cell Therapeutics</t>
  </si>
  <si>
    <t>[READ PITCH](https://community.microcapclub.com/forums/topic/161-lineage-cell-therapeutics-inc-lctx/#comment-622)</t>
  </si>
  <si>
    <t>Aptevo Therapeutics</t>
  </si>
  <si>
    <t>[READ PITCH](https://community.microcapclub.com/forums/topic/2866-aptevo-therapeutics-apvo/#comment-66299)</t>
  </si>
  <si>
    <t>ProPhase Labs</t>
  </si>
  <si>
    <t>[READ PITCH](https://community.microcapclub.com/forums/topic/3724-prophase-labs-prph/#comment-81215)</t>
  </si>
  <si>
    <t>Beyond Air</t>
  </si>
  <si>
    <t>[READ PITCH](https://community.microcapclub.com/forums/topic/3208-beyond-air-xair/#comment-72489)</t>
  </si>
  <si>
    <t>Renalytix</t>
  </si>
  <si>
    <t>[READ PITCH](https://community.microcapclub.com/forums/topic/3905-renalytix-rnlx/#comment-83178)</t>
  </si>
  <si>
    <t>Kelyniam Global, Inc.</t>
  </si>
  <si>
    <t>[READ PITCH](https://community.microcapclub.com/forums/topic/4810-kelyniam-global-inc-klyg/#comment-95211)</t>
  </si>
  <si>
    <t>Vasomedical</t>
  </si>
  <si>
    <t>[READ PITCH](https://community.microcapclub.com/forums/topic/1456-vasomedical-inc-vaso/)</t>
  </si>
  <si>
    <t>Dynatronics</t>
  </si>
  <si>
    <t>[READ PITCH](https://community.microcapclub.com/forums/topic/2048-dynatronics-dynt/#comment-46558)</t>
  </si>
  <si>
    <t>Inhibitor Therapeutics</t>
  </si>
  <si>
    <t>[READ PITCH](https://community.microcapclub.com/forums/topic/4586-inhibitor-therapeutics-inti/#comment-92377)</t>
  </si>
  <si>
    <t>Remedent Inc.</t>
  </si>
  <si>
    <t>[READ PITCH](https://community.microcapclub.com/forums/topic/250-remedent-inc-remi/#comment-1873)</t>
  </si>
  <si>
    <t>Immucell</t>
  </si>
  <si>
    <t>[READ PITCH](https://community.microcapclub.com/forums/topic/206-immucell-iccc/#comment-1126)</t>
  </si>
  <si>
    <t>Viemed Healthcare</t>
  </si>
  <si>
    <t>[READ PITCH](https://community.microcapclub.com/forums/topic/1992-viemed-healthcare-vmdto/#comment-45533)</t>
  </si>
  <si>
    <t>PolyPid Ltd</t>
  </si>
  <si>
    <t>[READ PITCH](https://community.microcapclub.com/forums/topic/5227-polypid-ltd%C2%A0pypd/)</t>
  </si>
  <si>
    <t>MDxHealth SA</t>
  </si>
  <si>
    <t>[READ PITCH](https://community.microcapclub.com/forums/topic/5143-mdxhealth-sa-mdxh/)</t>
  </si>
  <si>
    <t>Precipio, Inc.</t>
  </si>
  <si>
    <t>[READ PITCH](https://community.microcapclub.com/forums/topic/5211-precipio-inc-prpo/)</t>
  </si>
  <si>
    <t>Iovance Biotherapeutics, Inc.</t>
  </si>
  <si>
    <t>[READ PITCH](https://community.microcapclub.com/forums/topic/5270-iovance-biotherapeutics-inc-iova/)</t>
  </si>
  <si>
    <t>WW International</t>
  </si>
  <si>
    <t>[READ PITCH](https://community.microcapclub.com/forums/topic/5303-ww-international-inc-ww/)</t>
  </si>
  <si>
    <t>AngioDynamics, Inc.</t>
  </si>
  <si>
    <t>[READ PITCH](https://community.microcapclub.com/forums/topic/5335-angiodynamics-inc-ango/)</t>
  </si>
  <si>
    <t>Journey Medical Corporation</t>
  </si>
  <si>
    <t>[READ PITCH](https://community.microcapclub.com/forums/topic/5382-journey-medical-corporation-derm/)</t>
  </si>
  <si>
    <t>PMV Pharmaceuticals, Inc.</t>
  </si>
  <si>
    <t>[READ PITCH](https://community.microcapclub.com/forums/topic/5419-pmv-pharmaceuticals-inc-pvmp/)</t>
  </si>
  <si>
    <t>Arcadia Biosciences</t>
  </si>
  <si>
    <t>[READ PITCH](https://community.microcapclub.com/forums/topic/5448-arcadia-biosciences-inc-rkda/)</t>
  </si>
  <si>
    <t>DOL</t>
  </si>
  <si>
    <t>Paul Meuller Company</t>
  </si>
  <si>
    <t>[READ PITCH](https://community.microcapclub.com/forums/topic/714-paul-mueller-company-muel/)</t>
  </si>
  <si>
    <t>Monarch Cement</t>
  </si>
  <si>
    <t>[READ PITCH](https://community.microcapclub.com/forums/topic/1673-monarch-cement-mcem/#comment-38046)</t>
  </si>
  <si>
    <t>Preformed Line Products</t>
  </si>
  <si>
    <t>[READ PITCH](https://community.microcapclub.com/forums/topic/3596-preformed-line-products-company-plpc/#comment-79229)</t>
  </si>
  <si>
    <t>VSE Corp</t>
  </si>
  <si>
    <t>[READ PITCH](https://community.microcapclub.com/forums/topic/1160-vse-corporation-vsec/#comment-26044)</t>
  </si>
  <si>
    <t>Transcat</t>
  </si>
  <si>
    <t>[READ PITCH](https://community.microcapclub.com/forums/topic/1840-transcat-trns/#comment-41836)</t>
  </si>
  <si>
    <t>M-Tron</t>
  </si>
  <si>
    <t>[READ PITCH](https://community.microcapclub.com/forums/topic/3646-m-tron-industries-mpti/#comment-79927)</t>
  </si>
  <si>
    <t>Crawford United</t>
  </si>
  <si>
    <t>[READ PITCH](https://community.microcapclub.com/forums/topic/1887-crawford-united-crawa/#comment-43187)</t>
  </si>
  <si>
    <t>Northwest Pipe</t>
  </si>
  <si>
    <t>[READ PITCH](https://community.microcapclub.com/forums/topic/2922-northwest-pipe-nwpx/#comment-67209)</t>
  </si>
  <si>
    <t>Espey Manufacturing &amp; Electronics</t>
  </si>
  <si>
    <t>[READ PITCH](https://community.microcapclub.com/forums/topic/4075-espey-mfg-electronics-esp/#comment-85078)</t>
  </si>
  <si>
    <t>Kewaunee Scientific Corporation</t>
  </si>
  <si>
    <t>[READ PITCH](https://community.microcapclub.com/forums/topic/4947-kewaunee-scientific-corporation-kequ/#comment-96949)</t>
  </si>
  <si>
    <t>Smith-Midland</t>
  </si>
  <si>
    <t>[READ PITCH](https://community.microcapclub.com/forums/topic/456-smith-midland-smid/)</t>
  </si>
  <si>
    <t>Nobility Homes</t>
  </si>
  <si>
    <t>[READ PITCH](https://community.microcapclub.com/forums/topic/2255-nobility-homes-nobh/#comment-52103)</t>
  </si>
  <si>
    <t>TAT Technologies Ltd.</t>
  </si>
  <si>
    <t>[READ PITCH](https://community.microcapclub.com/forums/topic/4517-tat-technologies-ltd-tatt/#comment-91162)</t>
  </si>
  <si>
    <t>Distribution Solutions Group</t>
  </si>
  <si>
    <t>[READ PITCH](https://community.microcapclub.com/forums/topic/1698-distribution-solutions-group-dsgr/#comment-38478)</t>
  </si>
  <si>
    <t>Astronics</t>
  </si>
  <si>
    <t>[READ PITCH](https://community.microcapclub.com/forums/topic/2832-astronics-atro/#comment-65637)</t>
  </si>
  <si>
    <t>The Eastern Company</t>
  </si>
  <si>
    <t>[READ PITCH](https://community.microcapclub.com/forums/topic/3221-the-eastern-company-eml/#comment-72907)</t>
  </si>
  <si>
    <t>Burnham Holdings</t>
  </si>
  <si>
    <t>[READ PITCH](https://community.microcapclub.com/forums/topic/4971-burnham-holdings-inc-burca/#comment-97246)</t>
  </si>
  <si>
    <t>EVI Industries</t>
  </si>
  <si>
    <t>[READ PITCH](https://community.microcapclub.com/forums/topic/407-evi-industries-inc-evi/#comment-5455)</t>
  </si>
  <si>
    <t>George Risk Industries</t>
  </si>
  <si>
    <t>[READ PITCH](https://community.microcapclub.com/forums/topic/1002-george-risk-industries-inc-rskia/#comment-20771)</t>
  </si>
  <si>
    <t>Gencor Industries</t>
  </si>
  <si>
    <t>[READ PITCH](https://community.microcapclub.com/forums/topic/1085-gencor-industries-inc-genc/#comment-23798)</t>
  </si>
  <si>
    <t>Perma-Fix Environmental Services</t>
  </si>
  <si>
    <t>[READ PITCH](https://community.microcapclub.com/forums/topic/999-perma-fix-environmental-services-inc-pesi/#comment-20729)</t>
  </si>
  <si>
    <t>IEH Corporation</t>
  </si>
  <si>
    <t>[READ PITCH](https://community.microcapclub.com/forums/topic/1149-ieh-corporation-iehc/#comment-25624)</t>
  </si>
  <si>
    <t>Saker Aviation Services</t>
  </si>
  <si>
    <t>[READ PITCH](https://community.microcapclub.com/forums/topic/4590-saker-aviation-services-inc-skas/#comment-92405)</t>
  </si>
  <si>
    <t>Optex Systems</t>
  </si>
  <si>
    <t>[READ PITCH](https://community.microcapclub.com/forums/topic/2113-optex-systems-opxs/#comment-48570)</t>
  </si>
  <si>
    <t>DMC Global</t>
  </si>
  <si>
    <t>[READ PITCH](https://community.microcapclub.com/forums/topic/3570-dmc-global-boom/#comment-78818)</t>
  </si>
  <si>
    <t>Innovative Solutions &amp; Support</t>
  </si>
  <si>
    <t>[READ PITCH](https://community.microcapclub.com/forums/topic/957-innovative-solutions-support-issc/#comment-19767)</t>
  </si>
  <si>
    <t>MIND Technology</t>
  </si>
  <si>
    <t>[READ PITCH](https://community.microcapclub.com/forums/topic/2636-mind-technology-mind/#comment-61590)</t>
  </si>
  <si>
    <t>Hudson Technologies</t>
  </si>
  <si>
    <t>[READ PITCH](https://community.microcapclub.com/forums/topic/341-hudson-technologies-hdsn/#comment-3785)</t>
  </si>
  <si>
    <t>Alpha ProTech</t>
  </si>
  <si>
    <t>[READ PITCH](https://community.microcapclub.com/forums/topic/2658-alpha-protech-apt/)</t>
  </si>
  <si>
    <t>SCI Engineered Materials</t>
  </si>
  <si>
    <t>[READ PITCH](https://community.microcapclub.com/forums/topic/3395-sci-engineered-materials-scia/#comment-75959)</t>
  </si>
  <si>
    <t>VirTra Systems</t>
  </si>
  <si>
    <t>[READ PITCH](https://community.microcapclub.com/forums/topic/893-virtra-systems-vtsi/#comment-17885)</t>
  </si>
  <si>
    <t>Flexible Solutions International</t>
  </si>
  <si>
    <t>[READ PITCH](https://community.microcapclub.com/forums/topic/1780-flexible-solutions%C2%A0international%C2%A0fsi/#comment-40030)</t>
  </si>
  <si>
    <t>CPI Aerostructures</t>
  </si>
  <si>
    <t>[READ PITCH](https://community.microcapclub.com/forums/topic/3661-cpi-aerostructures-cvu/#comment-80332)</t>
  </si>
  <si>
    <t>Orbit International</t>
  </si>
  <si>
    <t>[READ PITCH](https://community.microcapclub.com/forums/topic/3346-orbit-international-orbt/#comment-75301)</t>
  </si>
  <si>
    <t>Tecogen Inc.</t>
  </si>
  <si>
    <t>[READ PITCH](https://community.microcapclub.com/forums/topic/4753-tecogen-inc-tgen/#comment-94400)</t>
  </si>
  <si>
    <t>Acacia Research Corp</t>
  </si>
  <si>
    <t>[READ PITCH](https://community.microcapclub.com/forums/topic/3579-acacia-research-corp-actg/#comment-78922)</t>
  </si>
  <si>
    <t>TechPrecision Corp.</t>
  </si>
  <si>
    <t>[READ PITCH](https://community.microcapclub.com/forums/topic/1386-techprecision-corporation-tpcs/)</t>
  </si>
  <si>
    <t>Mammoth Energy Services</t>
  </si>
  <si>
    <t>[READ PITCH](https://community.microcapclub.com/forums/topic/5027-mammoth-energy-services-inc-tusk/#comment-98060)</t>
  </si>
  <si>
    <t>Pioneer Power Solutions</t>
  </si>
  <si>
    <t>[READ PITCH](https://community.microcapclub.com/forums/topic/605-pioneer-power-solutions-ppsi/#comment-9903)</t>
  </si>
  <si>
    <t>Keytronic</t>
  </si>
  <si>
    <t>[READ PITCH](https://community.microcapclub.com/forums/topic/3786-keytronic-corporation-ktcc/#comment-81879)</t>
  </si>
  <si>
    <t>Ampco-Pittsburgh</t>
  </si>
  <si>
    <t>[READ PITCH](https://community.microcapclub.com/forums/topic/3258-ampco-pittsburgh-ap/#comment-73634)</t>
  </si>
  <si>
    <t>Koil Energy Solutions, Inc.</t>
  </si>
  <si>
    <t>[READ PITCH](https://community.microcapclub.com/forums/topic/4681-koil-energy-solutions-inc-klng/#comment-93790)</t>
  </si>
  <si>
    <t>Borealis Exploration</t>
  </si>
  <si>
    <t>[READ PITCH](https://community.microcapclub.com/forums/topic/900-borealis-exploration-boref/#comment-17954)</t>
  </si>
  <si>
    <t>NN, Inc.</t>
  </si>
  <si>
    <t>[READ PITCH](https://community.microcapclub.com/forums/topic/4391-nn-inc-nnbr/#comment-89749)</t>
  </si>
  <si>
    <t>LiqTech International</t>
  </si>
  <si>
    <t>[READ PITCH](https://community.microcapclub.com/forums/topic/729-liqtech-international-liqt/#comment-13018)</t>
  </si>
  <si>
    <t>Greystone Logistics</t>
  </si>
  <si>
    <t>[READ PITCH](https://community.microcapclub.com/forums/topic/387-greystone-logistics-glgi/#comment-4901)</t>
  </si>
  <si>
    <t>Orion Energy Systems</t>
  </si>
  <si>
    <t>[READ PITCH](https://community.microcapclub.com/forums/topic/3025-orion-energy-systems-oesx/#comment-69094)</t>
  </si>
  <si>
    <t>Range Impact</t>
  </si>
  <si>
    <t>[READ PITCH](https://community.microcapclub.com/forums/topic/4179-range-impact-rnge/#comment-86391)</t>
  </si>
  <si>
    <t>AmeraMex International</t>
  </si>
  <si>
    <t>[READ PITCH](https://community.microcapclub.com/forums/topic/3722-ameramex-international-inc-ammx/#comment-81180)</t>
  </si>
  <si>
    <t>Gulf Island Fabrication</t>
  </si>
  <si>
    <t>[READ PITCH](https://community.microcapclub.com/forums/topic/1506-gulf-island-fabrication-inc-gifi/#comment-33733)</t>
  </si>
  <si>
    <t>Limbach Holdings</t>
  </si>
  <si>
    <t>[READ PITCH](https://community.microcapclub.com/forums/topic/1657-limbach-holdings-lmb/#comment-37697)</t>
  </si>
  <si>
    <t>BlueLinx Holdings</t>
  </si>
  <si>
    <t>[READ PITCH](https://community.microcapclub.com/forums/topic/1622-bluelinx-holdings-bxc/#comment-36767)</t>
  </si>
  <si>
    <t>Core Molding Technologies</t>
  </si>
  <si>
    <t>[READ PITCH](https://community.microcapclub.com/forums/topic/474-core-molding-technologies-cmt/#comment-6775)</t>
  </si>
  <si>
    <t>Servotronics</t>
  </si>
  <si>
    <t>[READ PITCH](https://community.microcapclub.com/forums/topic/3763-servotronics-inc-svt/#comment-81711)</t>
  </si>
  <si>
    <t>Sono-Tek</t>
  </si>
  <si>
    <t>[READ PITCH](https://community.microcapclub.com/forums/topic/811-sono-tek-sotk/#comment-15543)</t>
  </si>
  <si>
    <t>Butler National Corporation</t>
  </si>
  <si>
    <t>[READ PITCH](https://community.microcapclub.com/forums/topic/1023-butler-national-corporation-buks/)</t>
  </si>
  <si>
    <t>Bonal International</t>
  </si>
  <si>
    <t>[READ PITCH](https://community.microcapclub.com/forums/topic/1497-bonal-international-bonl/#comment-33320)</t>
  </si>
  <si>
    <t>Fuel Tech, Inc.</t>
  </si>
  <si>
    <t>[READ PITCH](https://community.microcapclub.com/forums/topic/5132-fuel-tech-inc-ftek/)</t>
  </si>
  <si>
    <t>Birchtech Corp</t>
  </si>
  <si>
    <t>[READ PITCH](https://community.microcapclub.com/forums/topic/549-birchtech-corp-bcht/)</t>
  </si>
  <si>
    <t xml:space="preserve">Mestek, Inc. </t>
  </si>
  <si>
    <t>[READ PITCH](https://community.microcapclub.com/forums/topic/5212-mestek-inc-mcck/)</t>
  </si>
  <si>
    <t>Freightos Ltd.</t>
  </si>
  <si>
    <t>[READ PITCH](https://community.microcapclub.com/forums/topic/5294-freightos-ltd-crgo/)</t>
  </si>
  <si>
    <t>TX Rail Products</t>
  </si>
  <si>
    <t>[READ PITCH](https://community.microcapclub.com/forums/topic/5274-tx-rail-products-inc-txrp/)</t>
  </si>
  <si>
    <t>New Horizon Aircraft Ltd.</t>
  </si>
  <si>
    <t>[READ PITCH](https://community.microcapclub.com/forums/topic/5343-new-horizon-aircraft-ltd-hovr/)</t>
  </si>
  <si>
    <t>Radiant Logistics</t>
  </si>
  <si>
    <t>[READ PITCH](https://community.microcapclub.com/forums/topic/5467-radiant-logistics-inc-rlgt/)</t>
  </si>
  <si>
    <t>Compass Diversified</t>
  </si>
  <si>
    <t>[READ PITCH](https://community.microcapclub.com/forums/topic/5521-compass-diversified-codi/)</t>
  </si>
  <si>
    <t>REO Plastics</t>
  </si>
  <si>
    <t>[READ PITCH](https://community.microcapclub.com/forums/topic/5534-reo-plastics-inc-reop/)</t>
  </si>
  <si>
    <t>Capstone Green Energy</t>
  </si>
  <si>
    <t>[READ PITCH](https://community.microcapclub.com/forums/topic/5610-capstone-green-energy-cgeh/)</t>
  </si>
  <si>
    <t>BioLargo</t>
  </si>
  <si>
    <t>[READ PITCH](https://community.microcapclub.com/forums/topic/5654-biolargo-inc-blgo/)</t>
  </si>
  <si>
    <t>Centrus Energy</t>
  </si>
  <si>
    <t>[READ PITCH](https://community.microcapclub.com/forums/topic/2617-centrus-energy-leu/#comment-60769)</t>
  </si>
  <si>
    <t>Unit</t>
  </si>
  <si>
    <t>[READ PITCH](https://community.microcapclub.com/forums/topic/3335-unit-corporation-untc/#comment-75167)</t>
  </si>
  <si>
    <t>CTO Realty Growth</t>
  </si>
  <si>
    <t>[READ PITCH](https://community.microcapclub.com/forums/topic/1546-cto-realty-growth-cto/#comment-34811)</t>
  </si>
  <si>
    <t>Idaho Strategic Resources</t>
  </si>
  <si>
    <t>[READ PITCH](https://community.microcapclub.com/forums/topic/655-idaho-strategic-resources-idr/#comment-11641)</t>
  </si>
  <si>
    <t>Hallador Energy</t>
  </si>
  <si>
    <t>[READ PITCH](https://community.microcapclub.com/forums/topic/2490-hallador-energy-co-hnrg/#comment-57811)</t>
  </si>
  <si>
    <t>Caledonia Mining</t>
  </si>
  <si>
    <t>[READ PITCH](https://community.microcapclub.com/forums/topic/2365-caledonia-mining-cmcl/#comment-54794)</t>
  </si>
  <si>
    <t>Ascent Industries</t>
  </si>
  <si>
    <t>[READ PITCH](https://community.microcapclub.com/forums/topic/3699-ascent-industries-acnt/#comment-80807)</t>
  </si>
  <si>
    <t>U.S. Gold Corp.</t>
  </si>
  <si>
    <t>[READ PITCH](https://community.microcapclub.com/forums/topic/4371-us-gold-corp-usau/#comment-89405)</t>
  </si>
  <si>
    <t>CKX Lands</t>
  </si>
  <si>
    <t>[READ PITCH](https://community.microcapclub.com/forums/topic/3372-ckx-lands-ckx/#comment-75704)</t>
  </si>
  <si>
    <t>Scully Royalty</t>
  </si>
  <si>
    <t>[READ PITCH](https://community.microcapclub.com/forums/topic/2447-scully-royalty-ltd-srl/#comment-56834)</t>
  </si>
  <si>
    <t>Flotek Industries</t>
  </si>
  <si>
    <t>[READ PITCH](https://community.microcapclub.com/forums/topic/2416-flotek-industries-ftk/#comment-56278)</t>
  </si>
  <si>
    <t>Mexco Energy</t>
  </si>
  <si>
    <t>[READ PITCH](https://community.microcapclub.com/forums/topic/1882-mexco-energy-mxc/#comment-43027)</t>
  </si>
  <si>
    <t>Glass House Brands</t>
  </si>
  <si>
    <t>[READ PITCH](https://community.microcapclub.com/forums/topic/3324-glass-house-brands-inc-neo-glas-a-us-glasf/#comment-74955)</t>
  </si>
  <si>
    <t>S&amp;W Seed</t>
  </si>
  <si>
    <t>[READ PITCH](https://community.microcapclub.com/forums/topic/466-sw-seed-company-sanw/#comment-6468)</t>
  </si>
  <si>
    <t>Energy Fuels</t>
  </si>
  <si>
    <t>[READ PITCH](https://community.microcapclub.com/forums/topic/2458-energy-fuels-uuuu/#comment-56986)</t>
  </si>
  <si>
    <t>Barnwell Industries</t>
  </si>
  <si>
    <t>[READ PITCH](https://community.microcapclub.com/forums/topic/1138-barnwell-industries-inc-brn/#comment-25346)</t>
  </si>
  <si>
    <t>TOR Minerals International</t>
  </si>
  <si>
    <t>[READ PITCH](https://community.microcapclub.com/forums/topic/1654-tor-minerals-international-torm/#comment-37597)</t>
  </si>
  <si>
    <t>Silver Bull Resources</t>
  </si>
  <si>
    <t>[READ PITCH](https://community.microcapclub.com/forums/topic/825-silver-bull-resources-svbl/#comment-15954)</t>
  </si>
  <si>
    <t>ECC Capital Corporation</t>
  </si>
  <si>
    <t>[READ PITCH](https://community.microcapclub.com/forums/topic/4606-ecc-capital-corporation-ecro/#comment-92653)</t>
  </si>
  <si>
    <t>Spindletop Oil &amp; Gas</t>
  </si>
  <si>
    <t>[READ PITCH](https://community.microcapclub.com/forums/topic/822-spindletop-oil-gas-spnd/#comment-15862)</t>
  </si>
  <si>
    <t>J.G. Boswell</t>
  </si>
  <si>
    <t>[READ PITCH](https://community.microcapclub.com/forums/topic/2205-jg-boswell-bwel/#comment-51001)</t>
  </si>
  <si>
    <t>Clearwater Paper</t>
  </si>
  <si>
    <t>[READ PITCH](https://community.microcapclub.com/forums/topic/5584-clearwater-paper-corp-clw/)</t>
  </si>
  <si>
    <t>BORR Drilling</t>
  </si>
  <si>
    <t>[READ PITCH](https://community.microcapclub.com/forums/topic/5577-borr-drilling-limited-borr/)</t>
  </si>
  <si>
    <t>Ferroglobe PLC</t>
  </si>
  <si>
    <t>[READ PITCH](https://community.microcapclub.com/forums/topic/5602-ferroglobe-plc-gsm/#comment-104714)</t>
  </si>
  <si>
    <t>Trisura</t>
  </si>
  <si>
    <t>[READ PITCH](https://community.microcapclub.com/forums/topic/1867-trisura-tsuto-trrsf/#comment-42690)</t>
  </si>
  <si>
    <t>Currency Exchange International</t>
  </si>
  <si>
    <t>[READ PITCH](https://community.microcapclub.com/forums/topic/775-currency-exchange-international-cxito-curn/#comment-14349)</t>
  </si>
  <si>
    <t>Aimia</t>
  </si>
  <si>
    <t>[READ PITCH](https://community.microcapclub.com/forums/topic/2645-aimia-inc-aimto/#comment-61802)</t>
  </si>
  <si>
    <t>Flow Capital</t>
  </si>
  <si>
    <t>[READ PITCH](https://community.microcapclub.com/forums/topic/718-flow-capital-fwv/#comment-12883)</t>
  </si>
  <si>
    <t>Parkit Enterprise</t>
  </si>
  <si>
    <t>[READ PITCH](https://community.microcapclub.com/forums/topic/771-parkit-enterprise-pktv-pktef/)</t>
  </si>
  <si>
    <t>BIGG Digital Assets</t>
  </si>
  <si>
    <t>[READ PITCH](https://community.microcapclub.com/forums/topic/3245-bigg-digital-assets-biggcn-bbkcfotc/)</t>
  </si>
  <si>
    <t>POSaBIT Systems</t>
  </si>
  <si>
    <t>[READ PITCH](https://community.microcapclub.com/forums/topic/3284-posabit-systems-corp-pbitcn/#comment-74241)</t>
  </si>
  <si>
    <t>R&amp;R Real Estate Investment Trust</t>
  </si>
  <si>
    <t>[READ PITCH](https://community.microcapclub.com/forums/topic/3774-rr-real-estate-investment-trust-rrrun/)</t>
  </si>
  <si>
    <t>Pinetree Capital</t>
  </si>
  <si>
    <t>[READ PITCH](https://community.microcapclub.com/forums/topic/5476-pinetree-capital-pnpto/)</t>
  </si>
  <si>
    <t>High Arctic Energy</t>
  </si>
  <si>
    <t>[READ PITCH](https://community.microcapclub.com/forums/topic/882-high-arctic-energy-hwoto-hghaf/#comment-17526)</t>
  </si>
  <si>
    <t>Tenaz Energy</t>
  </si>
  <si>
    <t>[READ PITCH](https://community.microcapclub.com/forums/topic/2229-tenaz-energy-tnzto/)</t>
  </si>
  <si>
    <t>Aris Mining</t>
  </si>
  <si>
    <t>[READ PITCH](https://community.microcapclub.com/forums/topic/2159-aris-mining-aristo/#comment-49624)</t>
  </si>
  <si>
    <t>Valeura Energy</t>
  </si>
  <si>
    <t>[READ PITCH](https://community.microcapclub.com/forums/topic/1457-valeura-energy-vleto/)</t>
  </si>
  <si>
    <t>McCoy Global</t>
  </si>
  <si>
    <t>[READ PITCH](https://community.microcapclub.com/forums/topic/4613-mccoy-global-inc-mcbto/#comment-92766)</t>
  </si>
  <si>
    <t>Vox Royalty</t>
  </si>
  <si>
    <t>[READ PITCH](https://community.microcapclub.com/forums/topic/3865-vox-royalty-voxr/#comment-82781)</t>
  </si>
  <si>
    <t>Geodrill Limited</t>
  </si>
  <si>
    <t>[READ PITCH](https://community.microcapclub.com/forums/topic/1412-geodrill-limited-geoto-geodf/#comment-30654)</t>
  </si>
  <si>
    <t>Orca Exploration Group</t>
  </si>
  <si>
    <t>[READ PITCH](https://community.microcapclub.com/forums/topic/2299-orca-exploration-group-inc-orcb-orca/#comment-53383)</t>
  </si>
  <si>
    <t>Green Impact Partners</t>
  </si>
  <si>
    <t>[READ PITCH](https://community.microcapclub.com/forums/topic/4882-green-impact-partners-gipv/#comment-96196)</t>
  </si>
  <si>
    <t>Almonty Industries</t>
  </si>
  <si>
    <t>[READ PITCH](https://community.microcapclub.com/forums/topic/4207-almonty-industries-aiito/#comment-86898)</t>
  </si>
  <si>
    <t>Dundee Corporation</t>
  </si>
  <si>
    <t>[READ PITCH](https://community.microcapclub.com/forums/topic/2526-dundee-corporation-dc-ato/#comment-58244)</t>
  </si>
  <si>
    <t>Orogen Royalties</t>
  </si>
  <si>
    <t>[READ PITCH](https://community.microcapclub.com/forums/topic/3979-orogen-royalties-ognv/#comment-83925)</t>
  </si>
  <si>
    <t>Amerigo Resources</t>
  </si>
  <si>
    <t>[READ PITCH](https://community.microcapclub.com/forums/topic/439-amerigo-resources-argto-arref/#comment-6093)</t>
  </si>
  <si>
    <t>Hemisphere Energy Corporation</t>
  </si>
  <si>
    <t>[READ PITCH](https://community.microcapclub.com/forums/topic/4978-hemisphere-energy-corporation-hmev/#comment-97371)</t>
  </si>
  <si>
    <t>Magna Mining Inc.</t>
  </si>
  <si>
    <t>[READ PITCH](https://community.microcapclub.com/forums/topic/4687-magna-mining-inc-nicuv/#comment-93870)</t>
  </si>
  <si>
    <t>Global Atomic</t>
  </si>
  <si>
    <t>[READ PITCH](https://community.microcapclub.com/forums/topic/2568-global-atomic-gloto/#comment-59230)</t>
  </si>
  <si>
    <t>Aclara Resources Inc.</t>
  </si>
  <si>
    <t>[READ PITCH](https://community.microcapclub.com/forums/topic/4189-aclara-resources-inc-arato/#comment-86515)</t>
  </si>
  <si>
    <t>Titan Logix Corp</t>
  </si>
  <si>
    <t>[READ PITCH](https://community.microcapclub.com/forums/topic/251-titan-logix-corp-tlav-tpcff/#comment-1925)</t>
  </si>
  <si>
    <t>Fortune Bay Corp.</t>
  </si>
  <si>
    <t>[READ PITCH](https://community.microcapclub.com/forums/topic/4878-fortune-bay-corp-forv/#comment-96179)</t>
  </si>
  <si>
    <t>Nickel 28</t>
  </si>
  <si>
    <t>[READ PITCH](https://community.microcapclub.com/forums/topic/3305-nickel-28-nklv/#comment-74670)</t>
  </si>
  <si>
    <t>Midnight Sun Mining Corp.</t>
  </si>
  <si>
    <t>[READ PITCH](https://community.microcapclub.com/forums/topic/4470-midnight-sun-mining-corp-mmav/#comment-90641)</t>
  </si>
  <si>
    <t>Verde Agritech</t>
  </si>
  <si>
    <t>[READ PITCH](https://community.microcapclub.com/forums/topic/2107-verde-agritech-tsx-npk-us-amhpf/#comment-48499)</t>
  </si>
  <si>
    <t>Galway Metals</t>
  </si>
  <si>
    <t>[READ PITCH](https://community.microcapclub.com/forums/topic/2676-galway-metals-gwmv/#comment-62541)</t>
  </si>
  <si>
    <t>Minera Alamos</t>
  </si>
  <si>
    <t>[READ PITCH](https://community.microcapclub.com/forums/topic/2726-minera-alamos-maiv-otcqb-maiff/#comment-63649)</t>
  </si>
  <si>
    <t>Oroco Resources</t>
  </si>
  <si>
    <t>[READ PITCH](https://community.microcapclub.com/forums/topic/2081-oroco-resources-ocov/#comment-47590)</t>
  </si>
  <si>
    <t>Bonterra Resources</t>
  </si>
  <si>
    <t>[READ PITCH](https://community.microcapclub.com/forums/topic/2436-bonterra-resources-btrv/#comment-56649)</t>
  </si>
  <si>
    <t>Cematrix</t>
  </si>
  <si>
    <t>[READ PITCH](https://community.microcapclub.com/forums/topic/873-cematrix-cvxv/#comment-17231)</t>
  </si>
  <si>
    <t>Norsemont Mining</t>
  </si>
  <si>
    <t>[READ PITCH](https://community.microcapclub.com/forums/topic/2837-norsemont-mining-nomv-nrrsf/#comment-65787)</t>
  </si>
  <si>
    <t xml:space="preserve">SILVER DOLLAR RESOURCES </t>
  </si>
  <si>
    <t>[READ PITCH](https://community.microcapclub.com/forums/topic/4257-silver-dollar-resources-slvcaslvdf/#comment-87544)</t>
  </si>
  <si>
    <t>Mundoro Capital</t>
  </si>
  <si>
    <t>[READ PITCH](https://community.microcapclub.com/forums/topic/3725-mundoro-capital-munv/#comment-81217)</t>
  </si>
  <si>
    <t>Cornish Metals</t>
  </si>
  <si>
    <t>[READ PITCH](https://community.microcapclub.com/forums/topic/2986-cornish-metals-cusnv/#comment-68349)</t>
  </si>
  <si>
    <t>Brunswick Exploration</t>
  </si>
  <si>
    <t>[READ PITCH](https://community.microcapclub.com/forums/topic/3829-brunswick-exploration-brwv-brwxf/#comment-82411)</t>
  </si>
  <si>
    <t>Cartier Resources</t>
  </si>
  <si>
    <t>[READ PITCH](https://community.microcapclub.com/forums/topic/2622-cartier-resources-ecr/)</t>
  </si>
  <si>
    <t>TAG Oil</t>
  </si>
  <si>
    <t>[READ PITCH](https://community.microcapclub.com/forums/topic/516-tag-oil-taoto-taoifpk/#comment-7662)</t>
  </si>
  <si>
    <t>Labrador Gold</t>
  </si>
  <si>
    <t>[READ PITCH](https://community.microcapclub.com/forums/topic/3230-labrador-gold-labv/#comment-73072)</t>
  </si>
  <si>
    <t>Decibel Cannabis</t>
  </si>
  <si>
    <t>[READ PITCH](https://community.microcapclub.com/forums/topic/3999-decibel-cannabis-dbv/#comment-84055)</t>
  </si>
  <si>
    <t>Val-d'Or Mining</t>
  </si>
  <si>
    <t>[READ PITCH](https://community.microcapclub.com/forums/topic/3342-val-dor-mining-vzzv/#comment-75271)</t>
  </si>
  <si>
    <t>LNG Energy Group</t>
  </si>
  <si>
    <t>[READ PITCH](https://community.microcapclub.com/forums/topic/4076-lng-energy-group-lngev/#comment-85111)</t>
  </si>
  <si>
    <t>Prospect Ridge Resources</t>
  </si>
  <si>
    <t>[READ PITCH](https://community.microcapclub.com/forums/topic/4113-prospect-ridge-resources-prrc/#comment-85703)</t>
  </si>
  <si>
    <t>EMX Royalty</t>
  </si>
  <si>
    <t>[READ PITCH](https://community.microcapclub.com/forums/topic/3876-emx-royalty-corp-emx-emxv/#comment-82886)</t>
  </si>
  <si>
    <t>Entrée Resources</t>
  </si>
  <si>
    <t>[READ PITCH](https://community.microcapclub.com/forums/topic/1576-entrée-resources-etgto/#comment-35416)</t>
  </si>
  <si>
    <t>Arizona Metals</t>
  </si>
  <si>
    <t>[READ PITCH](https://community.microcapclub.com/forums/topic/3269-arizona-metals-amcto-azmcfotc/#comment-73906)</t>
  </si>
  <si>
    <t>Graphene Manufacturing Group</t>
  </si>
  <si>
    <t>[READ PITCH](https://community.microcapclub.com/forums/topic/3270-graphene-manufacturing-group-gmgmf-otc-gmgv/#comment-73935)</t>
  </si>
  <si>
    <t>Talisker Resources</t>
  </si>
  <si>
    <t>[READ PITCH](https://community.microcapclub.com/forums/topic/606-talisker-resources-tskto/)</t>
  </si>
  <si>
    <t>NXT Energy Solutions</t>
  </si>
  <si>
    <t>[READ PITCH](https://community.microcapclub.com/forums/topic/183-nxt-energy-solutions-sfdv-nsfdf/#comment-817)</t>
  </si>
  <si>
    <t>Itafos Inc.</t>
  </si>
  <si>
    <t>[READ PITCH](https://community.microcapclub.com/forums/topic/5214-itafos-inc-ifosv/)</t>
  </si>
  <si>
    <t>Golconda Gold</t>
  </si>
  <si>
    <t>[READ PITCH](https://community.microcapclub.com/forums/topic/5357-golconda-gold-ggv-gggof/)</t>
  </si>
  <si>
    <t>Arrow Exploration Corp.</t>
  </si>
  <si>
    <t>[READ PITCH](https://community.microcapclub.com/forums/topic/5507-arrow-exploration-corp-axlv/)</t>
  </si>
  <si>
    <t>BlueRush</t>
  </si>
  <si>
    <t>[READ PITCH](https://community.microcapclub.com/forums/topic/1981-bluerush-btvv/#comment-45385)</t>
  </si>
  <si>
    <t>Vitalhub</t>
  </si>
  <si>
    <t>[READ PITCH](https://community.microcapclub.com/forums/topic/3962-vitalhub-vhito/#comment-83792)</t>
  </si>
  <si>
    <t>Vecima Networks</t>
  </si>
  <si>
    <t>[READ PITCH](https://community.microcapclub.com/forums/topic/4068-vecima-networks-vcmto/#comment-84913)</t>
  </si>
  <si>
    <t>Sylogist</t>
  </si>
  <si>
    <t>[READ PITCH](https://community.microcapclub.com/forums/topic/3610-sylogist-ltd-syzto/#comment-79460)</t>
  </si>
  <si>
    <t>Sangoma Technologies</t>
  </si>
  <si>
    <t>[READ PITCH](https://community.microcapclub.com/forums/topic/785-sangoma-technologies-stcv-samof/#comment-14613)</t>
  </si>
  <si>
    <t>Kneat.com</t>
  </si>
  <si>
    <t>[READ PITCH](https://community.microcapclub.com/forums/topic/1742-kneatcom-ksiv/#comment-39032)</t>
  </si>
  <si>
    <t>Bragg Gaming Group Inc.</t>
  </si>
  <si>
    <t>[READ PITCH](https://community.microcapclub.com/forums/topic/4811-bragg-gaming-group-inc-bragto/#comment-95218)</t>
  </si>
  <si>
    <t>Haivision Systems Inc.</t>
  </si>
  <si>
    <t>[READ PITCH](https://community.microcapclub.com/forums/topic/4790-haivision-systems-inc-haito/#comment-94950)</t>
  </si>
  <si>
    <t>Direct Communications Solutions</t>
  </si>
  <si>
    <t>[READ PITCH](https://community.microcapclub.com/forums/topic/3502-direct-communications-solutions-dcsica-dcsxotc/#comment-77762)</t>
  </si>
  <si>
    <t>Kraken Robotics</t>
  </si>
  <si>
    <t>[READ PITCH](https://community.microcapclub.com/forums/topic/1234-kraken-robotics-pngv-krknf/#comment-28597)</t>
  </si>
  <si>
    <t>Zentek</t>
  </si>
  <si>
    <t>illumin Holdings Inc.</t>
  </si>
  <si>
    <t>Meidum</t>
  </si>
  <si>
    <t>[READ PITCH](https://community.microcapclub.com/forums/topic/1137-illumin-holdings-inc-illmto/)</t>
  </si>
  <si>
    <t>NTG Clarity Networks</t>
  </si>
  <si>
    <t>[READ PITCH](https://community.microcapclub.com/forums/topic/4759-ntg-clarity-networks-inc-nciv/#comment-94583)</t>
  </si>
  <si>
    <t>Biorem</t>
  </si>
  <si>
    <t>[READ PITCH](https://community.microcapclub.com/forums/topic/1231-biorem-inc-brmvbirmf/#comment-28266)</t>
  </si>
  <si>
    <t>Namesys</t>
  </si>
  <si>
    <t>[READ PITCH](https://community.microcapclub.com/forums/topic/1226-namsys-ctzv/)</t>
  </si>
  <si>
    <t>Quarterhill</t>
  </si>
  <si>
    <t>[READ PITCH](https://community.microcapclub.com/forums/topic/2337-quarterhill-qtrh/#comment-54436)</t>
  </si>
  <si>
    <t>TeraGo</t>
  </si>
  <si>
    <t>[READ PITCH](https://community.microcapclub.com/forums/topic/3394-terago-inc-tgoto/#comment-75947)</t>
  </si>
  <si>
    <t>Tiny</t>
  </si>
  <si>
    <t>[READ PITCH](https://community.microcapclub.com/forums/topic/3249-tiny-ltd-tinyv/#comment-73481)</t>
  </si>
  <si>
    <t>C-Com Satellite Systems</t>
  </si>
  <si>
    <t>[READ PITCH](https://community.microcapclub.com/forums/topic/4850-c-com-satellite-systems-inc-cmiv/#comment-95816)</t>
  </si>
  <si>
    <t>NameSilo Technologies</t>
  </si>
  <si>
    <t>[READ PITCH](https://community.microcapclub.com/forums/topic/1215-namesilo-technologies-urlcn-urlof/#comment-27785)</t>
  </si>
  <si>
    <t>Quorum Information Technologies</t>
  </si>
  <si>
    <t>[READ PITCH](https://community.microcapclub.com/forums/topic/897-quorum-information-technologies-inc-qisv-qiftf/#comment-17925)</t>
  </si>
  <si>
    <t>Jemtec</t>
  </si>
  <si>
    <t>[READ PITCH](https://community.microcapclub.com/forums/topic/2305-jemtec-jtcv/#comment-53478)</t>
  </si>
  <si>
    <t>BeWhere Holdings</t>
  </si>
  <si>
    <t>[READ PITCH](https://community.microcapclub.com/forums/topic/1518-bewhere-holdings-bewv/page/8/)</t>
  </si>
  <si>
    <t>RIWI</t>
  </si>
  <si>
    <t>[READ PITCH](https://community.microcapclub.com/forums/topic/2263-riwi-corp-riwiv/#comment-52240)</t>
  </si>
  <si>
    <t>Intouch Insight</t>
  </si>
  <si>
    <t>[READ PITCH](https://community.microcapclub.com/forums/topic/65-intouch-insight-inxv/)</t>
  </si>
  <si>
    <t>Gatekeeper Systems</t>
  </si>
  <si>
    <t>[READ PITCH](https://community.microcapclub.com/forums/topic/1221-gatekeeper-systems-gsiv-gkprf/)</t>
  </si>
  <si>
    <t>GreenPower Motor</t>
  </si>
  <si>
    <t>[READ PITCH](https://community.microcapclub.com/forums/topic/2172-green-power-motor-gpvv-gpvrf/)</t>
  </si>
  <si>
    <t>East Side Games Group Inc.</t>
  </si>
  <si>
    <t>[READ PITCH](https://community.microcapclub.com/forums/topic/4438-east-side-games-group-inc-eagrto/#comment-90421)</t>
  </si>
  <si>
    <t>Xtract One Technologies</t>
  </si>
  <si>
    <t>[READ PITCH](https://community.microcapclub.com/forums/topic/1708-xtract-one-technologies-xtrato-otcxtraf/#comment-38532)</t>
  </si>
  <si>
    <t>AirIQ</t>
  </si>
  <si>
    <t>[READ PITCH](https://community.microcapclub.com/forums/topic/2735-airiq-inc-iqv-ailqf-otc/#comment-63877)</t>
  </si>
  <si>
    <t>Renoworks Software</t>
  </si>
  <si>
    <t>[READ PITCH](https://community.microcapclub.com/forums/topic/1107-renoworks-software-rwv-rowkf/#comment-24575)</t>
  </si>
  <si>
    <t>Nanalysis Scientific</t>
  </si>
  <si>
    <t>[READ PITCH](https://community.microcapclub.com/forums/topic/3198-nanalysis-scientific-nsciv/#comment-72275)</t>
  </si>
  <si>
    <t>Total Telecom</t>
  </si>
  <si>
    <t>[READ PITCH](https://community.microcapclub.com/forums/topic/1714-total-telcom-inc-ttzv/#comment-38585)</t>
  </si>
  <si>
    <t>Newlox Gold Ventures Corp.</t>
  </si>
  <si>
    <t>[READ PITCH](https://community.microcapclub.com/forums/topic/3153-newlox-gold-ventures-corp-luxcn-luxxf/#comment-71504)</t>
  </si>
  <si>
    <t>VIQ Solutions</t>
  </si>
  <si>
    <t>[READ PITCH](https://community.microcapclub.com/forums/topic/3224-viq-solutions-inc-vqs/)</t>
  </si>
  <si>
    <t>Innovotech</t>
  </si>
  <si>
    <t>[READ PITCH](https://community.microcapclub.com/forums/topic/2515-innovotech-inc-iot-tsxv/#comment-58012)</t>
  </si>
  <si>
    <t>Glacier Media</t>
  </si>
  <si>
    <t>[READ PITCH](https://community.microcapclub.com/forums/topic/3192-glacier-media-gvcto/#comment-72118)</t>
  </si>
  <si>
    <t>Exro Technologies</t>
  </si>
  <si>
    <t>[READ PITCH](https://community.microcapclub.com/forums/topic/2987-exro-technologies-otcqb%C2%A0exrof-tsx-exro/#comment-68351)</t>
  </si>
  <si>
    <t>Route1</t>
  </si>
  <si>
    <t>[READ PITCH](https://community.microcapclub.com/forums/topic/2893-route1-inc-roiv-roiuf-otcqb/#comment-66804)</t>
  </si>
  <si>
    <t>Snipp Interactive, Inc.</t>
  </si>
  <si>
    <t>[READ PITCH](https://community.microcapclub.com/forums/topic/5008-snipp-interactive-inc-spnv/#comment-97806)</t>
  </si>
  <si>
    <t>INEO Tech</t>
  </si>
  <si>
    <t>[READ PITCH](https://community.microcapclub.com/forums/topic/3528-ineo-tech-ineov/#comment-78080)</t>
  </si>
  <si>
    <t>Aurora Solar</t>
  </si>
  <si>
    <t>[READ PITCH](https://community.microcapclub.com/forums/topic/2977-aurora-solar-technology-otcpkaactf-acuv/#comment-68215)</t>
  </si>
  <si>
    <t>Voxtur Analytics Corp.</t>
  </si>
  <si>
    <t>[READ PITCH](https://community.microcapclub.com/forums/topic/4539-voxtur-analytics-corp-vxtrv-vxtrf/#comment-91565)</t>
  </si>
  <si>
    <t>Bee Vectoring Technologies</t>
  </si>
  <si>
    <t>[READ PITCH](https://community.microcapclub.com/forums/topic/2788-bee-vectoring-technologies-beecsx-otcbevvf/#comment-64980)</t>
  </si>
  <si>
    <t>D-Box Technologies</t>
  </si>
  <si>
    <t>[READ PITCH](https://community.microcapclub.com/forums/topic/1337-d-box-technologies-dboto-dboxf/#comment-29482)</t>
  </si>
  <si>
    <t>VerticalScope Holdings Inc.</t>
  </si>
  <si>
    <t>[READ PITCH](https://community.microcapclub.com/forums/topic/5089-verticalscope-holdings-inc-forato/)</t>
  </si>
  <si>
    <t>ICEsoft Technologies Canada Corp.</t>
  </si>
  <si>
    <t>[READ PITCH](https://community.microcapclub.com/forums/topic/5371-icesoft-technologies-canada-corp-isftcn/)</t>
  </si>
  <si>
    <t>Cybeats Technologies Corp.</t>
  </si>
  <si>
    <t>[READ PITCH](https://community.microcapclub.com/forums/topic/5405-cybeats-technologies-corp-cybtcn/)</t>
  </si>
  <si>
    <t>Aluula Composites Inc.</t>
  </si>
  <si>
    <t>[READ PITCH](https://community.microcapclub.com/forums/topic/5310-aluula-composites-inc-auuav/)</t>
  </si>
  <si>
    <t xml:space="preserve">Ironman International </t>
  </si>
  <si>
    <t>[READ PITCH](https://community.microcapclub.com/forums/topic/1292-ironman-international-ltd-imiv/)</t>
  </si>
  <si>
    <t>CanPR Technology Ltd.</t>
  </si>
  <si>
    <t>[READ PITCH](https://community.microcapclub.com/forums/topic/5626-canpr-technology-ltd-wprv/)</t>
  </si>
  <si>
    <t>Paragon Advanced Labs</t>
  </si>
  <si>
    <t>[READ PITCH](https://community.microcapclub.com/forums/topic/5630-paragon-advanced-labs-palsv/)</t>
  </si>
  <si>
    <t>Terravest Industries</t>
  </si>
  <si>
    <t>[READ PITCH](https://community.microcapclub.com/forums/topic/2537-terravest-industries-inc-tvkto-trrvf/#comment-58465)</t>
  </si>
  <si>
    <t>BQE Water</t>
  </si>
  <si>
    <t>[READ PITCH](https://community.microcapclub.com/forums/topic/4297-bqe-water-bqev/#comment-88097)</t>
  </si>
  <si>
    <t>Chorus Aviation Inc.</t>
  </si>
  <si>
    <t>[READ PITCH](https://community.microcapclub.com/forums/topic/4340-chorus-aviation-inc-chrto/#comment-88713)</t>
  </si>
  <si>
    <t>Hammond Manufacturing Corporation</t>
  </si>
  <si>
    <t>[READ PITCH](https://community.microcapclub.com/forums/topic/4215-hammond-manufacturing-corporation-hmm-ato/#comment-86955)</t>
  </si>
  <si>
    <t>ADF Group</t>
  </si>
  <si>
    <t>Vitreous Glass</t>
  </si>
  <si>
    <t>[READ PITCH](https://community.microcapclub.com/forums/topic/792-vitreous-glass-inc-vciv/#comment-14772)</t>
  </si>
  <si>
    <t>Supremex</t>
  </si>
  <si>
    <t>[READ PITCH](https://community.microcapclub.com/forums/topic/2003-supremex-sxpto-sumxf/#comment-45765)</t>
  </si>
  <si>
    <t>BluMetric Environmental Inc.</t>
  </si>
  <si>
    <t>[READ PITCH](https://community.microcapclub.com/forums/topic/4482-blumetric-environmental-inc-blmv/#comment-90799)</t>
  </si>
  <si>
    <t>Fab-Form Industries</t>
  </si>
  <si>
    <t>[READ PITCH](https://community.microcapclub.com/forums/topic/1793-fab-form-industries-ltd-fbfv/#comment-40395)</t>
  </si>
  <si>
    <t>Omni-Lite</t>
  </si>
  <si>
    <t>[READ PITCH](https://community.microcapclub.com/forums/topic/1011-omni-lite-omlv-olncf/)</t>
  </si>
  <si>
    <t>Imaflex</t>
  </si>
  <si>
    <t>[READ PITCH](https://community.microcapclub.com/forums/topic/1781-imaflex-inc-ifxv/#comment-40036)</t>
  </si>
  <si>
    <t>Inter-Rock Minerals Inc.</t>
  </si>
  <si>
    <t>[READ PITCH](https://community.microcapclub.com/forums/topic/5017-inter-rock-minerals-inc-irov/#comment-97928)</t>
  </si>
  <si>
    <t>Atlas Engineered Products</t>
  </si>
  <si>
    <t>[READ PITCH](https://community.microcapclub.com/forums/topic/1965-atlas-engineered-products-aepv-apeuf-pink/#comment-44984)</t>
  </si>
  <si>
    <t>California Nanotechnologies</t>
  </si>
  <si>
    <t>[READ PITCH](https://community.microcapclub.com/forums/topic/3956-california-nanotechnologies-cnov/)</t>
  </si>
  <si>
    <t>Questor Technology</t>
  </si>
  <si>
    <t>[READ PITCH](https://community.microcapclub.com/forums/topic/937-questor-technology-qstv-qutif/#comment-19095)</t>
  </si>
  <si>
    <t>Spectra Products</t>
  </si>
  <si>
    <t>[READ PITCH](https://community.microcapclub.com/forums/topic/2934-spectra-products-ssav/#comment-67460)</t>
  </si>
  <si>
    <t>Ztest Electronics Inc</t>
  </si>
  <si>
    <t>[READ PITCH](https://community.microcapclub.com/forums/topic/4291-ztest-electronics-inc-ztecn-ztstfotcpk/#comment-87959)</t>
  </si>
  <si>
    <t>Northstar Clean Technologies</t>
  </si>
  <si>
    <t>[READ PITCH](https://community.microcapclub.com/forums/topic/3169-northstar-clean-technologies-tsxv-roof/#comment-71767)</t>
  </si>
  <si>
    <t>Tantalus Systems Holding Inc.</t>
  </si>
  <si>
    <t>[READ PITCH](https://community.microcapclub.com/forums/topic/5100-tantalus-systems-holding-inc-gridto/)</t>
  </si>
  <si>
    <t>Velan Inc.</t>
  </si>
  <si>
    <t>[READ PITCH](https://community.microcapclub.com/forums/topic/4644-velan-inc-vlnto/#comment-93114)</t>
  </si>
  <si>
    <t>Legend Power Systems</t>
  </si>
  <si>
    <t>[READ PITCH](https://community.microcapclub.com/forums/topic/1636-legend-power-systems-inc-lpsv/)</t>
  </si>
  <si>
    <t>Thermal Energy</t>
  </si>
  <si>
    <t>[READ PITCH](https://community.microcapclub.com/forums/topic/2564-thermal-energy-international-tmgv-tmgef/#comment-59166)</t>
  </si>
  <si>
    <t>Inventronics Limited</t>
  </si>
  <si>
    <t>[READ PITCH](https://community.microcapclub.com/forums/topic/5336-inventronics-limited-ivxv/)</t>
  </si>
  <si>
    <t>Anaergia Inc.</t>
  </si>
  <si>
    <t>[READ PITCH](https://community.microcapclub.com/forums/topic/5651-anaergia-inc-anrgto/)</t>
  </si>
  <si>
    <t>Medical Facilities Corporation</t>
  </si>
  <si>
    <t>[READ PITCH](https://community.microcapclub.com/forums/topic/3935-medical-facilities-corporation-drto/#comment-83450)</t>
  </si>
  <si>
    <t>Cipher Pharmaceuticals</t>
  </si>
  <si>
    <t>[READ PITCH](https://community.microcapclub.com/forums/topic/523-cipher-pharmaceuticals-cphto-cphr/#comment-7849)</t>
  </si>
  <si>
    <t>BioSyent</t>
  </si>
  <si>
    <t>[READ PITCH](https://community.microcapclub.com/forums/topic/234-biosyent-inc-rxv-bioyf/#comment-1581)</t>
  </si>
  <si>
    <t>Theratechnologies</t>
  </si>
  <si>
    <t>[READ PITCH](https://community.microcapclub.com/forums/topic/1124-theratechnologies-inc-thto-therf/)</t>
  </si>
  <si>
    <t>Medexus Pharmaceuticals</t>
  </si>
  <si>
    <t>[READ PITCH](https://community.microcapclub.com/forums/topic/796-medexus-pharmaceuticals-mdpto/)</t>
  </si>
  <si>
    <t>Covalon Technologies</t>
  </si>
  <si>
    <t>[READ PITCH](https://community.microcapclub.com/forums/topic/601-covalon-technologies-covv-cvalf/#comment-9822)</t>
  </si>
  <si>
    <t>Quipt Home Medical</t>
  </si>
  <si>
    <t>[READ PITCH](https://community.microcapclub.com/forums/topic/2913-quipt-home-medical-qiptvqipt/#comment-67079)</t>
  </si>
  <si>
    <t>Grey Wolf Animal Health</t>
  </si>
  <si>
    <t>[READ PITCH](https://community.microcapclub.com/forums/topic/3981-grey-wolf-animal-health-corp-wolfv/#comment-83942)</t>
  </si>
  <si>
    <t>ProMIS Neurosciences</t>
  </si>
  <si>
    <t>[READ PITCH](https://community.microcapclub.com/forums/topic/1486-promis-neurosciences-pmntoarfxf/#comment-32799)</t>
  </si>
  <si>
    <t>Crescita Therapeutics</t>
  </si>
  <si>
    <t>[READ PITCH](https://community.microcapclub.com/forums/topic/1709-crescita-therapeutics-ctxto-crrtf/#comment-38539)</t>
  </si>
  <si>
    <t>ImmunoPrecise Antibodies</t>
  </si>
  <si>
    <t>[READ PITCH](https://community.microcapclub.com/forums/topic/1841-immunoprecise-antibodies-ipa/#comment-41921)</t>
  </si>
  <si>
    <t>Perimeter Medical Imaging</t>
  </si>
  <si>
    <t>[READ PITCH](https://community.microcapclub.com/forums/topic/3125-perimeter-medical-imaging-ai-vpink-otcpkpynkf/#comment-70892)</t>
  </si>
  <si>
    <t>Microbix Biosystems</t>
  </si>
  <si>
    <t>[READ PITCH](https://community.microcapclub.com/forums/topic/744-microbix-biosystems-mbxto-mbxbf/#comment-13447)</t>
  </si>
  <si>
    <t>Nova Leap</t>
  </si>
  <si>
    <t>[READ PITCH](https://community.microcapclub.com/forums/topic/2461-nova-leap-health-nlhv/#comment-57044)</t>
  </si>
  <si>
    <t>MedX Health</t>
  </si>
  <si>
    <t>[READ PITCH](https://community.microcapclub.com/forums/topic/2948-medx-health-mdxv/)</t>
  </si>
  <si>
    <t>Kane Biotech</t>
  </si>
  <si>
    <t>[READ PITCH](https://community.microcapclub.com/forums/topic/3832-kane-biotech-knev-knbif/#comment-82463)</t>
  </si>
  <si>
    <t>Numinus Wellness</t>
  </si>
  <si>
    <t>[READ PITCH](https://community.microcapclub.com/forums/topic/3645-numinus-wellness-numito/)</t>
  </si>
  <si>
    <t>Hydreight Technologies</t>
  </si>
  <si>
    <t>[READ PITCH](https://community.microcapclub.com/forums/topic/5098-hydreight-technologies-inc-nursv/)</t>
  </si>
  <si>
    <t>DIAGNOS Inc.</t>
  </si>
  <si>
    <t>[READ PITCH](https://community.microcapclub.com/forums/topic/5505-diagnos-inc-adkv/)</t>
  </si>
  <si>
    <t>NeuPath Health</t>
  </si>
  <si>
    <t>[READ PITCH](https://community.microcapclub.com/forums/topic/5489-neupath-health-inc-npthv/)</t>
  </si>
  <si>
    <t>Glow Lifetech Corp.</t>
  </si>
  <si>
    <t>[READ PITCH](https://community.microcapclub.com/forums/topic/4961-glow-lifetech-corp-glowcn/#comment-97135)</t>
  </si>
  <si>
    <t>Vibe Growth</t>
  </si>
  <si>
    <t>[READ PITCH](https://community.microcapclub.com/forums/topic/3195-vibe-growth-corp-vibecx/#comment-72235)</t>
  </si>
  <si>
    <t>AutoCanada</t>
  </si>
  <si>
    <t>[READ PITCH](https://community.microcapclub.com/forums/topic/4191-autocanada-acqto/#comment-86556)</t>
  </si>
  <si>
    <t>Kits Eyecare</t>
  </si>
  <si>
    <t>[READ PITCH](https://community.microcapclub.com/forums/topic/3133-kits-eyecare-ltd-kitsto-ktycf/#comment-71050)</t>
  </si>
  <si>
    <t>Andrew Peller</t>
  </si>
  <si>
    <t>[READ PITCH](https://community.microcapclub.com/forums/topic/4085-andrew-peller-adw-ato/#comment-85244)</t>
  </si>
  <si>
    <t>Swiss Water Decaffeinated Coffee</t>
  </si>
  <si>
    <t>[READ PITCH](https://community.microcapclub.com/forums/topic/1959-swiss-water-decaffeinated-coffee-inc-swpto-swssf/#comment-44862)</t>
  </si>
  <si>
    <t>Reitmans</t>
  </si>
  <si>
    <t>[READ PITCH](https://community.microcapclub.com/forums/topic/3542-reitmans-retvretavrtmafrtmnf/#comment-78197)</t>
  </si>
  <si>
    <t>Thunderbird Entertainment</t>
  </si>
  <si>
    <t>[READ PITCH](https://community.microcapclub.com/forums/topic/2775-thunderbird-entertainment-group-tbrdv-thbrfotc/#comment-64722)</t>
  </si>
  <si>
    <t>Cannara Biotech</t>
  </si>
  <si>
    <t>[READ PITCH](https://community.microcapclub.com/forums/topic/4911-cannara-biotech-lovev-lovff/#comment-96471)</t>
  </si>
  <si>
    <t>DIRTT Environmental Solutions</t>
  </si>
  <si>
    <t>[READ PITCH](https://community.microcapclub.com/forums/topic/3165-dirtt-environmental-solutions-drtto-drtt/#comment-71686)</t>
  </si>
  <si>
    <t>TRUBAR Inc.</t>
  </si>
  <si>
    <t>[READ PITCH](https://community.microcapclub.com/forums/topic/4740-trubar-inc-trbrv/)</t>
  </si>
  <si>
    <t>Simply Solventless Concentrates Ltd</t>
  </si>
  <si>
    <t>[READ PITCH](https://community.microcapclub.com/forums/topic/4488-simply-solventless-concentrates-ltd-hashv-sslcf/#comment-90879)</t>
  </si>
  <si>
    <t>Global Education Communities</t>
  </si>
  <si>
    <t>[READ PITCH](https://community.microcapclub.com/forums/topic/2984-global-education-communities-corp-gecto%C2%A0/#comment-68314)</t>
  </si>
  <si>
    <t>Mene</t>
  </si>
  <si>
    <t>[READ PITCH](https://community.microcapclub.com/forums/topic/2733-menē-menev-menefotc/#comment-63866)</t>
  </si>
  <si>
    <t>Pioneering Technology</t>
  </si>
  <si>
    <t>[READ PITCH](https://community.microcapclub.com/forums/topic/1500-pioneering-technology-ptev-pteff/#comment-33563)</t>
  </si>
  <si>
    <t>Else Nutrition Holdings</t>
  </si>
  <si>
    <t>[READ PITCH](https://community.microcapclub.com/forums/topic/3144-else-nutrition-holdings-babyv-babyf/#comment-71366)</t>
  </si>
  <si>
    <t>TAAT™ Global Alternatives</t>
  </si>
  <si>
    <t>[READ PITCH](https://community.microcapclub.com/forums/topic/2989-taat-lifestyle-and-wellness-taatv-tobafotc/#comment-68379)</t>
  </si>
  <si>
    <t>Delivra Health Brands Inc.</t>
  </si>
  <si>
    <t>[READ PITCH](https://community.microcapclub.com/forums/topic/5469-delivra-health-brands-inc-dhbv/)</t>
  </si>
  <si>
    <t>High Tide</t>
  </si>
  <si>
    <t>[READ PITCH](https://community.microcapclub.com/forums/topic/5529-high-tide-inc-hiti/)</t>
  </si>
  <si>
    <t>Fresh Factory B.C. Ltd.</t>
  </si>
  <si>
    <t>[READ PITCH](https://community.microcapclub.com/forums/topic/5615-the-fresh-factory-bc-ltd-frshv/)</t>
  </si>
  <si>
    <t>Progressive Planet Solutions</t>
  </si>
  <si>
    <t>[READ PITCH](https://community.microcapclub.com/forums/topic/5640-progressive-planet-solutions-planv/)</t>
  </si>
  <si>
    <t>DGTL Holdings</t>
  </si>
  <si>
    <t>[READ PITCH](https://community.microcapclub.com/forums/topic/2916-dgtl-holdings-inc-dgtlv-dgthf/#comment-67134)</t>
  </si>
  <si>
    <t>GameHost</t>
  </si>
  <si>
    <t>[READ PITCH](https://community.microcapclub.com/forums/topic/4278-gamehost-ghto/#comment-87774)</t>
  </si>
  <si>
    <t>Black Diamond Group</t>
  </si>
  <si>
    <t>[READ PITCH](https://community.microcapclub.com/forums/topic/3037-black-diamond-group-bdito/#comment-69223)</t>
  </si>
  <si>
    <t>Goldmoney Inc.</t>
  </si>
  <si>
    <t>[READ PITCH](https://community.microcapclub.com/forums/topic/4486-goldmoney-inc-xauto/#comment-90869)</t>
  </si>
  <si>
    <t>Zedcor</t>
  </si>
  <si>
    <t>[READ PITCH](https://community.microcapclub.com/forums/topic/4144-zedcor-zdcv/#comment-86056)</t>
  </si>
  <si>
    <t>DATA Communications Management</t>
  </si>
  <si>
    <t>[READ PITCH](https://community.microcapclub.com/forums/topic/3745-data-communications-management%C2%A0dcmdf-dcmto/#comment-81472)</t>
  </si>
  <si>
    <t>WildBrain</t>
  </si>
  <si>
    <t>[READ PITCH](https://community.microcapclub.com/forums/topic/2421-wildbrain-wildto/#comment-56346)</t>
  </si>
  <si>
    <t>BuildDirect.com</t>
  </si>
  <si>
    <t>[READ PITCH](https://community.microcapclub.com/forums/topic/4025-builddirectcom-technologies-bildv/#comment-84473)</t>
  </si>
  <si>
    <t>Avante Logixx</t>
  </si>
  <si>
    <t>[READ PITCH](https://community.microcapclub.com/forums/topic/609-avante-logixx-inc-xxv-alxxf/#comment-10150)</t>
  </si>
  <si>
    <t>Global Crossing Airlines</t>
  </si>
  <si>
    <t>[READ PITCH](https://community.microcapclub.com/forums/topic/3622-global-crossing-airlines-jetmf-jeta-v/#comment-79574)</t>
  </si>
  <si>
    <t>Tribe Property Technologies Inc.</t>
  </si>
  <si>
    <t>[READ PITCH](https://community.microcapclub.com/forums/topic/4655-tribe-property-technologies-inc-trbev/#comment-93255)</t>
  </si>
  <si>
    <t>NowVertical Group Inc.</t>
  </si>
  <si>
    <t>[READ PITCH](https://community.microcapclub.com/forums/topic/4745-nowvertical-group-inc-nowv/#comment-94321)</t>
  </si>
  <si>
    <t>Adcore</t>
  </si>
  <si>
    <t>[READ PITCH](https://community.microcapclub.com/forums/topic/2545-adcore-adcoto/#comment-58600)</t>
  </si>
  <si>
    <t>Premier Health of America</t>
  </si>
  <si>
    <t>[READ PITCH](https://community.microcapclub.com/forums/topic/3321-premier-health-of-america-phav/#comment-74933)</t>
  </si>
  <si>
    <t>Network Media Group</t>
  </si>
  <si>
    <t>[READ PITCH](https://community.microcapclub.com/forums/topic/1450-network-media-group-ntev/#comment-31846)</t>
  </si>
  <si>
    <t xml:space="preserve">Rumbu Holdings Ltd. </t>
  </si>
  <si>
    <t>[READ PITCH](https://community.microcapclub.com/forums/topic/5133-rumbu-holdings-ltd%C2%A0rmbv/)</t>
  </si>
  <si>
    <t>Kidoz</t>
  </si>
  <si>
    <t>[READ PITCH](https://community.microcapclub.com/forums/topic/5587-kidoz-inc-kdozv/)</t>
  </si>
  <si>
    <t>Maxim Power Corp.</t>
  </si>
  <si>
    <t>[READ PITCH](https://community.microcapclub.com/forums/topic/4682-maxim-power-corp-mxgto/#comment-93827)</t>
  </si>
  <si>
    <t>Enterprise Group, Inc.</t>
  </si>
  <si>
    <t>[READ PITCH](https://community.microcapclub.com/forums/topic/4615-enterprise-group-inc-eto/#comment-92783)</t>
  </si>
  <si>
    <t>Westbridge Renewable Energy</t>
  </si>
  <si>
    <t>[READ PITCH](https://community.microcapclub.com/forums/topic/4214-westbridge-renewable-energy-corp-webv/#comment-86952)</t>
  </si>
  <si>
    <t>CF Energy</t>
  </si>
  <si>
    <t>[READ PITCH](https://community.microcapclub.com/forums/topic/3036-cf-energy-cfyv/#comment-69219)</t>
  </si>
  <si>
    <t>Clear Blue Technologies</t>
  </si>
  <si>
    <t>[READ PITCH](https://community.microcapclub.com/forums/topic/3232-clear-blue-technologies-cbluv-otccbutf/#comment-73118)</t>
  </si>
  <si>
    <t>Eurosnack</t>
  </si>
  <si>
    <t>[READ PITCH](https://community.microcapclub.com/forums/topic/4129-eurosnack-eckpl/#comment-85858)</t>
  </si>
  <si>
    <t>Bridge Solutions Hub SA</t>
  </si>
  <si>
    <t>[READ PITCH](https://community.microcapclub.com/forums/topic/4873-bridge-solutions-hub-sa-bshpl/#comment-96104)</t>
  </si>
  <si>
    <t>Auto Partner S.A.</t>
  </si>
  <si>
    <t>[READ PITCH](https://community.microcapclub.com/forums/topic/3533-auto-partner-sa-aprwa/#comment-78144)</t>
  </si>
  <si>
    <t>4Mass S.A.</t>
  </si>
  <si>
    <t>[READ PITCH](https://community.microcapclub.com/forums/topic/4208-4mass-sa-4mspl/#comment-86903)</t>
  </si>
  <si>
    <t>Legimi SA</t>
  </si>
  <si>
    <t>[READ PITCH](https://community.microcapclub.com/forums/topic/4602-legimi-sa-legwa/#comment-92629)</t>
  </si>
  <si>
    <t>Robs Group Logistic</t>
  </si>
  <si>
    <t>[READ PITCH](https://community.microcapclub.com/forums/topic/4628-robs-group-logistic-rglpl/#comment-92989)</t>
  </si>
  <si>
    <t>Spyrosoft</t>
  </si>
  <si>
    <t>[READ PITCH](https://community.microcapclub.com/forums/topic/3874-spyrosoft-sa-sprpw/#comment-82863)</t>
  </si>
  <si>
    <t>Text SA</t>
  </si>
  <si>
    <t>[READ PITCH](https://community.microcapclub.com/forums/topic/4686-text-sa-txtwa-lchtf/#comment-93869)</t>
  </si>
  <si>
    <t>Shelly Group</t>
  </si>
  <si>
    <t>[READ PITCH](https://community.microcapclub.com/forums/topic/3805-shelly-group-slygf/#comment-82100)</t>
  </si>
  <si>
    <t>IVU Traffic Technologies</t>
  </si>
  <si>
    <t>[READ PITCH](https://community.microcapclub.com/forums/topic/3274-ivu-traffic-technologies-ivu/#comment-74007)</t>
  </si>
  <si>
    <t>Q.Beyond AG</t>
  </si>
  <si>
    <t>[READ PITCH](https://community.microcapclub.com/forums/topic/4409-qbeyond-ag-qbyde/#comment-90041)</t>
  </si>
  <si>
    <t>United Mobility Technology</t>
  </si>
  <si>
    <t>[READ PITCH](https://community.microcapclub.com/forums/topic/2874-umt-united-mobility-technology-ag-umdk/#comment-66445)</t>
  </si>
  <si>
    <t>Brockhaus Technologies</t>
  </si>
  <si>
    <t>[READ PITCH](https://community.microcapclub.com/forums/topic/4411-brockhaus-technologies-ag-bkhtde/)</t>
  </si>
  <si>
    <t>CTT Systems</t>
  </si>
  <si>
    <t>[READ PITCH](https://community.microcapclub.com/forums/topic/2830-ctt-systems-cttse/#comment-65609)</t>
  </si>
  <si>
    <t>Teqnion</t>
  </si>
  <si>
    <t>[READ PITCH](https://community.microcapclub.com/forums/topic/3804-teqnion-teqst/#comment-82089)</t>
  </si>
  <si>
    <t>Green Landscaping Group AB</t>
  </si>
  <si>
    <t>[READ PITCH](https://community.microcapclub.com/forums/topic/4418-green-landscaping-group-ab-greenst/#comment-90168)</t>
  </si>
  <si>
    <t>BoMill AB</t>
  </si>
  <si>
    <t>[READ PITCH](https://community.microcapclub.com/forums/topic/4636-bomill-ab-bomillst/#comment-93088)</t>
  </si>
  <si>
    <t>I-Tech AB</t>
  </si>
  <si>
    <t>[READ PITCH](https://community.microcapclub.com/forums/topic/4424-i-tech-ab-itechst/#comment-90232)</t>
  </si>
  <si>
    <t>G5 Entertainment</t>
  </si>
  <si>
    <t>[READ PITCH](https://community.microcapclub.com/forums/topic/2596-g5-entertainment-ab-g5en-gentf/#comment-60173)</t>
  </si>
  <si>
    <t xml:space="preserve">Hanza AB </t>
  </si>
  <si>
    <t>[READ PITCH](https://community.microcapclub.com/forums/topic/4683-hanza-ab-hanzast/#comment-93834)</t>
  </si>
  <si>
    <t>Modelon AB</t>
  </si>
  <si>
    <t>[READ PITCH](https://community.microcapclub.com/forums/topic/4506-modelon-ab-model-bst/#comment-91002)</t>
  </si>
  <si>
    <t xml:space="preserve">Unibap AB </t>
  </si>
  <si>
    <t>[READ PITCH](https://community.microcapclub.com/forums/topic/4883-unibap-ab-unibapst/#comment-96217)</t>
  </si>
  <si>
    <t>Gaming Innovation Group</t>
  </si>
  <si>
    <t>[READ PITCH](https://community.microcapclub.com/forums/topic/2869-gentoo-media-inc-g2mst/#comment-66343)</t>
  </si>
  <si>
    <t>Scout Gaming Group AB</t>
  </si>
  <si>
    <t>[READ PITCH](https://community.microcapclub.com/forums/topic/2764-scout-gaming-scoutse/#comment-64555)</t>
  </si>
  <si>
    <t>Coinshares International</t>
  </si>
  <si>
    <t>[READ PITCH](https://community.microcapclub.com/forums/topic/3247-coinshares-international-csst-cnsrfotc/#comment-73447)</t>
  </si>
  <si>
    <t xml:space="preserve">Haypp Group AB </t>
  </si>
  <si>
    <t>[READ PITCH](https://community.microcapclub.com/forums/topic/4556-haypp-group-ab-hayppst/#comment-91963)</t>
  </si>
  <si>
    <t>Uswe Sports</t>
  </si>
  <si>
    <t>[READ PITCH](https://community.microcapclub.com/forums/topic/4170-uswe-sports-ab-uswest/#comment-86322)</t>
  </si>
  <si>
    <t>Paxman</t>
  </si>
  <si>
    <t>[READ PITCH](https://community.microcapclub.com/forums/topic/4192-paxman-paxst/#comment-86561)</t>
  </si>
  <si>
    <t>Physitrack</t>
  </si>
  <si>
    <t>[READ PITCH](https://community.microcapclub.com/forums/topic/3791-physitrack-group-ptrkst/#comment-81955)</t>
  </si>
  <si>
    <t>SciBase Holding</t>
  </si>
  <si>
    <t>[READ PITCH](https://community.microcapclub.com/forums/topic/3077-scibase-holding-ab-scibst/#comment-70002)</t>
  </si>
  <si>
    <t>MACOMPTA</t>
  </si>
  <si>
    <t>[READ PITCH](https://community.microcapclub.com/forums/topic/4444-macomptafr-mlmcapa/#comment-90485)</t>
  </si>
  <si>
    <t>Wallix</t>
  </si>
  <si>
    <t>[READ PITCH](https://community.microcapclub.com/forums/topic/3677-wallix-group-allixpa/)</t>
  </si>
  <si>
    <t>Vente-Unique SAS</t>
  </si>
  <si>
    <t>[READ PITCH](https://community.microcapclub.com/forums/topic/2873-vente-uniquecom-sas-alvu/#comment-66392)</t>
  </si>
  <si>
    <t>Guillemot</t>
  </si>
  <si>
    <t>[READ PITCH](https://community.microcapclub.com/forums/topic/3587-guillemot-corp-guifr/#comment-79125)</t>
  </si>
  <si>
    <t>CAFOM</t>
  </si>
  <si>
    <t>[READ PITCH](https://community.microcapclub.com/forums/topic/3580-cafom-caaf/#comment-78943)</t>
  </si>
  <si>
    <t>Arcure S.A.</t>
  </si>
  <si>
    <t>[READ PITCH](https://community.microcapclub.com/forums/topic/4690-arcure-sa-alcurpa/#comment-93941)</t>
  </si>
  <si>
    <t>Moury Construct</t>
  </si>
  <si>
    <t>[READ PITCH](https://community.microcapclub.com/forums/topic/4321-moury-construct-mourbr/#comment-88406)</t>
  </si>
  <si>
    <t>Campine NV</t>
  </si>
  <si>
    <t>[READ PITCH](https://community.microcapclub.com/forums/topic/4787-campine-nv-cambbr/#comment-94909)</t>
  </si>
  <si>
    <t>EVS Broadcast Equipment SA (EVS.BR)</t>
  </si>
  <si>
    <t>[READ PITCH](https://community.microcapclub.com/forums/topic/5031-evs-broadcast-equipment-sa-evsbr/#comment-98120)</t>
  </si>
  <si>
    <t>Powersoft Spa</t>
  </si>
  <si>
    <t>[READ PITCH](https://community.microcapclub.com/forums/topic/4335-powersoft-spa-pwsmi/#comment-88616)</t>
  </si>
  <si>
    <t>DBA Group S.p.A.</t>
  </si>
  <si>
    <t>[READ PITCH](https://community.microcapclub.com/forums/topic/4489-dba-group-spa-dbami/#comment-90889)</t>
  </si>
  <si>
    <t>ALA Spa</t>
  </si>
  <si>
    <t>[READ PITCH](https://community.microcapclub.com/forums/topic/4046-ala-spa-alait/#comment-84681)</t>
  </si>
  <si>
    <t>ErreDue SpA</t>
  </si>
  <si>
    <t>[READ PITCH](https://community.microcapclub.com/forums/topic/4860-erredue-spa-rduemi/#comment-95961)</t>
  </si>
  <si>
    <t>Planetel S.p.a</t>
  </si>
  <si>
    <t>[READ PITCH](https://community.microcapclub.com/forums/topic/4201-planetel-spa-plnmi/#comment-86787)</t>
  </si>
  <si>
    <t>Lindbergh SPA</t>
  </si>
  <si>
    <t>[READ PITCH](https://community.microcapclub.com/forums/topic/4044-lindbergh-spa-ldbmi/)</t>
  </si>
  <si>
    <t>Esautomotion</t>
  </si>
  <si>
    <t>[READ PITCH](https://community.microcapclub.com/forums/topic/3898-esautomotion-esauit/#comment-83134)</t>
  </si>
  <si>
    <t>EuroGroup Laminations S.p.A. (EGLA.MI)</t>
  </si>
  <si>
    <t>[READ PITCH](https://community.microcapclub.com/forums/topic/4888-eurogroup-laminations-spa-eglami/#comment-96272)</t>
  </si>
  <si>
    <t>RCS Mediagroup</t>
  </si>
  <si>
    <t>[READ PITCH](https://community.microcapclub.com/forums/topic/3636-rcs-mediagroup-rcsmi/#comment-79769)</t>
  </si>
  <si>
    <t>Neurosoft</t>
  </si>
  <si>
    <t>[READ PITCH](https://community.microcapclub.com/forums/topic/3951-neurosoft-nrstmi/#comment-83631)</t>
  </si>
  <si>
    <t>Skandia Greenpower</t>
  </si>
  <si>
    <t>[READ PITCH](https://community.microcapclub.com/forums/topic/4111-skandia-greenpower-skandol/#comment-85690)</t>
  </si>
  <si>
    <t>Nekkar Asa</t>
  </si>
  <si>
    <t>[READ PITCH](https://community.microcapclub.com/forums/topic/4314-nekkar-asa-nkrol/#comment-88322)</t>
  </si>
  <si>
    <t>Reach Subsea</t>
  </si>
  <si>
    <t>[READ PITCH](https://community.microcapclub.com/forums/topic/4495-reach-subsea-asa-reachol/#comment-90924)</t>
  </si>
  <si>
    <t>Photocure</t>
  </si>
  <si>
    <t>[READ PITCH](https://community.microcapclub.com/forums/topic/2794-photocure-asa-phool-otcphcuf/)</t>
  </si>
  <si>
    <t>Vistin Pharma</t>
  </si>
  <si>
    <t>[READ PITCH](https://community.microcapclub.com/forums/topic/3764-vistin-pharma-vistnol/#comment-81716)</t>
  </si>
  <si>
    <t>Primoco UAV</t>
  </si>
  <si>
    <t>[READ PITCH](https://community.microcapclub.com/forums/topic/4242-primoco-uav-se-priuapr/)</t>
  </si>
  <si>
    <t>Flexopack</t>
  </si>
  <si>
    <t>[READ PITCH](https://community.microcapclub.com/forums/topic/3948-flexopack-flexoat/#comment-83609)</t>
  </si>
  <si>
    <t>Budapest Stock Exchange</t>
  </si>
  <si>
    <t>[READ PITCH](https://community.microcapclub.com/forums/topic/4093-budapest-stock-exchange-ltd-betbd/#comment-85357)</t>
  </si>
  <si>
    <t>SofWave Medical Ltd.</t>
  </si>
  <si>
    <t>[READ PITCH](https://community.microcapclub.com/forums/topic/4599-sofwave-medical-ltd-sofwta/#comment-92567)</t>
  </si>
  <si>
    <t>Payton Planar Magnetics</t>
  </si>
  <si>
    <t>[READ PITCH](https://community.microcapclub.com/forums/topic/2134-payton-planar-magnetics-ltd-epapay/#comment-49148)</t>
  </si>
  <si>
    <t>CLERHP Estructuras, S.A.</t>
  </si>
  <si>
    <t>[READ PITCH](https://community.microcapclub.com/forums/topic/4806-clerhp-estructuras-sa-clrmc/#comment-95128)</t>
  </si>
  <si>
    <t>Valtecne S.p.A</t>
  </si>
  <si>
    <t>[READ PITCH](https://community.microcapclub.com/forums/topic/5199-valtecne-spa-vltmi/)</t>
  </si>
  <si>
    <t>Akwel SA</t>
  </si>
  <si>
    <t>[READ PITCH](https://community.microcapclub.com/forums/topic/5216-akwel-sa-akwpa/)</t>
  </si>
  <si>
    <t>BriQ Properties</t>
  </si>
  <si>
    <t>[READ PITCH](https://community.microcapclub.com/forums/topic/5215-briq-properties-real-estate-investment-company-briqat/)</t>
  </si>
  <si>
    <t>Comperia.pl S.A.</t>
  </si>
  <si>
    <t>[READ PITCH](https://community.microcapclub.com/forums/topic/5299-comperiapl-sa-cplwa/)</t>
  </si>
  <si>
    <t>Ifirma SA</t>
  </si>
  <si>
    <t>[READ PITCH](https://community.microcapclub.com/forums/topic/5271-ifirma-sa-ifiwa/)</t>
  </si>
  <si>
    <t>Centrale del Latte d’Italia S.p.A</t>
  </si>
  <si>
    <t>[READ PITCH](https://community.microcapclub.com/forums/topic/5352-centrale-del-latte-ditalia-spa-climi/)</t>
  </si>
  <si>
    <t>Cedergrenska AB</t>
  </si>
  <si>
    <t>[READ PITCH](https://community.microcapclub.com/forums/topic/5481-cedergrenska-ab-cederst/)</t>
  </si>
  <si>
    <t>Serviceware SE</t>
  </si>
  <si>
    <t>[READ PITCH](https://community.microcapclub.com/forums/topic/5477-serviceware-se-sjjde/)</t>
  </si>
  <si>
    <t>B-ACT S.A.</t>
  </si>
  <si>
    <t>[READ PITCH](https://community.microcapclub.com/forums/topic/5496-b-act-sa-bacwa/)</t>
  </si>
  <si>
    <t>Ilyda SA</t>
  </si>
  <si>
    <t>[READ PITCH](https://community.microcapclub.com/forums/topic/5475-ilyda-sa-ilydaat/)</t>
  </si>
  <si>
    <t>eDreams ODIGEO</t>
  </si>
  <si>
    <t>[READ PITCH](https://community.microcapclub.com/forums/topic/5533-edreams-odigeo-sa-edrmc/)</t>
  </si>
  <si>
    <t>Theraclion SA</t>
  </si>
  <si>
    <t>[READ PITCH](https://community.microcapclub.com/forums/topic/5517-theraclion-sa-althepa/)</t>
  </si>
  <si>
    <t>Terranor Group AB</t>
  </si>
  <si>
    <t>[READ PITCH](https://community.microcapclub.com/forums/topic/5625-terranor-group-ab-ternorst/)</t>
  </si>
  <si>
    <t>STIF Société anonyme</t>
  </si>
  <si>
    <t>[READ PITCH](https://community.microcapclub.com/forums/topic/5591-stif-société-anonyme-alstipa/)</t>
  </si>
  <si>
    <t>Gulf Marine Services</t>
  </si>
  <si>
    <t>[READ PITCH](https://community.microcapclub.com/forums/topic/1594-gulf-marine-services-plc-gmsl/#comment-35971)</t>
  </si>
  <si>
    <t>Ferro-Alloy</t>
  </si>
  <si>
    <t>[READ PITCH](https://community.microcapclub.com/forums/topic/4029-ferro-alloy-resources-farl/#comment-84508)</t>
  </si>
  <si>
    <t xml:space="preserve">Kenmare Resources </t>
  </si>
  <si>
    <t>[READ PITCH](https://community.microcapclub.com/forums/topic/4430-kenmare-resources-kmrl/#comment-90340)</t>
  </si>
  <si>
    <t>Kistos Holdings</t>
  </si>
  <si>
    <t>[READ PITCH](https://community.microcapclub.com/forums/topic/3919-kistos-holdings-kistl/#comment-83327)</t>
  </si>
  <si>
    <t>Sylvania Platinum</t>
  </si>
  <si>
    <t>[READ PITCH](https://community.microcapclub.com/forums/topic/3713-sylvania-platinum-slpl/#comment-80995)</t>
  </si>
  <si>
    <t>Jadestone Energy</t>
  </si>
  <si>
    <t>[READ PITCH](https://community.microcapclub.com/forums/topic/1623-jadestone-energy-inc-jsel/)</t>
  </si>
  <si>
    <t>Zotefoams plc</t>
  </si>
  <si>
    <t>[READ PITCH](https://community.microcapclub.com/forums/topic/5293-zotefoams-plc-ztfl/)</t>
  </si>
  <si>
    <t>Synthomer plc</t>
  </si>
  <si>
    <t>[READ PITCH](https://community.microcapclub.com/forums/topic/5266-synthomer-plc-syntl/)</t>
  </si>
  <si>
    <t>Serabi Gold plc</t>
  </si>
  <si>
    <t>[READ PITCH](https://community.microcapclub.com/forums/topic/5380-serabi-gold-plc-srbl/)</t>
  </si>
  <si>
    <t>Treatt plc</t>
  </si>
  <si>
    <t>[READ PITCH](https://community.microcapclub.com/forums/topic/5656-treatt-plc-tetl/)</t>
  </si>
  <si>
    <t>Tracsis Plc</t>
  </si>
  <si>
    <t>[READ PITCH](https://community.microcapclub.com/forums/topic/2846-tracsis-plc-trcs/#comment-65930)</t>
  </si>
  <si>
    <t>Trustpilot</t>
  </si>
  <si>
    <t>[READ PITCH](https://community.microcapclub.com/forums/topic/3946-trustpilot-group-plc-lontrst/#comment-83582)</t>
  </si>
  <si>
    <t>Spectra Systems</t>
  </si>
  <si>
    <t>[READ PITCH](https://community.microcapclub.com/forums/topic/3070-spectra-systems-spsyl/#comment-69846)</t>
  </si>
  <si>
    <t>Bango PLC</t>
  </si>
  <si>
    <t>[READ PITCH](https://community.microcapclub.com/forums/topic/2950-bango-plc-bgolon/#comment-67792)</t>
  </si>
  <si>
    <t>SDI Group</t>
  </si>
  <si>
    <t>[READ PITCH](https://community.microcapclub.com/forums/topic/3561-sdi-group-plc-sdil/#comment-78606)</t>
  </si>
  <si>
    <t>Strix Group Plc</t>
  </si>
  <si>
    <t>[READ PITCH](https://community.microcapclub.com/forums/topic/4406-strix-group-plc-ketll/#comment-89990)</t>
  </si>
  <si>
    <t>Corero Network Security</t>
  </si>
  <si>
    <t>[READ PITCH](https://community.microcapclub.com/forums/topic/3505-corero-network-security-plc-cnsl/#comment-77797)</t>
  </si>
  <si>
    <t xml:space="preserve">Dotdigital </t>
  </si>
  <si>
    <t>[READ PITCH](https://community.microcapclub.com/forums/topic/5516-dotdigital-group-plc-dotdl/)</t>
  </si>
  <si>
    <t>Avingtrans</t>
  </si>
  <si>
    <t>[READ PITCH](https://community.microcapclub.com/forums/topic/1687-avingtrans-plc-avgln/#comment-38262)</t>
  </si>
  <si>
    <t>Ashtead Technology</t>
  </si>
  <si>
    <t>[READ PITCH](https://community.microcapclub.com/forums/topic/4388-ashtead-technology-holdings-plc-atl/#comment-89626)</t>
  </si>
  <si>
    <t>Billington Holdings</t>
  </si>
  <si>
    <t>[READ PITCH](https://community.microcapclub.com/forums/topic/4532-billington-holdings-plc-bilnl/#comment-91408)</t>
  </si>
  <si>
    <t>Water Intelligence</t>
  </si>
  <si>
    <t>[READ PITCH](https://community.microcapclub.com/forums/topic/2750-water-intelligence-watrl/#comment-64265)</t>
  </si>
  <si>
    <t>Somero Enterprises</t>
  </si>
  <si>
    <t>[READ PITCH](https://community.microcapclub.com/forums/topic/2648-somero-enterprises-soml/#comment-61895)</t>
  </si>
  <si>
    <t>Nexus Infrastructure plc</t>
  </si>
  <si>
    <t>[READ PITCH](https://community.microcapclub.com/forums/topic/4678-nexus-infrastructure-plc-nexsl/#comment-93684)</t>
  </si>
  <si>
    <t>Luceco</t>
  </si>
  <si>
    <t>[READ PITCH](https://community.microcapclub.com/forums/topic/3516-luceco-lucel/#comment-77921)</t>
  </si>
  <si>
    <t>Manolete Partners</t>
  </si>
  <si>
    <t>[READ PITCH](https://community.microcapclub.com/forums/topic/2366-manolete-partners-aimmano/)</t>
  </si>
  <si>
    <t>React Group</t>
  </si>
  <si>
    <t>[READ PITCH](https://community.microcapclub.com/forums/topic/4380-react-group-plc-reatl/#comment-89540)</t>
  </si>
  <si>
    <t>Kinovo</t>
  </si>
  <si>
    <t>[READ PITCH](https://community.microcapclub.com/forums/topic/4443-kinovo-plc-kinol/#comment-90484)</t>
  </si>
  <si>
    <t>Anexo PLC</t>
  </si>
  <si>
    <t>[READ PITCH](https://community.microcapclub.com/forums/topic/3903-anexo-plc-anxl/#comment-83171)</t>
  </si>
  <si>
    <t>Renold</t>
  </si>
  <si>
    <t>SIG PLC</t>
  </si>
  <si>
    <t>[READ PITCH](https://community.microcapclub.com/forums/topic/2784-sig-plc-lon-shi/#comment-64912)</t>
  </si>
  <si>
    <t>Logistics Development Group</t>
  </si>
  <si>
    <t>[READ PITCH](https://community.microcapclub.com/forums/topic/3266-logistics-development-group-plc-ldgl/#comment-73899)</t>
  </si>
  <si>
    <t>MS INTERNATIONAL plc</t>
  </si>
  <si>
    <t>[READ PITCH](https://community.microcapclub.com/forums/topic/5390-ms-international-plc-msil/)</t>
  </si>
  <si>
    <t>H&amp;T Group</t>
  </si>
  <si>
    <t>[READ PITCH](https://community.microcapclub.com/forums/topic/4026-ht-group-plc-hatl/)</t>
  </si>
  <si>
    <t>Property Franchise Group</t>
  </si>
  <si>
    <t>[READ PITCH](https://community.microcapclub.com/forums/topic/3272-property-franchise-group-plc-tpfgl/#comment-73982)</t>
  </si>
  <si>
    <t>MHA plc</t>
  </si>
  <si>
    <t>[READ PITCH](https://community.microcapclub.com/forums/topic/5049-mha-plc-mhal/#comment-98322)</t>
  </si>
  <si>
    <t>Litigation Capital Management</t>
  </si>
  <si>
    <t>[READ PITCH](https://community.microcapclub.com/forums/topic/3043-litigation-capital-management-ltd-litl/#comment-69296)</t>
  </si>
  <si>
    <t>DSW Capital</t>
  </si>
  <si>
    <t>[READ PITCH](https://community.microcapclub.com/forums/topic/3970-dsw-capital-plc-dswl/#comment-83883)</t>
  </si>
  <si>
    <t>Argentex</t>
  </si>
  <si>
    <t>[READ PITCH](https://community.microcapclub.com/forums/topic/2959-argentex-group-plc-agfxl/#comment-67971)</t>
  </si>
  <si>
    <t>TruFin plc</t>
  </si>
  <si>
    <t>[READ PITCH](https://community.microcapclub.com/forums/topic/5285-trufin-plc-trul/)</t>
  </si>
  <si>
    <t>Malibu Life Holdings Limited</t>
  </si>
  <si>
    <t>[READ PITCH](https://community.microcapclub.com/forums/topic/5438-malibu-life-holdings-limited-mlhll/)</t>
  </si>
  <si>
    <t>Bioventix PLC</t>
  </si>
  <si>
    <t>[READ PITCH](https://community.microcapclub.com/forums/topic/2698-bioventix-plc-bvxpl/#comment-63061)</t>
  </si>
  <si>
    <t>MaxCyte</t>
  </si>
  <si>
    <t>[READ PITCH](https://community.microcapclub.com/forums/topic/2845-maxcyte-inc-mxctl/#comment-65926)</t>
  </si>
  <si>
    <t>Oxford BioDynamics</t>
  </si>
  <si>
    <t>[READ PITCH](https://community.microcapclub.com/forums/topic/3235-oxford-biodynamics-plc-obdl/#comment-73140)</t>
  </si>
  <si>
    <t>Colefax Group</t>
  </si>
  <si>
    <t>[READ PITCH](https://community.microcapclub.com/forums/topic/4862-colefax-group-plc-cfxl/#comment-95995)</t>
  </si>
  <si>
    <t>Warpaint London</t>
  </si>
  <si>
    <t>[READ PITCH](https://community.microcapclub.com/forums/topic/4089-warpaint-london-plc-w7ll/#comment-85301)</t>
  </si>
  <si>
    <t>Supreme PLC</t>
  </si>
  <si>
    <t>[READ PITCH](https://community.microcapclub.com/forums/topic/3878-supreme-plc-supl/#comment-82913)</t>
  </si>
  <si>
    <t>McBride Plc</t>
  </si>
  <si>
    <t>[READ PITCH](https://community.microcapclub.com/forums/topic/4557-mcbride-plc-mcbl/#comment-91983)</t>
  </si>
  <si>
    <t>Motorpoint Group</t>
  </si>
  <si>
    <t>[READ PITCH](https://community.microcapclub.com/forums/topic/3843-motorpoint-group-plc-motrl/#comment-82603)</t>
  </si>
  <si>
    <t>Transense</t>
  </si>
  <si>
    <t>[READ PITCH](https://community.microcapclub.com/forums/topic/3127-transense-trtl/#comment-70919)</t>
  </si>
  <si>
    <t>Macfarlane</t>
  </si>
  <si>
    <t>[READ PITCH](https://community.microcapclub.com/forums/topic/3510-macfarlane-plc-aimmacf/#comment-77897)</t>
  </si>
  <si>
    <t>Card Factory</t>
  </si>
  <si>
    <t>[READ PITCH](https://community.microcapclub.com/forums/topic/3012-card-factory-plc-cardl/#comment-68766)</t>
  </si>
  <si>
    <t>Naked Wines</t>
  </si>
  <si>
    <t>[READ PITCH](https://community.microcapclub.com/forums/topic/2560-naked-wines-winel/#comment-59093)</t>
  </si>
  <si>
    <t>Vertu Motors plc</t>
  </si>
  <si>
    <t>[READ PITCH](https://community.microcapclub.com/forums/topic/4933-vertu-motors-plc-vtul/#comment-96780)</t>
  </si>
  <si>
    <t>Tortilla Mexican Grill</t>
  </si>
  <si>
    <t>[READ PITCH](https://community.microcapclub.com/forums/topic/3375-tortilla-mexican-grill-mexln/#comment-75758)</t>
  </si>
  <si>
    <t>Angling Direct</t>
  </si>
  <si>
    <t>[READ PITCH](https://community.microcapclub.com/forums/topic/3182-angling-direct-anglse/#comment-71977)</t>
  </si>
  <si>
    <t>Facilities by ADF</t>
  </si>
  <si>
    <t>[READ PITCH](https://community.microcapclub.com/forums/topic/3371-facilities-by-adf-adfl/#comment-75685)</t>
  </si>
  <si>
    <t>Coral Products</t>
  </si>
  <si>
    <t>[READ PITCH](https://community.microcapclub.com/forums/topic/3540-coral-products-plc-crul/#comment-78179)</t>
  </si>
  <si>
    <t>CROIC</t>
  </si>
  <si>
    <t>System1 Group</t>
  </si>
  <si>
    <t>[READ PITCH](https://community.microcapclub.com/forums/topic/1476-system1-group-aimsys1/)</t>
  </si>
  <si>
    <t>Hostelworld PLC</t>
  </si>
  <si>
    <t>[READ PITCH](https://community.microcapclub.com/forums/topic/2574-hostelworld-plc-lon-hsw/#comment-59376)</t>
  </si>
  <si>
    <t>Amedeo Air Four Plus</t>
  </si>
  <si>
    <t>[READ PITCH](https://community.microcapclub.com/forums/topic/3969-amedeo-air-four-plus-aa4l/#comment-83880)</t>
  </si>
  <si>
    <t>XLMedia PLC</t>
  </si>
  <si>
    <t>[READ PITCH](https://community.microcapclub.com/forums/topic/2647-xlmedia-plc-lse-xlm/#comment-61894)</t>
  </si>
  <si>
    <t>Tinybuild</t>
  </si>
  <si>
    <t>[READ PITCH](https://community.microcapclub.com/forums/topic/4446-tinybuild-inc-tbldl/#comment-90509)</t>
  </si>
  <si>
    <t>Industry</t>
  </si>
  <si>
    <t>EuroEyes International Eye Clinic</t>
  </si>
  <si>
    <t>Healthcare</t>
  </si>
  <si>
    <t>[READ PITCH](https://community.microcapclub.com/forums/topic/4251-euroeyes-international-eye-clinic-limited-1846hk/#comment-87393)</t>
  </si>
  <si>
    <t xml:space="preserve">SMRT Holdings Berhad </t>
  </si>
  <si>
    <t>Consumer Goods</t>
  </si>
  <si>
    <t>[READ PITCH](https://community.microcapclub.com/forums/topic/4426-smrt-holdings-berhad-0117kl/#comment-90264)</t>
  </si>
  <si>
    <t>Jeil Technos Co. Ltd.</t>
  </si>
  <si>
    <t>Industrials</t>
  </si>
  <si>
    <t>[READ PITCH](https://community.microcapclub.com/forums/topic/4514-jeil-technos-co-ltd-038010/#comment-91122)</t>
  </si>
  <si>
    <t>Warabeya Nichiyo Holdings Co., Ltd.</t>
  </si>
  <si>
    <t>[READ PITCH](https://community.microcapclub.com/forums/topic/4527-warabeya-nichiyo-holdings-co-ltd-2918t/#comment-91328)</t>
  </si>
  <si>
    <t>Nam Cheong Limited</t>
  </si>
  <si>
    <t>[READ PITCH](https://community.microcapclub.com/forums/topic/4581-nam-cheong-limited-1mzsi/#comment-92337)</t>
  </si>
  <si>
    <t>ASIRO Inc. (7378.T)</t>
  </si>
  <si>
    <t>[READ PITCH](https://community.microcapclub.com/forums/topic/4906-asiro-inc-7378t/#comment-96432)</t>
  </si>
  <si>
    <t>OKP Holdings Limited</t>
  </si>
  <si>
    <t>[READ PITCH](https://community.microcapclub.com/forums/topic/4919-okp-holdings-limited-5cfsi/#comment-96619)</t>
  </si>
  <si>
    <t>Genians</t>
  </si>
  <si>
    <t>Technology</t>
  </si>
  <si>
    <t>[READ PITCH](https://community.microcapclub.com/forums/topic/4092-genians-263860ks/#comment-85347)</t>
  </si>
  <si>
    <t>Soilbuild Construction</t>
  </si>
  <si>
    <t>[READ PITCH](https://community.microcapclub.com/forums/topic/5323-soilbuild-construction-v5qsi/)</t>
  </si>
  <si>
    <t>Ever Sunshine Services Group</t>
  </si>
  <si>
    <t>Services</t>
  </si>
  <si>
    <t>[READ PITCH](https://community.microcapclub.com/forums/topic/5332-ever-sunshine-services-group-limited-1995hk/)</t>
  </si>
  <si>
    <t>Grand Banks Yachts</t>
  </si>
  <si>
    <t>[READ PITCH](https://community.microcapclub.com/forums/topic/5366-grand-banks-yachts-limited-g50si/)</t>
  </si>
  <si>
    <t>HKET HOLDINGS</t>
  </si>
  <si>
    <t>[READ PITCH](https://community.microcapclub.com/forums/topic/5302-hket-holdings-0423hk/)</t>
  </si>
  <si>
    <t xml:space="preserve">Huationg Global Limited </t>
  </si>
  <si>
    <t>[READ PITCH](https://community.microcapclub.com/forums/topic/5452-huationg-global-limited-41bsi/)</t>
  </si>
  <si>
    <t>Miramar Hotel</t>
  </si>
  <si>
    <t>Real Estate</t>
  </si>
  <si>
    <t>[READ PITCH](https://community.microcapclub.com/forums/topic/5486-miramar-hotel-0071hk/)</t>
  </si>
  <si>
    <t>Medley Inc.</t>
  </si>
  <si>
    <t>[READ PITCH](https://community.microcapclub.com/forums/topic/5492-medley-inc-4480t/)</t>
  </si>
  <si>
    <t xml:space="preserve">TSH Corporation Limited </t>
  </si>
  <si>
    <t>[READ PITCH](https://community.microcapclub.com/forums/topic/5545-tsh-corporation-limited-kuhsi/)</t>
  </si>
  <si>
    <t>Info-Tech Systems</t>
  </si>
  <si>
    <t>[READ PITCH](https://community.microcapclub.com/forums/topic/5572-info-tech-systems-itssi/)</t>
  </si>
  <si>
    <t>OMS Energy</t>
  </si>
  <si>
    <t>Basic Materials</t>
  </si>
  <si>
    <t>[READ PITCH](https://community.microcapclub.com/forums/topic/5588-oms-energy-technologies-inc-omse/)</t>
  </si>
  <si>
    <t>Helios Techno Holding</t>
  </si>
  <si>
    <t>[READ PITCH](https://community.microcapclub.com/forums/topic/5624-helios-techno-holding-co-ltd-6927t/)</t>
  </si>
  <si>
    <t>Secura Group Limited</t>
  </si>
  <si>
    <t>Industrial Goods</t>
  </si>
  <si>
    <t>[READ PITCH](https://community.microcapclub.com/forums/topic/5639-secura-group-limited-43bsi/)</t>
  </si>
  <si>
    <t>Kelly Partners Group</t>
  </si>
  <si>
    <t>[READ PITCH](https://community.microcapclub.com/forums/topic/3067-kellypartners-group-kpgax/)</t>
  </si>
  <si>
    <t>Pioneer Credit Limited</t>
  </si>
  <si>
    <t>[READ PITCH](https://community.microcapclub.com/forums/topic/5018-pioneer-credit-limited-pncax/#comment-97933)</t>
  </si>
  <si>
    <t>Butn</t>
  </si>
  <si>
    <t>[READ PITCH](https://community.microcapclub.com/forums/topic/3655-butn-limited-btnax/#comment-80232)</t>
  </si>
  <si>
    <t>Powerhouse Ventures</t>
  </si>
  <si>
    <t>[READ PITCH](https://community.microcapclub.com/forums/topic/4033-powerhouse-ventures-ltd-pvlax/#comment-84537)</t>
  </si>
  <si>
    <t>Harmoney Corp</t>
  </si>
  <si>
    <t>[READ PITCH](https://community.microcapclub.com/forums/topic/5460-harmoney-corp-limited-hmyax/)</t>
  </si>
  <si>
    <t>Audinate Group</t>
  </si>
  <si>
    <t>[READ PITCH](https://community.microcapclub.com/forums/topic/4528-audinate-group-ad8ax/#comment-91333)</t>
  </si>
  <si>
    <t>Dropsuite</t>
  </si>
  <si>
    <t>[READ PITCH](https://community.microcapclub.com/forums/topic/3980-dropsuite-dseax/#comment-83935)</t>
  </si>
  <si>
    <t>EROAD Limited</t>
  </si>
  <si>
    <t>[READ PITCH](https://community.microcapclub.com/forums/topic/2858-eroad-limited-asxerd/#comment-66157)</t>
  </si>
  <si>
    <t>Ras Technology Holdings</t>
  </si>
  <si>
    <t>[READ PITCH](https://community.microcapclub.com/forums/topic/3654-ras-technology-holdings-ltd-rthax/#comment-80231)</t>
  </si>
  <si>
    <t>Reckon Limited</t>
  </si>
  <si>
    <t>[READ PITCH](https://community.microcapclub.com/forums/topic/3927-reckon-limited-rknax/#comment-83387)</t>
  </si>
  <si>
    <t>Ai-Media Technologies</t>
  </si>
  <si>
    <t>[READ PITCH](https://community.microcapclub.com/forums/topic/4277-ai-media-technologies-aimax/#comment-87765)</t>
  </si>
  <si>
    <t>Prophecy International Holdings Ltd</t>
  </si>
  <si>
    <t>[READ PITCH](https://community.microcapclub.com/forums/topic/4218-prophecy-international-holdings-ltd-proax/#comment-86994)</t>
  </si>
  <si>
    <t>Aerometrex</t>
  </si>
  <si>
    <t>[READ PITCH](https://community.microcapclub.com/forums/topic/3333-aerometrex-ltd-amxax/#comment-75116)</t>
  </si>
  <si>
    <t>Kinatico</t>
  </si>
  <si>
    <t>[READ PITCH](https://community.microcapclub.com/forums/topic/3811-kinatico-ltd-kypax/#comment-82218)</t>
  </si>
  <si>
    <t>5G Networks</t>
  </si>
  <si>
    <t>[READ PITCH](https://community.microcapclub.com/forums/topic/4198-5g-networks-limited-5gnasx/)</t>
  </si>
  <si>
    <t>Beam Communications</t>
  </si>
  <si>
    <t>[READ PITCH](https://community.microcapclub.com/forums/topic/3031-beam-communications-holdings-ltd-bccax/#comment-69153)</t>
  </si>
  <si>
    <t>4DS Memory Limited</t>
  </si>
  <si>
    <t>[READ PITCH](https://community.microcapclub.com/forums/topic/2932-4ds-memory-limited-4dsasx/#comment-67430)</t>
  </si>
  <si>
    <t>Connexion Telematics</t>
  </si>
  <si>
    <t>[READ PITCH](https://community.microcapclub.com/forums/topic/3121-connexion-telematics-cxzax/#comment-70845)</t>
  </si>
  <si>
    <t>8common</t>
  </si>
  <si>
    <t>[READ PITCH](https://community.microcapclub.com/forums/topic/2602-8common-8coax/)</t>
  </si>
  <si>
    <t>Beonix Limited</t>
  </si>
  <si>
    <t>[READ PITCH](https://community.microcapclub.com/forums/topic/5426-beonic-fpo-beoax/)</t>
  </si>
  <si>
    <t>Tribune Resources</t>
  </si>
  <si>
    <t>[READ PITCH](https://community.microcapclub.com/forums/topic/3074-tribune-resources-asxtbr/#comment-69901)</t>
  </si>
  <si>
    <t>Kingsgate Consolidated</t>
  </si>
  <si>
    <t>[READ PITCH](https://community.microcapclub.com/forums/topic/3256-kingsgate-consolidated-limited-kcnasx-kskgfotc/#comment-73577)</t>
  </si>
  <si>
    <t>ArborGen Holdings</t>
  </si>
  <si>
    <t>[READ PITCH](https://community.microcapclub.com/forums/topic/3663-arborgen-holdings-ltd-arbnz/#comment-80372)</t>
  </si>
  <si>
    <t>INDIANA RESOURCES</t>
  </si>
  <si>
    <t>[READ PITCH](https://community.microcapclub.com/forums/topic/4226-indiana-resources-idaax/#comment-87123)</t>
  </si>
  <si>
    <t>Cassius Mining Ltd</t>
  </si>
  <si>
    <t>[READ PITCH](https://community.microcapclub.com/forums/topic/4181-cassius-mining-ltd-cmdax/#comment-86406)</t>
  </si>
  <si>
    <t>Variscan Mines Limited</t>
  </si>
  <si>
    <t>[READ PITCH](https://community.microcapclub.com/forums/topic/4941-variscan-mines-limited-varax/#comment-96828)</t>
  </si>
  <si>
    <t>SciDev Limited</t>
  </si>
  <si>
    <t>[READ PITCH](https://community.microcapclub.com/forums/topic/5502-scidev-limited%C2%A0sdvax/)</t>
  </si>
  <si>
    <t>Cobram Estate Olives Limited</t>
  </si>
  <si>
    <t>[READ PITCH](https://community.microcapclub.com/forums/topic/4993-cobram-estate-olives-limited-cboax/#comment-97546)</t>
  </si>
  <si>
    <t>Lark Distilling</t>
  </si>
  <si>
    <t>[READ PITCH](https://community.microcapclub.com/forums/topic/4784-lark-distilling-co-ltd-lrkax/#comment-94869)</t>
  </si>
  <si>
    <t>Intelligent Protection Monitoring</t>
  </si>
  <si>
    <t>[READ PITCH](https://community.microcapclub.com/forums/topic/4396-intelligent-monitoring-group-limited-imbax/#comment-89785)</t>
  </si>
  <si>
    <t>Omni Bridgeway</t>
  </si>
  <si>
    <t>[READ PITCH](https://community.microcapclub.com/forums/topic/4378-omni-bridgeway-oblasx/#comment-89534)</t>
  </si>
  <si>
    <t>Camplify Holdings</t>
  </si>
  <si>
    <t>[READ PITCH](https://community.microcapclub.com/forums/topic/3234-camplify-holdings-chlax/#comment-73129)</t>
  </si>
  <si>
    <t>AF Legal Limited</t>
  </si>
  <si>
    <t>[READ PITCH](https://community.microcapclub.com/forums/topic/3420-af-legal-limited-aflasx/#comment-76286)</t>
  </si>
  <si>
    <t>Swoop Holdings</t>
  </si>
  <si>
    <t>[READ PITCH](https://community.microcapclub.com/forums/topic/3370-swoop-holdings-swpax/#comment-75667)</t>
  </si>
  <si>
    <t>Tinybeans</t>
  </si>
  <si>
    <t>[READ PITCH](https://community.microcapclub.com/forums/topic/2235-tinybeans-tnyax-tnyyf/#comment-51722)</t>
  </si>
  <si>
    <t>Cogstate</t>
  </si>
  <si>
    <t>[READ PITCH](https://community.microcapclub.com/forums/topic/2540-cogstate-cgsax-cogzf/#comment-58482)</t>
  </si>
  <si>
    <t>Trajan Group Holdings</t>
  </si>
  <si>
    <t>[READ PITCH](https://community.microcapclub.com/forums/topic/4299-trajan-group-holdings-limited-trjax/#comment-88129)</t>
  </si>
  <si>
    <t>Cryosite</t>
  </si>
  <si>
    <t>[READ PITCH](https://community.microcapclub.com/forums/topic/3166-cryosite-cteasx/#comment-71687)</t>
  </si>
  <si>
    <t>Somnomed</t>
  </si>
  <si>
    <t>[READ PITCH](https://community.microcapclub.com/forums/topic/3053-somnomed-limited-somax/#comment-69471)</t>
  </si>
  <si>
    <t>PharmX Technologies Ltd</t>
  </si>
  <si>
    <t>[READ PITCH](https://community.microcapclub.com/forums/topic/4429-pharmx-technologies-ltd-phxax/#comment-90320)</t>
  </si>
  <si>
    <t>Universal Biosensors</t>
  </si>
  <si>
    <t>[READ PITCH](https://community.microcapclub.com/forums/topic/3286-universal-biosensors-ubiax/#comment-74249)</t>
  </si>
  <si>
    <t>VEEM Ltd</t>
  </si>
  <si>
    <t>[READ PITCH](https://community.microcapclub.com/forums/topic/2370-veem-ltd-vee-asx/#comment-54893)</t>
  </si>
  <si>
    <t>Stealth Global</t>
  </si>
  <si>
    <t>[READ PITCH](https://community.microcapclub.com/forums/topic/4104-stealth-global-holdings-sgiax/#comment-85593)</t>
  </si>
  <si>
    <t>Novonix</t>
  </si>
  <si>
    <t>[READ PITCH](https://community.microcapclub.com/forums/topic/2792-novonix-asx-nvx-otcqx-nvnxf/#comment-65045)</t>
  </si>
  <si>
    <t>Close the Loop</t>
  </si>
  <si>
    <t>[READ PITCH](https://community.microcapclub.com/forums/topic/3706-close-the-loop-group-clgax/#comment-80906)</t>
  </si>
  <si>
    <t>Matrix Composites &amp; Engineering</t>
  </si>
  <si>
    <t>[READ PITCH](https://community.microcapclub.com/forums/topic/5221-matrix-composites-engineering-ltd-mceax/)</t>
  </si>
  <si>
    <t>Market Cap</t>
  </si>
  <si>
    <t>Stock Price</t>
  </si>
  <si>
    <t>https://community.microcapclub.com/forums/topic/508-b-scada-scda/</t>
  </si>
  <si>
    <t>SCDA</t>
  </si>
  <si>
    <t>B-Scada</t>
  </si>
  <si>
    <t>Graveyard</t>
  </si>
  <si>
    <t>https://community.microcapclub.com/forums/topic/339-ryu-apparel-ryuv/page/3/</t>
  </si>
  <si>
    <t>RYU.V</t>
  </si>
  <si>
    <t>RYU Apparel</t>
  </si>
  <si>
    <t>GTTNQ</t>
  </si>
  <si>
    <t>GTT Communications</t>
  </si>
  <si>
    <t>QTWW</t>
  </si>
  <si>
    <t>Quantum Fuel Systems Technologies</t>
  </si>
  <si>
    <t>ICTV</t>
  </si>
  <si>
    <t>ICTV Brands</t>
  </si>
  <si>
    <t>https://community.microcapclub.com/forums/topic/652-muscle-pharm-corp-mslp/</t>
  </si>
  <si>
    <t>MSLPQ</t>
  </si>
  <si>
    <t>Muscle Pharm</t>
  </si>
  <si>
    <t>https://community.microcapclub.com/forums/topic/708-two-rivers-water-farming-company-turv/#comment-12594</t>
  </si>
  <si>
    <t>TURV</t>
  </si>
  <si>
    <t>Two Rivers Water &amp; Farming</t>
  </si>
  <si>
    <t>Acquired</t>
  </si>
  <si>
    <t>https://community.microcapclub.com/forums/topic/734-tix-corporation-tixc/#comment-13151</t>
  </si>
  <si>
    <t>TIXC</t>
  </si>
  <si>
    <t>Tix Corporation</t>
  </si>
  <si>
    <t>SYEV</t>
  </si>
  <si>
    <t>Seychelle Environmental Technologies</t>
  </si>
  <si>
    <t>https://community.microcapclub.com/forums/topic/766-hooper-holmes-hh/#comment-13995</t>
  </si>
  <si>
    <t>HPHWQ</t>
  </si>
  <si>
    <t>Hooper Holmes</t>
  </si>
  <si>
    <t>ATRM</t>
  </si>
  <si>
    <t>Aetrium</t>
  </si>
  <si>
    <t>https://community.microcapclub.com/forums/topic/826-contrafect-cfrx/#comment-15964</t>
  </si>
  <si>
    <t>CFRX</t>
  </si>
  <si>
    <t>ContraFect</t>
  </si>
  <si>
    <t>https://community.microcapclub.com/forums/topic/834-inpixon-inpx/#comment-16137</t>
  </si>
  <si>
    <t>INPX</t>
  </si>
  <si>
    <t>Inpixon</t>
  </si>
  <si>
    <t>https://community.microcapclub.com/forums/topic/840-forevergreen-worldwide-fvrg/#comment-16281</t>
  </si>
  <si>
    <t>FVRG</t>
  </si>
  <si>
    <t>ForeverGreen Worldwide</t>
  </si>
  <si>
    <t>GLLA</t>
  </si>
  <si>
    <t>Gilla</t>
  </si>
  <si>
    <t>COSIQ</t>
  </si>
  <si>
    <t>Cosi</t>
  </si>
  <si>
    <t>https://community.microcapclub.com/forums/topic/998-prism-technologies-przm/#comment-20695</t>
  </si>
  <si>
    <t>PRZM</t>
  </si>
  <si>
    <t>Prism Technologies</t>
  </si>
  <si>
    <t>https://community.microcapclub.com/forums/topic/1090-determine-dtrm/#comment-23957</t>
  </si>
  <si>
    <t>DTRM</t>
  </si>
  <si>
    <t>Determine</t>
  </si>
  <si>
    <t>JTX.H.V</t>
  </si>
  <si>
    <t>Jeotex</t>
  </si>
  <si>
    <t>https://community.microcapclub.com/forums/topic/1155-ivrnet-inc-iviv/#comment-25831</t>
  </si>
  <si>
    <t>IVI.V</t>
  </si>
  <si>
    <t>Ivrnet</t>
  </si>
  <si>
    <t>BTTC</t>
  </si>
  <si>
    <t>Bitech Technologies</t>
  </si>
  <si>
    <t>https://community.microcapclub.com/forums/topic/1213-vicinity-motor-vev/#comment-27687</t>
  </si>
  <si>
    <t>VEV</t>
  </si>
  <si>
    <t>Vicinity Motor</t>
  </si>
  <si>
    <t>https://community.microcapclub.com/forums/topic/1411-memex-oeev/#comment-30653</t>
  </si>
  <si>
    <t>OEE.V</t>
  </si>
  <si>
    <t>MEMEX Inc.</t>
  </si>
  <si>
    <t>NBEVQ</t>
  </si>
  <si>
    <t>New Age Beverages</t>
  </si>
  <si>
    <t>https://community.microcapclub.com/forums/topic/1677-rewardstream-rewv/#comment-38074</t>
  </si>
  <si>
    <t>REW.V</t>
  </si>
  <si>
    <t>Rewardstream Solutions</t>
  </si>
  <si>
    <t>https://community.microcapclub.com/forums/topic/1675-urthecast-urtolfdef/#comment-38055</t>
  </si>
  <si>
    <t>TSE:UR</t>
  </si>
  <si>
    <t>UrtheCast</t>
  </si>
  <si>
    <t>https://community.microcapclub.com/forums/topic/1730-atw-tech-atwv/#comment-38807</t>
  </si>
  <si>
    <t>CVE:ATW</t>
  </si>
  <si>
    <t>ATW Tech</t>
  </si>
  <si>
    <t>https://community.microcapclub.com/forums/topic/1739-alphinat-npav/#comment-38947</t>
  </si>
  <si>
    <t>CVE:NPA</t>
  </si>
  <si>
    <t>Alphinat</t>
  </si>
  <si>
    <t>https://community.microcapclub.com/forums/topic/1761-trackx-tkxv/#comment-39468</t>
  </si>
  <si>
    <t>CVE:TKX</t>
  </si>
  <si>
    <t>TrackX</t>
  </si>
  <si>
    <t>https://community.microcapclub.com/forums/topic/1823-liberated-syndication-lsyn/</t>
  </si>
  <si>
    <t>LSYN</t>
  </si>
  <si>
    <t>Liberated Syndication</t>
  </si>
  <si>
    <t>https://community.microcapclub.com/forums/topic/1855-peekaboo-beans-beanv/</t>
  </si>
  <si>
    <t>CNSX:BEAN</t>
  </si>
  <si>
    <t>Peekaboo Beans</t>
  </si>
  <si>
    <t>https://community.microcapclub.com/forums/topic/1872-billing-services-group-lon-bill-otc-blguf/#comment-42821</t>
  </si>
  <si>
    <t>LON:BILL</t>
  </si>
  <si>
    <t>Billing Services Group</t>
  </si>
  <si>
    <t>https://community.microcapclub.com/forums/topic/1981-bluerush-btvv/#comment-45385</t>
  </si>
  <si>
    <t>FTNW</t>
  </si>
  <si>
    <t>FTE Networks</t>
  </si>
  <si>
    <t>SITOQ</t>
  </si>
  <si>
    <t>SITO Mobile</t>
  </si>
  <si>
    <t>https://community.microcapclub.com/forums/topic/2028-electronic-control-security-inc-ekcs/#comment-46174</t>
  </si>
  <si>
    <t>EKCS</t>
  </si>
  <si>
    <t>Electronic Control Security</t>
  </si>
  <si>
    <t>PBIO</t>
  </si>
  <si>
    <t>Pressure Biosciences</t>
  </si>
  <si>
    <t>https://community.microcapclub.com/forums/topic/2080-school-specialty-inc-scoo/#comment-47438</t>
  </si>
  <si>
    <t>SCOO</t>
  </si>
  <si>
    <t>School Specialty Inc.</t>
  </si>
  <si>
    <t>TUEMQ</t>
  </si>
  <si>
    <t>Tuesday Morning</t>
  </si>
  <si>
    <t>https://community.microcapclub.com/forums/topic/2142-pelatro-plc-ptro/#comment-49284</t>
  </si>
  <si>
    <t>LON:PTRO</t>
  </si>
  <si>
    <t>Pelatro Plc</t>
  </si>
  <si>
    <t>https://community.microcapclub.com/forums/topic/2149-arcimoto-fuv/#comment-49443</t>
  </si>
  <si>
    <t>FUV</t>
  </si>
  <si>
    <t>Arcimoto</t>
  </si>
  <si>
    <t>https://community.microcapclub.com/forums/topic/2184-akoustis-technologies-inc-akts/#comment-50285</t>
  </si>
  <si>
    <t>AKTS</t>
  </si>
  <si>
    <t>Akoutis Technologies</t>
  </si>
  <si>
    <t>HYREQ</t>
  </si>
  <si>
    <t>HyreCar</t>
  </si>
  <si>
    <t>https://community.microcapclub.com/forums/topic/2333-mondias-natural-products-nhpv/#comment-54240</t>
  </si>
  <si>
    <t>CVE:NHP</t>
  </si>
  <si>
    <t>Mondias Natural Products</t>
  </si>
  <si>
    <t>https://community.microcapclub.com/forums/topic/2336-bowflex-inc-bfx/#comment-54429</t>
  </si>
  <si>
    <t>BFX</t>
  </si>
  <si>
    <t>Bowflex</t>
  </si>
  <si>
    <t>AEY</t>
  </si>
  <si>
    <t>ADDvantage</t>
  </si>
  <si>
    <t>https://community.microcapclub.com/forums/topic/2443-neubase-therapeutics-inc%C2%A0nbse/#comment-56784</t>
  </si>
  <si>
    <t>NBSE</t>
  </si>
  <si>
    <t>Neubase Therapeutics</t>
  </si>
  <si>
    <t>SSINQ</t>
  </si>
  <si>
    <t>Stage Stores</t>
  </si>
  <si>
    <t>https://community.microcapclub.com/forums/topic/2558-passur-aerospace-pssr/#comment-59013</t>
  </si>
  <si>
    <t>PSSR</t>
  </si>
  <si>
    <t>Passur Aerospace</t>
  </si>
  <si>
    <t>GBNH</t>
  </si>
  <si>
    <t>Greenbrook TMS</t>
  </si>
  <si>
    <t>https://community.microcapclub.com/forums/topic/2573-sonic-foundry-sofo/#comment-59351</t>
  </si>
  <si>
    <t>SOFO</t>
  </si>
  <si>
    <t>Sonic Foundry</t>
  </si>
  <si>
    <t>https://community.microcapclub.com/forums/topic/2923-assure-holdings-ionm/#comment-67211</t>
  </si>
  <si>
    <t>IONM</t>
  </si>
  <si>
    <t>Assure Holdings</t>
  </si>
  <si>
    <t>https://community.microcapclub.com/forums/topic/2955-zovio-zvo/#comment-71805</t>
  </si>
  <si>
    <t>ZVOI</t>
  </si>
  <si>
    <t>Zovio</t>
  </si>
  <si>
    <t>https://community.microcapclub.com/forums/topic/2967-allegiance-coal-asxahq/#comment-68075</t>
  </si>
  <si>
    <t>ASX:AHQ</t>
  </si>
  <si>
    <t>Allegiance Coal</t>
  </si>
  <si>
    <t>https://community.microcapclub.com/forums/topic/2997-delta-apparel-dla/#comment-68535</t>
  </si>
  <si>
    <t>DLA</t>
  </si>
  <si>
    <t>Delta Apparel</t>
  </si>
  <si>
    <t>https://community.microcapclub.com/forums/topic/3052-danavation-dvncn/#comment-69467</t>
  </si>
  <si>
    <t>CNSX:DVN</t>
  </si>
  <si>
    <t>Danavation</t>
  </si>
  <si>
    <t>https://community.microcapclub.com/forums/topic/3089-real-luck-group-luckvlukef/#comment-70242</t>
  </si>
  <si>
    <t>CVE:LUCK</t>
  </si>
  <si>
    <t>Real Luck Group</t>
  </si>
  <si>
    <t>https://community.microcapclub.com/forums/topic/3136-morses-club-plc-mcllon/#comment-71137</t>
  </si>
  <si>
    <t>LON:MCL</t>
  </si>
  <si>
    <t>Morses Club</t>
  </si>
  <si>
    <t>https://community.microcapclub.com/forums/topic/3236-endor-ag-endrfotc/</t>
  </si>
  <si>
    <t>E2N.BE</t>
  </si>
  <si>
    <t>Endor</t>
  </si>
  <si>
    <t>https://community.microcapclub.com/forums/topic/3347-chicken-soup-for-the-soul-entertainment-inc-csse/#comment-75304</t>
  </si>
  <si>
    <t>CSSE</t>
  </si>
  <si>
    <t>Chicken Soup for the Soul Entertainment</t>
  </si>
  <si>
    <t>https://community.microcapclub.com/forums/topic/3582-loyalty-ventures-inc-lylt/#comment-78968</t>
  </si>
  <si>
    <t>LYLTQ</t>
  </si>
  <si>
    <t>Loyalty Ventures</t>
  </si>
  <si>
    <t>https://community.microcapclub.com/forums/topic/3600-express-expr/#comment-79264</t>
  </si>
  <si>
    <t>EXPR</t>
  </si>
  <si>
    <t>Express</t>
  </si>
  <si>
    <t>https://community.microcapclub.com/forums/topic/3985-hostmore-plc-morel/</t>
  </si>
  <si>
    <t>LON:MORE</t>
  </si>
  <si>
    <t>Hostmore PLC</t>
  </si>
  <si>
    <t>QMEI</t>
  </si>
  <si>
    <t>Quantum Metal Exchange</t>
  </si>
  <si>
    <t>https://community.microcapclub.com/forums/topic/3380-raysearch-laboratories-ray-bst-27rf/#comment-75795</t>
  </si>
  <si>
    <t>STO:RAY-B</t>
  </si>
  <si>
    <t>RaySearch Laboratories</t>
  </si>
  <si>
    <t>Turning Point Brands</t>
  </si>
  <si>
    <t>TPB</t>
  </si>
  <si>
    <t>DCO</t>
  </si>
  <si>
    <t>Ducommun</t>
  </si>
  <si>
    <t>APTL</t>
  </si>
  <si>
    <t>Alaska Power &amp; Telephone</t>
  </si>
  <si>
    <t>SPNS</t>
  </si>
  <si>
    <t>Sapiens</t>
  </si>
  <si>
    <t>https://community.microcapclub.com/forums/topic/3085-spark-networks-lov/#comment-70213</t>
  </si>
  <si>
    <t>LOV</t>
  </si>
  <si>
    <t>Spark Networks</t>
  </si>
  <si>
    <t>https://community.microcapclub.com/forums/topic/3538-despegar-desp/#comment-78169</t>
  </si>
  <si>
    <t>DESP</t>
  </si>
  <si>
    <t>Despegar.com</t>
  </si>
  <si>
    <t>https://community.microcapclub.com/forums/topic/812-american-riviera-bank-arbv/#comment-15554</t>
  </si>
  <si>
    <t>AMBK</t>
  </si>
  <si>
    <t>American Riviera Bank</t>
  </si>
  <si>
    <t>AXGN</t>
  </si>
  <si>
    <t>Axogen</t>
  </si>
  <si>
    <t>https://community.microcapclub.com/forums/topic/1891-arcturus-therapeutics-arct/#comment-43289</t>
  </si>
  <si>
    <t>ARCT</t>
  </si>
  <si>
    <t>Arcturus Therapeutics</t>
  </si>
  <si>
    <t>https://community.microcapclub.com/forums/topic/929-gwr-global-water-resources-gwrto-gwgwf/#comment-18919</t>
  </si>
  <si>
    <t>GWR.AX</t>
  </si>
  <si>
    <t>GWR Global Water</t>
  </si>
  <si>
    <t>https://community.microcapclub.com/forums/topic/1062-rocket-pharmaceuticals-rckt/#comment-23134</t>
  </si>
  <si>
    <t>RCKT</t>
  </si>
  <si>
    <t>Rocket Pharmaceuticals</t>
  </si>
  <si>
    <t>https://community.microcapclub.com/forums/topic/1931-eastman-kodak-kodk/#comment-44227</t>
  </si>
  <si>
    <t>KODK</t>
  </si>
  <si>
    <t>Eastman Kodak</t>
  </si>
  <si>
    <t>https://community.microcapclub.com/forums/topic/902-supercom-spcb/#comment-18005</t>
  </si>
  <si>
    <t>SPCB</t>
  </si>
  <si>
    <t>Supercom</t>
  </si>
  <si>
    <t>https://community.microcapclub.com/forums/topic/206-immucell-iccc/#comment-1126</t>
  </si>
  <si>
    <t>https://community.microcapclub.com/forums/topic/4819-2seventy-bio-inc-tsvt/#comment-95373</t>
  </si>
  <si>
    <t>TSVT</t>
  </si>
  <si>
    <t>2seventy Bio</t>
  </si>
  <si>
    <t>EGAN</t>
  </si>
  <si>
    <t>eGain</t>
  </si>
  <si>
    <t>NHTC</t>
  </si>
  <si>
    <t>Natural Health Trends Corp</t>
  </si>
  <si>
    <t>DCI.L</t>
  </si>
  <si>
    <t>Dolphin Capital Investors</t>
  </si>
  <si>
    <t>https://community.microcapclub.com/forums/topic/1203-avalo-therapeutics-avtx/#comment-27390</t>
  </si>
  <si>
    <t>AVTX</t>
  </si>
  <si>
    <t>Avalo Therapeutics</t>
  </si>
  <si>
    <t>NURO</t>
  </si>
  <si>
    <t>NeuroMetrix</t>
  </si>
  <si>
    <t>RC</t>
  </si>
  <si>
    <t>Ready Capital</t>
  </si>
  <si>
    <t>https://community.microcapclub.com/forums/topic/1637-helius-medical-hsmto-hsdt/#comment-37264</t>
  </si>
  <si>
    <t>HSDT</t>
  </si>
  <si>
    <t>Helius Medical</t>
  </si>
  <si>
    <t>WHLM</t>
  </si>
  <si>
    <t>Wilhelmina International</t>
  </si>
  <si>
    <t>https://community.microcapclub.com/forums/topic/286-terawulf-wulf/#comment-2468</t>
  </si>
  <si>
    <t>WULF</t>
  </si>
  <si>
    <t>TeraWulf</t>
  </si>
  <si>
    <t>https://community.microcapclub.com/forums/topic/2505-streamline-health-solutions-strm/#comment-57950</t>
  </si>
  <si>
    <t>STRM</t>
  </si>
  <si>
    <t>Streamline Health Solutions</t>
  </si>
  <si>
    <t>https://community.microcapclub.com/forums/topic/2812-the-valens-company-vlnsto/#comment-65363</t>
  </si>
  <si>
    <t>VLN</t>
  </si>
  <si>
    <t>Valens</t>
  </si>
  <si>
    <t>SURG</t>
  </si>
  <si>
    <t>SurgePays</t>
  </si>
  <si>
    <t>IMPP</t>
  </si>
  <si>
    <t>Imperial Petroleum</t>
  </si>
  <si>
    <t>https://community.microcapclub.com/forums/topic/3323-senestech-snes/#comment-74948</t>
  </si>
  <si>
    <t>SNES</t>
  </si>
  <si>
    <t>Senestech</t>
  </si>
  <si>
    <t>SECU.V</t>
  </si>
  <si>
    <t>SSC Security Services</t>
  </si>
  <si>
    <t>LightPath Technologies</t>
  </si>
  <si>
    <t>SND</t>
  </si>
  <si>
    <t>Smart Sand</t>
  </si>
  <si>
    <t>ZYXI</t>
  </si>
  <si>
    <t>Zynex</t>
  </si>
  <si>
    <t>https://community.microcapclub.com/forums/topic/1153-sol-strategies-inc-hodlcn/</t>
  </si>
  <si>
    <t>HODL.CN</t>
  </si>
  <si>
    <t>Sol Strategies Inc.</t>
  </si>
  <si>
    <t>SNYR</t>
  </si>
  <si>
    <t>Synergy CHC</t>
  </si>
  <si>
    <t>DYSL</t>
  </si>
  <si>
    <t>Dynasil</t>
  </si>
  <si>
    <t>GAN</t>
  </si>
  <si>
    <t>GAN Ltd</t>
  </si>
  <si>
    <t>FBIO</t>
  </si>
  <si>
    <t>Fortress Biotech</t>
  </si>
  <si>
    <t>Abacus Life Sciences</t>
  </si>
  <si>
    <t>TMQ.TO</t>
  </si>
  <si>
    <t>Trilogy Metals</t>
  </si>
  <si>
    <t>https://community.microcapclub.com/forums/topic/1591-gold-royalty-groy/#comment-35918</t>
  </si>
  <si>
    <t>GROY</t>
  </si>
  <si>
    <t>Gold Royalty</t>
  </si>
  <si>
    <t>WHK.AX</t>
  </si>
  <si>
    <t>Whitehawk Therapeutics</t>
  </si>
  <si>
    <t>CYBE</t>
  </si>
  <si>
    <t>CyberOptics Corp</t>
  </si>
  <si>
    <t>CETX</t>
  </si>
  <si>
    <t>Cemtrex</t>
  </si>
  <si>
    <t>https://community.microcapclub.com/forums/topic/2912-biosig-technologies-bsgm/#comment-67064</t>
  </si>
  <si>
    <t>BSGM</t>
  </si>
  <si>
    <t>BioSig Technologies</t>
  </si>
  <si>
    <t>https://community.microcapclub.com/forums/topic/2575-muscle-maker-grill-gril/#comment-59379</t>
  </si>
  <si>
    <t>GRIL</t>
  </si>
  <si>
    <t>Muscle Maker Grill</t>
  </si>
  <si>
    <t>RDI</t>
  </si>
  <si>
    <t>Reading International</t>
  </si>
  <si>
    <t>GALT</t>
  </si>
  <si>
    <t>Galectin Therapeutics</t>
  </si>
  <si>
    <t>AAU</t>
  </si>
  <si>
    <t>Almaden Minerals</t>
  </si>
  <si>
    <t>AOI.TO</t>
  </si>
  <si>
    <t>Africa Oil Corporation</t>
  </si>
  <si>
    <t>Graduation</t>
  </si>
  <si>
    <t>ARAY</t>
  </si>
  <si>
    <t>Accuray</t>
  </si>
  <si>
    <t>NNVC</t>
  </si>
  <si>
    <t>NanoViricides</t>
  </si>
  <si>
    <t>https://community.microcapclub.com/forums/topic/914-socket-mobile-sckt/#comment-18506</t>
  </si>
  <si>
    <t>SCKT</t>
  </si>
  <si>
    <t>Socket Mobile</t>
  </si>
  <si>
    <t>PDSB</t>
  </si>
  <si>
    <t>PDS Biotechnology Corporation</t>
  </si>
  <si>
    <t>DSK.AX</t>
  </si>
  <si>
    <t>dusk</t>
  </si>
  <si>
    <t>https://community.microcapclub.com/forums/topic/3548-gullberg-jansson-ab-gjab-9d7f/#comment-78267</t>
  </si>
  <si>
    <t>GJAB.ST</t>
  </si>
  <si>
    <t>Gullberg &amp; Jansson AB</t>
  </si>
  <si>
    <t>https://community.microcapclub.com/forums/topic/3255-ispecimen-ispc/#comment-73561</t>
  </si>
  <si>
    <t>ISPC</t>
  </si>
  <si>
    <t>iSpecimen</t>
  </si>
  <si>
    <t>APYX</t>
  </si>
  <si>
    <t>Apyx Medical</t>
  </si>
  <si>
    <t>https://community.microcapclub.com/forums/topic/624-spar-group-sgrp/#comment-10649</t>
  </si>
  <si>
    <t>SGRP</t>
  </si>
  <si>
    <t>SPAR Group</t>
  </si>
  <si>
    <t>GREE</t>
  </si>
  <si>
    <t>Greenidge Generation Holdings</t>
  </si>
  <si>
    <t>SMSI</t>
  </si>
  <si>
    <t>Smith Micro Software</t>
  </si>
  <si>
    <t>POL</t>
  </si>
  <si>
    <t>Polished.com</t>
  </si>
  <si>
    <t>UAVS</t>
  </si>
  <si>
    <t>AgEagle Aerial Systems</t>
  </si>
  <si>
    <t>IBIO</t>
  </si>
  <si>
    <t>iBio Inc.</t>
  </si>
  <si>
    <t>MPH.V</t>
  </si>
  <si>
    <t>Medicure</t>
  </si>
  <si>
    <t>BKYI</t>
  </si>
  <si>
    <t>BIO-Key</t>
  </si>
  <si>
    <t>CWL.TO</t>
  </si>
  <si>
    <t>Caldwell Partners</t>
  </si>
  <si>
    <t>JAN</t>
  </si>
  <si>
    <t>JanOne</t>
  </si>
  <si>
    <t>SGMO</t>
  </si>
  <si>
    <t>Sangamo Therapeutics</t>
  </si>
  <si>
    <t>Carrol's Restaurants</t>
  </si>
  <si>
    <t>CO</t>
  </si>
  <si>
    <t>Global Cord Blood</t>
  </si>
  <si>
    <t>SCE.L</t>
  </si>
  <si>
    <t>Surface Transforms</t>
  </si>
  <si>
    <t>XTNT</t>
  </si>
  <si>
    <t>Xtant Medical Holdings</t>
  </si>
  <si>
    <t>PBSV</t>
  </si>
  <si>
    <t>Pharma-Bio Serv</t>
  </si>
  <si>
    <t>WWR</t>
  </si>
  <si>
    <t>Westwater Resources</t>
  </si>
  <si>
    <t>FDI.V</t>
  </si>
  <si>
    <t>Findev</t>
  </si>
  <si>
    <t>PGC.AX</t>
  </si>
  <si>
    <t>Paragon Care Limited</t>
  </si>
  <si>
    <t>INUV</t>
  </si>
  <si>
    <t>Inuvo</t>
  </si>
  <si>
    <t>https://community.microcapclub.com/forums/topic/4067-equillium-inc-eq/#comment-84887</t>
  </si>
  <si>
    <t>EQ</t>
  </si>
  <si>
    <t>Equillium</t>
  </si>
  <si>
    <t>PVAC</t>
  </si>
  <si>
    <t>Penn Virginia</t>
  </si>
  <si>
    <t>CNFR</t>
  </si>
  <si>
    <t>Conifer Timber</t>
  </si>
  <si>
    <t>MOX.V</t>
  </si>
  <si>
    <t>Morien Resources</t>
  </si>
  <si>
    <t>https://community.microcapclub.com/forums/topic/3404-mitesco-miti/#comment-76072</t>
  </si>
  <si>
    <t>MITI</t>
  </si>
  <si>
    <t>Mitesco</t>
  </si>
  <si>
    <t>ENW.V</t>
  </si>
  <si>
    <t>Enwave Corp</t>
  </si>
  <si>
    <t>VYCO</t>
  </si>
  <si>
    <t>Vycor Medical</t>
  </si>
  <si>
    <t>HYDI</t>
  </si>
  <si>
    <t>Hydromer</t>
  </si>
  <si>
    <t>ELEF.TO</t>
  </si>
  <si>
    <t>Silver Elephant Mining</t>
  </si>
  <si>
    <t>https://community.microcapclub.com/forums/topic/2332-avenue-therapeutics-atxi/#comment-54181</t>
  </si>
  <si>
    <t>ATXI</t>
  </si>
  <si>
    <t>Avenue Therapeutics</t>
  </si>
  <si>
    <t>DXI Energy</t>
  </si>
  <si>
    <t>KLS.TO</t>
  </si>
  <si>
    <t>Kelso Technologies</t>
  </si>
  <si>
    <t>AUTO</t>
  </si>
  <si>
    <t>AutoWeb</t>
  </si>
  <si>
    <t>DTRK</t>
  </si>
  <si>
    <t>DataTrak International</t>
  </si>
  <si>
    <t>NGC.V</t>
  </si>
  <si>
    <t>Northern Graphite</t>
  </si>
  <si>
    <t>https://community.microcapclub.com/forums/topic/1292-lite-access-technologies-ltecse-ltccf/</t>
  </si>
  <si>
    <t>LTE.V</t>
  </si>
  <si>
    <t>Lite Access Technologies</t>
  </si>
  <si>
    <t>KBLB</t>
  </si>
  <si>
    <t>Kraig Biocraft Laboratories</t>
  </si>
  <si>
    <t>CEC.V</t>
  </si>
  <si>
    <t>CanAsia</t>
  </si>
  <si>
    <t>ARCpoint</t>
  </si>
  <si>
    <t>https://community.microcapclub.com/forums/topic/3063-lasalle-exploration-lsxv/#comment-76203</t>
  </si>
  <si>
    <t>HAR.V</t>
  </si>
  <si>
    <t>Harfang Exploration</t>
  </si>
  <si>
    <t>CCG.AX</t>
  </si>
  <si>
    <t>Comms Group</t>
  </si>
  <si>
    <t>AMY.V</t>
  </si>
  <si>
    <t>American Manganese</t>
  </si>
  <si>
    <t>YOO.V</t>
  </si>
  <si>
    <t>Yangaroo</t>
  </si>
  <si>
    <t>https://community.microcapclub.com/forums/topic/1088-remark-media-mark/</t>
  </si>
  <si>
    <t>MARK</t>
  </si>
  <si>
    <t>Remark Media</t>
  </si>
  <si>
    <t>https://community.microcapclub.com/forums/topic/4137-luxurban-hotels-inc-luxh/</t>
  </si>
  <si>
    <t>LUXH</t>
  </si>
  <si>
    <t>LuxUrban Hotels</t>
  </si>
  <si>
    <t>https://community.microcapclub.com/forums/topic/1944-qyou-media-qyouv/#comment-44503</t>
  </si>
  <si>
    <t>QYOU.V</t>
  </si>
  <si>
    <t>QYOU Media</t>
  </si>
  <si>
    <t>https://community.microcapclub.com/forums/topic/695-tru-precious-metals-truv/#comment-12186</t>
  </si>
  <si>
    <t>TRU.V</t>
  </si>
  <si>
    <t>TRU Precious Metals</t>
  </si>
  <si>
    <t>https://community.microcapclub.com/forums/topic/1146-everybody-loves-languages-ellv-lmdcf/#comment-25538</t>
  </si>
  <si>
    <t>ELL.V</t>
  </si>
  <si>
    <t>Everybody Loves Languages</t>
  </si>
  <si>
    <t>https://community.microcapclub.com/forums/topic/3826-innovid-ctv/#comment-82360</t>
  </si>
  <si>
    <t>CTV</t>
  </si>
  <si>
    <t>Innovid</t>
  </si>
  <si>
    <t>https://community.microcapclub.com/forums/topic/2651-schmitt-industries-smit/#comment-62055</t>
  </si>
  <si>
    <t>SMIT</t>
  </si>
  <si>
    <t>Schmitt Industries</t>
  </si>
  <si>
    <t>https://community.microcapclub.com/forums/topic/3173-srax-inc-srax/#comment-71860</t>
  </si>
  <si>
    <t>SRAX</t>
  </si>
  <si>
    <t>https://community.microcapclub.com/forums/topic/3753-computer-task-group-ctg/#comment-81556</t>
  </si>
  <si>
    <t>CTG</t>
  </si>
  <si>
    <t>Computer Task Group</t>
  </si>
  <si>
    <t>PTE</t>
  </si>
  <si>
    <t>PolarityTE</t>
  </si>
  <si>
    <t>TWER</t>
  </si>
  <si>
    <t>TowerStream</t>
  </si>
  <si>
    <t>TKOI</t>
  </si>
  <si>
    <t>Telkonet</t>
  </si>
  <si>
    <t>https://community.microcapclub.com/forums/topic/1716-spectra7-microsystems-sevto-spvnf/#comment-38589</t>
  </si>
  <si>
    <t>SEV.V</t>
  </si>
  <si>
    <t>Spectra7 Microsystems</t>
  </si>
  <si>
    <t>https://community.microcapclub.com/forums/topic/1748-first-choice-healthcare-inc-fchs/#comment-39159</t>
  </si>
  <si>
    <t>FCHS</t>
  </si>
  <si>
    <t>First Choice Healthcare Solutions</t>
  </si>
  <si>
    <t>https://community.microcapclub.com/forums/topic/2927-newtopia-inc-newuv/</t>
  </si>
  <si>
    <t>NEWU.V</t>
  </si>
  <si>
    <t>Newtopia</t>
  </si>
  <si>
    <t>ID</t>
  </si>
  <si>
    <t>Parts iD</t>
  </si>
  <si>
    <t>ELYS</t>
  </si>
  <si>
    <t>Elys Game Technology</t>
  </si>
  <si>
    <t>HEXO.TO</t>
  </si>
  <si>
    <t>HEXO</t>
  </si>
  <si>
    <t>AMI.V</t>
  </si>
  <si>
    <t>Athabasca Minerals</t>
  </si>
  <si>
    <t>CSO.V</t>
  </si>
  <si>
    <t>Corsa Coal</t>
  </si>
  <si>
    <t>ITR.V</t>
  </si>
  <si>
    <t>Integra Resources</t>
  </si>
  <si>
    <t>OFIX</t>
  </si>
  <si>
    <t>Orthofix Medical</t>
  </si>
  <si>
    <t>SLSN</t>
  </si>
  <si>
    <t>Solesense</t>
  </si>
  <si>
    <t>https://community.microcapclub.com/forums/topic/45-vertex-energy-vtnr/</t>
  </si>
  <si>
    <t>VTNR</t>
  </si>
  <si>
    <t>Vertex Energy</t>
  </si>
  <si>
    <t>AMNL</t>
  </si>
  <si>
    <t>Applied Minerals</t>
  </si>
  <si>
    <t>IEVM</t>
  </si>
  <si>
    <t>Integrated Environmental</t>
  </si>
  <si>
    <t>https://community.microcapclub.com/forums/topic/1548-keweenaw-land-association-kewl/#comment-34866</t>
  </si>
  <si>
    <t>KEWL</t>
  </si>
  <si>
    <t>Keweenaw Land Association</t>
  </si>
  <si>
    <t>MGNA</t>
  </si>
  <si>
    <t>Magnera</t>
  </si>
  <si>
    <t>https://community.microcapclub.com/forums/topic/1371-amrep-corporation-axr/#comment-30060</t>
  </si>
  <si>
    <t>AXR</t>
  </si>
  <si>
    <t>AMREP Corporation</t>
  </si>
  <si>
    <t>ECTM</t>
  </si>
  <si>
    <t>ECA Marcellus Trust</t>
  </si>
  <si>
    <t>GROW</t>
  </si>
  <si>
    <t>US Global Investors</t>
  </si>
  <si>
    <t>MLP</t>
  </si>
  <si>
    <t>Maui Land &amp; Pineapple</t>
  </si>
  <si>
    <t>SBNC</t>
  </si>
  <si>
    <t>Southern Bancshares</t>
  </si>
  <si>
    <t>TIOG</t>
  </si>
  <si>
    <t>Tingo</t>
  </si>
  <si>
    <t>IRNT</t>
  </si>
  <si>
    <t>IronNet</t>
  </si>
  <si>
    <t>https://community.microcapclub.com/forums/topic/3186-millennium-investment-acquisition-company-milc/#comment-71991</t>
  </si>
  <si>
    <t>MILC</t>
  </si>
  <si>
    <t>Millennium Investment &amp; Acquisition</t>
  </si>
  <si>
    <t>PSIX</t>
  </si>
  <si>
    <t>Power Solutions International</t>
  </si>
  <si>
    <t>RMTO</t>
  </si>
  <si>
    <t>RM2 International</t>
  </si>
  <si>
    <t>LRT.UN.V</t>
  </si>
  <si>
    <t>Lanesborough REIT</t>
  </si>
  <si>
    <t>WED.V</t>
  </si>
  <si>
    <t>The Westaim Corporation</t>
  </si>
  <si>
    <t>CKI.TO</t>
  </si>
  <si>
    <t>Clarke</t>
  </si>
  <si>
    <t>PAL.AX</t>
  </si>
  <si>
    <t>Palvella Pharma</t>
  </si>
  <si>
    <t>https://community.microcapclub.com/forums/topic/1054-dynamic-technologies-group-inc-dtgv-erlif/#comment-22939</t>
  </si>
  <si>
    <t>DTG.V</t>
  </si>
  <si>
    <t>Dynamic Technologies Group</t>
  </si>
  <si>
    <t>https://community.microcapclub.com/forums/topic/2222-xebec-adsorption-xbcv/#comment-51357</t>
  </si>
  <si>
    <t>XBC.TO</t>
  </si>
  <si>
    <t>Xebec Adsorption</t>
  </si>
  <si>
    <t>VER.H.V</t>
  </si>
  <si>
    <t>Verisante Technology</t>
  </si>
  <si>
    <t>https://community.microcapclub.com/forums/topic/4433-blue-ant-media-corporation-brmif/</t>
  </si>
  <si>
    <t>BRMI.TO</t>
  </si>
  <si>
    <t>Boat Rocker Media (now Blue Ant Media)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</si>
</sst>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&quot;$&quot;#,##0.00"/>
    <numFmt numFmtId="165" formatCode="#,##0.0"/>
    <numFmt numFmtId="166" formatCode="&quot;$&quot;#,##0"/>
    <numFmt numFmtId="167" formatCode="&quot;$&quot;#,##0.0"/>
    <numFmt numFmtId="168" formatCode="0.0%"/>
    <numFmt numFmtId="169" formatCode="#,##0.00[$ zł]"/>
    <numFmt numFmtId="170" formatCode="[$£]#,##0.00"/>
    <numFmt numFmtId="171" formatCode="[$€]#,##0.00"/>
    <numFmt numFmtId="172" formatCode="#,##0.00[$ kr]"/>
    <numFmt numFmtId="173" formatCode="[$$]#,##0.00"/>
    <numFmt numFmtId="174" formatCode="[$RM]#,##0.00"/>
    <numFmt numFmtId="175" formatCode="[$₩]#,##0"/>
    <numFmt numFmtId="176" formatCode="[$¥]#,##0"/>
    <numFmt numFmtId="177" formatCode="[$ ₪]#,##0.00"/>
    <numFmt numFmtId="178" formatCode="#,##0.00[$ Kč]"/>
    <numFmt numFmtId="179" formatCode="[$ Ft]#,##0.00"/>
    <numFmt numFmtId="180" formatCode="[$£]#,##0"/>
    <numFmt numFmtId="181" formatCode="[$£]#,##0.0000"/>
    <numFmt numFmtId="182" formatCode="[$£]#,##0.00000"/>
  </numFmts>
  <fonts count="2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2.0"/>
      <color rgb="FF000000"/>
      <name val="Arial"/>
    </font>
    <font>
      <color theme="1"/>
      <name val="Arial"/>
    </font>
    <font>
      <sz val="12.0"/>
      <color rgb="FF000000"/>
      <name val="-webkit-standard"/>
    </font>
    <font>
      <name val="Arial"/>
    </font>
    <font>
      <u/>
      <color rgb="FF000000"/>
      <name val="Arial"/>
    </font>
    <font>
      <u/>
      <color rgb="FF0000FF"/>
      <name val="Arial"/>
    </font>
    <font>
      <sz val="9.0"/>
      <color theme="1"/>
      <name val="Google Sans Mono"/>
    </font>
    <font>
      <b/>
      <color theme="1"/>
      <name val="Arial"/>
      <scheme val="minor"/>
    </font>
    <font>
      <b/>
      <color theme="1"/>
      <name val="Arial"/>
    </font>
    <font>
      <u/>
      <color rgb="FF0000FF"/>
      <name val="&quot;Helvetica Neue&quot;"/>
    </font>
    <font>
      <color theme="1"/>
      <name val="Helvetica Neue"/>
    </font>
    <font>
      <color theme="1"/>
      <name val="&quot;Helvetica Neue&quot;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5" numFmtId="164" xfId="0" applyAlignment="1" applyFont="1" applyNumberFormat="1">
      <alignment readingOrder="0"/>
    </xf>
    <xf borderId="0" fillId="0" fontId="4" numFmtId="10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3" fontId="2" numFmtId="164" xfId="0" applyAlignment="1" applyFill="1" applyFont="1" applyNumberFormat="1">
      <alignment readingOrder="0"/>
    </xf>
    <xf borderId="0" fillId="3" fontId="5" numFmtId="10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9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Fon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165" xfId="0" applyFont="1" applyNumberFormat="1"/>
    <xf borderId="0" fillId="0" fontId="5" numFmtId="10" xfId="0" applyAlignment="1" applyFont="1" applyNumberFormat="1">
      <alignment readingOrder="0"/>
    </xf>
    <xf borderId="0" fillId="3" fontId="4" numFmtId="10" xfId="0" applyAlignment="1" applyFont="1" applyNumberFormat="1">
      <alignment readingOrder="0" vertical="bottom"/>
    </xf>
    <xf borderId="0" fillId="3" fontId="2" numFmtId="10" xfId="0" applyAlignment="1" applyFont="1" applyNumberFormat="1">
      <alignment readingOrder="0"/>
    </xf>
    <xf borderId="0" fillId="3" fontId="2" numFmtId="9" xfId="0" applyAlignment="1" applyFont="1" applyNumberFormat="1">
      <alignment horizontal="center" readingOrder="0"/>
    </xf>
    <xf borderId="0" fillId="3" fontId="2" numFmtId="3" xfId="0" applyFont="1" applyNumberFormat="1"/>
    <xf borderId="0" fillId="3" fontId="2" numFmtId="1" xfId="0" applyFont="1" applyNumberFormat="1"/>
    <xf borderId="0" fillId="3" fontId="2" numFmtId="0" xfId="0" applyAlignment="1" applyFont="1">
      <alignment readingOrder="0"/>
    </xf>
    <xf borderId="0" fillId="0" fontId="2" numFmtId="9" xfId="0" applyAlignment="1" applyFont="1" applyNumberFormat="1">
      <alignment horizontal="center" readingOrder="0"/>
    </xf>
    <xf borderId="1" fillId="2" fontId="4" numFmtId="0" xfId="0" applyAlignment="1" applyBorder="1" applyFont="1">
      <alignment horizontal="center" readingOrder="0" vertical="bottom"/>
    </xf>
    <xf borderId="0" fillId="3" fontId="2" numFmtId="166" xfId="0" applyAlignment="1" applyFont="1" applyNumberFormat="1">
      <alignment readingOrder="0"/>
    </xf>
    <xf borderId="0" fillId="3" fontId="2" numFmtId="9" xfId="0" applyFont="1" applyNumberFormat="1"/>
    <xf borderId="0" fillId="3" fontId="2" numFmtId="167" xfId="0" applyFont="1" applyNumberFormat="1"/>
    <xf borderId="0" fillId="3" fontId="2" numFmtId="165" xfId="0" applyFont="1" applyNumberFormat="1"/>
    <xf borderId="0" fillId="3" fontId="2" numFmtId="168" xfId="0" applyFont="1" applyNumberFormat="1"/>
    <xf borderId="0" fillId="0" fontId="2" numFmtId="166" xfId="0" applyAlignment="1" applyFont="1" applyNumberFormat="1">
      <alignment readingOrder="0"/>
    </xf>
    <xf borderId="0" fillId="0" fontId="2" numFmtId="9" xfId="0" applyFont="1" applyNumberFormat="1"/>
    <xf borderId="0" fillId="0" fontId="2" numFmtId="167" xfId="0" applyFont="1" applyNumberFormat="1"/>
    <xf borderId="0" fillId="0" fontId="2" numFmtId="168" xfId="0" applyFont="1" applyNumberFormat="1"/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3" fontId="2" numFmtId="168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2" fontId="6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0" fillId="3" fontId="2" numFmtId="164" xfId="0" applyAlignment="1" applyFont="1" applyNumberFormat="1">
      <alignment readingOrder="0"/>
    </xf>
    <xf borderId="0" fillId="3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1" fillId="2" fontId="8" numFmtId="0" xfId="0" applyAlignment="1" applyBorder="1" applyFont="1">
      <alignment horizontal="center" readingOrder="0" vertical="bottom"/>
    </xf>
    <xf borderId="0" fillId="3" fontId="2" numFmtId="169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3" fontId="2" numFmtId="170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3" fontId="2" numFmtId="170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vertical="bottom"/>
    </xf>
    <xf borderId="0" fillId="3" fontId="9" numFmtId="0" xfId="0" applyAlignment="1" applyFont="1">
      <alignment readingOrder="0"/>
    </xf>
    <xf borderId="0" fillId="3" fontId="2" numFmtId="171" xfId="0" applyAlignment="1" applyFont="1" applyNumberFormat="1">
      <alignment readingOrder="0"/>
    </xf>
    <xf borderId="0" fillId="3" fontId="4" numFmtId="0" xfId="0" applyAlignment="1" applyFont="1">
      <alignment readingOrder="0" vertical="bottom"/>
    </xf>
    <xf borderId="0" fillId="0" fontId="2" numFmtId="171" xfId="0" applyAlignment="1" applyFont="1" applyNumberFormat="1">
      <alignment readingOrder="0"/>
    </xf>
    <xf borderId="0" fillId="3" fontId="2" numFmtId="172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3" fontId="2" numFmtId="172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3" fontId="2" numFmtId="172" xfId="0" applyFont="1" applyNumberFormat="1"/>
    <xf borderId="0" fillId="0" fontId="2" numFmtId="172" xfId="0" applyFont="1" applyNumberFormat="1"/>
    <xf borderId="0" fillId="3" fontId="2" numFmtId="171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3" fontId="2" numFmtId="173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2" numFmtId="175" xfId="0" applyAlignment="1" applyFont="1" applyNumberFormat="1">
      <alignment readingOrder="0"/>
    </xf>
    <xf borderId="0" fillId="0" fontId="2" numFmtId="176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3" fontId="2" numFmtId="177" xfId="0" applyAlignment="1" applyFont="1" applyNumberFormat="1">
      <alignment readingOrder="0"/>
    </xf>
    <xf borderId="1" fillId="2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2" numFmtId="10" xfId="0" applyFont="1" applyNumberFormat="1"/>
    <xf borderId="0" fillId="0" fontId="2" numFmtId="4" xfId="0" applyFont="1" applyNumberFormat="1"/>
    <xf borderId="0" fillId="4" fontId="10" numFmtId="0" xfId="0" applyAlignment="1" applyFill="1" applyFont="1">
      <alignment horizontal="center" readingOrder="0"/>
    </xf>
    <xf borderId="0" fillId="4" fontId="11" numFmtId="0" xfId="0" applyAlignment="1" applyFont="1">
      <alignment horizontal="center" readingOrder="0" vertical="bottom"/>
    </xf>
    <xf borderId="0" fillId="4" fontId="10" numFmtId="9" xfId="0" applyAlignment="1" applyFont="1" applyNumberFormat="1">
      <alignment horizontal="center" readingOrder="0"/>
    </xf>
    <xf borderId="0" fillId="4" fontId="10" numFmtId="165" xfId="0" applyAlignment="1" applyFont="1" applyNumberFormat="1">
      <alignment horizontal="center" readingOrder="0"/>
    </xf>
    <xf borderId="0" fillId="4" fontId="10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14" numFmtId="9" xfId="0" applyAlignment="1" applyFont="1" applyNumberFormat="1">
      <alignment horizontal="center"/>
    </xf>
    <xf borderId="0" fillId="0" fontId="14" numFmtId="165" xfId="0" applyAlignment="1" applyFont="1" applyNumberFormat="1">
      <alignment horizontal="center"/>
    </xf>
    <xf borderId="0" fillId="0" fontId="14" numFmtId="3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4" fontId="11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horizontal="center"/>
    </xf>
    <xf borderId="0" fillId="0" fontId="15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16" numFmtId="0" xfId="0" applyAlignment="1" applyFont="1">
      <alignment horizontal="center" readingOrder="0"/>
    </xf>
    <xf borderId="1" fillId="2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7" numFmtId="0" xfId="0" applyAlignment="1" applyFont="1">
      <alignment readingOrder="0" vertical="bottom"/>
    </xf>
    <xf borderId="0" fillId="0" fontId="14" numFmtId="0" xfId="0" applyAlignment="1" applyFont="1">
      <alignment horizontal="center"/>
    </xf>
    <xf borderId="0" fillId="0" fontId="4" numFmtId="9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/>
    </xf>
    <xf borderId="1" fillId="2" fontId="4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0" fillId="4" fontId="11" numFmtId="9" xfId="0" applyAlignment="1" applyFont="1" applyNumberForma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173" xfId="0" applyAlignment="1" applyFont="1" applyNumberFormat="1">
      <alignment horizontal="center"/>
    </xf>
    <xf borderId="0" fillId="0" fontId="2" numFmtId="173" xfId="0" applyAlignment="1" applyFont="1" applyNumberFormat="1">
      <alignment horizontal="center" readingOrder="0"/>
    </xf>
    <xf borderId="0" fillId="0" fontId="2" numFmtId="173" xfId="0" applyFont="1" applyNumberFormat="1"/>
    <xf borderId="0" fillId="0" fontId="2" numFmtId="169" xfId="0" applyAlignment="1" applyFont="1" applyNumberFormat="1">
      <alignment horizontal="center"/>
    </xf>
    <xf borderId="0" fillId="0" fontId="2" numFmtId="169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0" fillId="0" fontId="2" numFmtId="172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4" numFmtId="3" xfId="0" applyAlignment="1" applyFont="1" applyNumberFormat="1">
      <alignment vertical="bottom"/>
    </xf>
    <xf borderId="0" fillId="0" fontId="2" numFmtId="178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0" fillId="0" fontId="2" numFmtId="179" xfId="0" applyAlignment="1" applyFont="1" applyNumberFormat="1">
      <alignment horizontal="center"/>
    </xf>
    <xf borderId="0" fillId="0" fontId="18" numFmtId="0" xfId="0" applyAlignment="1" applyFont="1">
      <alignment horizontal="center" readingOrder="0"/>
    </xf>
    <xf borderId="0" fillId="0" fontId="14" numFmtId="170" xfId="0" applyAlignment="1" applyFont="1" applyNumberFormat="1">
      <alignment horizontal="center"/>
    </xf>
    <xf borderId="0" fillId="0" fontId="2" numFmtId="180" xfId="0" applyAlignment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4" numFmtId="180" xfId="0" applyAlignment="1" applyFont="1" applyNumberFormat="1">
      <alignment horizontal="center" vertical="bottom"/>
    </xf>
    <xf borderId="0" fillId="0" fontId="2" numFmtId="181" xfId="0" applyAlignment="1" applyFont="1" applyNumberFormat="1">
      <alignment horizontal="center"/>
    </xf>
    <xf borderId="0" fillId="0" fontId="2" numFmtId="181" xfId="0" applyFont="1" applyNumberFormat="1"/>
    <xf borderId="0" fillId="4" fontId="11" numFmtId="0" xfId="0" applyAlignment="1" applyFont="1">
      <alignment horizontal="center" vertical="bottom"/>
    </xf>
    <xf borderId="0" fillId="4" fontId="11" numFmtId="182" xfId="0" applyAlignment="1" applyFont="1" applyNumberFormat="1">
      <alignment horizontal="center" vertical="bottom"/>
    </xf>
    <xf borderId="0" fillId="0" fontId="19" numFmtId="0" xfId="0" applyAlignment="1" applyFont="1">
      <alignment horizontal="center"/>
    </xf>
    <xf borderId="0" fillId="0" fontId="2" numFmtId="182" xfId="0" applyAlignment="1" applyFont="1" applyNumberFormat="1">
      <alignment horizontal="center"/>
    </xf>
    <xf borderId="0" fillId="0" fontId="2" numFmtId="174" xfId="0" applyAlignment="1" applyFont="1" applyNumberFormat="1">
      <alignment horizontal="center"/>
    </xf>
    <xf borderId="0" fillId="0" fontId="2" numFmtId="175" xfId="0" applyAlignment="1" applyFont="1" applyNumberFormat="1">
      <alignment horizontal="center"/>
    </xf>
    <xf borderId="0" fillId="0" fontId="2" numFmtId="176" xfId="0" applyAlignment="1" applyFont="1" applyNumberFormat="1">
      <alignment horizontal="center"/>
    </xf>
    <xf borderId="0" fillId="0" fontId="2" numFmtId="175" xfId="0" applyAlignment="1" applyFont="1" applyNumberFormat="1">
      <alignment horizontal="center"/>
    </xf>
    <xf borderId="0" fillId="0" fontId="14" numFmtId="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2" fontId="2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url.cn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://xtra.to" TargetMode="External"/><Relationship Id="rId41" Type="http://schemas.openxmlformats.org/officeDocument/2006/relationships/hyperlink" Target="http://eagr.to" TargetMode="External"/><Relationship Id="rId44" Type="http://schemas.openxmlformats.org/officeDocument/2006/relationships/hyperlink" Target="http://vqs.to" TargetMode="External"/><Relationship Id="rId43" Type="http://schemas.openxmlformats.org/officeDocument/2006/relationships/hyperlink" Target="http://lux.cn" TargetMode="External"/><Relationship Id="rId46" Type="http://schemas.openxmlformats.org/officeDocument/2006/relationships/hyperlink" Target="http://exro.to" TargetMode="External"/><Relationship Id="rId45" Type="http://schemas.openxmlformats.org/officeDocument/2006/relationships/hyperlink" Target="http://gvc.to" TargetMode="External"/><Relationship Id="rId107" Type="http://schemas.openxmlformats.org/officeDocument/2006/relationships/hyperlink" Target="http://alcur.pa" TargetMode="External"/><Relationship Id="rId106" Type="http://schemas.openxmlformats.org/officeDocument/2006/relationships/hyperlink" Target="http://gui.pa" TargetMode="External"/><Relationship Id="rId105" Type="http://schemas.openxmlformats.org/officeDocument/2006/relationships/hyperlink" Target="http://alvu.pa" TargetMode="External"/><Relationship Id="rId104" Type="http://schemas.openxmlformats.org/officeDocument/2006/relationships/hyperlink" Target="http://allix.pa" TargetMode="External"/><Relationship Id="rId109" Type="http://schemas.openxmlformats.org/officeDocument/2006/relationships/hyperlink" Target="http://1mz.si" TargetMode="External"/><Relationship Id="rId108" Type="http://schemas.openxmlformats.org/officeDocument/2006/relationships/hyperlink" Target="http://1846.hk" TargetMode="External"/><Relationship Id="rId48" Type="http://schemas.openxmlformats.org/officeDocument/2006/relationships/hyperlink" Target="http://dbo.to" TargetMode="External"/><Relationship Id="rId187" Type="http://schemas.openxmlformats.org/officeDocument/2006/relationships/hyperlink" Target="http://43b.si" TargetMode="External"/><Relationship Id="rId47" Type="http://schemas.openxmlformats.org/officeDocument/2006/relationships/hyperlink" Target="http://bee.cn" TargetMode="External"/><Relationship Id="rId186" Type="http://schemas.openxmlformats.org/officeDocument/2006/relationships/hyperlink" Target="http://ternor.st" TargetMode="External"/><Relationship Id="rId185" Type="http://schemas.openxmlformats.org/officeDocument/2006/relationships/hyperlink" Target="http://althe.pa" TargetMode="External"/><Relationship Id="rId49" Type="http://schemas.openxmlformats.org/officeDocument/2006/relationships/hyperlink" Target="http://fora.to" TargetMode="External"/><Relationship Id="rId184" Type="http://schemas.openxmlformats.org/officeDocument/2006/relationships/hyperlink" Target="http://its.si" TargetMode="External"/><Relationship Id="rId103" Type="http://schemas.openxmlformats.org/officeDocument/2006/relationships/hyperlink" Target="http://mlmca.pa" TargetMode="External"/><Relationship Id="rId102" Type="http://schemas.openxmlformats.org/officeDocument/2006/relationships/hyperlink" Target="http://scib.st" TargetMode="External"/><Relationship Id="rId101" Type="http://schemas.openxmlformats.org/officeDocument/2006/relationships/hyperlink" Target="http://ptrk.st" TargetMode="External"/><Relationship Id="rId189" Type="http://schemas.openxmlformats.org/officeDocument/2006/relationships/hyperlink" Target="http://anrg.to" TargetMode="External"/><Relationship Id="rId100" Type="http://schemas.openxmlformats.org/officeDocument/2006/relationships/hyperlink" Target="http://pax.st" TargetMode="External"/><Relationship Id="rId188" Type="http://schemas.openxmlformats.org/officeDocument/2006/relationships/hyperlink" Target="http://alsti.pa" TargetMode="External"/><Relationship Id="rId31" Type="http://schemas.openxmlformats.org/officeDocument/2006/relationships/hyperlink" Target="http://stc.to" TargetMode="External"/><Relationship Id="rId30" Type="http://schemas.openxmlformats.org/officeDocument/2006/relationships/hyperlink" Target="http://syz.to" TargetMode="External"/><Relationship Id="rId33" Type="http://schemas.openxmlformats.org/officeDocument/2006/relationships/hyperlink" Target="http://brag.to" TargetMode="External"/><Relationship Id="rId183" Type="http://schemas.openxmlformats.org/officeDocument/2006/relationships/hyperlink" Target="http://kuh.si" TargetMode="External"/><Relationship Id="rId32" Type="http://schemas.openxmlformats.org/officeDocument/2006/relationships/hyperlink" Target="http://ksi.to" TargetMode="External"/><Relationship Id="rId182" Type="http://schemas.openxmlformats.org/officeDocument/2006/relationships/hyperlink" Target="http://edr.mc" TargetMode="External"/><Relationship Id="rId35" Type="http://schemas.openxmlformats.org/officeDocument/2006/relationships/hyperlink" Target="http://dcsi.cn" TargetMode="External"/><Relationship Id="rId181" Type="http://schemas.openxmlformats.org/officeDocument/2006/relationships/hyperlink" Target="http://hmy.ax" TargetMode="External"/><Relationship Id="rId34" Type="http://schemas.openxmlformats.org/officeDocument/2006/relationships/hyperlink" Target="http://hai.to" TargetMode="External"/><Relationship Id="rId180" Type="http://schemas.openxmlformats.org/officeDocument/2006/relationships/hyperlink" Target="http://ilyda.at" TargetMode="External"/><Relationship Id="rId37" Type="http://schemas.openxmlformats.org/officeDocument/2006/relationships/hyperlink" Target="http://qtrh.to" TargetMode="External"/><Relationship Id="rId176" Type="http://schemas.openxmlformats.org/officeDocument/2006/relationships/hyperlink" Target="http://0071.hk" TargetMode="External"/><Relationship Id="rId36" Type="http://schemas.openxmlformats.org/officeDocument/2006/relationships/hyperlink" Target="http://illm.to" TargetMode="External"/><Relationship Id="rId175" Type="http://schemas.openxmlformats.org/officeDocument/2006/relationships/hyperlink" Target="http://sdv.ax" TargetMode="External"/><Relationship Id="rId39" Type="http://schemas.openxmlformats.org/officeDocument/2006/relationships/hyperlink" Target="http://tiny.to" TargetMode="External"/><Relationship Id="rId174" Type="http://schemas.openxmlformats.org/officeDocument/2006/relationships/hyperlink" Target="http://41b.si" TargetMode="External"/><Relationship Id="rId38" Type="http://schemas.openxmlformats.org/officeDocument/2006/relationships/hyperlink" Target="http://tgo.to" TargetMode="External"/><Relationship Id="rId173" Type="http://schemas.openxmlformats.org/officeDocument/2006/relationships/hyperlink" Target="http://beo.ax" TargetMode="External"/><Relationship Id="rId179" Type="http://schemas.openxmlformats.org/officeDocument/2006/relationships/hyperlink" Target="http://pnp.to" TargetMode="External"/><Relationship Id="rId178" Type="http://schemas.openxmlformats.org/officeDocument/2006/relationships/hyperlink" Target="http://sjj.de" TargetMode="External"/><Relationship Id="rId177" Type="http://schemas.openxmlformats.org/officeDocument/2006/relationships/hyperlink" Target="http://ceder.st" TargetMode="External"/><Relationship Id="rId20" Type="http://schemas.openxmlformats.org/officeDocument/2006/relationships/hyperlink" Target="http://nom.cn" TargetMode="External"/><Relationship Id="rId22" Type="http://schemas.openxmlformats.org/officeDocument/2006/relationships/hyperlink" Target="http://prr.cn" TargetMode="External"/><Relationship Id="rId21" Type="http://schemas.openxmlformats.org/officeDocument/2006/relationships/hyperlink" Target="http://slv.cn" TargetMode="External"/><Relationship Id="rId24" Type="http://schemas.openxmlformats.org/officeDocument/2006/relationships/hyperlink" Target="http://amc.to" TargetMode="External"/><Relationship Id="rId23" Type="http://schemas.openxmlformats.org/officeDocument/2006/relationships/hyperlink" Target="http://etg.to" TargetMode="External"/><Relationship Id="rId129" Type="http://schemas.openxmlformats.org/officeDocument/2006/relationships/hyperlink" Target="http://bcc.ax" TargetMode="External"/><Relationship Id="rId128" Type="http://schemas.openxmlformats.org/officeDocument/2006/relationships/hyperlink" Target="http://5gn.ax" TargetMode="External"/><Relationship Id="rId127" Type="http://schemas.openxmlformats.org/officeDocument/2006/relationships/hyperlink" Target="http://kyp.ax" TargetMode="External"/><Relationship Id="rId126" Type="http://schemas.openxmlformats.org/officeDocument/2006/relationships/hyperlink" Target="http://amx.ax" TargetMode="External"/><Relationship Id="rId26" Type="http://schemas.openxmlformats.org/officeDocument/2006/relationships/hyperlink" Target="http://sfd.to" TargetMode="External"/><Relationship Id="rId121" Type="http://schemas.openxmlformats.org/officeDocument/2006/relationships/hyperlink" Target="http://rth.ax" TargetMode="External"/><Relationship Id="rId25" Type="http://schemas.openxmlformats.org/officeDocument/2006/relationships/hyperlink" Target="http://tsk.to" TargetMode="External"/><Relationship Id="rId120" Type="http://schemas.openxmlformats.org/officeDocument/2006/relationships/hyperlink" Target="http://erd.ax" TargetMode="External"/><Relationship Id="rId28" Type="http://schemas.openxmlformats.org/officeDocument/2006/relationships/hyperlink" Target="http://vhi.to" TargetMode="External"/><Relationship Id="rId27" Type="http://schemas.openxmlformats.org/officeDocument/2006/relationships/hyperlink" Target="http://svb.to" TargetMode="External"/><Relationship Id="rId125" Type="http://schemas.openxmlformats.org/officeDocument/2006/relationships/hyperlink" Target="http://pro.ax" TargetMode="External"/><Relationship Id="rId29" Type="http://schemas.openxmlformats.org/officeDocument/2006/relationships/hyperlink" Target="http://vcm.to" TargetMode="External"/><Relationship Id="rId124" Type="http://schemas.openxmlformats.org/officeDocument/2006/relationships/hyperlink" Target="http://pro.ax" TargetMode="External"/><Relationship Id="rId123" Type="http://schemas.openxmlformats.org/officeDocument/2006/relationships/hyperlink" Target="http://aim.ax" TargetMode="External"/><Relationship Id="rId122" Type="http://schemas.openxmlformats.org/officeDocument/2006/relationships/hyperlink" Target="http://rkn.ax" TargetMode="External"/><Relationship Id="rId95" Type="http://schemas.openxmlformats.org/officeDocument/2006/relationships/hyperlink" Target="http://g2m.st" TargetMode="External"/><Relationship Id="rId94" Type="http://schemas.openxmlformats.org/officeDocument/2006/relationships/hyperlink" Target="http://unibap.st" TargetMode="External"/><Relationship Id="rId97" Type="http://schemas.openxmlformats.org/officeDocument/2006/relationships/hyperlink" Target="http://cs.st" TargetMode="External"/><Relationship Id="rId96" Type="http://schemas.openxmlformats.org/officeDocument/2006/relationships/hyperlink" Target="http://scout.st" TargetMode="External"/><Relationship Id="rId11" Type="http://schemas.openxmlformats.org/officeDocument/2006/relationships/hyperlink" Target="http://mcb.to" TargetMode="External"/><Relationship Id="rId99" Type="http://schemas.openxmlformats.org/officeDocument/2006/relationships/hyperlink" Target="http://uswe.st" TargetMode="External"/><Relationship Id="rId10" Type="http://schemas.openxmlformats.org/officeDocument/2006/relationships/hyperlink" Target="http://vle.to" TargetMode="External"/><Relationship Id="rId98" Type="http://schemas.openxmlformats.org/officeDocument/2006/relationships/hyperlink" Target="http://haypp.st" TargetMode="External"/><Relationship Id="rId13" Type="http://schemas.openxmlformats.org/officeDocument/2006/relationships/hyperlink" Target="http://aii.to" TargetMode="External"/><Relationship Id="rId12" Type="http://schemas.openxmlformats.org/officeDocument/2006/relationships/hyperlink" Target="http://geo.to" TargetMode="External"/><Relationship Id="rId91" Type="http://schemas.openxmlformats.org/officeDocument/2006/relationships/hyperlink" Target="http://g5en.st" TargetMode="External"/><Relationship Id="rId90" Type="http://schemas.openxmlformats.org/officeDocument/2006/relationships/hyperlink" Target="http://itech.st" TargetMode="External"/><Relationship Id="rId93" Type="http://schemas.openxmlformats.org/officeDocument/2006/relationships/hyperlink" Target="http://model.b.st" TargetMode="External"/><Relationship Id="rId92" Type="http://schemas.openxmlformats.org/officeDocument/2006/relationships/hyperlink" Target="http://hanza.st" TargetMode="External"/><Relationship Id="rId118" Type="http://schemas.openxmlformats.org/officeDocument/2006/relationships/hyperlink" Target="http://ad8.ax" TargetMode="External"/><Relationship Id="rId117" Type="http://schemas.openxmlformats.org/officeDocument/2006/relationships/hyperlink" Target="http://pvl.ax" TargetMode="External"/><Relationship Id="rId116" Type="http://schemas.openxmlformats.org/officeDocument/2006/relationships/hyperlink" Target="http://btn.ax" TargetMode="External"/><Relationship Id="rId115" Type="http://schemas.openxmlformats.org/officeDocument/2006/relationships/hyperlink" Target="http://pnc.ax" TargetMode="External"/><Relationship Id="rId119" Type="http://schemas.openxmlformats.org/officeDocument/2006/relationships/hyperlink" Target="http://dse.ax" TargetMode="External"/><Relationship Id="rId15" Type="http://schemas.openxmlformats.org/officeDocument/2006/relationships/hyperlink" Target="http://arg.to" TargetMode="External"/><Relationship Id="rId110" Type="http://schemas.openxmlformats.org/officeDocument/2006/relationships/hyperlink" Target="http://5cf.si" TargetMode="External"/><Relationship Id="rId14" Type="http://schemas.openxmlformats.org/officeDocument/2006/relationships/hyperlink" Target="http://dc.a.to" TargetMode="External"/><Relationship Id="rId17" Type="http://schemas.openxmlformats.org/officeDocument/2006/relationships/hyperlink" Target="http://ara.to" TargetMode="External"/><Relationship Id="rId16" Type="http://schemas.openxmlformats.org/officeDocument/2006/relationships/hyperlink" Target="http://glo.to" TargetMode="External"/><Relationship Id="rId19" Type="http://schemas.openxmlformats.org/officeDocument/2006/relationships/hyperlink" Target="http://npk.to" TargetMode="External"/><Relationship Id="rId114" Type="http://schemas.openxmlformats.org/officeDocument/2006/relationships/hyperlink" Target="http://kpg.ax" TargetMode="External"/><Relationship Id="rId18" Type="http://schemas.openxmlformats.org/officeDocument/2006/relationships/hyperlink" Target="http://hwo.to" TargetMode="External"/><Relationship Id="rId113" Type="http://schemas.openxmlformats.org/officeDocument/2006/relationships/hyperlink" Target="http://evs.br" TargetMode="External"/><Relationship Id="rId112" Type="http://schemas.openxmlformats.org/officeDocument/2006/relationships/hyperlink" Target="http://camb.br" TargetMode="External"/><Relationship Id="rId111" Type="http://schemas.openxmlformats.org/officeDocument/2006/relationships/hyperlink" Target="http://mour.br" TargetMode="External"/><Relationship Id="rId84" Type="http://schemas.openxmlformats.org/officeDocument/2006/relationships/hyperlink" Target="http://umdk.de" TargetMode="External"/><Relationship Id="rId83" Type="http://schemas.openxmlformats.org/officeDocument/2006/relationships/hyperlink" Target="http://qby.de" TargetMode="External"/><Relationship Id="rId86" Type="http://schemas.openxmlformats.org/officeDocument/2006/relationships/hyperlink" Target="http://ctt.st" TargetMode="External"/><Relationship Id="rId85" Type="http://schemas.openxmlformats.org/officeDocument/2006/relationships/hyperlink" Target="http://bkht.de" TargetMode="External"/><Relationship Id="rId88" Type="http://schemas.openxmlformats.org/officeDocument/2006/relationships/hyperlink" Target="http://green.st" TargetMode="External"/><Relationship Id="rId150" Type="http://schemas.openxmlformats.org/officeDocument/2006/relationships/hyperlink" Target="http://cte.ax" TargetMode="External"/><Relationship Id="rId87" Type="http://schemas.openxmlformats.org/officeDocument/2006/relationships/hyperlink" Target="http://teq.st" TargetMode="External"/><Relationship Id="rId89" Type="http://schemas.openxmlformats.org/officeDocument/2006/relationships/hyperlink" Target="http://bomill.st" TargetMode="External"/><Relationship Id="rId80" Type="http://schemas.openxmlformats.org/officeDocument/2006/relationships/hyperlink" Target="http://mxg.to" TargetMode="External"/><Relationship Id="rId82" Type="http://schemas.openxmlformats.org/officeDocument/2006/relationships/hyperlink" Target="http://ivu.de" TargetMode="External"/><Relationship Id="rId81" Type="http://schemas.openxmlformats.org/officeDocument/2006/relationships/hyperlink" Target="http://e.to" TargetMode="External"/><Relationship Id="rId1" Type="http://schemas.openxmlformats.org/officeDocument/2006/relationships/hyperlink" Target="http://crdl.to" TargetMode="External"/><Relationship Id="rId2" Type="http://schemas.openxmlformats.org/officeDocument/2006/relationships/hyperlink" Target="http://tsu.to" TargetMode="External"/><Relationship Id="rId3" Type="http://schemas.openxmlformats.org/officeDocument/2006/relationships/hyperlink" Target="http://cxi.to" TargetMode="External"/><Relationship Id="rId149" Type="http://schemas.openxmlformats.org/officeDocument/2006/relationships/hyperlink" Target="http://trj.ax" TargetMode="External"/><Relationship Id="rId4" Type="http://schemas.openxmlformats.org/officeDocument/2006/relationships/hyperlink" Target="http://aim.to" TargetMode="External"/><Relationship Id="rId148" Type="http://schemas.openxmlformats.org/officeDocument/2006/relationships/hyperlink" Target="http://cgs.ax" TargetMode="External"/><Relationship Id="rId9" Type="http://schemas.openxmlformats.org/officeDocument/2006/relationships/hyperlink" Target="http://aris.to" TargetMode="External"/><Relationship Id="rId143" Type="http://schemas.openxmlformats.org/officeDocument/2006/relationships/hyperlink" Target="http://obl.ax" TargetMode="External"/><Relationship Id="rId142" Type="http://schemas.openxmlformats.org/officeDocument/2006/relationships/hyperlink" Target="http://imb.ax" TargetMode="External"/><Relationship Id="rId141" Type="http://schemas.openxmlformats.org/officeDocument/2006/relationships/hyperlink" Target="http://lrk.ax" TargetMode="External"/><Relationship Id="rId140" Type="http://schemas.openxmlformats.org/officeDocument/2006/relationships/hyperlink" Target="http://cbo.ax" TargetMode="External"/><Relationship Id="rId5" Type="http://schemas.openxmlformats.org/officeDocument/2006/relationships/hyperlink" Target="http://bigg.cn" TargetMode="External"/><Relationship Id="rId147" Type="http://schemas.openxmlformats.org/officeDocument/2006/relationships/hyperlink" Target="http://tny.ax" TargetMode="External"/><Relationship Id="rId6" Type="http://schemas.openxmlformats.org/officeDocument/2006/relationships/hyperlink" Target="http://pbit.cn" TargetMode="External"/><Relationship Id="rId146" Type="http://schemas.openxmlformats.org/officeDocument/2006/relationships/hyperlink" Target="http://swp.ax" TargetMode="External"/><Relationship Id="rId7" Type="http://schemas.openxmlformats.org/officeDocument/2006/relationships/hyperlink" Target="http://hwo.to" TargetMode="External"/><Relationship Id="rId145" Type="http://schemas.openxmlformats.org/officeDocument/2006/relationships/hyperlink" Target="http://afl.ax" TargetMode="External"/><Relationship Id="rId8" Type="http://schemas.openxmlformats.org/officeDocument/2006/relationships/hyperlink" Target="http://tnz.to" TargetMode="External"/><Relationship Id="rId144" Type="http://schemas.openxmlformats.org/officeDocument/2006/relationships/hyperlink" Target="http://chl.ax" TargetMode="External"/><Relationship Id="rId73" Type="http://schemas.openxmlformats.org/officeDocument/2006/relationships/hyperlink" Target="http://taat.cn" TargetMode="External"/><Relationship Id="rId72" Type="http://schemas.openxmlformats.org/officeDocument/2006/relationships/hyperlink" Target="http://gec.to" TargetMode="External"/><Relationship Id="rId75" Type="http://schemas.openxmlformats.org/officeDocument/2006/relationships/hyperlink" Target="http://bdi.to" TargetMode="External"/><Relationship Id="rId74" Type="http://schemas.openxmlformats.org/officeDocument/2006/relationships/hyperlink" Target="http://gh.to" TargetMode="External"/><Relationship Id="rId77" Type="http://schemas.openxmlformats.org/officeDocument/2006/relationships/hyperlink" Target="http://dcm.to" TargetMode="External"/><Relationship Id="rId76" Type="http://schemas.openxmlformats.org/officeDocument/2006/relationships/hyperlink" Target="http://xau.to" TargetMode="External"/><Relationship Id="rId79" Type="http://schemas.openxmlformats.org/officeDocument/2006/relationships/hyperlink" Target="http://adco.to" TargetMode="External"/><Relationship Id="rId78" Type="http://schemas.openxmlformats.org/officeDocument/2006/relationships/hyperlink" Target="http://wild.to" TargetMode="External"/><Relationship Id="rId71" Type="http://schemas.openxmlformats.org/officeDocument/2006/relationships/hyperlink" Target="http://drt.to" TargetMode="External"/><Relationship Id="rId70" Type="http://schemas.openxmlformats.org/officeDocument/2006/relationships/hyperlink" Target="http://swp.to" TargetMode="External"/><Relationship Id="rId139" Type="http://schemas.openxmlformats.org/officeDocument/2006/relationships/hyperlink" Target="http://var.ax" TargetMode="External"/><Relationship Id="rId138" Type="http://schemas.openxmlformats.org/officeDocument/2006/relationships/hyperlink" Target="http://cmd.ax" TargetMode="External"/><Relationship Id="rId137" Type="http://schemas.openxmlformats.org/officeDocument/2006/relationships/hyperlink" Target="http://ida.ax" TargetMode="External"/><Relationship Id="rId132" Type="http://schemas.openxmlformats.org/officeDocument/2006/relationships/hyperlink" Target="http://cxz.ax" TargetMode="External"/><Relationship Id="rId131" Type="http://schemas.openxmlformats.org/officeDocument/2006/relationships/hyperlink" Target="http://4ds.ax" TargetMode="External"/><Relationship Id="rId130" Type="http://schemas.openxmlformats.org/officeDocument/2006/relationships/hyperlink" Target="http://ubi.ax" TargetMode="External"/><Relationship Id="rId136" Type="http://schemas.openxmlformats.org/officeDocument/2006/relationships/hyperlink" Target="http://arb.nz" TargetMode="External"/><Relationship Id="rId135" Type="http://schemas.openxmlformats.org/officeDocument/2006/relationships/hyperlink" Target="http://kcn.ax" TargetMode="External"/><Relationship Id="rId134" Type="http://schemas.openxmlformats.org/officeDocument/2006/relationships/hyperlink" Target="http://tbr.ax" TargetMode="External"/><Relationship Id="rId133" Type="http://schemas.openxmlformats.org/officeDocument/2006/relationships/hyperlink" Target="http://8co.ax" TargetMode="External"/><Relationship Id="rId62" Type="http://schemas.openxmlformats.org/officeDocument/2006/relationships/hyperlink" Target="http://qipt.to" TargetMode="External"/><Relationship Id="rId61" Type="http://schemas.openxmlformats.org/officeDocument/2006/relationships/hyperlink" Target="http://mdp.to" TargetMode="External"/><Relationship Id="rId64" Type="http://schemas.openxmlformats.org/officeDocument/2006/relationships/hyperlink" Target="http://mbx.to" TargetMode="External"/><Relationship Id="rId63" Type="http://schemas.openxmlformats.org/officeDocument/2006/relationships/hyperlink" Target="http://ctx.to" TargetMode="External"/><Relationship Id="rId66" Type="http://schemas.openxmlformats.org/officeDocument/2006/relationships/hyperlink" Target="http://vibe.cn" TargetMode="External"/><Relationship Id="rId172" Type="http://schemas.openxmlformats.org/officeDocument/2006/relationships/hyperlink" Target="http://cybt.cn" TargetMode="External"/><Relationship Id="rId65" Type="http://schemas.openxmlformats.org/officeDocument/2006/relationships/hyperlink" Target="http://glow.cn" TargetMode="External"/><Relationship Id="rId171" Type="http://schemas.openxmlformats.org/officeDocument/2006/relationships/hyperlink" Target="http://0423.hk" TargetMode="External"/><Relationship Id="rId68" Type="http://schemas.openxmlformats.org/officeDocument/2006/relationships/hyperlink" Target="http://kits.to" TargetMode="External"/><Relationship Id="rId170" Type="http://schemas.openxmlformats.org/officeDocument/2006/relationships/hyperlink" Target="http://g50.si" TargetMode="External"/><Relationship Id="rId67" Type="http://schemas.openxmlformats.org/officeDocument/2006/relationships/hyperlink" Target="http://acq.to" TargetMode="External"/><Relationship Id="rId60" Type="http://schemas.openxmlformats.org/officeDocument/2006/relationships/hyperlink" Target="http://th.to" TargetMode="External"/><Relationship Id="rId165" Type="http://schemas.openxmlformats.org/officeDocument/2006/relationships/hyperlink" Target="http://akw.pa" TargetMode="External"/><Relationship Id="rId69" Type="http://schemas.openxmlformats.org/officeDocument/2006/relationships/hyperlink" Target="http://adw.a.to" TargetMode="External"/><Relationship Id="rId164" Type="http://schemas.openxmlformats.org/officeDocument/2006/relationships/hyperlink" Target="http://mce.ax" TargetMode="External"/><Relationship Id="rId163" Type="http://schemas.openxmlformats.org/officeDocument/2006/relationships/hyperlink" Target="http://clr.mc" TargetMode="External"/><Relationship Id="rId162" Type="http://schemas.openxmlformats.org/officeDocument/2006/relationships/hyperlink" Target="http://pay.br" TargetMode="External"/><Relationship Id="rId169" Type="http://schemas.openxmlformats.org/officeDocument/2006/relationships/hyperlink" Target="http://isft.cn" TargetMode="External"/><Relationship Id="rId168" Type="http://schemas.openxmlformats.org/officeDocument/2006/relationships/hyperlink" Target="http://1995.hk" TargetMode="External"/><Relationship Id="rId167" Type="http://schemas.openxmlformats.org/officeDocument/2006/relationships/hyperlink" Target="http://v5q.si" TargetMode="External"/><Relationship Id="rId166" Type="http://schemas.openxmlformats.org/officeDocument/2006/relationships/hyperlink" Target="http://briq.at" TargetMode="External"/><Relationship Id="rId51" Type="http://schemas.openxmlformats.org/officeDocument/2006/relationships/hyperlink" Target="http://chr.to" TargetMode="External"/><Relationship Id="rId50" Type="http://schemas.openxmlformats.org/officeDocument/2006/relationships/hyperlink" Target="http://tvk.to" TargetMode="External"/><Relationship Id="rId53" Type="http://schemas.openxmlformats.org/officeDocument/2006/relationships/hyperlink" Target="http://drx.to" TargetMode="External"/><Relationship Id="rId52" Type="http://schemas.openxmlformats.org/officeDocument/2006/relationships/hyperlink" Target="http://hmm.a.to" TargetMode="External"/><Relationship Id="rId55" Type="http://schemas.openxmlformats.org/officeDocument/2006/relationships/hyperlink" Target="http://zte.cn" TargetMode="External"/><Relationship Id="rId161" Type="http://schemas.openxmlformats.org/officeDocument/2006/relationships/hyperlink" Target="http://bet.bd" TargetMode="External"/><Relationship Id="rId54" Type="http://schemas.openxmlformats.org/officeDocument/2006/relationships/hyperlink" Target="http://sxp.to" TargetMode="External"/><Relationship Id="rId160" Type="http://schemas.openxmlformats.org/officeDocument/2006/relationships/hyperlink" Target="http://flexo.at" TargetMode="External"/><Relationship Id="rId57" Type="http://schemas.openxmlformats.org/officeDocument/2006/relationships/hyperlink" Target="http://vln.to" TargetMode="External"/><Relationship Id="rId56" Type="http://schemas.openxmlformats.org/officeDocument/2006/relationships/hyperlink" Target="http://grid.to" TargetMode="External"/><Relationship Id="rId159" Type="http://schemas.openxmlformats.org/officeDocument/2006/relationships/hyperlink" Target="http://priua.pr" TargetMode="External"/><Relationship Id="rId59" Type="http://schemas.openxmlformats.org/officeDocument/2006/relationships/hyperlink" Target="http://cph.to" TargetMode="External"/><Relationship Id="rId154" Type="http://schemas.openxmlformats.org/officeDocument/2006/relationships/hyperlink" Target="http://vee.ax" TargetMode="External"/><Relationship Id="rId58" Type="http://schemas.openxmlformats.org/officeDocument/2006/relationships/hyperlink" Target="http://dr.to" TargetMode="External"/><Relationship Id="rId153" Type="http://schemas.openxmlformats.org/officeDocument/2006/relationships/hyperlink" Target="http://ubi.ax" TargetMode="External"/><Relationship Id="rId152" Type="http://schemas.openxmlformats.org/officeDocument/2006/relationships/hyperlink" Target="http://phx.ax" TargetMode="External"/><Relationship Id="rId151" Type="http://schemas.openxmlformats.org/officeDocument/2006/relationships/hyperlink" Target="http://som.ax" TargetMode="External"/><Relationship Id="rId158" Type="http://schemas.openxmlformats.org/officeDocument/2006/relationships/hyperlink" Target="http://ala.it" TargetMode="External"/><Relationship Id="rId157" Type="http://schemas.openxmlformats.org/officeDocument/2006/relationships/hyperlink" Target="http://clg.ax" TargetMode="External"/><Relationship Id="rId156" Type="http://schemas.openxmlformats.org/officeDocument/2006/relationships/hyperlink" Target="http://nvx.ax" TargetMode="External"/><Relationship Id="rId155" Type="http://schemas.openxmlformats.org/officeDocument/2006/relationships/hyperlink" Target="http://sgi.a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://crdl.to" TargetMode="External"/><Relationship Id="rId3" Type="http://schemas.openxmlformats.org/officeDocument/2006/relationships/hyperlink" Target="http://vmd.to/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://cxi.to/" TargetMode="External"/><Relationship Id="rId3" Type="http://schemas.openxmlformats.org/officeDocument/2006/relationships/hyperlink" Target="http://aim.to/" TargetMode="External"/><Relationship Id="rId4" Type="http://schemas.openxmlformats.org/officeDocument/2006/relationships/hyperlink" Target="http://bigg.cn/" TargetMode="External"/><Relationship Id="rId5" Type="http://schemas.openxmlformats.org/officeDocument/2006/relationships/hyperlink" Target="http://pbit.cn/" TargetMode="External"/><Relationship Id="rId6" Type="http://schemas.openxmlformats.org/officeDocument/2006/relationships/hyperlink" Target="http://pnp.to/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://etg.to" TargetMode="External"/><Relationship Id="rId3" Type="http://schemas.openxmlformats.org/officeDocument/2006/relationships/hyperlink" Target="http://amc.to" TargetMode="External"/><Relationship Id="rId4" Type="http://schemas.openxmlformats.org/officeDocument/2006/relationships/hyperlink" Target="http://tsk.to" TargetMode="External"/><Relationship Id="rId5" Type="http://schemas.openxmlformats.org/officeDocument/2006/relationships/hyperlink" Target="http://sfd.to" TargetMode="External"/><Relationship Id="rId6" Type="http://schemas.openxmlformats.org/officeDocument/2006/relationships/hyperlink" Target="http://svb.to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://vqs.to" TargetMode="External"/><Relationship Id="rId10" Type="http://schemas.openxmlformats.org/officeDocument/2006/relationships/hyperlink" Target="http://lux.cn" TargetMode="External"/><Relationship Id="rId13" Type="http://schemas.openxmlformats.org/officeDocument/2006/relationships/hyperlink" Target="http://bee.cn" TargetMode="External"/><Relationship Id="rId12" Type="http://schemas.openxmlformats.org/officeDocument/2006/relationships/hyperlink" Target="http://gvc.to" TargetMode="External"/><Relationship Id="rId15" Type="http://schemas.openxmlformats.org/officeDocument/2006/relationships/hyperlink" Target="http://cybt.cn/" TargetMode="External"/><Relationship Id="rId14" Type="http://schemas.openxmlformats.org/officeDocument/2006/relationships/hyperlink" Target="http://fora.to/" TargetMode="External"/><Relationship Id="rId17" Type="http://schemas.openxmlformats.org/officeDocument/2006/relationships/vmlDrawing" Target="../drawings/vmlDrawing11.vml"/><Relationship Id="rId16" Type="http://schemas.openxmlformats.org/officeDocument/2006/relationships/drawing" Target="../drawings/drawing12.xml"/><Relationship Id="rId1" Type="http://schemas.openxmlformats.org/officeDocument/2006/relationships/comments" Target="../comments11.xml"/><Relationship Id="rId2" Type="http://schemas.openxmlformats.org/officeDocument/2006/relationships/hyperlink" Target="http://brag.to" TargetMode="External"/><Relationship Id="rId3" Type="http://schemas.openxmlformats.org/officeDocument/2006/relationships/hyperlink" Target="http://hai.to" TargetMode="External"/><Relationship Id="rId4" Type="http://schemas.openxmlformats.org/officeDocument/2006/relationships/hyperlink" Target="http://dcsi.cn" TargetMode="External"/><Relationship Id="rId9" Type="http://schemas.openxmlformats.org/officeDocument/2006/relationships/hyperlink" Target="http://xtra.to" TargetMode="External"/><Relationship Id="rId5" Type="http://schemas.openxmlformats.org/officeDocument/2006/relationships/hyperlink" Target="http://illm.to" TargetMode="External"/><Relationship Id="rId6" Type="http://schemas.openxmlformats.org/officeDocument/2006/relationships/hyperlink" Target="http://tgo.to" TargetMode="External"/><Relationship Id="rId7" Type="http://schemas.openxmlformats.org/officeDocument/2006/relationships/hyperlink" Target="http://url.cn" TargetMode="External"/><Relationship Id="rId8" Type="http://schemas.openxmlformats.org/officeDocument/2006/relationships/hyperlink" Target="http://eagr.to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://anrg.to/" TargetMode="External"/><Relationship Id="rId3" Type="http://schemas.openxmlformats.org/officeDocument/2006/relationships/drawing" Target="../drawings/drawing13.xml"/><Relationship Id="rId4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://cph.to" TargetMode="External"/><Relationship Id="rId3" Type="http://schemas.openxmlformats.org/officeDocument/2006/relationships/hyperlink" Target="http://th.to" TargetMode="External"/><Relationship Id="rId4" Type="http://schemas.openxmlformats.org/officeDocument/2006/relationships/hyperlink" Target="http://mdp.to" TargetMode="External"/><Relationship Id="rId9" Type="http://schemas.openxmlformats.org/officeDocument/2006/relationships/vmlDrawing" Target="../drawings/vmlDrawing13.vml"/><Relationship Id="rId5" Type="http://schemas.openxmlformats.org/officeDocument/2006/relationships/hyperlink" Target="http://pmn.to/" TargetMode="External"/><Relationship Id="rId6" Type="http://schemas.openxmlformats.org/officeDocument/2006/relationships/hyperlink" Target="http://ctx.to" TargetMode="External"/><Relationship Id="rId7" Type="http://schemas.openxmlformats.org/officeDocument/2006/relationships/hyperlink" Target="http://mbx.to" TargetMode="External"/><Relationship Id="rId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hyperlink" Target="http://acq.to" TargetMode="External"/><Relationship Id="rId3" Type="http://schemas.openxmlformats.org/officeDocument/2006/relationships/hyperlink" Target="http://kits.to" TargetMode="External"/><Relationship Id="rId4" Type="http://schemas.openxmlformats.org/officeDocument/2006/relationships/hyperlink" Target="http://adw.a.to" TargetMode="External"/><Relationship Id="rId9" Type="http://schemas.openxmlformats.org/officeDocument/2006/relationships/vmlDrawing" Target="../drawings/vmlDrawing14.vml"/><Relationship Id="rId5" Type="http://schemas.openxmlformats.org/officeDocument/2006/relationships/hyperlink" Target="http://swp.to" TargetMode="External"/><Relationship Id="rId6" Type="http://schemas.openxmlformats.org/officeDocument/2006/relationships/hyperlink" Target="http://drt.to" TargetMode="External"/><Relationship Id="rId7" Type="http://schemas.openxmlformats.org/officeDocument/2006/relationships/hyperlink" Target="http://gec.to" TargetMode="External"/><Relationship Id="rId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://xau.to" TargetMode="External"/><Relationship Id="rId3" Type="http://schemas.openxmlformats.org/officeDocument/2006/relationships/hyperlink" Target="http://dcm.to" TargetMode="External"/><Relationship Id="rId4" Type="http://schemas.openxmlformats.org/officeDocument/2006/relationships/hyperlink" Target="http://wild.to" TargetMode="External"/><Relationship Id="rId5" Type="http://schemas.openxmlformats.org/officeDocument/2006/relationships/hyperlink" Target="http://adco.to" TargetMode="External"/><Relationship Id="rId6" Type="http://schemas.openxmlformats.org/officeDocument/2006/relationships/drawing" Target="../drawings/drawing16.xml"/><Relationship Id="rId7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hyperlink" Target="http://mxg.to" TargetMode="External"/><Relationship Id="rId3" Type="http://schemas.openxmlformats.org/officeDocument/2006/relationships/hyperlink" Target="http://e.to" TargetMode="Externa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://ceder.st/" TargetMode="External"/><Relationship Id="rId22" Type="http://schemas.openxmlformats.org/officeDocument/2006/relationships/hyperlink" Target="http://edr.mc/" TargetMode="External"/><Relationship Id="rId21" Type="http://schemas.openxmlformats.org/officeDocument/2006/relationships/hyperlink" Target="http://sjj.de/" TargetMode="External"/><Relationship Id="rId24" Type="http://schemas.openxmlformats.org/officeDocument/2006/relationships/vmlDrawing" Target="../drawings/vmlDrawing17.vml"/><Relationship Id="rId23" Type="http://schemas.openxmlformats.org/officeDocument/2006/relationships/drawing" Target="../drawings/drawing18.xml"/><Relationship Id="rId11" Type="http://schemas.openxmlformats.org/officeDocument/2006/relationships/hyperlink" Target="http://scout.st" TargetMode="External"/><Relationship Id="rId10" Type="http://schemas.openxmlformats.org/officeDocument/2006/relationships/hyperlink" Target="http://g2m.st/" TargetMode="External"/><Relationship Id="rId13" Type="http://schemas.openxmlformats.org/officeDocument/2006/relationships/hyperlink" Target="http://uswe.st" TargetMode="External"/><Relationship Id="rId12" Type="http://schemas.openxmlformats.org/officeDocument/2006/relationships/hyperlink" Target="http://cs.st" TargetMode="External"/><Relationship Id="rId15" Type="http://schemas.openxmlformats.org/officeDocument/2006/relationships/hyperlink" Target="http://gui.pa" TargetMode="External"/><Relationship Id="rId14" Type="http://schemas.openxmlformats.org/officeDocument/2006/relationships/hyperlink" Target="http://scib.st" TargetMode="External"/><Relationship Id="rId17" Type="http://schemas.openxmlformats.org/officeDocument/2006/relationships/hyperlink" Target="http://evs.br" TargetMode="External"/><Relationship Id="rId16" Type="http://schemas.openxmlformats.org/officeDocument/2006/relationships/hyperlink" Target="http://alcur.pa" TargetMode="External"/><Relationship Id="rId19" Type="http://schemas.openxmlformats.org/officeDocument/2006/relationships/hyperlink" Target="http://briq.at/" TargetMode="External"/><Relationship Id="rId18" Type="http://schemas.openxmlformats.org/officeDocument/2006/relationships/hyperlink" Target="http://akw.pa/" TargetMode="External"/><Relationship Id="rId1" Type="http://schemas.openxmlformats.org/officeDocument/2006/relationships/comments" Target="../comments17.xml"/><Relationship Id="rId2" Type="http://schemas.openxmlformats.org/officeDocument/2006/relationships/hyperlink" Target="http://ivu.de" TargetMode="External"/><Relationship Id="rId3" Type="http://schemas.openxmlformats.org/officeDocument/2006/relationships/hyperlink" Target="http://qby.de" TargetMode="External"/><Relationship Id="rId4" Type="http://schemas.openxmlformats.org/officeDocument/2006/relationships/hyperlink" Target="http://umdk.de" TargetMode="External"/><Relationship Id="rId9" Type="http://schemas.openxmlformats.org/officeDocument/2006/relationships/hyperlink" Target="http://unibap.st" TargetMode="External"/><Relationship Id="rId5" Type="http://schemas.openxmlformats.org/officeDocument/2006/relationships/hyperlink" Target="http://bkht.de/" TargetMode="External"/><Relationship Id="rId6" Type="http://schemas.openxmlformats.org/officeDocument/2006/relationships/hyperlink" Target="http://green.st" TargetMode="External"/><Relationship Id="rId7" Type="http://schemas.openxmlformats.org/officeDocument/2006/relationships/hyperlink" Target="http://bomill.st" TargetMode="External"/><Relationship Id="rId8" Type="http://schemas.openxmlformats.org/officeDocument/2006/relationships/hyperlink" Target="http://model.b.st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hyperlink" Target="http://0071.hk/" TargetMode="External"/><Relationship Id="rId3" Type="http://schemas.openxmlformats.org/officeDocument/2006/relationships/hyperlink" Target="http://kuh.si/" TargetMode="External"/><Relationship Id="rId4" Type="http://schemas.openxmlformats.org/officeDocument/2006/relationships/hyperlink" Target="http://its.si/" TargetMode="External"/><Relationship Id="rId5" Type="http://schemas.openxmlformats.org/officeDocument/2006/relationships/hyperlink" Target="http://43b.si/" TargetMode="External"/><Relationship Id="rId6" Type="http://schemas.openxmlformats.org/officeDocument/2006/relationships/drawing" Target="../drawings/drawing26.xml"/><Relationship Id="rId7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hyperlink" Target="http://kpg.ax" TargetMode="External"/><Relationship Id="rId3" Type="http://schemas.openxmlformats.org/officeDocument/2006/relationships/hyperlink" Target="http://pnc.ax" TargetMode="External"/><Relationship Id="rId4" Type="http://schemas.openxmlformats.org/officeDocument/2006/relationships/hyperlink" Target="http://btn.ax" TargetMode="External"/><Relationship Id="rId5" Type="http://schemas.openxmlformats.org/officeDocument/2006/relationships/hyperlink" Target="http://pvl.ax" TargetMode="External"/><Relationship Id="rId6" Type="http://schemas.openxmlformats.org/officeDocument/2006/relationships/drawing" Target="../drawings/drawing27.xml"/><Relationship Id="rId7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hyperlink" Target="http://bcc.ax" TargetMode="External"/><Relationship Id="rId10" Type="http://schemas.openxmlformats.org/officeDocument/2006/relationships/hyperlink" Target="http://5gn.ax" TargetMode="External"/><Relationship Id="rId13" Type="http://schemas.openxmlformats.org/officeDocument/2006/relationships/hyperlink" Target="http://cxz.ax" TargetMode="External"/><Relationship Id="rId12" Type="http://schemas.openxmlformats.org/officeDocument/2006/relationships/hyperlink" Target="http://4ds.ax" TargetMode="External"/><Relationship Id="rId15" Type="http://schemas.openxmlformats.org/officeDocument/2006/relationships/drawing" Target="../drawings/drawing28.xml"/><Relationship Id="rId14" Type="http://schemas.openxmlformats.org/officeDocument/2006/relationships/hyperlink" Target="http://8co.ax" TargetMode="External"/><Relationship Id="rId16" Type="http://schemas.openxmlformats.org/officeDocument/2006/relationships/vmlDrawing" Target="../drawings/vmlDrawing27.vml"/><Relationship Id="rId1" Type="http://schemas.openxmlformats.org/officeDocument/2006/relationships/comments" Target="../comments27.xml"/><Relationship Id="rId2" Type="http://schemas.openxmlformats.org/officeDocument/2006/relationships/hyperlink" Target="http://ad8.ax" TargetMode="External"/><Relationship Id="rId3" Type="http://schemas.openxmlformats.org/officeDocument/2006/relationships/hyperlink" Target="http://dse.ax" TargetMode="External"/><Relationship Id="rId4" Type="http://schemas.openxmlformats.org/officeDocument/2006/relationships/hyperlink" Target="http://erd.ax" TargetMode="External"/><Relationship Id="rId9" Type="http://schemas.openxmlformats.org/officeDocument/2006/relationships/hyperlink" Target="http://amx.ax" TargetMode="External"/><Relationship Id="rId5" Type="http://schemas.openxmlformats.org/officeDocument/2006/relationships/hyperlink" Target="http://rth.ax" TargetMode="External"/><Relationship Id="rId6" Type="http://schemas.openxmlformats.org/officeDocument/2006/relationships/hyperlink" Target="http://rkn.ax" TargetMode="External"/><Relationship Id="rId7" Type="http://schemas.openxmlformats.org/officeDocument/2006/relationships/hyperlink" Target="http://aim.ax" TargetMode="External"/><Relationship Id="rId8" Type="http://schemas.openxmlformats.org/officeDocument/2006/relationships/hyperlink" Target="http://pro.ax" TargetMode="External"/></Relationships>
</file>

<file path=xl/worksheets/_rels/sheet2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28.vml"/><Relationship Id="rId1" Type="http://schemas.openxmlformats.org/officeDocument/2006/relationships/comments" Target="../comments28.xml"/><Relationship Id="rId2" Type="http://schemas.openxmlformats.org/officeDocument/2006/relationships/hyperlink" Target="http://tbr.ax" TargetMode="External"/><Relationship Id="rId3" Type="http://schemas.openxmlformats.org/officeDocument/2006/relationships/hyperlink" Target="http://kcn.ax" TargetMode="External"/><Relationship Id="rId4" Type="http://schemas.openxmlformats.org/officeDocument/2006/relationships/hyperlink" Target="http://arb.nz" TargetMode="External"/><Relationship Id="rId9" Type="http://schemas.openxmlformats.org/officeDocument/2006/relationships/drawing" Target="../drawings/drawing29.xml"/><Relationship Id="rId5" Type="http://schemas.openxmlformats.org/officeDocument/2006/relationships/hyperlink" Target="http://ida.ax" TargetMode="External"/><Relationship Id="rId6" Type="http://schemas.openxmlformats.org/officeDocument/2006/relationships/hyperlink" Target="http://cmd.ax" TargetMode="External"/><Relationship Id="rId7" Type="http://schemas.openxmlformats.org/officeDocument/2006/relationships/hyperlink" Target="http://var.ax" TargetMode="External"/><Relationship Id="rId8" Type="http://schemas.openxmlformats.org/officeDocument/2006/relationships/hyperlink" Target="http://sdv.ax/" TargetMode="External"/></Relationships>
</file>

<file path=xl/worksheets/_rels/sheet3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29.vml"/><Relationship Id="rId1" Type="http://schemas.openxmlformats.org/officeDocument/2006/relationships/comments" Target="../comments29.xml"/><Relationship Id="rId2" Type="http://schemas.openxmlformats.org/officeDocument/2006/relationships/hyperlink" Target="http://cbo.ax" TargetMode="External"/><Relationship Id="rId3" Type="http://schemas.openxmlformats.org/officeDocument/2006/relationships/hyperlink" Target="http://lrk.ax" TargetMode="External"/><Relationship Id="rId4" Type="http://schemas.openxmlformats.org/officeDocument/2006/relationships/hyperlink" Target="http://obl.ax" TargetMode="External"/><Relationship Id="rId9" Type="http://schemas.openxmlformats.org/officeDocument/2006/relationships/drawing" Target="../drawings/drawing30.xml"/><Relationship Id="rId5" Type="http://schemas.openxmlformats.org/officeDocument/2006/relationships/hyperlink" Target="http://chl.ax" TargetMode="External"/><Relationship Id="rId6" Type="http://schemas.openxmlformats.org/officeDocument/2006/relationships/hyperlink" Target="http://afl.ax" TargetMode="External"/><Relationship Id="rId7" Type="http://schemas.openxmlformats.org/officeDocument/2006/relationships/hyperlink" Target="http://swp.ax" TargetMode="External"/><Relationship Id="rId8" Type="http://schemas.openxmlformats.org/officeDocument/2006/relationships/hyperlink" Target="http://tny.ax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hyperlink" Target="http://cgs.ax" TargetMode="External"/><Relationship Id="rId3" Type="http://schemas.openxmlformats.org/officeDocument/2006/relationships/hyperlink" Target="http://trj.ax" TargetMode="External"/><Relationship Id="rId4" Type="http://schemas.openxmlformats.org/officeDocument/2006/relationships/hyperlink" Target="http://cte.ax" TargetMode="External"/><Relationship Id="rId9" Type="http://schemas.openxmlformats.org/officeDocument/2006/relationships/vmlDrawing" Target="../drawings/vmlDrawing30.vml"/><Relationship Id="rId5" Type="http://schemas.openxmlformats.org/officeDocument/2006/relationships/hyperlink" Target="http://som.ax" TargetMode="External"/><Relationship Id="rId6" Type="http://schemas.openxmlformats.org/officeDocument/2006/relationships/hyperlink" Target="http://phx.ax" TargetMode="External"/><Relationship Id="rId7" Type="http://schemas.openxmlformats.org/officeDocument/2006/relationships/hyperlink" Target="http://ubi.ax" TargetMode="External"/><Relationship Id="rId8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hyperlink" Target="http://vee.ax" TargetMode="External"/><Relationship Id="rId3" Type="http://schemas.openxmlformats.org/officeDocument/2006/relationships/hyperlink" Target="http://sgi.ax" TargetMode="External"/><Relationship Id="rId4" Type="http://schemas.openxmlformats.org/officeDocument/2006/relationships/hyperlink" Target="http://nvx.ax" TargetMode="External"/><Relationship Id="rId5" Type="http://schemas.openxmlformats.org/officeDocument/2006/relationships/hyperlink" Target="http://clg.ax" TargetMode="External"/><Relationship Id="rId6" Type="http://schemas.openxmlformats.org/officeDocument/2006/relationships/drawing" Target="../drawings/drawing32.xml"/><Relationship Id="rId7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community.microcapclub.com/forums/topic/3136-morses-club-plc-mcllon/" TargetMode="External"/><Relationship Id="rId42" Type="http://schemas.openxmlformats.org/officeDocument/2006/relationships/hyperlink" Target="https://community.microcapclub.com/forums/topic/3347-chicken-soup-for-the-soul-entertainment-inc-csse/" TargetMode="External"/><Relationship Id="rId41" Type="http://schemas.openxmlformats.org/officeDocument/2006/relationships/hyperlink" Target="https://community.microcapclub.com/forums/topic/3236-endor-ag-endrfotc/" TargetMode="External"/><Relationship Id="rId44" Type="http://schemas.openxmlformats.org/officeDocument/2006/relationships/hyperlink" Target="https://community.microcapclub.com/forums/topic/3600-express-expr/" TargetMode="External"/><Relationship Id="rId43" Type="http://schemas.openxmlformats.org/officeDocument/2006/relationships/hyperlink" Target="https://community.microcapclub.com/forums/topic/3582-loyalty-ventures-inc-lylt/" TargetMode="External"/><Relationship Id="rId46" Type="http://schemas.openxmlformats.org/officeDocument/2006/relationships/hyperlink" Target="https://community.microcapclub.com/forums/topic/3380-raysearch-laboratories-ray-bst-27rf/" TargetMode="External"/><Relationship Id="rId45" Type="http://schemas.openxmlformats.org/officeDocument/2006/relationships/hyperlink" Target="https://community.microcapclub.com/forums/topic/3985-hostmore-plc-morel/" TargetMode="External"/><Relationship Id="rId48" Type="http://schemas.openxmlformats.org/officeDocument/2006/relationships/hyperlink" Target="https://community.microcapclub.com/forums/topic/3538-despegar-desp/" TargetMode="External"/><Relationship Id="rId47" Type="http://schemas.openxmlformats.org/officeDocument/2006/relationships/hyperlink" Target="https://community.microcapclub.com/forums/topic/3085-spark-networks-lov/" TargetMode="External"/><Relationship Id="rId49" Type="http://schemas.openxmlformats.org/officeDocument/2006/relationships/hyperlink" Target="https://community.microcapclub.com/forums/topic/812-american-riviera-bank-arbv/" TargetMode="External"/><Relationship Id="rId31" Type="http://schemas.openxmlformats.org/officeDocument/2006/relationships/hyperlink" Target="https://community.microcapclub.com/forums/topic/2443-neubase-therapeutics-inc%C2%A0nbse/" TargetMode="External"/><Relationship Id="rId30" Type="http://schemas.openxmlformats.org/officeDocument/2006/relationships/hyperlink" Target="https://community.microcapclub.com/forums/topic/2336-bowflex-inc-bfx/" TargetMode="External"/><Relationship Id="rId33" Type="http://schemas.openxmlformats.org/officeDocument/2006/relationships/hyperlink" Target="https://community.microcapclub.com/forums/topic/2573-sonic-foundry-sofo/" TargetMode="External"/><Relationship Id="rId32" Type="http://schemas.openxmlformats.org/officeDocument/2006/relationships/hyperlink" Target="https://community.microcapclub.com/forums/topic/2558-passur-aerospace-pssr/" TargetMode="External"/><Relationship Id="rId35" Type="http://schemas.openxmlformats.org/officeDocument/2006/relationships/hyperlink" Target="https://community.microcapclub.com/forums/topic/2955-zovio-zvo/" TargetMode="External"/><Relationship Id="rId34" Type="http://schemas.openxmlformats.org/officeDocument/2006/relationships/hyperlink" Target="https://community.microcapclub.com/forums/topic/2923-assure-holdings-ionm/" TargetMode="External"/><Relationship Id="rId37" Type="http://schemas.openxmlformats.org/officeDocument/2006/relationships/hyperlink" Target="https://community.microcapclub.com/forums/topic/2997-delta-apparel-dla/" TargetMode="External"/><Relationship Id="rId36" Type="http://schemas.openxmlformats.org/officeDocument/2006/relationships/hyperlink" Target="https://community.microcapclub.com/forums/topic/2967-allegiance-coal-asxahq/" TargetMode="External"/><Relationship Id="rId39" Type="http://schemas.openxmlformats.org/officeDocument/2006/relationships/hyperlink" Target="https://community.microcapclub.com/forums/topic/3089-real-luck-group-luckvlukef/" TargetMode="External"/><Relationship Id="rId38" Type="http://schemas.openxmlformats.org/officeDocument/2006/relationships/hyperlink" Target="https://community.microcapclub.com/forums/topic/3052-danavation-dvncn/" TargetMode="External"/><Relationship Id="rId20" Type="http://schemas.openxmlformats.org/officeDocument/2006/relationships/hyperlink" Target="https://community.microcapclub.com/forums/topic/1823-liberated-syndication-lsyn/" TargetMode="External"/><Relationship Id="rId22" Type="http://schemas.openxmlformats.org/officeDocument/2006/relationships/hyperlink" Target="https://community.microcapclub.com/forums/topic/1872-billing-services-group-lon-bill-otc-blguf/" TargetMode="External"/><Relationship Id="rId21" Type="http://schemas.openxmlformats.org/officeDocument/2006/relationships/hyperlink" Target="https://community.microcapclub.com/forums/topic/1855-peekaboo-beans-beanv/" TargetMode="External"/><Relationship Id="rId24" Type="http://schemas.openxmlformats.org/officeDocument/2006/relationships/hyperlink" Target="https://community.microcapclub.com/forums/topic/2028-electronic-control-security-inc-ekcs/" TargetMode="External"/><Relationship Id="rId23" Type="http://schemas.openxmlformats.org/officeDocument/2006/relationships/hyperlink" Target="https://community.microcapclub.com/forums/topic/1981-bluerush-btvv/" TargetMode="External"/><Relationship Id="rId26" Type="http://schemas.openxmlformats.org/officeDocument/2006/relationships/hyperlink" Target="https://community.microcapclub.com/forums/topic/2142-pelatro-plc-ptro/" TargetMode="External"/><Relationship Id="rId25" Type="http://schemas.openxmlformats.org/officeDocument/2006/relationships/hyperlink" Target="https://community.microcapclub.com/forums/topic/2080-school-specialty-inc-scoo/" TargetMode="External"/><Relationship Id="rId28" Type="http://schemas.openxmlformats.org/officeDocument/2006/relationships/hyperlink" Target="https://community.microcapclub.com/forums/topic/2184-akoustis-technologies-inc-akts/" TargetMode="External"/><Relationship Id="rId27" Type="http://schemas.openxmlformats.org/officeDocument/2006/relationships/hyperlink" Target="https://community.microcapclub.com/forums/topic/2149-arcimoto-fuv/" TargetMode="External"/><Relationship Id="rId29" Type="http://schemas.openxmlformats.org/officeDocument/2006/relationships/hyperlink" Target="https://community.microcapclub.com/forums/topic/2333-mondias-natural-products-nhpv/" TargetMode="External"/><Relationship Id="rId95" Type="http://schemas.openxmlformats.org/officeDocument/2006/relationships/hyperlink" Target="https://community.microcapclub.com/forums/topic/1054-dynamic-technologies-group-inc-dtgv-erlif/" TargetMode="External"/><Relationship Id="rId94" Type="http://schemas.openxmlformats.org/officeDocument/2006/relationships/hyperlink" Target="http://pal.ax" TargetMode="External"/><Relationship Id="rId97" Type="http://schemas.openxmlformats.org/officeDocument/2006/relationships/hyperlink" Target="https://community.microcapclub.com/forums/topic/4433-blue-ant-media-corporation-brmif/" TargetMode="External"/><Relationship Id="rId96" Type="http://schemas.openxmlformats.org/officeDocument/2006/relationships/hyperlink" Target="https://community.microcapclub.com/forums/topic/2222-xebec-adsorption-xbcv/" TargetMode="External"/><Relationship Id="rId11" Type="http://schemas.openxmlformats.org/officeDocument/2006/relationships/hyperlink" Target="https://community.microcapclub.com/forums/topic/1090-determine-dtrm/" TargetMode="External"/><Relationship Id="rId99" Type="http://schemas.openxmlformats.org/officeDocument/2006/relationships/drawing" Target="../drawings/drawing33.xml"/><Relationship Id="rId10" Type="http://schemas.openxmlformats.org/officeDocument/2006/relationships/hyperlink" Target="https://community.microcapclub.com/forums/topic/998-prism-technologies-przm/" TargetMode="External"/><Relationship Id="rId98" Type="http://schemas.openxmlformats.org/officeDocument/2006/relationships/hyperlink" Target="http://brmi.to" TargetMode="External"/><Relationship Id="rId13" Type="http://schemas.openxmlformats.org/officeDocument/2006/relationships/hyperlink" Target="https://community.microcapclub.com/forums/topic/1213-vicinity-motor-vev/" TargetMode="External"/><Relationship Id="rId12" Type="http://schemas.openxmlformats.org/officeDocument/2006/relationships/hyperlink" Target="https://community.microcapclub.com/forums/topic/1155-ivrnet-inc-iviv/" TargetMode="External"/><Relationship Id="rId91" Type="http://schemas.openxmlformats.org/officeDocument/2006/relationships/hyperlink" Target="https://community.microcapclub.com/forums/topic/3186-millennium-investment-acquisition-company-milc/" TargetMode="External"/><Relationship Id="rId90" Type="http://schemas.openxmlformats.org/officeDocument/2006/relationships/hyperlink" Target="https://community.microcapclub.com/forums/topic/1371-amrep-corporation-axr/" TargetMode="External"/><Relationship Id="rId93" Type="http://schemas.openxmlformats.org/officeDocument/2006/relationships/hyperlink" Target="https://community.microcapclub.com/forums/topic/3236-endor-ag-endrfotc/" TargetMode="External"/><Relationship Id="rId92" Type="http://schemas.openxmlformats.org/officeDocument/2006/relationships/hyperlink" Target="http://cki.to" TargetMode="External"/><Relationship Id="rId15" Type="http://schemas.openxmlformats.org/officeDocument/2006/relationships/hyperlink" Target="https://community.microcapclub.com/forums/topic/1677-rewardstream-rewv/" TargetMode="External"/><Relationship Id="rId14" Type="http://schemas.openxmlformats.org/officeDocument/2006/relationships/hyperlink" Target="https://community.microcapclub.com/forums/topic/1411-memex-oeev/" TargetMode="External"/><Relationship Id="rId17" Type="http://schemas.openxmlformats.org/officeDocument/2006/relationships/hyperlink" Target="https://community.microcapclub.com/forums/topic/1730-atw-tech-atwv/" TargetMode="External"/><Relationship Id="rId16" Type="http://schemas.openxmlformats.org/officeDocument/2006/relationships/hyperlink" Target="https://community.microcapclub.com/forums/topic/1675-urthecast-urtolfdef/" TargetMode="External"/><Relationship Id="rId19" Type="http://schemas.openxmlformats.org/officeDocument/2006/relationships/hyperlink" Target="https://community.microcapclub.com/forums/topic/1761-trackx-tkxv/" TargetMode="External"/><Relationship Id="rId18" Type="http://schemas.openxmlformats.org/officeDocument/2006/relationships/hyperlink" Target="https://community.microcapclub.com/forums/topic/1739-alphinat-npav/" TargetMode="External"/><Relationship Id="rId84" Type="http://schemas.openxmlformats.org/officeDocument/2006/relationships/hyperlink" Target="https://community.microcapclub.com/forums/topic/3753-computer-task-group-ctg/" TargetMode="External"/><Relationship Id="rId83" Type="http://schemas.openxmlformats.org/officeDocument/2006/relationships/hyperlink" Target="https://community.microcapclub.com/forums/topic/3173-srax-inc-srax/" TargetMode="External"/><Relationship Id="rId86" Type="http://schemas.openxmlformats.org/officeDocument/2006/relationships/hyperlink" Target="https://community.microcapclub.com/forums/topic/1748-first-choice-healthcare-inc-fchs/" TargetMode="External"/><Relationship Id="rId85" Type="http://schemas.openxmlformats.org/officeDocument/2006/relationships/hyperlink" Target="https://community.microcapclub.com/forums/topic/1716-spectra7-microsystems-sevto-spvnf/" TargetMode="External"/><Relationship Id="rId88" Type="http://schemas.openxmlformats.org/officeDocument/2006/relationships/hyperlink" Target="https://community.microcapclub.com/forums/topic/45-vertex-energy-vtnr/" TargetMode="External"/><Relationship Id="rId87" Type="http://schemas.openxmlformats.org/officeDocument/2006/relationships/hyperlink" Target="https://community.microcapclub.com/forums/topic/2927-newtopia-inc-newuv/" TargetMode="External"/><Relationship Id="rId89" Type="http://schemas.openxmlformats.org/officeDocument/2006/relationships/hyperlink" Target="https://community.microcapclub.com/forums/topic/1548-keweenaw-land-association-kewl/" TargetMode="External"/><Relationship Id="rId80" Type="http://schemas.openxmlformats.org/officeDocument/2006/relationships/hyperlink" Target="https://community.microcapclub.com/forums/topic/1146-everybody-loves-languages-ellv-lmdcf/" TargetMode="External"/><Relationship Id="rId82" Type="http://schemas.openxmlformats.org/officeDocument/2006/relationships/hyperlink" Target="https://community.microcapclub.com/forums/topic/2651-schmitt-industries-smit/" TargetMode="External"/><Relationship Id="rId81" Type="http://schemas.openxmlformats.org/officeDocument/2006/relationships/hyperlink" Target="https://community.microcapclub.com/forums/topic/3826-innovid-ctv/" TargetMode="External"/><Relationship Id="rId1" Type="http://schemas.openxmlformats.org/officeDocument/2006/relationships/hyperlink" Target="https://community.microcapclub.com/forums/topic/508-b-scada-scda/" TargetMode="External"/><Relationship Id="rId2" Type="http://schemas.openxmlformats.org/officeDocument/2006/relationships/hyperlink" Target="https://community.microcapclub.com/forums/topic/339-ryu-apparel-ryuv/page/3/" TargetMode="External"/><Relationship Id="rId3" Type="http://schemas.openxmlformats.org/officeDocument/2006/relationships/hyperlink" Target="https://community.microcapclub.com/forums/topic/652-muscle-pharm-corp-mslp/" TargetMode="External"/><Relationship Id="rId4" Type="http://schemas.openxmlformats.org/officeDocument/2006/relationships/hyperlink" Target="https://community.microcapclub.com/forums/topic/708-two-rivers-water-farming-company-turv/" TargetMode="External"/><Relationship Id="rId9" Type="http://schemas.openxmlformats.org/officeDocument/2006/relationships/hyperlink" Target="https://community.microcapclub.com/forums/topic/840-forevergreen-worldwide-fvrg/" TargetMode="External"/><Relationship Id="rId5" Type="http://schemas.openxmlformats.org/officeDocument/2006/relationships/hyperlink" Target="https://community.microcapclub.com/forums/topic/734-tix-corporation-tixc/" TargetMode="External"/><Relationship Id="rId6" Type="http://schemas.openxmlformats.org/officeDocument/2006/relationships/hyperlink" Target="https://community.microcapclub.com/forums/topic/766-hooper-holmes-hh/" TargetMode="External"/><Relationship Id="rId7" Type="http://schemas.openxmlformats.org/officeDocument/2006/relationships/hyperlink" Target="https://community.microcapclub.com/forums/topic/826-contrafect-cfrx/" TargetMode="External"/><Relationship Id="rId8" Type="http://schemas.openxmlformats.org/officeDocument/2006/relationships/hyperlink" Target="https://community.microcapclub.com/forums/topic/834-inpixon-inpx/" TargetMode="External"/><Relationship Id="rId73" Type="http://schemas.openxmlformats.org/officeDocument/2006/relationships/hyperlink" Target="https://community.microcapclub.com/forums/topic/2332-avenue-therapeutics-atxi/" TargetMode="External"/><Relationship Id="rId72" Type="http://schemas.openxmlformats.org/officeDocument/2006/relationships/hyperlink" Target="https://community.microcapclub.com/forums/topic/3404-mitesco-miti/" TargetMode="External"/><Relationship Id="rId75" Type="http://schemas.openxmlformats.org/officeDocument/2006/relationships/hyperlink" Target="https://community.microcapclub.com/forums/topic/3063-lasalle-exploration-lsxv/" TargetMode="External"/><Relationship Id="rId74" Type="http://schemas.openxmlformats.org/officeDocument/2006/relationships/hyperlink" Target="https://community.microcapclub.com/forums/topic/1292-lite-access-technologies-ltecse-ltccf/" TargetMode="External"/><Relationship Id="rId77" Type="http://schemas.openxmlformats.org/officeDocument/2006/relationships/hyperlink" Target="https://community.microcapclub.com/forums/topic/4137-luxurban-hotels-inc-luxh/" TargetMode="External"/><Relationship Id="rId76" Type="http://schemas.openxmlformats.org/officeDocument/2006/relationships/hyperlink" Target="https://community.microcapclub.com/forums/topic/1088-remark-media-mark/" TargetMode="External"/><Relationship Id="rId79" Type="http://schemas.openxmlformats.org/officeDocument/2006/relationships/hyperlink" Target="https://community.microcapclub.com/forums/topic/695-tru-precious-metals-truv/" TargetMode="External"/><Relationship Id="rId78" Type="http://schemas.openxmlformats.org/officeDocument/2006/relationships/hyperlink" Target="https://community.microcapclub.com/forums/topic/1944-qyou-media-qyouv/" TargetMode="External"/><Relationship Id="rId71" Type="http://schemas.openxmlformats.org/officeDocument/2006/relationships/hyperlink" Target="https://community.microcapclub.com/forums/topic/4067-equillium-inc-eq/" TargetMode="External"/><Relationship Id="rId70" Type="http://schemas.openxmlformats.org/officeDocument/2006/relationships/hyperlink" Target="https://community.microcapclub.com/forums/topic/624-spar-group-sgrp/" TargetMode="External"/><Relationship Id="rId62" Type="http://schemas.openxmlformats.org/officeDocument/2006/relationships/hyperlink" Target="https://community.microcapclub.com/forums/topic/3323-senestech-snes/" TargetMode="External"/><Relationship Id="rId61" Type="http://schemas.openxmlformats.org/officeDocument/2006/relationships/hyperlink" Target="https://community.microcapclub.com/forums/topic/2812-the-valens-company-vlnsto/" TargetMode="External"/><Relationship Id="rId64" Type="http://schemas.openxmlformats.org/officeDocument/2006/relationships/hyperlink" Target="https://community.microcapclub.com/forums/topic/1591-gold-royalty-groy/" TargetMode="External"/><Relationship Id="rId63" Type="http://schemas.openxmlformats.org/officeDocument/2006/relationships/hyperlink" Target="https://community.microcapclub.com/forums/topic/1153-sol-strategies-inc-hodlcn/" TargetMode="External"/><Relationship Id="rId66" Type="http://schemas.openxmlformats.org/officeDocument/2006/relationships/hyperlink" Target="https://community.microcapclub.com/forums/topic/2575-muscle-maker-grill-gril/" TargetMode="External"/><Relationship Id="rId65" Type="http://schemas.openxmlformats.org/officeDocument/2006/relationships/hyperlink" Target="https://community.microcapclub.com/forums/topic/2912-biosig-technologies-bsgm/" TargetMode="External"/><Relationship Id="rId68" Type="http://schemas.openxmlformats.org/officeDocument/2006/relationships/hyperlink" Target="https://community.microcapclub.com/forums/topic/3548-gullberg-jansson-ab-gjab-9d7f/" TargetMode="External"/><Relationship Id="rId67" Type="http://schemas.openxmlformats.org/officeDocument/2006/relationships/hyperlink" Target="https://community.microcapclub.com/forums/topic/914-socket-mobile-sckt/" TargetMode="External"/><Relationship Id="rId60" Type="http://schemas.openxmlformats.org/officeDocument/2006/relationships/hyperlink" Target="https://community.microcapclub.com/forums/topic/2505-streamline-health-solutions-strm/" TargetMode="External"/><Relationship Id="rId69" Type="http://schemas.openxmlformats.org/officeDocument/2006/relationships/hyperlink" Target="https://community.microcapclub.com/forums/topic/3255-ispecimen-ispc/" TargetMode="External"/><Relationship Id="rId51" Type="http://schemas.openxmlformats.org/officeDocument/2006/relationships/hyperlink" Target="https://community.microcapclub.com/forums/topic/929-gwr-global-water-resources-gwrto-gwgwf/" TargetMode="External"/><Relationship Id="rId50" Type="http://schemas.openxmlformats.org/officeDocument/2006/relationships/hyperlink" Target="https://community.microcapclub.com/forums/topic/1891-arcturus-therapeutics-arct/" TargetMode="External"/><Relationship Id="rId53" Type="http://schemas.openxmlformats.org/officeDocument/2006/relationships/hyperlink" Target="https://community.microcapclub.com/forums/topic/1931-eastman-kodak-kodk/" TargetMode="External"/><Relationship Id="rId52" Type="http://schemas.openxmlformats.org/officeDocument/2006/relationships/hyperlink" Target="https://community.microcapclub.com/forums/topic/1062-rocket-pharmaceuticals-rckt/" TargetMode="External"/><Relationship Id="rId55" Type="http://schemas.openxmlformats.org/officeDocument/2006/relationships/hyperlink" Target="https://community.microcapclub.com/forums/topic/206-immucell-iccc/" TargetMode="External"/><Relationship Id="rId54" Type="http://schemas.openxmlformats.org/officeDocument/2006/relationships/hyperlink" Target="https://community.microcapclub.com/forums/topic/902-supercom-spcb/" TargetMode="External"/><Relationship Id="rId57" Type="http://schemas.openxmlformats.org/officeDocument/2006/relationships/hyperlink" Target="https://community.microcapclub.com/forums/topic/1203-avalo-therapeutics-avtx/" TargetMode="External"/><Relationship Id="rId56" Type="http://schemas.openxmlformats.org/officeDocument/2006/relationships/hyperlink" Target="https://community.microcapclub.com/forums/topic/4819-2seventy-bio-inc-tsvt/" TargetMode="External"/><Relationship Id="rId59" Type="http://schemas.openxmlformats.org/officeDocument/2006/relationships/hyperlink" Target="https://community.microcapclub.com/forums/topic/286-terawulf-wulf/" TargetMode="External"/><Relationship Id="rId58" Type="http://schemas.openxmlformats.org/officeDocument/2006/relationships/hyperlink" Target="https://community.microcapclub.com/forums/topic/1637-helius-medical-hsmto-hsd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0"/>
    <col customWidth="1" min="3" max="4" width="8.88"/>
    <col customWidth="1" min="5" max="16" width="8.38"/>
    <col customWidth="1" min="17" max="17" width="11.25"/>
    <col customWidth="1" min="18" max="18" width="8.38"/>
    <col customWidth="1" min="19" max="19" width="12.5"/>
    <col customWidth="1" min="20" max="20" width="9.25"/>
    <col customWidth="1" min="21" max="21" width="13.75"/>
    <col customWidth="1" min="22" max="22" width="8.38"/>
    <col customWidth="1" min="23" max="23" width="9.25"/>
    <col customWidth="1" min="24" max="24" width="15.88"/>
    <col customWidth="1" min="25" max="25" width="13.0"/>
    <col customWidth="1" min="26" max="26" width="8.38"/>
    <col customWidth="1" min="27" max="27" width="9.75"/>
    <col customWidth="1" min="32" max="32" width="10.88"/>
    <col customWidth="1" min="33" max="33" width="11.88"/>
    <col customWidth="1" min="35" max="35" width="14.63"/>
    <col customWidth="1" min="36" max="36" width="15.13"/>
    <col customWidth="1" min="37" max="37" width="10.63"/>
    <col customWidth="1" min="38" max="38" width="15.25"/>
    <col customWidth="1" min="39" max="39" width="14.38"/>
    <col customWidth="1" min="40" max="40" width="15.88"/>
    <col customWidth="1" min="43" max="43" width="13.5"/>
    <col customWidth="1" min="45" max="45" width="19.2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3" t="s">
        <v>5</v>
      </c>
      <c r="H1" s="5" t="s">
        <v>6</v>
      </c>
      <c r="I1" s="2" t="s">
        <v>7</v>
      </c>
      <c r="J1" s="2" t="s">
        <v>8</v>
      </c>
      <c r="K1" s="2" t="s">
        <v>9</v>
      </c>
      <c r="L1" s="6" t="s">
        <v>10</v>
      </c>
      <c r="M1" s="4" t="s">
        <v>11</v>
      </c>
      <c r="N1" s="2" t="s">
        <v>12</v>
      </c>
      <c r="O1" s="6" t="s">
        <v>13</v>
      </c>
      <c r="P1" s="2" t="s">
        <v>14</v>
      </c>
      <c r="Q1" s="7" t="s">
        <v>15</v>
      </c>
      <c r="R1" s="2" t="s">
        <v>16</v>
      </c>
      <c r="S1" s="4" t="s">
        <v>17</v>
      </c>
      <c r="T1" s="2" t="s">
        <v>18</v>
      </c>
      <c r="U1" s="4" t="s">
        <v>19</v>
      </c>
      <c r="V1" s="2" t="s">
        <v>20</v>
      </c>
      <c r="W1" s="5" t="s">
        <v>21</v>
      </c>
      <c r="X1" s="2" t="s">
        <v>22</v>
      </c>
      <c r="Y1" s="2" t="s">
        <v>23</v>
      </c>
      <c r="Z1" s="6" t="s">
        <v>24</v>
      </c>
      <c r="AA1" s="2" t="s">
        <v>25</v>
      </c>
      <c r="AB1" s="8" t="s">
        <v>26</v>
      </c>
      <c r="AC1" s="8" t="s">
        <v>27</v>
      </c>
      <c r="AD1" s="6" t="s">
        <v>28</v>
      </c>
      <c r="AE1" s="6" t="s">
        <v>29</v>
      </c>
      <c r="AF1" s="3" t="s">
        <v>30</v>
      </c>
      <c r="AG1" s="4" t="s">
        <v>31</v>
      </c>
      <c r="AH1" s="4" t="s">
        <v>32</v>
      </c>
      <c r="AI1" s="7" t="s">
        <v>33</v>
      </c>
      <c r="AJ1" s="7" t="s">
        <v>34</v>
      </c>
      <c r="AK1" s="2" t="s">
        <v>35</v>
      </c>
      <c r="AL1" s="2" t="s">
        <v>36</v>
      </c>
      <c r="AM1" s="2" t="s">
        <v>37</v>
      </c>
    </row>
    <row r="2">
      <c r="A2" s="9" t="s">
        <v>38</v>
      </c>
      <c r="B2" s="10" t="s">
        <v>39</v>
      </c>
      <c r="C2" s="11">
        <v>-0.56</v>
      </c>
      <c r="D2" s="2">
        <v>0.045778085</v>
      </c>
      <c r="E2" s="4">
        <v>-0.091298684</v>
      </c>
      <c r="F2" s="2">
        <v>-20.9459</v>
      </c>
      <c r="G2" s="2" t="s">
        <v>39</v>
      </c>
      <c r="H2" s="2">
        <v>0.2963</v>
      </c>
      <c r="I2" s="2">
        <v>0.0</v>
      </c>
      <c r="J2" s="2">
        <v>-2.1912167</v>
      </c>
      <c r="K2" s="2" t="s">
        <v>39</v>
      </c>
      <c r="L2" s="6" t="s">
        <v>39</v>
      </c>
      <c r="M2" s="4">
        <v>3.96015</v>
      </c>
      <c r="N2" s="2">
        <v>2.8110893</v>
      </c>
      <c r="O2" s="6" t="s">
        <v>39</v>
      </c>
      <c r="P2" s="2">
        <v>0.0017576141</v>
      </c>
      <c r="Q2" s="7">
        <v>0.72726</v>
      </c>
      <c r="R2" s="2" t="s">
        <v>39</v>
      </c>
      <c r="S2" s="4" t="s">
        <v>39</v>
      </c>
      <c r="T2" s="2">
        <v>0.9741707</v>
      </c>
      <c r="U2" s="4" t="s">
        <v>39</v>
      </c>
      <c r="V2" s="2">
        <v>-0.9794</v>
      </c>
      <c r="W2" s="2">
        <v>-0.8302</v>
      </c>
      <c r="X2" s="2" t="s">
        <v>39</v>
      </c>
      <c r="Y2" s="2" t="s">
        <v>39</v>
      </c>
      <c r="Z2" s="6"/>
      <c r="AA2" s="6" t="s">
        <v>39</v>
      </c>
      <c r="AB2" s="8">
        <v>1.2801472</v>
      </c>
      <c r="AC2" s="8" t="s">
        <v>39</v>
      </c>
      <c r="AD2" s="6">
        <v>0.30796728</v>
      </c>
      <c r="AE2" s="6">
        <v>-0.558441</v>
      </c>
      <c r="AF2" s="2" t="s">
        <v>39</v>
      </c>
      <c r="AG2" s="4">
        <v>4.19544</v>
      </c>
      <c r="AH2" s="4">
        <v>-2.21151</v>
      </c>
      <c r="AI2" s="7">
        <v>0.051</v>
      </c>
      <c r="AJ2" s="7">
        <v>82.26</v>
      </c>
      <c r="AK2" s="2">
        <v>-7.18099</v>
      </c>
      <c r="AL2" s="2" t="s">
        <v>39</v>
      </c>
      <c r="AM2" s="2">
        <v>0.32108018</v>
      </c>
    </row>
    <row r="3">
      <c r="A3" s="9" t="s">
        <v>40</v>
      </c>
      <c r="B3" s="12"/>
      <c r="C3" s="13">
        <v>0.1312</v>
      </c>
      <c r="D3" s="3">
        <v>0.06155537</v>
      </c>
      <c r="E3" s="4">
        <v>0.18308796</v>
      </c>
      <c r="F3" s="5">
        <v>0.41564506</v>
      </c>
      <c r="G3" s="3"/>
      <c r="H3" s="5">
        <v>0.2572</v>
      </c>
      <c r="I3" s="5">
        <v>0.18829301</v>
      </c>
      <c r="J3" s="5">
        <v>0.0038859139</v>
      </c>
      <c r="K3" s="5"/>
      <c r="L3" s="6"/>
      <c r="M3" s="4">
        <v>34.961</v>
      </c>
      <c r="N3" s="5">
        <v>0.6393161</v>
      </c>
      <c r="O3" s="6"/>
      <c r="P3" s="5">
        <v>0.017451437</v>
      </c>
      <c r="Q3" s="7" t="s">
        <v>39</v>
      </c>
      <c r="R3" s="5"/>
      <c r="S3" s="4" t="s">
        <v>39</v>
      </c>
      <c r="T3" s="5">
        <v>0.27727455</v>
      </c>
      <c r="U3" s="4"/>
      <c r="V3" s="5">
        <v>-0.506248</v>
      </c>
      <c r="W3" s="5">
        <v>0.0127</v>
      </c>
      <c r="X3" s="5"/>
      <c r="Y3" s="5"/>
      <c r="Z3" s="6">
        <v>79.08767</v>
      </c>
      <c r="AA3" s="6">
        <v>24.905401</v>
      </c>
      <c r="AB3" s="8">
        <v>0.7936849</v>
      </c>
      <c r="AC3" s="8"/>
      <c r="AD3" s="6">
        <v>150.76901</v>
      </c>
      <c r="AE3" s="6">
        <v>8.098859</v>
      </c>
      <c r="AF3" s="3"/>
      <c r="AG3" s="4">
        <v>377.5485</v>
      </c>
      <c r="AH3" s="4">
        <v>283.1442</v>
      </c>
      <c r="AI3" s="7">
        <v>14.48</v>
      </c>
      <c r="AJ3" s="7">
        <v>26.49</v>
      </c>
      <c r="AK3" s="14">
        <v>1.878</v>
      </c>
      <c r="AL3" s="14"/>
      <c r="AM3" s="14">
        <v>-0.4143127</v>
      </c>
    </row>
    <row r="4">
      <c r="A4" s="9" t="s">
        <v>41</v>
      </c>
      <c r="B4" s="12"/>
      <c r="C4" s="13">
        <v>-0.3871</v>
      </c>
      <c r="D4" s="3">
        <v>-0.13786851</v>
      </c>
      <c r="E4" s="4">
        <v>-1.3306202</v>
      </c>
      <c r="F4" s="5">
        <v>-0.6921076</v>
      </c>
      <c r="G4" s="3"/>
      <c r="H4" s="5">
        <v>0.0676</v>
      </c>
      <c r="I4" s="5">
        <v>0.33289343</v>
      </c>
      <c r="J4" s="5">
        <v>-0.22335532</v>
      </c>
      <c r="K4" s="5"/>
      <c r="L4" s="6"/>
      <c r="M4" s="4">
        <v>-1.679</v>
      </c>
      <c r="N4" s="5">
        <v>0.16113244</v>
      </c>
      <c r="O4" s="6"/>
      <c r="P4" s="5">
        <v>0.004239152</v>
      </c>
      <c r="Q4" s="7" t="s">
        <v>39</v>
      </c>
      <c r="R4" s="5"/>
      <c r="S4" s="4" t="s">
        <v>39</v>
      </c>
      <c r="T4" s="5">
        <v>0.09304611</v>
      </c>
      <c r="U4" s="4"/>
      <c r="V4" s="5">
        <v>-0.32514092</v>
      </c>
      <c r="W4" s="5">
        <v>-0.4368</v>
      </c>
      <c r="X4" s="5"/>
      <c r="Y4" s="5"/>
      <c r="Z4" s="15"/>
      <c r="AA4" s="6">
        <v>1.0699426</v>
      </c>
      <c r="AB4" s="8">
        <v>0.09278145</v>
      </c>
      <c r="AC4" s="8"/>
      <c r="AD4" s="6">
        <v>-0.67358994</v>
      </c>
      <c r="AE4" s="6">
        <v>-2.2406194</v>
      </c>
      <c r="AF4" s="3"/>
      <c r="AG4" s="4">
        <v>2.32</v>
      </c>
      <c r="AH4" s="4">
        <v>3.762</v>
      </c>
      <c r="AI4" s="7" t="s">
        <v>39</v>
      </c>
      <c r="AJ4" s="7">
        <v>5.16</v>
      </c>
      <c r="AK4" s="14">
        <v>-5.585</v>
      </c>
      <c r="AL4" s="14"/>
      <c r="AM4" s="14">
        <v>0.019537123</v>
      </c>
    </row>
    <row r="5">
      <c r="A5" s="9" t="s">
        <v>42</v>
      </c>
      <c r="B5" s="12"/>
      <c r="C5" s="13">
        <v>0.2645</v>
      </c>
      <c r="D5" s="2" t="s">
        <v>39</v>
      </c>
      <c r="E5" s="4">
        <v>-0.3556507</v>
      </c>
      <c r="F5" s="2" t="s">
        <v>39</v>
      </c>
      <c r="G5" s="2"/>
      <c r="H5" s="5">
        <v>0.75</v>
      </c>
      <c r="I5" s="2">
        <v>12.327381</v>
      </c>
      <c r="J5" s="2">
        <v>-12.755953</v>
      </c>
      <c r="K5" s="5"/>
      <c r="L5" s="6"/>
      <c r="M5" s="4">
        <v>0.0</v>
      </c>
      <c r="N5" s="2" t="s">
        <v>39</v>
      </c>
      <c r="O5" s="6"/>
      <c r="P5" s="2" t="s">
        <v>39</v>
      </c>
      <c r="Q5" s="7">
        <v>0.359</v>
      </c>
      <c r="R5" s="2"/>
      <c r="S5" s="4" t="s">
        <v>39</v>
      </c>
      <c r="T5" s="2">
        <v>0.614155</v>
      </c>
      <c r="U5" s="4"/>
      <c r="V5" s="5">
        <v>-0.7908</v>
      </c>
      <c r="W5" s="5">
        <v>-0.2247</v>
      </c>
      <c r="X5" s="2"/>
      <c r="Y5" s="2"/>
      <c r="Z5" s="6"/>
      <c r="AA5" s="6"/>
      <c r="AB5" s="8">
        <v>205.09525</v>
      </c>
      <c r="AC5" s="8"/>
      <c r="AD5" s="6">
        <v>-13.758749</v>
      </c>
      <c r="AE5" s="6"/>
      <c r="AF5" s="2"/>
      <c r="AG5" s="4">
        <v>34.82723</v>
      </c>
      <c r="AH5" s="4">
        <v>29.485</v>
      </c>
      <c r="AI5" s="7">
        <v>5.9</v>
      </c>
      <c r="AJ5" s="7">
        <v>5.84</v>
      </c>
      <c r="AK5" s="2">
        <v>-2.143</v>
      </c>
      <c r="AL5" s="2"/>
      <c r="AM5" s="2" t="s">
        <v>39</v>
      </c>
    </row>
    <row r="6">
      <c r="A6" s="9" t="s">
        <v>43</v>
      </c>
      <c r="B6" s="16"/>
      <c r="C6" s="17">
        <v>-0.4248</v>
      </c>
      <c r="D6" s="18">
        <v>-0.12822299</v>
      </c>
      <c r="E6" s="16">
        <v>-0.31139722</v>
      </c>
      <c r="F6" s="19">
        <v>-0.46814975</v>
      </c>
      <c r="G6" s="19"/>
      <c r="H6" s="20">
        <v>0.1917</v>
      </c>
      <c r="I6" s="19">
        <v>0.38631046</v>
      </c>
      <c r="J6" s="19">
        <v>-0.48854575</v>
      </c>
      <c r="K6" s="20"/>
      <c r="L6" s="21"/>
      <c r="M6" s="16">
        <v>-22.84184</v>
      </c>
      <c r="N6" s="19">
        <v>0.720281</v>
      </c>
      <c r="O6" s="21"/>
      <c r="P6" s="19">
        <v>0.00525471</v>
      </c>
      <c r="Q6" s="22">
        <v>2.7225</v>
      </c>
      <c r="R6" s="19"/>
      <c r="S6" s="16">
        <v>6.01222</v>
      </c>
      <c r="T6" s="19">
        <v>0.049638845</v>
      </c>
      <c r="U6" s="16"/>
      <c r="V6" s="20">
        <v>-0.0764</v>
      </c>
      <c r="W6" s="20">
        <v>-0.3931</v>
      </c>
      <c r="X6" s="19"/>
      <c r="Y6" s="19"/>
      <c r="Z6" s="21"/>
      <c r="AA6" s="19"/>
      <c r="AB6" s="23">
        <v>0.633634</v>
      </c>
      <c r="AC6" s="23"/>
      <c r="AD6" s="21">
        <v>-1.1254569</v>
      </c>
      <c r="AE6" s="21">
        <v>-1.7270608</v>
      </c>
      <c r="AF6" s="19"/>
      <c r="AG6" s="16">
        <v>46.263557</v>
      </c>
      <c r="AH6" s="16">
        <v>39.449177</v>
      </c>
      <c r="AI6" s="22">
        <v>0.4621</v>
      </c>
      <c r="AJ6" s="22">
        <v>98.38</v>
      </c>
      <c r="AK6" s="19">
        <v>-35.05172</v>
      </c>
      <c r="AL6" s="19"/>
      <c r="AM6" s="19">
        <v>-0.15716498</v>
      </c>
      <c r="AN6" s="24"/>
      <c r="AO6" s="24"/>
      <c r="AP6" s="24"/>
      <c r="AQ6" s="24"/>
      <c r="AR6" s="24"/>
      <c r="AS6" s="24"/>
      <c r="AT6" s="24"/>
    </row>
    <row r="7">
      <c r="A7" s="9" t="s">
        <v>44</v>
      </c>
      <c r="B7" s="4"/>
      <c r="C7" s="13">
        <v>0.0424</v>
      </c>
      <c r="D7" s="3">
        <v>0.20215866</v>
      </c>
      <c r="E7" s="4">
        <v>-0.4117569</v>
      </c>
      <c r="F7" s="5">
        <v>-1.2009693</v>
      </c>
      <c r="G7" s="3"/>
      <c r="H7" s="5">
        <v>0.5221</v>
      </c>
      <c r="I7" s="5">
        <v>0.23744632</v>
      </c>
      <c r="J7" s="5">
        <v>0.020047527</v>
      </c>
      <c r="K7" s="5"/>
      <c r="L7" s="6"/>
      <c r="M7" s="4">
        <v>40.267</v>
      </c>
      <c r="N7" s="5">
        <v>0.3955268</v>
      </c>
      <c r="O7" s="6"/>
      <c r="P7" s="5">
        <v>0.042643726</v>
      </c>
      <c r="Q7" s="7">
        <v>101.58</v>
      </c>
      <c r="R7" s="5"/>
      <c r="S7" s="4" t="s">
        <v>39</v>
      </c>
      <c r="T7" s="5">
        <v>0.10015509</v>
      </c>
      <c r="U7" s="4"/>
      <c r="V7" s="5">
        <v>1.1727</v>
      </c>
      <c r="W7" s="5">
        <v>-0.0249</v>
      </c>
      <c r="X7" s="5"/>
      <c r="Y7" s="5"/>
      <c r="Z7" s="6"/>
      <c r="AA7" s="25">
        <v>86.15877</v>
      </c>
      <c r="AB7" s="8">
        <v>15.177392</v>
      </c>
      <c r="AC7" s="8"/>
      <c r="AD7" s="6">
        <v>788.76843</v>
      </c>
      <c r="AE7" s="6">
        <v>141.29155</v>
      </c>
      <c r="AF7" s="3"/>
      <c r="AG7" s="4">
        <v>6404.815</v>
      </c>
      <c r="AH7" s="4">
        <v>5689.3867</v>
      </c>
      <c r="AI7" s="7">
        <v>181.36</v>
      </c>
      <c r="AJ7" s="7">
        <v>30.11</v>
      </c>
      <c r="AK7" s="14">
        <v>7.213</v>
      </c>
      <c r="AL7" s="14"/>
      <c r="AM7" s="14">
        <v>-0.030969055</v>
      </c>
    </row>
    <row r="8">
      <c r="A8" s="9" t="s">
        <v>45</v>
      </c>
      <c r="B8" s="4"/>
      <c r="C8" s="13">
        <v>0.0252</v>
      </c>
      <c r="D8" s="3">
        <v>-0.015953567</v>
      </c>
      <c r="E8" s="4">
        <v>3.2392502</v>
      </c>
      <c r="F8" s="5">
        <v>0.096753284</v>
      </c>
      <c r="G8" s="3"/>
      <c r="H8" s="5">
        <v>0.367</v>
      </c>
      <c r="I8" s="5">
        <v>0.2334118</v>
      </c>
      <c r="J8" s="5">
        <v>0.103581645</v>
      </c>
      <c r="K8" s="5"/>
      <c r="L8" s="6"/>
      <c r="M8" s="4">
        <v>92.905</v>
      </c>
      <c r="N8" s="5">
        <v>2.1266053</v>
      </c>
      <c r="O8" s="6"/>
      <c r="P8" s="5">
        <v>0.017123276</v>
      </c>
      <c r="Q8" s="7">
        <v>51.836</v>
      </c>
      <c r="R8" s="5"/>
      <c r="S8" s="4" t="s">
        <v>39</v>
      </c>
      <c r="T8" s="5">
        <v>0.2890048</v>
      </c>
      <c r="U8" s="4"/>
      <c r="V8" s="5">
        <v>-0.5902</v>
      </c>
      <c r="W8" s="5">
        <v>0.1322</v>
      </c>
      <c r="X8" s="5"/>
      <c r="Y8" s="5"/>
      <c r="Z8" s="6">
        <v>16.068533</v>
      </c>
      <c r="AA8" s="25">
        <v>15.501221</v>
      </c>
      <c r="AB8" s="8">
        <v>1.0483767</v>
      </c>
      <c r="AC8" s="8"/>
      <c r="AD8" s="6">
        <v>8.653185</v>
      </c>
      <c r="AE8" s="6">
        <v>12.008185</v>
      </c>
      <c r="AF8" s="3"/>
      <c r="AG8" s="4">
        <v>1272.4558</v>
      </c>
      <c r="AH8" s="4">
        <v>1115.6205</v>
      </c>
      <c r="AI8" s="7">
        <v>52.05</v>
      </c>
      <c r="AJ8" s="7">
        <v>25.07</v>
      </c>
      <c r="AK8" s="14">
        <v>128.926</v>
      </c>
      <c r="AL8" s="14"/>
      <c r="AM8" s="14">
        <v>0.19638498</v>
      </c>
    </row>
    <row r="9">
      <c r="A9" s="9" t="s">
        <v>46</v>
      </c>
      <c r="B9" s="4"/>
      <c r="C9" s="13">
        <v>0.0463</v>
      </c>
      <c r="D9" s="3">
        <v>0.1438503</v>
      </c>
      <c r="E9" s="4">
        <v>3.1868632</v>
      </c>
      <c r="F9" s="5">
        <v>3.362202</v>
      </c>
      <c r="G9" s="3"/>
      <c r="H9" s="5">
        <v>0.4366</v>
      </c>
      <c r="I9" s="5">
        <v>0.25739858</v>
      </c>
      <c r="J9" s="5">
        <v>0.1696627</v>
      </c>
      <c r="K9" s="5"/>
      <c r="L9" s="6"/>
      <c r="M9" s="4">
        <v>12.283</v>
      </c>
      <c r="N9" s="5">
        <v>8.8942795</v>
      </c>
      <c r="O9" s="6"/>
      <c r="P9" s="5">
        <v>0.029134642</v>
      </c>
      <c r="Q9" s="7">
        <v>2.306</v>
      </c>
      <c r="R9" s="5"/>
      <c r="S9" s="4" t="s">
        <v>39</v>
      </c>
      <c r="T9" s="5">
        <v>0.19615728</v>
      </c>
      <c r="U9" s="4"/>
      <c r="V9" s="5">
        <v>-0.3224</v>
      </c>
      <c r="W9" s="5">
        <v>0.2218</v>
      </c>
      <c r="X9" s="5"/>
      <c r="Y9" s="5"/>
      <c r="Z9" s="6">
        <v>27.447052</v>
      </c>
      <c r="AA9" s="25">
        <v>21.765203</v>
      </c>
      <c r="AB9" s="8">
        <v>4.1654506</v>
      </c>
      <c r="AC9" s="8"/>
      <c r="AD9" s="6">
        <v>23.659426</v>
      </c>
      <c r="AE9" s="6">
        <v>25.597176</v>
      </c>
      <c r="AF9" s="3"/>
      <c r="AG9" s="4">
        <v>288.68884</v>
      </c>
      <c r="AH9" s="4">
        <v>314.4101</v>
      </c>
      <c r="AI9" s="7">
        <v>87.47</v>
      </c>
      <c r="AJ9" s="7">
        <v>3.73</v>
      </c>
      <c r="AK9" s="14">
        <v>13.289</v>
      </c>
      <c r="AL9" s="14"/>
      <c r="AM9" s="14">
        <v>0.74884135</v>
      </c>
    </row>
    <row r="10">
      <c r="A10" s="9" t="s">
        <v>47</v>
      </c>
      <c r="B10" s="4"/>
      <c r="C10" s="13">
        <v>0.2227</v>
      </c>
      <c r="D10" s="3">
        <v>0.2003615</v>
      </c>
      <c r="E10" s="4">
        <v>0.79503196</v>
      </c>
      <c r="F10" s="5">
        <v>1.2094674</v>
      </c>
      <c r="G10" s="3"/>
      <c r="H10" s="5">
        <v>0.835</v>
      </c>
      <c r="I10" s="5">
        <v>0.5771015</v>
      </c>
      <c r="J10" s="5">
        <v>0.2579462</v>
      </c>
      <c r="K10" s="5"/>
      <c r="L10" s="6"/>
      <c r="M10" s="4">
        <v>18.936</v>
      </c>
      <c r="N10" s="5">
        <v>1.5683286</v>
      </c>
      <c r="O10" s="6"/>
      <c r="P10" s="5">
        <v>0.12050911</v>
      </c>
      <c r="Q10" s="7" t="s">
        <v>39</v>
      </c>
      <c r="R10" s="5"/>
      <c r="S10" s="4" t="s">
        <v>39</v>
      </c>
      <c r="T10" s="5">
        <v>0.40467203</v>
      </c>
      <c r="U10" s="4"/>
      <c r="V10" s="5">
        <v>-0.4458</v>
      </c>
      <c r="W10" s="5">
        <v>0.1081</v>
      </c>
      <c r="X10" s="5"/>
      <c r="Y10" s="5"/>
      <c r="Z10" s="6">
        <v>63.98485</v>
      </c>
      <c r="AA10" s="25">
        <v>43.60722</v>
      </c>
      <c r="AB10" s="8">
        <v>8.293414</v>
      </c>
      <c r="AC10" s="8"/>
      <c r="AD10" s="6">
        <v>30.11736</v>
      </c>
      <c r="AE10" s="6">
        <v>35.456608</v>
      </c>
      <c r="AF10" s="3"/>
      <c r="AG10" s="4">
        <v>745.3378</v>
      </c>
      <c r="AH10" s="4">
        <v>671.4063</v>
      </c>
      <c r="AI10" s="7">
        <v>50.87</v>
      </c>
      <c r="AJ10" s="7">
        <v>14.09</v>
      </c>
      <c r="AK10" s="14">
        <v>22.293</v>
      </c>
      <c r="AL10" s="14"/>
      <c r="AM10" s="2" t="s">
        <v>39</v>
      </c>
    </row>
    <row r="11">
      <c r="A11" s="9" t="s">
        <v>48</v>
      </c>
      <c r="B11" s="4"/>
      <c r="C11" s="13">
        <v>0.7357</v>
      </c>
      <c r="D11" s="3">
        <v>0.3285289</v>
      </c>
      <c r="E11" s="4">
        <v>1.055995</v>
      </c>
      <c r="F11" s="5">
        <v>0.68085533</v>
      </c>
      <c r="G11" s="3"/>
      <c r="H11" s="5">
        <v>0.4132</v>
      </c>
      <c r="I11" s="5">
        <v>0.24464601</v>
      </c>
      <c r="J11" s="5">
        <v>0.19577551</v>
      </c>
      <c r="K11" s="5"/>
      <c r="L11" s="6"/>
      <c r="M11" s="4">
        <v>40.697</v>
      </c>
      <c r="N11" s="5">
        <v>3.68933</v>
      </c>
      <c r="O11" s="6"/>
      <c r="P11" s="5">
        <v>0.044052217</v>
      </c>
      <c r="Q11" s="7" t="s">
        <v>39</v>
      </c>
      <c r="R11" s="5"/>
      <c r="S11" s="4" t="s">
        <v>39</v>
      </c>
      <c r="T11" s="5">
        <v>0.48300374</v>
      </c>
      <c r="U11" s="4"/>
      <c r="V11" s="5">
        <v>-0.6696978</v>
      </c>
      <c r="W11" s="5">
        <v>0.2567</v>
      </c>
      <c r="X11" s="5"/>
      <c r="Y11" s="5"/>
      <c r="Z11" s="6">
        <v>59.81089</v>
      </c>
      <c r="AA11" s="25">
        <v>70.241</v>
      </c>
      <c r="AB11" s="8">
        <v>8.43839</v>
      </c>
      <c r="AC11" s="8"/>
      <c r="AD11" s="6">
        <v>41.706306</v>
      </c>
      <c r="AE11" s="6">
        <v>47.843838</v>
      </c>
      <c r="AF11" s="3"/>
      <c r="AG11" s="4">
        <v>2107.9204</v>
      </c>
      <c r="AH11" s="4">
        <v>1947.1006</v>
      </c>
      <c r="AI11" s="7">
        <v>63.16</v>
      </c>
      <c r="AJ11" s="7">
        <v>31.86</v>
      </c>
      <c r="AK11" s="14">
        <v>46.686</v>
      </c>
      <c r="AL11" s="14"/>
      <c r="AM11" s="14">
        <v>0.7872666</v>
      </c>
    </row>
    <row r="12">
      <c r="A12" s="9" t="s">
        <v>49</v>
      </c>
      <c r="B12" s="4"/>
      <c r="C12" s="13">
        <v>0.1631</v>
      </c>
      <c r="D12" s="3">
        <v>0.120244086</v>
      </c>
      <c r="E12" s="4">
        <v>6.1020575</v>
      </c>
      <c r="F12" s="5">
        <v>1.0429871</v>
      </c>
      <c r="G12" s="3"/>
      <c r="H12" s="5">
        <v>0.3011</v>
      </c>
      <c r="I12" s="5">
        <v>0.20105627</v>
      </c>
      <c r="J12" s="5">
        <v>0.10431313</v>
      </c>
      <c r="K12" s="5"/>
      <c r="L12" s="6"/>
      <c r="M12" s="4">
        <v>18.429</v>
      </c>
      <c r="N12" s="5">
        <v>-0.7756313</v>
      </c>
      <c r="O12" s="6"/>
      <c r="P12" s="5">
        <v>0.0016393769</v>
      </c>
      <c r="Q12" s="7" t="s">
        <v>39</v>
      </c>
      <c r="R12" s="5"/>
      <c r="S12" s="4" t="s">
        <v>39</v>
      </c>
      <c r="T12" s="5">
        <v>0.01653093</v>
      </c>
      <c r="U12" s="4"/>
      <c r="V12" s="5">
        <v>0.0077</v>
      </c>
      <c r="W12" s="5">
        <v>0.1472</v>
      </c>
      <c r="X12" s="5"/>
      <c r="Y12" s="5"/>
      <c r="Z12" s="6">
        <v>13.929728</v>
      </c>
      <c r="AA12" s="26"/>
      <c r="AB12" s="8">
        <v>1.027658</v>
      </c>
      <c r="AC12" s="8"/>
      <c r="AD12" s="6">
        <v>9.878493</v>
      </c>
      <c r="AE12" s="6">
        <v>22.476803</v>
      </c>
      <c r="AF12" s="3"/>
      <c r="AG12" s="4">
        <v>413.23517</v>
      </c>
      <c r="AH12" s="4">
        <v>414.225</v>
      </c>
      <c r="AI12" s="7">
        <v>85.0</v>
      </c>
      <c r="AJ12" s="7">
        <v>4.86</v>
      </c>
      <c r="AK12" s="14">
        <v>41.932</v>
      </c>
      <c r="AL12" s="14"/>
      <c r="AM12" s="14">
        <v>0.25658518</v>
      </c>
    </row>
    <row r="13">
      <c r="A13" s="9" t="s">
        <v>50</v>
      </c>
      <c r="B13" s="4"/>
      <c r="C13" s="13">
        <v>-0.2369</v>
      </c>
      <c r="D13" s="3">
        <v>0.0904248</v>
      </c>
      <c r="E13" s="4">
        <v>0.5524884</v>
      </c>
      <c r="F13" s="5">
        <v>-0.8439366</v>
      </c>
      <c r="G13" s="3"/>
      <c r="H13" s="5">
        <v>0.6647</v>
      </c>
      <c r="I13" s="5">
        <v>0.5156077</v>
      </c>
      <c r="J13" s="5">
        <v>0.17667738</v>
      </c>
      <c r="K13" s="5"/>
      <c r="L13" s="6"/>
      <c r="M13" s="4">
        <v>-4.441</v>
      </c>
      <c r="N13" s="5">
        <v>-0.13457575</v>
      </c>
      <c r="O13" s="6"/>
      <c r="P13" s="5">
        <v>0.043769866</v>
      </c>
      <c r="Q13" s="7" t="s">
        <v>39</v>
      </c>
      <c r="R13" s="5"/>
      <c r="S13" s="4" t="s">
        <v>39</v>
      </c>
      <c r="T13" s="5">
        <v>0.10443429</v>
      </c>
      <c r="U13" s="4"/>
      <c r="V13" s="5">
        <v>-0.1711</v>
      </c>
      <c r="W13" s="5">
        <v>0.0271</v>
      </c>
      <c r="X13" s="5"/>
      <c r="Y13" s="5"/>
      <c r="Z13" s="6">
        <v>48.906002</v>
      </c>
      <c r="AA13" s="25">
        <v>23.408056</v>
      </c>
      <c r="AB13" s="8">
        <v>3.774949</v>
      </c>
      <c r="AC13" s="8"/>
      <c r="AD13" s="6">
        <v>19.736616</v>
      </c>
      <c r="AE13" s="6">
        <v>-181.81152</v>
      </c>
      <c r="AF13" s="3"/>
      <c r="AG13" s="4">
        <v>884.8759</v>
      </c>
      <c r="AH13" s="4">
        <v>807.425</v>
      </c>
      <c r="AI13" s="7">
        <v>27.02</v>
      </c>
      <c r="AJ13" s="7">
        <v>32.35</v>
      </c>
      <c r="AK13" s="14">
        <v>40.91</v>
      </c>
      <c r="AL13" s="14"/>
      <c r="AM13" s="14">
        <v>0.118017286</v>
      </c>
    </row>
    <row r="14">
      <c r="A14" s="9" t="s">
        <v>51</v>
      </c>
      <c r="B14" s="4"/>
      <c r="C14" s="13">
        <v>1.0</v>
      </c>
      <c r="D14" s="3">
        <v>0.14869836</v>
      </c>
      <c r="E14" s="4">
        <v>-133.33333</v>
      </c>
      <c r="F14" s="5">
        <v>-1.2</v>
      </c>
      <c r="G14" s="3"/>
      <c r="H14" s="5">
        <v>1.0</v>
      </c>
      <c r="I14" s="5">
        <v>20.0</v>
      </c>
      <c r="J14" s="2" t="s">
        <v>39</v>
      </c>
      <c r="K14" s="5"/>
      <c r="L14" s="6"/>
      <c r="M14" s="4">
        <v>-3.4</v>
      </c>
      <c r="N14" s="5">
        <v>0.8292683</v>
      </c>
      <c r="O14" s="6"/>
      <c r="P14" s="2" t="s">
        <v>39</v>
      </c>
      <c r="Q14" s="7" t="s">
        <v>39</v>
      </c>
      <c r="R14" s="5"/>
      <c r="S14" s="4" t="s">
        <v>39</v>
      </c>
      <c r="T14" s="5">
        <v>0.13304721</v>
      </c>
      <c r="U14" s="4"/>
      <c r="V14" s="5">
        <v>2.069</v>
      </c>
      <c r="W14" s="5">
        <v>-0.2439</v>
      </c>
      <c r="X14" s="5"/>
      <c r="Y14" s="2"/>
      <c r="Z14" s="15"/>
      <c r="AA14" s="26"/>
      <c r="AB14" s="8">
        <v>4.2</v>
      </c>
      <c r="AC14" s="8"/>
      <c r="AD14" s="15"/>
      <c r="AE14" s="6">
        <v>-3.7764707</v>
      </c>
      <c r="AF14" s="3"/>
      <c r="AG14" s="4">
        <v>0.7</v>
      </c>
      <c r="AH14" s="4">
        <v>12.84</v>
      </c>
      <c r="AI14" s="7">
        <v>28.0</v>
      </c>
      <c r="AJ14" s="7">
        <v>0.03</v>
      </c>
      <c r="AK14" s="2" t="s">
        <v>39</v>
      </c>
      <c r="AL14" s="2"/>
      <c r="AM14" s="2" t="s">
        <v>39</v>
      </c>
    </row>
    <row r="15">
      <c r="A15" s="9" t="s">
        <v>52</v>
      </c>
      <c r="B15" s="4"/>
      <c r="C15" s="13">
        <v>-0.0899</v>
      </c>
      <c r="D15" s="3">
        <v>0.061245136</v>
      </c>
      <c r="E15" s="4">
        <v>0.25230262</v>
      </c>
      <c r="F15" s="5">
        <v>-0.8689001</v>
      </c>
      <c r="G15" s="3"/>
      <c r="H15" s="5">
        <v>0.7604</v>
      </c>
      <c r="I15" s="5">
        <v>0.68404186</v>
      </c>
      <c r="J15" s="5">
        <v>0.05302789</v>
      </c>
      <c r="K15" s="5"/>
      <c r="L15" s="6"/>
      <c r="M15" s="4">
        <v>13.163</v>
      </c>
      <c r="N15" s="5">
        <v>0.26486507</v>
      </c>
      <c r="O15" s="6"/>
      <c r="P15" s="5">
        <v>0.059213605</v>
      </c>
      <c r="Q15" s="7" t="s">
        <v>39</v>
      </c>
      <c r="R15" s="5"/>
      <c r="S15" s="4" t="s">
        <v>39</v>
      </c>
      <c r="T15" s="5">
        <v>0.1304917</v>
      </c>
      <c r="U15" s="4"/>
      <c r="V15" s="5">
        <v>-0.46143386</v>
      </c>
      <c r="W15" s="5">
        <v>-0.0062</v>
      </c>
      <c r="X15" s="5"/>
      <c r="Y15" s="5"/>
      <c r="Z15" s="6">
        <v>78.952805</v>
      </c>
      <c r="AA15" s="25">
        <v>58.008152</v>
      </c>
      <c r="AB15" s="8">
        <v>0.9069904</v>
      </c>
      <c r="AC15" s="8"/>
      <c r="AD15" s="6">
        <v>14.923895</v>
      </c>
      <c r="AE15" s="6">
        <v>16.056538</v>
      </c>
      <c r="AF15" s="3"/>
      <c r="AG15" s="4">
        <v>225.53098</v>
      </c>
      <c r="AH15" s="4">
        <v>211.3522</v>
      </c>
      <c r="AI15" s="7">
        <v>19.92</v>
      </c>
      <c r="AJ15" s="7">
        <v>12.16</v>
      </c>
      <c r="AK15" s="14">
        <v>14.162</v>
      </c>
      <c r="AL15" s="14"/>
      <c r="AM15" s="14">
        <v>-0.0015182684</v>
      </c>
    </row>
    <row r="16">
      <c r="A16" s="9" t="s">
        <v>53</v>
      </c>
      <c r="B16" s="4"/>
      <c r="C16" s="13">
        <v>0.1089</v>
      </c>
      <c r="D16" s="3">
        <v>0.12976143</v>
      </c>
      <c r="E16" s="4">
        <v>1.0422119</v>
      </c>
      <c r="F16" s="5">
        <v>-3.6116316</v>
      </c>
      <c r="G16" s="3"/>
      <c r="H16" s="5">
        <v>0.3425</v>
      </c>
      <c r="I16" s="5">
        <v>0.19384913</v>
      </c>
      <c r="J16" s="5">
        <v>0.08916928</v>
      </c>
      <c r="K16" s="5"/>
      <c r="L16" s="6"/>
      <c r="M16" s="4">
        <v>11.868</v>
      </c>
      <c r="N16" s="5">
        <v>-0.17378317</v>
      </c>
      <c r="O16" s="6"/>
      <c r="P16" s="5">
        <v>0.02045438</v>
      </c>
      <c r="Q16" s="7">
        <v>32.458</v>
      </c>
      <c r="R16" s="5"/>
      <c r="S16" s="4" t="s">
        <v>39</v>
      </c>
      <c r="T16" s="5">
        <v>0.10077629</v>
      </c>
      <c r="U16" s="4"/>
      <c r="V16" s="5">
        <v>0.15799814</v>
      </c>
      <c r="W16" s="5">
        <v>0.0214</v>
      </c>
      <c r="X16" s="5"/>
      <c r="Y16" s="5"/>
      <c r="Z16" s="6">
        <v>20.792318</v>
      </c>
      <c r="AA16" s="25">
        <v>8.618701</v>
      </c>
      <c r="AB16" s="8">
        <v>0.61354935</v>
      </c>
      <c r="AC16" s="8"/>
      <c r="AD16" s="6">
        <v>7.9107966</v>
      </c>
      <c r="AE16" s="6">
        <v>26.954567</v>
      </c>
      <c r="AF16" s="3"/>
      <c r="AG16" s="4">
        <v>274.66278</v>
      </c>
      <c r="AH16" s="4">
        <v>319.8968</v>
      </c>
      <c r="AI16" s="7">
        <v>21.67</v>
      </c>
      <c r="AJ16" s="7">
        <v>12.84</v>
      </c>
      <c r="AK16" s="14">
        <v>40.438</v>
      </c>
      <c r="AL16" s="14"/>
      <c r="AM16" s="14">
        <v>0.25286326</v>
      </c>
    </row>
    <row r="17">
      <c r="A17" s="9" t="s">
        <v>54</v>
      </c>
      <c r="B17" s="4"/>
      <c r="C17" s="13">
        <v>0.2361</v>
      </c>
      <c r="D17" s="3">
        <v>0.1262796</v>
      </c>
      <c r="E17" s="4">
        <v>1.028498</v>
      </c>
      <c r="F17" s="5">
        <v>4.0326633</v>
      </c>
      <c r="G17" s="3"/>
      <c r="H17" s="5">
        <v>0.4541</v>
      </c>
      <c r="I17" s="5">
        <v>0.12169794</v>
      </c>
      <c r="J17" s="5">
        <v>0.21816751</v>
      </c>
      <c r="K17" s="5"/>
      <c r="L17" s="6"/>
      <c r="M17" s="4">
        <v>8.916</v>
      </c>
      <c r="N17" s="5">
        <v>207.34883</v>
      </c>
      <c r="O17" s="6"/>
      <c r="P17" s="5">
        <v>0.08116282</v>
      </c>
      <c r="Q17" s="7">
        <v>11.213</v>
      </c>
      <c r="R17" s="5"/>
      <c r="S17" s="4">
        <v>26.621</v>
      </c>
      <c r="T17" s="5">
        <v>0.37532428</v>
      </c>
      <c r="U17" s="4"/>
      <c r="V17" s="5">
        <v>-0.47270757</v>
      </c>
      <c r="W17" s="5">
        <v>0.123</v>
      </c>
      <c r="X17" s="5"/>
      <c r="Y17" s="5"/>
      <c r="Z17" s="6">
        <v>24.297565</v>
      </c>
      <c r="AA17" s="25">
        <v>22.272728</v>
      </c>
      <c r="AB17" s="8">
        <v>3.0038283</v>
      </c>
      <c r="AC17" s="8"/>
      <c r="AD17" s="6">
        <v>11.885643</v>
      </c>
      <c r="AE17" s="6">
        <v>18.84826</v>
      </c>
      <c r="AF17" s="3"/>
      <c r="AG17" s="4">
        <v>183.9</v>
      </c>
      <c r="AH17" s="4">
        <v>168.0511</v>
      </c>
      <c r="AI17" s="7">
        <v>23.6</v>
      </c>
      <c r="AJ17" s="7">
        <v>7.79</v>
      </c>
      <c r="AK17" s="14">
        <v>14.139</v>
      </c>
      <c r="AL17" s="14"/>
      <c r="AM17" s="14">
        <v>0.008844381</v>
      </c>
    </row>
    <row r="18">
      <c r="A18" s="9" t="s">
        <v>55</v>
      </c>
      <c r="B18" s="4"/>
      <c r="C18" s="13">
        <v>0.363</v>
      </c>
      <c r="D18" s="3">
        <v>0.1484058</v>
      </c>
      <c r="E18" s="4">
        <v>2.5176</v>
      </c>
      <c r="F18" s="5">
        <v>54.210526</v>
      </c>
      <c r="G18" s="3"/>
      <c r="H18" s="5">
        <v>0.7281</v>
      </c>
      <c r="I18" s="5">
        <v>0.45967594</v>
      </c>
      <c r="J18" s="5">
        <v>0.18732932</v>
      </c>
      <c r="K18" s="5"/>
      <c r="L18" s="6"/>
      <c r="M18" s="4">
        <v>0.849</v>
      </c>
      <c r="N18" s="5">
        <v>-141.5</v>
      </c>
      <c r="O18" s="6"/>
      <c r="P18" s="5">
        <v>0.0050973967</v>
      </c>
      <c r="Q18" s="7">
        <v>1.012</v>
      </c>
      <c r="R18" s="5"/>
      <c r="S18" s="4" t="s">
        <v>39</v>
      </c>
      <c r="T18" s="5">
        <v>0.2195168</v>
      </c>
      <c r="U18" s="4"/>
      <c r="V18" s="5">
        <v>-0.4199</v>
      </c>
      <c r="W18" s="5">
        <v>0.5661</v>
      </c>
      <c r="X18" s="5"/>
      <c r="Y18" s="5"/>
      <c r="Z18" s="6">
        <v>7.9996824</v>
      </c>
      <c r="AA18" s="26"/>
      <c r="AB18" s="8">
        <v>4.5831056</v>
      </c>
      <c r="AC18" s="8"/>
      <c r="AD18" s="6">
        <v>23.335278</v>
      </c>
      <c r="AE18" s="6">
        <v>56.565372</v>
      </c>
      <c r="AF18" s="3"/>
      <c r="AG18" s="4">
        <v>51.26969</v>
      </c>
      <c r="AH18" s="4">
        <v>48.024</v>
      </c>
      <c r="AI18" s="7">
        <v>20.14</v>
      </c>
      <c r="AJ18" s="7">
        <v>2.5</v>
      </c>
      <c r="AK18" s="14">
        <v>2.058</v>
      </c>
      <c r="AL18" s="14"/>
      <c r="AM18" s="14">
        <v>-0.4104765</v>
      </c>
    </row>
    <row r="19">
      <c r="A19" s="9" t="s">
        <v>56</v>
      </c>
      <c r="B19" s="4"/>
      <c r="C19" s="13">
        <v>-0.2579</v>
      </c>
      <c r="D19" s="3">
        <v>-0.12115695</v>
      </c>
      <c r="E19" s="4">
        <v>-3.055823</v>
      </c>
      <c r="F19" s="5">
        <v>-4.2065806</v>
      </c>
      <c r="G19" s="3"/>
      <c r="H19" s="5">
        <v>0.9429</v>
      </c>
      <c r="I19" s="5">
        <v>0.42947268</v>
      </c>
      <c r="J19" s="5">
        <v>0.04726162</v>
      </c>
      <c r="K19" s="5"/>
      <c r="L19" s="6"/>
      <c r="M19" s="4">
        <v>-1009.604</v>
      </c>
      <c r="N19" s="5">
        <v>1.9206115</v>
      </c>
      <c r="O19" s="6"/>
      <c r="P19" s="5">
        <v>2.4447832</v>
      </c>
      <c r="Q19" s="7" t="s">
        <v>39</v>
      </c>
      <c r="R19" s="5"/>
      <c r="S19" s="4">
        <v>467.09</v>
      </c>
      <c r="T19" s="5">
        <v>0.06744001</v>
      </c>
      <c r="U19" s="4"/>
      <c r="V19" s="5">
        <v>4.2608</v>
      </c>
      <c r="W19" s="5">
        <v>-0.0225</v>
      </c>
      <c r="X19" s="5"/>
      <c r="Y19" s="5"/>
      <c r="Z19" s="15"/>
      <c r="AA19" s="26"/>
      <c r="AB19" s="8">
        <v>1.4564012</v>
      </c>
      <c r="AC19" s="8"/>
      <c r="AD19" s="6">
        <v>163.88249</v>
      </c>
      <c r="AE19" s="6">
        <v>-3.46692</v>
      </c>
      <c r="AF19" s="3"/>
      <c r="AG19" s="4">
        <v>474.00955</v>
      </c>
      <c r="AH19" s="4">
        <v>2520.8516</v>
      </c>
      <c r="AI19" s="7">
        <v>33.78</v>
      </c>
      <c r="AJ19" s="7">
        <v>51.09</v>
      </c>
      <c r="AK19" s="14">
        <v>21.358</v>
      </c>
      <c r="AL19" s="14"/>
      <c r="AM19" s="14">
        <v>-0.5451669</v>
      </c>
    </row>
    <row r="20">
      <c r="A20" s="9" t="s">
        <v>57</v>
      </c>
      <c r="B20" s="4"/>
      <c r="C20" s="13">
        <v>-0.2162</v>
      </c>
      <c r="D20" s="3">
        <v>-0.07033556</v>
      </c>
      <c r="E20" s="4">
        <v>-0.009229209</v>
      </c>
      <c r="F20" s="5">
        <v>-0.7283582</v>
      </c>
      <c r="G20" s="3"/>
      <c r="H20" s="5">
        <v>0.3248</v>
      </c>
      <c r="I20" s="5">
        <v>0.42442587</v>
      </c>
      <c r="J20" s="5">
        <v>-0.06792662</v>
      </c>
      <c r="K20" s="5"/>
      <c r="L20" s="6"/>
      <c r="M20" s="4">
        <v>1.894</v>
      </c>
      <c r="N20" s="5">
        <v>0.4735</v>
      </c>
      <c r="O20" s="6"/>
      <c r="P20" s="5">
        <v>0.0086410055</v>
      </c>
      <c r="Q20" s="7">
        <v>3.25</v>
      </c>
      <c r="R20" s="5"/>
      <c r="S20" s="4" t="s">
        <v>39</v>
      </c>
      <c r="T20" s="5">
        <v>0.38528448</v>
      </c>
      <c r="U20" s="4"/>
      <c r="V20" s="5">
        <v>-0.5951606</v>
      </c>
      <c r="W20" s="5">
        <v>-0.0013</v>
      </c>
      <c r="X20" s="5"/>
      <c r="Y20" s="5"/>
      <c r="Z20" s="15"/>
      <c r="AA20" s="25" t="s">
        <v>39</v>
      </c>
      <c r="AB20" s="8">
        <v>2.6744697</v>
      </c>
      <c r="AC20" s="8"/>
      <c r="AD20" s="6">
        <v>-30.354218</v>
      </c>
      <c r="AE20" s="6">
        <v>47.11795</v>
      </c>
      <c r="AF20" s="3"/>
      <c r="AG20" s="4">
        <v>114.54882</v>
      </c>
      <c r="AH20" s="4">
        <v>89.2414</v>
      </c>
      <c r="AI20" s="7">
        <v>11.74</v>
      </c>
      <c r="AJ20" s="7">
        <v>9.86</v>
      </c>
      <c r="AK20" s="14">
        <v>-2.94</v>
      </c>
      <c r="AL20" s="14"/>
      <c r="AM20" s="14">
        <v>0.26239598</v>
      </c>
    </row>
    <row r="21">
      <c r="A21" s="9" t="s">
        <v>58</v>
      </c>
      <c r="B21" s="4"/>
      <c r="C21" s="13">
        <v>0.0147</v>
      </c>
      <c r="D21" s="3">
        <v>-0.014334536</v>
      </c>
      <c r="E21" s="4">
        <v>0.8055825</v>
      </c>
      <c r="F21" s="5">
        <v>0.12998775</v>
      </c>
      <c r="G21" s="3"/>
      <c r="H21" s="5">
        <v>0.6274</v>
      </c>
      <c r="I21" s="5">
        <v>0.37097016</v>
      </c>
      <c r="J21" s="5">
        <v>0.17679387</v>
      </c>
      <c r="K21" s="5"/>
      <c r="L21" s="6"/>
      <c r="M21" s="4">
        <v>22.623</v>
      </c>
      <c r="N21" s="5">
        <v>0.7818829</v>
      </c>
      <c r="O21" s="6"/>
      <c r="P21" s="5">
        <v>0.022964241</v>
      </c>
      <c r="Q21" s="7">
        <v>11.662</v>
      </c>
      <c r="R21" s="5"/>
      <c r="S21" s="4" t="s">
        <v>39</v>
      </c>
      <c r="T21" s="5">
        <v>0.10197326</v>
      </c>
      <c r="U21" s="4"/>
      <c r="V21" s="5">
        <v>-0.1437756</v>
      </c>
      <c r="W21" s="5">
        <v>0.079</v>
      </c>
      <c r="X21" s="5"/>
      <c r="Y21" s="5"/>
      <c r="Z21" s="6">
        <v>16.435312</v>
      </c>
      <c r="AA21" s="25">
        <v>16.22549</v>
      </c>
      <c r="AB21" s="8">
        <v>1.9518101</v>
      </c>
      <c r="AC21" s="8"/>
      <c r="AD21" s="6">
        <v>10.174661</v>
      </c>
      <c r="AE21" s="6">
        <v>11.111037</v>
      </c>
      <c r="AF21" s="3"/>
      <c r="AG21" s="4">
        <v>268.31177</v>
      </c>
      <c r="AH21" s="4">
        <v>251.365</v>
      </c>
      <c r="AI21" s="7">
        <v>13.24</v>
      </c>
      <c r="AJ21" s="7">
        <v>20.6</v>
      </c>
      <c r="AK21" s="14">
        <v>24.705</v>
      </c>
      <c r="AL21" s="14"/>
      <c r="AM21" s="14">
        <v>0.3226834</v>
      </c>
    </row>
    <row r="22">
      <c r="A22" s="9" t="s">
        <v>59</v>
      </c>
      <c r="B22" s="4"/>
      <c r="C22" s="13">
        <v>-0.4262</v>
      </c>
      <c r="D22" s="3">
        <v>-0.022336941</v>
      </c>
      <c r="E22" s="4">
        <v>0.0</v>
      </c>
      <c r="F22" s="5">
        <v>-1.1495436</v>
      </c>
      <c r="G22" s="3"/>
      <c r="H22" s="5">
        <v>0.2896</v>
      </c>
      <c r="I22" s="5">
        <v>0.18201664</v>
      </c>
      <c r="J22" s="5">
        <v>-0.19371673</v>
      </c>
      <c r="K22" s="5"/>
      <c r="L22" s="6"/>
      <c r="M22" s="4">
        <v>0.0</v>
      </c>
      <c r="N22" s="5">
        <v>17.513794</v>
      </c>
      <c r="O22" s="6"/>
      <c r="P22" s="5">
        <v>0.043460462</v>
      </c>
      <c r="Q22" s="7">
        <v>19.513</v>
      </c>
      <c r="R22" s="5"/>
      <c r="S22" s="4" t="s">
        <v>39</v>
      </c>
      <c r="T22" s="5">
        <v>0.0</v>
      </c>
      <c r="U22" s="4"/>
      <c r="V22" s="5">
        <v>0.0</v>
      </c>
      <c r="W22" s="5">
        <v>-0.0984</v>
      </c>
      <c r="X22" s="5"/>
      <c r="Y22" s="5"/>
      <c r="Z22" s="15"/>
      <c r="AA22" s="26"/>
      <c r="AB22" s="8">
        <v>1.4409026</v>
      </c>
      <c r="AC22" s="8"/>
      <c r="AD22" s="6"/>
      <c r="AE22" s="15"/>
      <c r="AF22" s="3"/>
      <c r="AG22" s="4">
        <v>88.98035</v>
      </c>
      <c r="AH22" s="4">
        <v>84.483</v>
      </c>
      <c r="AI22" s="7">
        <v>14.9</v>
      </c>
      <c r="AJ22" s="7">
        <v>5.67</v>
      </c>
      <c r="AK22" s="14">
        <v>0.0</v>
      </c>
      <c r="AL22" s="14"/>
      <c r="AM22" s="14">
        <v>-0.22127618</v>
      </c>
    </row>
    <row r="23">
      <c r="A23" s="9" t="s">
        <v>60</v>
      </c>
      <c r="B23" s="4"/>
      <c r="C23" s="13">
        <v>-0.1594</v>
      </c>
      <c r="D23" s="3">
        <v>0.05985148</v>
      </c>
      <c r="E23" s="4">
        <v>-0.17272727</v>
      </c>
      <c r="F23" s="5">
        <v>-1.0566008</v>
      </c>
      <c r="G23" s="3"/>
      <c r="H23" s="5">
        <v>0.2126</v>
      </c>
      <c r="I23" s="5">
        <v>0.2515356</v>
      </c>
      <c r="J23" s="5">
        <v>0.03632365</v>
      </c>
      <c r="K23" s="5"/>
      <c r="L23" s="6"/>
      <c r="M23" s="4">
        <v>1.472</v>
      </c>
      <c r="N23" s="5">
        <v>3.0413222</v>
      </c>
      <c r="O23" s="6"/>
      <c r="P23" s="5">
        <v>0.011678168</v>
      </c>
      <c r="Q23" s="7" t="s">
        <v>39</v>
      </c>
      <c r="R23" s="5"/>
      <c r="S23" s="4" t="s">
        <v>39</v>
      </c>
      <c r="T23" s="5">
        <v>0.11592434</v>
      </c>
      <c r="U23" s="4"/>
      <c r="V23" s="5">
        <v>0.0564</v>
      </c>
      <c r="W23" s="5">
        <v>-0.0148</v>
      </c>
      <c r="X23" s="5"/>
      <c r="Y23" s="5"/>
      <c r="Z23" s="6"/>
      <c r="AA23" s="25" t="s">
        <v>39</v>
      </c>
      <c r="AB23" s="8">
        <v>3.1935618</v>
      </c>
      <c r="AC23" s="8"/>
      <c r="AD23" s="6">
        <v>89.98852</v>
      </c>
      <c r="AE23" s="6">
        <v>29.282948</v>
      </c>
      <c r="AF23" s="3"/>
      <c r="AG23" s="4">
        <v>39.761353</v>
      </c>
      <c r="AH23" s="4">
        <v>43.1045</v>
      </c>
      <c r="AI23" s="7">
        <v>21.0</v>
      </c>
      <c r="AJ23" s="7">
        <v>2.09</v>
      </c>
      <c r="AK23" s="14">
        <v>0.479</v>
      </c>
      <c r="AL23" s="14"/>
      <c r="AM23" s="14">
        <v>-0.14264044</v>
      </c>
    </row>
    <row r="24">
      <c r="A24" s="9" t="s">
        <v>61</v>
      </c>
      <c r="B24" s="4"/>
      <c r="C24" s="13">
        <v>-0.1073</v>
      </c>
      <c r="D24" s="3">
        <v>-0.019909434</v>
      </c>
      <c r="E24" s="4">
        <v>0.40959156</v>
      </c>
      <c r="F24" s="5">
        <v>-1.0525557</v>
      </c>
      <c r="G24" s="3"/>
      <c r="H24" s="5">
        <v>0.6736</v>
      </c>
      <c r="I24" s="5">
        <v>0.62315637</v>
      </c>
      <c r="J24" s="5">
        <v>0.1411758</v>
      </c>
      <c r="K24" s="5"/>
      <c r="L24" s="6"/>
      <c r="M24" s="4">
        <v>36.166</v>
      </c>
      <c r="N24" s="5">
        <v>0.49513978</v>
      </c>
      <c r="O24" s="6"/>
      <c r="P24" s="5">
        <v>0.04012605</v>
      </c>
      <c r="Q24" s="7" t="s">
        <v>39</v>
      </c>
      <c r="R24" s="5"/>
      <c r="S24" s="4" t="s">
        <v>39</v>
      </c>
      <c r="T24" s="5">
        <v>0.016459128</v>
      </c>
      <c r="U24" s="4"/>
      <c r="V24" s="5">
        <v>1.1608</v>
      </c>
      <c r="W24" s="5">
        <v>0.0255</v>
      </c>
      <c r="X24" s="5"/>
      <c r="Y24" s="5"/>
      <c r="Z24" s="6">
        <v>13.403597</v>
      </c>
      <c r="AA24" s="25">
        <v>10.574368</v>
      </c>
      <c r="AB24" s="8">
        <v>0.3067393</v>
      </c>
      <c r="AC24" s="8"/>
      <c r="AD24" s="6">
        <v>4.503289</v>
      </c>
      <c r="AE24" s="6">
        <v>13.711337</v>
      </c>
      <c r="AF24" s="3"/>
      <c r="AG24" s="4">
        <v>241.41597</v>
      </c>
      <c r="AH24" s="4">
        <v>495.8842</v>
      </c>
      <c r="AI24" s="7">
        <v>5.49</v>
      </c>
      <c r="AJ24" s="7">
        <v>43.58</v>
      </c>
      <c r="AK24" s="14">
        <v>110.116</v>
      </c>
      <c r="AL24" s="14"/>
      <c r="AM24" s="14">
        <v>-0.18989244</v>
      </c>
    </row>
    <row r="25">
      <c r="A25" s="9" t="s">
        <v>62</v>
      </c>
      <c r="B25" s="4"/>
      <c r="C25" s="13">
        <v>0.2421</v>
      </c>
      <c r="D25" s="3">
        <v>0.38248485</v>
      </c>
      <c r="E25" s="4">
        <v>0.053852715</v>
      </c>
      <c r="F25" s="5">
        <v>-0.9479942</v>
      </c>
      <c r="G25" s="3"/>
      <c r="H25" s="5">
        <v>0.9317</v>
      </c>
      <c r="I25" s="5">
        <v>0.5895909</v>
      </c>
      <c r="J25" s="5">
        <v>0.0870249</v>
      </c>
      <c r="K25" s="5"/>
      <c r="L25" s="6"/>
      <c r="M25" s="4">
        <v>41.879</v>
      </c>
      <c r="N25" s="5">
        <v>26.966516</v>
      </c>
      <c r="O25" s="6"/>
      <c r="P25" s="5">
        <v>0.0056562624</v>
      </c>
      <c r="Q25" s="7" t="s">
        <v>39</v>
      </c>
      <c r="R25" s="5"/>
      <c r="S25" s="4" t="s">
        <v>39</v>
      </c>
      <c r="T25" s="5">
        <v>0.024105664</v>
      </c>
      <c r="U25" s="4"/>
      <c r="V25" s="5">
        <v>0.6047</v>
      </c>
      <c r="W25" s="5">
        <v>0.0069</v>
      </c>
      <c r="X25" s="5"/>
      <c r="Y25" s="5"/>
      <c r="Z25" s="6">
        <v>93.21721</v>
      </c>
      <c r="AA25" s="25"/>
      <c r="AB25" s="8">
        <v>1.1425999</v>
      </c>
      <c r="AC25" s="8"/>
      <c r="AD25" s="6">
        <v>19.141623</v>
      </c>
      <c r="AE25" s="6">
        <v>6.1462164</v>
      </c>
      <c r="AF25" s="3"/>
      <c r="AG25" s="4">
        <v>185.49243</v>
      </c>
      <c r="AH25" s="4">
        <v>257.3974</v>
      </c>
      <c r="AI25" s="7">
        <v>5.02</v>
      </c>
      <c r="AJ25" s="7">
        <v>35.17</v>
      </c>
      <c r="AK25" s="14">
        <v>13.447</v>
      </c>
      <c r="AL25" s="14"/>
      <c r="AM25" s="14">
        <v>-0.056652006</v>
      </c>
    </row>
    <row r="26">
      <c r="A26" s="9" t="s">
        <v>63</v>
      </c>
      <c r="B26" s="4"/>
      <c r="C26" s="13">
        <v>-0.0263</v>
      </c>
      <c r="D26" s="3">
        <v>0.24878028</v>
      </c>
      <c r="E26" s="4">
        <v>-0.38877454</v>
      </c>
      <c r="F26" s="5">
        <v>-11.167007</v>
      </c>
      <c r="G26" s="3"/>
      <c r="H26" s="5">
        <v>0.655</v>
      </c>
      <c r="I26" s="5">
        <v>0.67242086</v>
      </c>
      <c r="J26" s="5">
        <v>-0.011173609</v>
      </c>
      <c r="K26" s="5"/>
      <c r="L26" s="6"/>
      <c r="M26" s="4">
        <v>1.35092</v>
      </c>
      <c r="N26" s="5">
        <v>0.6290957</v>
      </c>
      <c r="O26" s="6"/>
      <c r="P26" s="5">
        <v>0.052598514</v>
      </c>
      <c r="Q26" s="7" t="s">
        <v>39</v>
      </c>
      <c r="R26" s="5"/>
      <c r="S26" s="4">
        <v>2.07148</v>
      </c>
      <c r="T26" s="5">
        <v>0.12072694</v>
      </c>
      <c r="U26" s="4"/>
      <c r="V26" s="5">
        <v>-0.1602</v>
      </c>
      <c r="W26" s="5">
        <v>-0.0958</v>
      </c>
      <c r="X26" s="5"/>
      <c r="Y26" s="5"/>
      <c r="Z26" s="15"/>
      <c r="AA26" s="26"/>
      <c r="AB26" s="8">
        <v>2.1353362</v>
      </c>
      <c r="AC26" s="8"/>
      <c r="AD26" s="6">
        <v>-181.42876</v>
      </c>
      <c r="AE26" s="6">
        <v>25.702362</v>
      </c>
      <c r="AF26" s="3"/>
      <c r="AG26" s="4">
        <v>36.056942</v>
      </c>
      <c r="AH26" s="4">
        <v>34.721832</v>
      </c>
      <c r="AI26" s="7">
        <v>8.1638</v>
      </c>
      <c r="AJ26" s="7">
        <v>4.48</v>
      </c>
      <c r="AK26" s="14">
        <v>-0.19138</v>
      </c>
      <c r="AL26" s="14"/>
      <c r="AM26" s="2">
        <v>-0.3473945</v>
      </c>
    </row>
    <row r="27">
      <c r="A27" s="9" t="s">
        <v>64</v>
      </c>
      <c r="B27" s="4"/>
      <c r="C27" s="11">
        <v>81.0375</v>
      </c>
      <c r="D27" s="2">
        <v>32.85121</v>
      </c>
      <c r="E27" s="4">
        <v>-0.2637287</v>
      </c>
      <c r="F27" s="2">
        <v>-11.4019575</v>
      </c>
      <c r="G27" s="2"/>
      <c r="H27" s="5">
        <v>0.2249</v>
      </c>
      <c r="I27" s="2">
        <v>0.1856629</v>
      </c>
      <c r="J27" s="2">
        <v>0.045423165</v>
      </c>
      <c r="K27" s="5"/>
      <c r="L27" s="6"/>
      <c r="M27" s="4">
        <v>78.922</v>
      </c>
      <c r="N27" s="2">
        <v>2.5809157</v>
      </c>
      <c r="O27" s="6"/>
      <c r="P27" s="2">
        <v>0.010688081</v>
      </c>
      <c r="Q27" s="7" t="s">
        <v>39</v>
      </c>
      <c r="R27" s="2"/>
      <c r="S27" s="4">
        <v>2306.9</v>
      </c>
      <c r="T27" s="2">
        <v>0.13861166</v>
      </c>
      <c r="U27" s="4"/>
      <c r="V27" s="5">
        <v>0.0992</v>
      </c>
      <c r="W27" s="5">
        <v>-0.0162</v>
      </c>
      <c r="X27" s="2"/>
      <c r="Y27" s="2"/>
      <c r="Z27" s="6"/>
      <c r="AA27" s="25">
        <v>82.51473</v>
      </c>
      <c r="AB27" s="8">
        <v>3.6908894</v>
      </c>
      <c r="AC27" s="8"/>
      <c r="AD27" s="6">
        <v>85.85466</v>
      </c>
      <c r="AE27" s="6">
        <v>230.41145</v>
      </c>
      <c r="AF27" s="2"/>
      <c r="AG27" s="4">
        <v>16647.37</v>
      </c>
      <c r="AH27" s="4">
        <v>18184.533</v>
      </c>
      <c r="AI27" s="7">
        <v>25.52</v>
      </c>
      <c r="AJ27" s="7">
        <v>674.39</v>
      </c>
      <c r="AK27" s="2">
        <v>211.806</v>
      </c>
      <c r="AL27" s="2"/>
      <c r="AM27" s="2" t="s">
        <v>39</v>
      </c>
    </row>
    <row r="28">
      <c r="A28" s="9" t="s">
        <v>65</v>
      </c>
      <c r="B28" s="4"/>
      <c r="C28" s="13">
        <v>0.0422</v>
      </c>
      <c r="D28" s="3">
        <v>0.09820402</v>
      </c>
      <c r="E28" s="4">
        <v>0.08137681</v>
      </c>
      <c r="F28" s="5">
        <v>-1.2314509</v>
      </c>
      <c r="G28" s="3"/>
      <c r="H28" s="5">
        <v>0.61</v>
      </c>
      <c r="I28" s="5">
        <v>0.41501996</v>
      </c>
      <c r="J28" s="5">
        <v>0.06529731</v>
      </c>
      <c r="K28" s="5"/>
      <c r="L28" s="6"/>
      <c r="M28" s="4">
        <v>18.885</v>
      </c>
      <c r="N28" s="5">
        <v>1.0217497</v>
      </c>
      <c r="O28" s="6"/>
      <c r="P28" s="5">
        <v>0.021611799</v>
      </c>
      <c r="Q28" s="7">
        <v>49.658</v>
      </c>
      <c r="R28" s="5"/>
      <c r="S28" s="4" t="s">
        <v>39</v>
      </c>
      <c r="T28" s="5">
        <v>0.1422341</v>
      </c>
      <c r="U28" s="4"/>
      <c r="V28" s="5">
        <v>-0.2414</v>
      </c>
      <c r="W28" s="5">
        <v>0.015</v>
      </c>
      <c r="X28" s="5"/>
      <c r="Y28" s="5"/>
      <c r="Z28" s="6">
        <v>147.46216</v>
      </c>
      <c r="AA28" s="25">
        <v>19.392475</v>
      </c>
      <c r="AB28" s="8">
        <v>1.2539992</v>
      </c>
      <c r="AC28" s="8"/>
      <c r="AD28" s="6">
        <v>17.94503</v>
      </c>
      <c r="AE28" s="6">
        <v>16.38761</v>
      </c>
      <c r="AF28" s="3"/>
      <c r="AG28" s="4">
        <v>317.12402</v>
      </c>
      <c r="AH28" s="4">
        <v>309.48</v>
      </c>
      <c r="AI28" s="7">
        <v>12.0</v>
      </c>
      <c r="AJ28" s="7">
        <v>27.6</v>
      </c>
      <c r="AK28" s="14">
        <v>17.246</v>
      </c>
      <c r="AL28" s="14"/>
      <c r="AM28" s="2">
        <v>1.3713306</v>
      </c>
    </row>
    <row r="29">
      <c r="A29" s="9" t="s">
        <v>66</v>
      </c>
      <c r="B29" s="4"/>
      <c r="C29" s="13">
        <v>0.0627</v>
      </c>
      <c r="D29" s="3">
        <v>0.30154607</v>
      </c>
      <c r="E29" s="4">
        <v>0.4035503</v>
      </c>
      <c r="F29" s="5">
        <v>2.3522234</v>
      </c>
      <c r="G29" s="3"/>
      <c r="H29" s="5">
        <v>0.623</v>
      </c>
      <c r="I29" s="5">
        <v>0.37787536</v>
      </c>
      <c r="J29" s="5">
        <v>0.20196138</v>
      </c>
      <c r="K29" s="5"/>
      <c r="L29" s="6"/>
      <c r="M29" s="4">
        <v>160.728</v>
      </c>
      <c r="N29" s="5">
        <v>1.0249268</v>
      </c>
      <c r="O29" s="6"/>
      <c r="P29" s="5">
        <v>0.08779259</v>
      </c>
      <c r="Q29" s="7">
        <v>86.335</v>
      </c>
      <c r="R29" s="5"/>
      <c r="S29" s="4" t="s">
        <v>39</v>
      </c>
      <c r="T29" s="5">
        <v>0.16507281</v>
      </c>
      <c r="U29" s="4"/>
      <c r="V29" s="5">
        <v>0.0918</v>
      </c>
      <c r="W29" s="5">
        <v>0.0204</v>
      </c>
      <c r="X29" s="5"/>
      <c r="Y29" s="5"/>
      <c r="Z29" s="6">
        <v>37.91349</v>
      </c>
      <c r="AA29" s="25">
        <v>17.821783</v>
      </c>
      <c r="AB29" s="8">
        <v>3.1283154</v>
      </c>
      <c r="AC29" s="8"/>
      <c r="AD29" s="6">
        <v>16.01217</v>
      </c>
      <c r="AE29" s="6">
        <v>14.135577</v>
      </c>
      <c r="AF29" s="3"/>
      <c r="AG29" s="4">
        <v>2339.3057</v>
      </c>
      <c r="AH29" s="4">
        <v>2271.983</v>
      </c>
      <c r="AI29" s="7">
        <v>15.3</v>
      </c>
      <c r="AJ29" s="7">
        <v>143.65</v>
      </c>
      <c r="AK29" s="14">
        <v>141.891</v>
      </c>
      <c r="AL29" s="14"/>
      <c r="AM29" s="14">
        <v>0.8258396</v>
      </c>
    </row>
    <row r="30">
      <c r="A30" s="9" t="s">
        <v>67</v>
      </c>
      <c r="B30" s="4"/>
      <c r="C30" s="13">
        <v>-0.4854</v>
      </c>
      <c r="D30" s="3">
        <v>-0.15698351</v>
      </c>
      <c r="E30" s="4">
        <v>0.5353397</v>
      </c>
      <c r="F30" s="5">
        <v>-1.832453</v>
      </c>
      <c r="G30" s="3"/>
      <c r="H30" s="5">
        <v>0.9654</v>
      </c>
      <c r="I30" s="5">
        <v>2.6968594</v>
      </c>
      <c r="J30" s="5">
        <v>3.9795175</v>
      </c>
      <c r="K30" s="5"/>
      <c r="L30" s="6"/>
      <c r="M30" s="4">
        <v>-5.89</v>
      </c>
      <c r="N30" s="5">
        <v>0.8742764</v>
      </c>
      <c r="O30" s="6"/>
      <c r="P30" s="5">
        <v>0.040964954</v>
      </c>
      <c r="Q30" s="7">
        <v>3.595</v>
      </c>
      <c r="R30" s="5"/>
      <c r="S30" s="4">
        <v>11.585</v>
      </c>
      <c r="T30" s="5">
        <v>0.35299674</v>
      </c>
      <c r="U30" s="4"/>
      <c r="V30" s="5">
        <v>-0.43110844</v>
      </c>
      <c r="W30" s="5">
        <v>0.4317</v>
      </c>
      <c r="X30" s="5"/>
      <c r="Y30" s="5"/>
      <c r="Z30" s="6">
        <v>3.5117888</v>
      </c>
      <c r="AA30" s="26"/>
      <c r="AB30" s="8">
        <v>14.358853</v>
      </c>
      <c r="AC30" s="8"/>
      <c r="AD30" s="6">
        <v>2.2865608</v>
      </c>
      <c r="AE30" s="6">
        <v>-3.3941257</v>
      </c>
      <c r="AF30" s="3"/>
      <c r="AG30" s="4">
        <v>31.384066</v>
      </c>
      <c r="AH30" s="4">
        <v>19.9914</v>
      </c>
      <c r="AI30" s="7">
        <v>1.88</v>
      </c>
      <c r="AJ30" s="7">
        <v>16.78</v>
      </c>
      <c r="AK30" s="14">
        <v>8.743</v>
      </c>
      <c r="AL30" s="14"/>
      <c r="AM30" s="14">
        <v>0.012710306</v>
      </c>
    </row>
    <row r="31">
      <c r="A31" s="9" t="s">
        <v>68</v>
      </c>
      <c r="B31" s="4"/>
      <c r="C31" s="13">
        <v>0.1857</v>
      </c>
      <c r="D31" s="3">
        <v>0.16468386</v>
      </c>
      <c r="E31" s="4">
        <v>-0.28285024</v>
      </c>
      <c r="F31" s="5">
        <v>0.064868145</v>
      </c>
      <c r="G31" s="3"/>
      <c r="H31" s="5">
        <v>0.7861</v>
      </c>
      <c r="I31" s="5">
        <v>0.75500757</v>
      </c>
      <c r="J31" s="5">
        <v>0.024911482</v>
      </c>
      <c r="K31" s="5"/>
      <c r="L31" s="6"/>
      <c r="M31" s="4">
        <v>0.829</v>
      </c>
      <c r="N31" s="5">
        <v>0.81434184</v>
      </c>
      <c r="O31" s="6"/>
      <c r="P31" s="5">
        <v>0.049468894</v>
      </c>
      <c r="Q31" s="7">
        <v>4.854</v>
      </c>
      <c r="R31" s="5"/>
      <c r="S31" s="4">
        <v>4.55</v>
      </c>
      <c r="T31" s="5">
        <v>0.14928801</v>
      </c>
      <c r="U31" s="4"/>
      <c r="V31" s="5">
        <v>1.4877</v>
      </c>
      <c r="W31" s="5">
        <v>-0.1104</v>
      </c>
      <c r="X31" s="5"/>
      <c r="Y31" s="5"/>
      <c r="Z31" s="15"/>
      <c r="AA31" s="26"/>
      <c r="AB31" s="8">
        <v>3.0029135</v>
      </c>
      <c r="AC31" s="8"/>
      <c r="AD31" s="6">
        <v>129.07837</v>
      </c>
      <c r="AE31" s="6">
        <v>153.36815</v>
      </c>
      <c r="AF31" s="3"/>
      <c r="AG31" s="4">
        <v>118.038956</v>
      </c>
      <c r="AH31" s="4">
        <v>127.1422</v>
      </c>
      <c r="AI31" s="7">
        <v>9.56</v>
      </c>
      <c r="AJ31" s="7">
        <v>12.42</v>
      </c>
      <c r="AK31" s="14">
        <v>0.985</v>
      </c>
      <c r="AL31" s="14"/>
      <c r="AM31" s="14">
        <v>-0.28026178</v>
      </c>
    </row>
    <row r="32">
      <c r="A32" s="9" t="s">
        <v>69</v>
      </c>
      <c r="B32" s="4"/>
      <c r="C32" s="13">
        <v>0.066</v>
      </c>
      <c r="D32" s="3">
        <v>0.066023216</v>
      </c>
      <c r="E32" s="4">
        <v>1.3215129</v>
      </c>
      <c r="F32" s="5">
        <v>9.751862</v>
      </c>
      <c r="G32" s="3"/>
      <c r="H32" s="5">
        <v>0.8747</v>
      </c>
      <c r="I32" s="5">
        <v>0.24533103</v>
      </c>
      <c r="J32" s="5">
        <v>0.418717</v>
      </c>
      <c r="K32" s="5"/>
      <c r="L32" s="6"/>
      <c r="M32" s="4">
        <v>24.917</v>
      </c>
      <c r="N32" s="5">
        <v>0.5554515</v>
      </c>
      <c r="O32" s="6"/>
      <c r="P32" s="5">
        <v>0.19445185</v>
      </c>
      <c r="Q32" s="7">
        <v>59.913</v>
      </c>
      <c r="R32" s="5"/>
      <c r="S32" s="4" t="s">
        <v>39</v>
      </c>
      <c r="T32" s="5">
        <v>0.0556264</v>
      </c>
      <c r="U32" s="4"/>
      <c r="V32" s="5">
        <v>4.2302</v>
      </c>
      <c r="W32" s="5">
        <v>0.0798</v>
      </c>
      <c r="X32" s="5"/>
      <c r="Y32" s="5"/>
      <c r="Z32" s="6">
        <v>9.451289</v>
      </c>
      <c r="AA32" s="25">
        <v>16.172123</v>
      </c>
      <c r="AB32" s="8">
        <v>1.316834</v>
      </c>
      <c r="AC32" s="8"/>
      <c r="AD32" s="6">
        <v>6.1567907</v>
      </c>
      <c r="AE32" s="6">
        <v>40.734596</v>
      </c>
      <c r="AF32" s="3"/>
      <c r="AG32" s="4">
        <v>518.4</v>
      </c>
      <c r="AH32" s="4">
        <v>1014.9839</v>
      </c>
      <c r="AI32" s="7">
        <v>12.49</v>
      </c>
      <c r="AJ32" s="7">
        <v>41.51</v>
      </c>
      <c r="AK32" s="14">
        <v>164.856</v>
      </c>
      <c r="AL32" s="14"/>
      <c r="AM32" s="14">
        <v>0.103345715</v>
      </c>
    </row>
    <row r="33">
      <c r="A33" s="9" t="s">
        <v>70</v>
      </c>
      <c r="B33" s="4"/>
      <c r="C33" s="13">
        <v>0.1204</v>
      </c>
      <c r="D33" s="3">
        <v>0.13718125</v>
      </c>
      <c r="E33" s="4">
        <v>0.58515286</v>
      </c>
      <c r="F33" s="5">
        <v>0.9627537</v>
      </c>
      <c r="G33" s="3"/>
      <c r="H33" s="5">
        <v>0.7332</v>
      </c>
      <c r="I33" s="5">
        <v>0.3735821</v>
      </c>
      <c r="J33" s="5">
        <v>0.14835821</v>
      </c>
      <c r="K33" s="5"/>
      <c r="L33" s="6"/>
      <c r="M33" s="4">
        <v>-3.45</v>
      </c>
      <c r="N33" s="5">
        <v>0.8603491</v>
      </c>
      <c r="O33" s="6"/>
      <c r="P33" s="5">
        <v>0.0014925373</v>
      </c>
      <c r="Q33" s="7">
        <v>19.574</v>
      </c>
      <c r="R33" s="5"/>
      <c r="S33" s="4" t="s">
        <v>39</v>
      </c>
      <c r="T33" s="5">
        <v>0.0</v>
      </c>
      <c r="U33" s="4"/>
      <c r="V33" s="5">
        <v>0.0</v>
      </c>
      <c r="W33" s="5">
        <v>0.0713</v>
      </c>
      <c r="X33" s="5"/>
      <c r="Y33" s="5"/>
      <c r="Z33" s="6">
        <v>21.908806</v>
      </c>
      <c r="AA33" s="25">
        <v>12.085218</v>
      </c>
      <c r="AB33" s="8">
        <v>3.0672328</v>
      </c>
      <c r="AC33" s="8"/>
      <c r="AD33" s="6">
        <v>20.674507</v>
      </c>
      <c r="AE33" s="6">
        <v>-59.56655</v>
      </c>
      <c r="AF33" s="3"/>
      <c r="AG33" s="4">
        <v>208.06052</v>
      </c>
      <c r="AH33" s="4">
        <v>205.5046</v>
      </c>
      <c r="AI33" s="7">
        <v>12.82</v>
      </c>
      <c r="AJ33" s="7">
        <v>16.03</v>
      </c>
      <c r="AK33" s="14">
        <v>9.94</v>
      </c>
      <c r="AL33" s="14"/>
      <c r="AM33" s="14">
        <v>-0.45185173</v>
      </c>
    </row>
    <row r="34">
      <c r="A34" s="9" t="s">
        <v>71</v>
      </c>
      <c r="B34" s="4"/>
      <c r="C34" s="13">
        <v>0.0138</v>
      </c>
      <c r="D34" s="3">
        <v>-0.04034894</v>
      </c>
      <c r="E34" s="4">
        <v>-2.055683</v>
      </c>
      <c r="F34" s="5">
        <v>-0.14804222</v>
      </c>
      <c r="G34" s="3"/>
      <c r="H34" s="5">
        <v>0.2239</v>
      </c>
      <c r="I34" s="5">
        <v>0.17853361</v>
      </c>
      <c r="J34" s="5">
        <v>0.0063043754</v>
      </c>
      <c r="K34" s="5"/>
      <c r="L34" s="6"/>
      <c r="M34" s="4">
        <v>-68.689</v>
      </c>
      <c r="N34" s="5">
        <v>-3.8654473</v>
      </c>
      <c r="O34" s="6"/>
      <c r="P34" s="5">
        <v>0.00759727</v>
      </c>
      <c r="Q34" s="7" t="s">
        <v>39</v>
      </c>
      <c r="R34" s="5"/>
      <c r="S34" s="4" t="s">
        <v>39</v>
      </c>
      <c r="T34" s="5">
        <v>0.008445348</v>
      </c>
      <c r="U34" s="4"/>
      <c r="V34" s="5">
        <v>0.466</v>
      </c>
      <c r="W34" s="5">
        <v>-0.0691</v>
      </c>
      <c r="X34" s="5"/>
      <c r="Y34" s="5"/>
      <c r="Z34" s="15"/>
      <c r="AA34" s="26"/>
      <c r="AB34" s="8">
        <v>0.19220723</v>
      </c>
      <c r="AC34" s="8"/>
      <c r="AD34" s="6">
        <v>43.844345</v>
      </c>
      <c r="AE34" s="6">
        <v>-6.3089795</v>
      </c>
      <c r="AF34" s="3"/>
      <c r="AG34" s="4">
        <v>283.29736</v>
      </c>
      <c r="AH34" s="4">
        <v>433.3575</v>
      </c>
      <c r="AI34" s="7">
        <v>8.85</v>
      </c>
      <c r="AJ34" s="7">
        <v>34.05</v>
      </c>
      <c r="AK34" s="14">
        <v>9.884</v>
      </c>
      <c r="AL34" s="14"/>
      <c r="AM34" s="14">
        <v>-0.099583894</v>
      </c>
    </row>
    <row r="35">
      <c r="A35" s="9" t="s">
        <v>72</v>
      </c>
      <c r="B35" s="4"/>
      <c r="C35" s="13">
        <v>0.1454</v>
      </c>
      <c r="D35" s="3">
        <v>0.14631532</v>
      </c>
      <c r="E35" s="4">
        <v>-0.61552596</v>
      </c>
      <c r="F35" s="5">
        <v>0.40622172</v>
      </c>
      <c r="G35" s="3"/>
      <c r="H35" s="5">
        <v>0.671</v>
      </c>
      <c r="I35" s="5">
        <v>0.58313006</v>
      </c>
      <c r="J35" s="5">
        <v>0.097945794</v>
      </c>
      <c r="K35" s="5"/>
      <c r="L35" s="6"/>
      <c r="M35" s="4">
        <v>-8.562</v>
      </c>
      <c r="N35" s="5">
        <v>0.37021664</v>
      </c>
      <c r="O35" s="6"/>
      <c r="P35" s="5">
        <v>0.22169033</v>
      </c>
      <c r="Q35" s="7">
        <v>6.579</v>
      </c>
      <c r="R35" s="5"/>
      <c r="S35" s="4" t="s">
        <v>39</v>
      </c>
      <c r="T35" s="5">
        <v>0.048134994</v>
      </c>
      <c r="U35" s="4"/>
      <c r="V35" s="5">
        <v>0.25299478</v>
      </c>
      <c r="W35" s="5">
        <v>-0.0362</v>
      </c>
      <c r="X35" s="5"/>
      <c r="Y35" s="5"/>
      <c r="Z35" s="15"/>
      <c r="AA35" s="25">
        <v>14.319161</v>
      </c>
      <c r="AB35" s="8">
        <v>2.0858583</v>
      </c>
      <c r="AC35" s="8"/>
      <c r="AD35" s="6">
        <v>25.073792</v>
      </c>
      <c r="AE35" s="6">
        <v>-37.868397</v>
      </c>
      <c r="AF35" s="3"/>
      <c r="AG35" s="4">
        <v>261.81335</v>
      </c>
      <c r="AH35" s="4">
        <v>324.2292</v>
      </c>
      <c r="AI35" s="7">
        <v>9.92</v>
      </c>
      <c r="AJ35" s="7">
        <v>27.76</v>
      </c>
      <c r="AK35" s="14">
        <v>12.931</v>
      </c>
      <c r="AL35" s="14"/>
      <c r="AM35" s="14">
        <v>0.31969485</v>
      </c>
    </row>
    <row r="36">
      <c r="A36" s="9" t="s">
        <v>73</v>
      </c>
      <c r="B36" s="4"/>
      <c r="C36" s="13">
        <v>0.0617</v>
      </c>
      <c r="D36" s="3">
        <v>0.063783444</v>
      </c>
      <c r="E36" s="4">
        <v>0.012146308</v>
      </c>
      <c r="F36" s="5">
        <v>-1.3055556</v>
      </c>
      <c r="G36" s="3"/>
      <c r="H36" s="5">
        <v>0.3113</v>
      </c>
      <c r="I36" s="5">
        <v>0.2956371</v>
      </c>
      <c r="J36" s="5">
        <v>0.014628845</v>
      </c>
      <c r="K36" s="5"/>
      <c r="L36" s="6"/>
      <c r="M36" s="4">
        <v>8.597</v>
      </c>
      <c r="N36" s="5">
        <v>4.115366</v>
      </c>
      <c r="O36" s="6"/>
      <c r="P36" s="5">
        <v>0.013870948</v>
      </c>
      <c r="Q36" s="7" t="s">
        <v>39</v>
      </c>
      <c r="R36" s="5"/>
      <c r="S36" s="4" t="s">
        <v>39</v>
      </c>
      <c r="T36" s="5">
        <v>0.1782103</v>
      </c>
      <c r="U36" s="4"/>
      <c r="V36" s="5">
        <v>-0.22372119</v>
      </c>
      <c r="W36" s="5">
        <v>9.0E-4</v>
      </c>
      <c r="X36" s="5"/>
      <c r="Y36" s="5"/>
      <c r="Z36" s="6">
        <v>883.396</v>
      </c>
      <c r="AA36" s="25">
        <v>43.406147</v>
      </c>
      <c r="AB36" s="8">
        <v>0.7411076</v>
      </c>
      <c r="AC36" s="8"/>
      <c r="AD36" s="6">
        <v>39.04324</v>
      </c>
      <c r="AE36" s="6">
        <v>13.93785</v>
      </c>
      <c r="AF36" s="3"/>
      <c r="AG36" s="4">
        <v>151.12935</v>
      </c>
      <c r="AH36" s="4">
        <v>119.8237</v>
      </c>
      <c r="AI36" s="7">
        <v>10.73</v>
      </c>
      <c r="AJ36" s="7">
        <v>14.49</v>
      </c>
      <c r="AK36" s="14">
        <v>3.069</v>
      </c>
      <c r="AL36" s="14"/>
      <c r="AM36" s="14">
        <v>0.22119126</v>
      </c>
    </row>
    <row r="37">
      <c r="A37" s="9" t="s">
        <v>74</v>
      </c>
      <c r="B37" s="4"/>
      <c r="C37" s="13">
        <v>-0.1637</v>
      </c>
      <c r="D37" s="3">
        <v>0.20546083</v>
      </c>
      <c r="E37" s="4">
        <v>-0.1216822</v>
      </c>
      <c r="F37" s="5">
        <v>-0.42658794</v>
      </c>
      <c r="G37" s="3"/>
      <c r="H37" s="5">
        <v>0.0692</v>
      </c>
      <c r="I37" s="5">
        <v>0.075601004</v>
      </c>
      <c r="J37" s="5">
        <v>-0.0012465938</v>
      </c>
      <c r="K37" s="5"/>
      <c r="L37" s="6"/>
      <c r="M37" s="4">
        <v>108.388</v>
      </c>
      <c r="N37" s="5">
        <v>0.533395</v>
      </c>
      <c r="O37" s="6"/>
      <c r="P37" s="5">
        <v>0.0028006737</v>
      </c>
      <c r="Q37" s="7">
        <v>66.979</v>
      </c>
      <c r="R37" s="5"/>
      <c r="S37" s="4" t="s">
        <v>39</v>
      </c>
      <c r="T37" s="5">
        <v>0.2458043</v>
      </c>
      <c r="U37" s="4"/>
      <c r="V37" s="5">
        <v>-0.4793</v>
      </c>
      <c r="W37" s="5">
        <v>-0.0438</v>
      </c>
      <c r="X37" s="5"/>
      <c r="Y37" s="5"/>
      <c r="Z37" s="15"/>
      <c r="AA37" s="25"/>
      <c r="AB37" s="8">
        <v>0.3903017</v>
      </c>
      <c r="AC37" s="8"/>
      <c r="AD37" s="6">
        <v>-288.8033</v>
      </c>
      <c r="AE37" s="6">
        <v>12.368758</v>
      </c>
      <c r="AF37" s="3"/>
      <c r="AG37" s="4">
        <v>1531.1859</v>
      </c>
      <c r="AH37" s="4">
        <v>1340.625</v>
      </c>
      <c r="AI37" s="7">
        <v>9.15</v>
      </c>
      <c r="AJ37" s="7">
        <v>158.84</v>
      </c>
      <c r="AK37" s="14">
        <v>-4.642</v>
      </c>
      <c r="AL37" s="14"/>
      <c r="AM37" s="14">
        <v>0.6583921</v>
      </c>
    </row>
    <row r="38">
      <c r="A38" s="9" t="s">
        <v>75</v>
      </c>
      <c r="B38" s="4"/>
      <c r="C38" s="13">
        <v>-0.3445</v>
      </c>
      <c r="D38" s="2">
        <v>0.029354563</v>
      </c>
      <c r="E38" s="4">
        <v>-1.4855297</v>
      </c>
      <c r="F38" s="2">
        <v>8.827351</v>
      </c>
      <c r="G38" s="2"/>
      <c r="H38" s="5">
        <v>0.7708</v>
      </c>
      <c r="I38" s="2">
        <v>0.8104076</v>
      </c>
      <c r="J38" s="2">
        <v>-0.76118946</v>
      </c>
      <c r="K38" s="5"/>
      <c r="L38" s="6"/>
      <c r="M38" s="4">
        <v>3.011</v>
      </c>
      <c r="N38" s="2">
        <v>2.7077339</v>
      </c>
      <c r="O38" s="6"/>
      <c r="P38" s="2">
        <v>0.012048192</v>
      </c>
      <c r="Q38" s="7" t="s">
        <v>39</v>
      </c>
      <c r="R38" s="2"/>
      <c r="S38" s="4" t="s">
        <v>39</v>
      </c>
      <c r="T38" s="2">
        <v>0.09024653</v>
      </c>
      <c r="U38" s="4"/>
      <c r="V38" s="5">
        <v>-0.036789626</v>
      </c>
      <c r="W38" s="5">
        <v>-0.1121</v>
      </c>
      <c r="X38" s="2"/>
      <c r="Y38" s="2"/>
      <c r="Z38" s="6"/>
      <c r="AA38" s="25">
        <v>18.600954</v>
      </c>
      <c r="AB38" s="8">
        <v>2.0892644</v>
      </c>
      <c r="AC38" s="8"/>
      <c r="AD38" s="6">
        <v>-2.668694</v>
      </c>
      <c r="AE38" s="6">
        <v>13.159117</v>
      </c>
      <c r="AF38" s="2"/>
      <c r="AG38" s="4">
        <v>37.52722</v>
      </c>
      <c r="AH38" s="4">
        <v>39.6221</v>
      </c>
      <c r="AI38" s="7">
        <v>10.53</v>
      </c>
      <c r="AJ38" s="7">
        <v>3.87</v>
      </c>
      <c r="AK38" s="2">
        <v>-14.847</v>
      </c>
      <c r="AL38" s="2"/>
      <c r="AM38" s="2" t="s">
        <v>39</v>
      </c>
    </row>
    <row r="39">
      <c r="A39" s="9" t="s">
        <v>76</v>
      </c>
      <c r="B39" s="4"/>
      <c r="C39" s="13">
        <v>0.0442</v>
      </c>
      <c r="D39" s="3">
        <v>0.1214368</v>
      </c>
      <c r="E39" s="4">
        <v>0.19268346</v>
      </c>
      <c r="F39" s="5">
        <v>1.6833435</v>
      </c>
      <c r="G39" s="3"/>
      <c r="H39" s="5">
        <v>0.8509</v>
      </c>
      <c r="I39" s="5">
        <v>0.46717978</v>
      </c>
      <c r="J39" s="5">
        <v>0.28375936</v>
      </c>
      <c r="K39" s="5"/>
      <c r="L39" s="6"/>
      <c r="M39" s="4">
        <v>54.185</v>
      </c>
      <c r="N39" s="5">
        <v>1.7912396</v>
      </c>
      <c r="O39" s="6"/>
      <c r="P39" s="5">
        <v>0.006427701</v>
      </c>
      <c r="Q39" s="7">
        <v>35.284</v>
      </c>
      <c r="R39" s="5"/>
      <c r="S39" s="4" t="s">
        <v>39</v>
      </c>
      <c r="T39" s="5">
        <v>0.33576557</v>
      </c>
      <c r="U39" s="4"/>
      <c r="V39" s="5">
        <v>0.00983526</v>
      </c>
      <c r="W39" s="5">
        <v>0.0204</v>
      </c>
      <c r="X39" s="5"/>
      <c r="Y39" s="5"/>
      <c r="Z39" s="6">
        <v>53.196056</v>
      </c>
      <c r="AA39" s="25">
        <v>9.1855755</v>
      </c>
      <c r="AB39" s="8">
        <v>2.603984</v>
      </c>
      <c r="AC39" s="8"/>
      <c r="AD39" s="6">
        <v>9.223078</v>
      </c>
      <c r="AE39" s="6">
        <v>8.679071</v>
      </c>
      <c r="AF39" s="3"/>
      <c r="AG39" s="4">
        <v>487.61346</v>
      </c>
      <c r="AH39" s="4">
        <v>470.2755</v>
      </c>
      <c r="AI39" s="7">
        <v>10.25</v>
      </c>
      <c r="AJ39" s="7">
        <v>45.65</v>
      </c>
      <c r="AK39" s="14">
        <v>50.989</v>
      </c>
      <c r="AL39" s="14"/>
      <c r="AM39" s="14">
        <v>0.16470626</v>
      </c>
    </row>
    <row r="40">
      <c r="A40" s="9" t="s">
        <v>77</v>
      </c>
      <c r="B40" s="4"/>
      <c r="C40" s="13">
        <v>0.1294</v>
      </c>
      <c r="D40" s="3">
        <v>0.1481149</v>
      </c>
      <c r="E40" s="4">
        <v>0.8146811</v>
      </c>
      <c r="F40" s="5">
        <v>3.4285293</v>
      </c>
      <c r="G40" s="3"/>
      <c r="H40" s="5">
        <v>0.4111</v>
      </c>
      <c r="I40" s="5">
        <v>0.21004911</v>
      </c>
      <c r="J40" s="5">
        <v>-0.021895595</v>
      </c>
      <c r="K40" s="5"/>
      <c r="L40" s="6"/>
      <c r="M40" s="4">
        <v>22.685</v>
      </c>
      <c r="N40" s="5">
        <v>-3.3463638</v>
      </c>
      <c r="O40" s="6"/>
      <c r="P40" s="5">
        <v>0.053256124</v>
      </c>
      <c r="Q40" s="7">
        <v>17.963</v>
      </c>
      <c r="R40" s="5"/>
      <c r="S40" s="4" t="s">
        <v>39</v>
      </c>
      <c r="T40" s="5">
        <v>0.1411631</v>
      </c>
      <c r="U40" s="4"/>
      <c r="V40" s="5">
        <v>-0.0656</v>
      </c>
      <c r="W40" s="5">
        <v>0.1662</v>
      </c>
      <c r="X40" s="5"/>
      <c r="Y40" s="5"/>
      <c r="Z40" s="6">
        <v>13.318094</v>
      </c>
      <c r="AA40" s="25">
        <v>23.725182</v>
      </c>
      <c r="AB40" s="8">
        <v>2.558332</v>
      </c>
      <c r="AC40" s="8"/>
      <c r="AD40" s="6">
        <v>-157.21867</v>
      </c>
      <c r="AE40" s="6">
        <v>34.51395</v>
      </c>
      <c r="AF40" s="3"/>
      <c r="AG40" s="4">
        <v>788.92883</v>
      </c>
      <c r="AH40" s="4">
        <v>782.949</v>
      </c>
      <c r="AI40" s="7">
        <v>10.85</v>
      </c>
      <c r="AJ40" s="7">
        <v>73.7</v>
      </c>
      <c r="AK40" s="14">
        <v>-4.98</v>
      </c>
      <c r="AL40" s="14"/>
      <c r="AM40" s="14">
        <v>0.15815394</v>
      </c>
    </row>
    <row r="41">
      <c r="A41" s="9" t="s">
        <v>78</v>
      </c>
      <c r="B41" s="4"/>
      <c r="C41" s="13">
        <v>-0.0323</v>
      </c>
      <c r="D41" s="3">
        <v>0.24810356</v>
      </c>
      <c r="E41" s="4">
        <v>-0.22172609</v>
      </c>
      <c r="F41" s="5">
        <v>-1.2283303</v>
      </c>
      <c r="G41" s="3"/>
      <c r="H41" s="5">
        <v>0.3621</v>
      </c>
      <c r="I41" s="5">
        <v>0.32458025</v>
      </c>
      <c r="J41" s="5">
        <v>-0.107923545</v>
      </c>
      <c r="K41" s="5"/>
      <c r="L41" s="6"/>
      <c r="M41" s="4">
        <v>-16.248</v>
      </c>
      <c r="N41" s="5">
        <v>37.786045</v>
      </c>
      <c r="O41" s="6"/>
      <c r="P41" s="5">
        <v>0.10887395</v>
      </c>
      <c r="Q41" s="7">
        <v>10.951</v>
      </c>
      <c r="R41" s="5"/>
      <c r="S41" s="4" t="s">
        <v>39</v>
      </c>
      <c r="T41" s="5">
        <v>0.15759376</v>
      </c>
      <c r="U41" s="4"/>
      <c r="V41" s="5">
        <v>-0.18553197</v>
      </c>
      <c r="W41" s="5">
        <v>-0.0459</v>
      </c>
      <c r="X41" s="5"/>
      <c r="Y41" s="5"/>
      <c r="Z41" s="6"/>
      <c r="AA41" s="25">
        <v>168.09062</v>
      </c>
      <c r="AB41" s="8">
        <v>13.716775</v>
      </c>
      <c r="AC41" s="8"/>
      <c r="AD41" s="6">
        <v>-123.39395</v>
      </c>
      <c r="AE41" s="6">
        <v>-46.568913</v>
      </c>
      <c r="AF41" s="3"/>
      <c r="AG41" s="4">
        <v>773.5699</v>
      </c>
      <c r="AH41" s="4">
        <v>756.6517</v>
      </c>
      <c r="AI41" s="7">
        <v>25.97</v>
      </c>
      <c r="AJ41" s="7">
        <v>30.01</v>
      </c>
      <c r="AK41" s="14">
        <v>-6.132</v>
      </c>
      <c r="AL41" s="14"/>
      <c r="AM41" s="14">
        <v>0.24019842</v>
      </c>
    </row>
    <row r="42">
      <c r="A42" s="9" t="s">
        <v>79</v>
      </c>
      <c r="B42" s="4"/>
      <c r="C42" s="13">
        <v>0.0516</v>
      </c>
      <c r="D42" s="3">
        <v>0.002102193</v>
      </c>
      <c r="E42" s="4">
        <v>0.07418803</v>
      </c>
      <c r="F42" s="5">
        <v>-1.2172172</v>
      </c>
      <c r="G42" s="3"/>
      <c r="H42" s="5">
        <v>0.281</v>
      </c>
      <c r="I42" s="5">
        <v>0.263355</v>
      </c>
      <c r="J42" s="5">
        <v>0.020225</v>
      </c>
      <c r="K42" s="5"/>
      <c r="L42" s="6"/>
      <c r="M42" s="4">
        <v>7.28</v>
      </c>
      <c r="N42" s="5">
        <v>4.1576242</v>
      </c>
      <c r="O42" s="6"/>
      <c r="P42" s="5">
        <v>0.00179</v>
      </c>
      <c r="Q42" s="7" t="s">
        <v>39</v>
      </c>
      <c r="R42" s="5"/>
      <c r="S42" s="4" t="s">
        <v>39</v>
      </c>
      <c r="T42" s="5">
        <v>0.25303465</v>
      </c>
      <c r="U42" s="4"/>
      <c r="V42" s="5">
        <v>-0.3181</v>
      </c>
      <c r="W42" s="5">
        <v>0.0078</v>
      </c>
      <c r="X42" s="5"/>
      <c r="Y42" s="5"/>
      <c r="Z42" s="6">
        <v>96.241936</v>
      </c>
      <c r="AA42" s="25">
        <v>9.887142</v>
      </c>
      <c r="AB42" s="8">
        <v>0.41769</v>
      </c>
      <c r="AC42" s="8"/>
      <c r="AD42" s="6">
        <v>13.746601</v>
      </c>
      <c r="AE42" s="6">
        <v>7.6380496</v>
      </c>
      <c r="AF42" s="3"/>
      <c r="AG42" s="4">
        <v>84.80566</v>
      </c>
      <c r="AH42" s="4">
        <v>55.605</v>
      </c>
      <c r="AI42" s="7">
        <v>7.14</v>
      </c>
      <c r="AJ42" s="7">
        <v>11.7</v>
      </c>
      <c r="AK42" s="14">
        <v>4.045</v>
      </c>
      <c r="AL42" s="14"/>
      <c r="AM42" s="14">
        <v>-0.24195422</v>
      </c>
    </row>
    <row r="43">
      <c r="A43" s="9" t="s">
        <v>80</v>
      </c>
      <c r="B43" s="4"/>
      <c r="C43" s="13">
        <v>-0.116</v>
      </c>
      <c r="D43" s="3">
        <v>-0.041387446</v>
      </c>
      <c r="E43" s="4">
        <v>0.5878182</v>
      </c>
      <c r="F43" s="5">
        <v>-0.54174346</v>
      </c>
      <c r="G43" s="3"/>
      <c r="H43" s="5">
        <v>0.9646</v>
      </c>
      <c r="I43" s="5">
        <v>0.5307771</v>
      </c>
      <c r="J43" s="5">
        <v>0.4511988</v>
      </c>
      <c r="K43" s="5"/>
      <c r="L43" s="6"/>
      <c r="M43" s="4">
        <v>6.281</v>
      </c>
      <c r="N43" s="5">
        <v>1.5167834</v>
      </c>
      <c r="O43" s="6"/>
      <c r="P43" s="5">
        <v>0.041149464</v>
      </c>
      <c r="Q43" s="7">
        <v>2.565</v>
      </c>
      <c r="R43" s="5"/>
      <c r="S43" s="4" t="s">
        <v>39</v>
      </c>
      <c r="T43" s="5">
        <v>0.18344763</v>
      </c>
      <c r="U43" s="4"/>
      <c r="V43" s="5">
        <v>-0.0755</v>
      </c>
      <c r="W43" s="5">
        <v>0.2014</v>
      </c>
      <c r="X43" s="5"/>
      <c r="Y43" s="5"/>
      <c r="Z43" s="6">
        <v>10.122177</v>
      </c>
      <c r="AA43" s="26"/>
      <c r="AB43" s="8">
        <v>2.782265</v>
      </c>
      <c r="AC43" s="8"/>
      <c r="AD43" s="6">
        <v>6.010175</v>
      </c>
      <c r="AE43" s="6">
        <v>5.078172</v>
      </c>
      <c r="AF43" s="3"/>
      <c r="AG43" s="4">
        <v>31.364702</v>
      </c>
      <c r="AH43" s="4">
        <v>31.896</v>
      </c>
      <c r="AI43" s="7">
        <v>6.0</v>
      </c>
      <c r="AJ43" s="7">
        <v>5.5</v>
      </c>
      <c r="AK43" s="14">
        <v>5.307</v>
      </c>
      <c r="AL43" s="14"/>
      <c r="AM43" s="14">
        <v>0.145564</v>
      </c>
    </row>
    <row r="44">
      <c r="A44" s="9" t="s">
        <v>81</v>
      </c>
      <c r="B44" s="4"/>
      <c r="C44" s="13">
        <v>0.9166</v>
      </c>
      <c r="D44" s="3">
        <v>0.3217636</v>
      </c>
      <c r="E44" s="4">
        <v>0.16908145</v>
      </c>
      <c r="F44" s="5">
        <v>0.10838446</v>
      </c>
      <c r="G44" s="3"/>
      <c r="H44" s="5">
        <v>0.123</v>
      </c>
      <c r="I44" s="5">
        <v>0.08136282</v>
      </c>
      <c r="J44" s="5">
        <v>0.04514195</v>
      </c>
      <c r="K44" s="5"/>
      <c r="L44" s="6"/>
      <c r="M44" s="4">
        <v>-42.079</v>
      </c>
      <c r="N44" s="5">
        <v>-2.2913854</v>
      </c>
      <c r="O44" s="6"/>
      <c r="P44" s="5">
        <v>0.16572772</v>
      </c>
      <c r="Q44" s="7" t="s">
        <v>39</v>
      </c>
      <c r="R44" s="5"/>
      <c r="S44" s="4" t="s">
        <v>39</v>
      </c>
      <c r="T44" s="5">
        <v>0.4273934</v>
      </c>
      <c r="U44" s="4"/>
      <c r="V44" s="5">
        <v>-0.7381</v>
      </c>
      <c r="W44" s="5">
        <v>0.0379</v>
      </c>
      <c r="X44" s="5"/>
      <c r="Y44" s="5"/>
      <c r="Z44" s="6">
        <v>62.514248</v>
      </c>
      <c r="AA44" s="25">
        <v>86.35621</v>
      </c>
      <c r="AB44" s="8">
        <v>1.2985369</v>
      </c>
      <c r="AC44" s="8"/>
      <c r="AD44" s="6">
        <v>24.350863</v>
      </c>
      <c r="AE44" s="6">
        <v>-6.1347346</v>
      </c>
      <c r="AF44" s="3"/>
      <c r="AG44" s="4">
        <v>249.22112</v>
      </c>
      <c r="AH44" s="4">
        <v>258.1435</v>
      </c>
      <c r="AI44" s="7">
        <v>10.57</v>
      </c>
      <c r="AJ44" s="7">
        <v>28.85</v>
      </c>
      <c r="AK44" s="14">
        <v>10.601</v>
      </c>
      <c r="AL44" s="14"/>
      <c r="AM44" s="14">
        <v>0.7171874</v>
      </c>
    </row>
    <row r="45">
      <c r="A45" s="9" t="s">
        <v>82</v>
      </c>
      <c r="B45" s="4"/>
      <c r="C45" s="13">
        <v>0.2934</v>
      </c>
      <c r="D45" s="3">
        <v>0.02787626</v>
      </c>
      <c r="E45" s="4">
        <v>0.30497244</v>
      </c>
      <c r="F45" s="5">
        <v>0.14409667</v>
      </c>
      <c r="G45" s="3"/>
      <c r="H45" s="5">
        <v>0.6592</v>
      </c>
      <c r="I45" s="5">
        <v>0.41517782</v>
      </c>
      <c r="J45" s="5">
        <v>0.21431349</v>
      </c>
      <c r="K45" s="5"/>
      <c r="L45" s="6"/>
      <c r="M45" s="4">
        <v>5.42756</v>
      </c>
      <c r="N45" s="5">
        <v>-7.840009</v>
      </c>
      <c r="O45" s="6"/>
      <c r="P45" s="5">
        <v>0.035896488</v>
      </c>
      <c r="Q45" s="7">
        <v>2.52321</v>
      </c>
      <c r="R45" s="5"/>
      <c r="S45" s="4">
        <v>26.19644</v>
      </c>
      <c r="T45" s="5">
        <v>0.42311653</v>
      </c>
      <c r="U45" s="4"/>
      <c r="V45" s="5">
        <v>-0.4574</v>
      </c>
      <c r="W45" s="5">
        <v>0.0579</v>
      </c>
      <c r="X45" s="5"/>
      <c r="Y45" s="5"/>
      <c r="Z45" s="6">
        <v>38.183777</v>
      </c>
      <c r="AA45" s="25">
        <v>30.722351</v>
      </c>
      <c r="AB45" s="8">
        <v>5.380752</v>
      </c>
      <c r="AC45" s="8"/>
      <c r="AD45" s="6">
        <v>20.086443</v>
      </c>
      <c r="AE45" s="6">
        <v>19.310675</v>
      </c>
      <c r="AF45" s="3"/>
      <c r="AG45" s="4">
        <v>115.30089</v>
      </c>
      <c r="AH45" s="4">
        <v>104.80985</v>
      </c>
      <c r="AI45" s="7">
        <v>11.645</v>
      </c>
      <c r="AJ45" s="7">
        <v>11.25</v>
      </c>
      <c r="AK45" s="14">
        <v>5.21794</v>
      </c>
      <c r="AL45" s="14"/>
      <c r="AM45" s="14">
        <v>0.062692635</v>
      </c>
    </row>
    <row r="46">
      <c r="A46" s="9" t="s">
        <v>83</v>
      </c>
      <c r="B46" s="4"/>
      <c r="C46" s="13">
        <v>7.0E-4</v>
      </c>
      <c r="D46" s="2">
        <v>0.881705</v>
      </c>
      <c r="E46" s="4">
        <v>0.1921716</v>
      </c>
      <c r="F46" s="2">
        <v>-0.2529343</v>
      </c>
      <c r="G46" s="2"/>
      <c r="H46" s="5">
        <v>0.7014</v>
      </c>
      <c r="I46" s="2">
        <v>0.6385724</v>
      </c>
      <c r="J46" s="2">
        <v>0.07050315</v>
      </c>
      <c r="K46" s="5"/>
      <c r="L46" s="6"/>
      <c r="M46" s="4">
        <v>-0.15481</v>
      </c>
      <c r="N46" s="2">
        <v>-0.44051448</v>
      </c>
      <c r="O46" s="6"/>
      <c r="P46" s="2">
        <v>0.016394699</v>
      </c>
      <c r="Q46" s="7" t="s">
        <v>39</v>
      </c>
      <c r="R46" s="2"/>
      <c r="S46" s="4">
        <v>4.08662</v>
      </c>
      <c r="T46" s="2">
        <v>0.2661272</v>
      </c>
      <c r="U46" s="4"/>
      <c r="V46" s="5">
        <v>-0.3873</v>
      </c>
      <c r="W46" s="5">
        <v>0.0947</v>
      </c>
      <c r="X46" s="2"/>
      <c r="Y46" s="2"/>
      <c r="Z46" s="6">
        <v>41.62946</v>
      </c>
      <c r="AA46" s="25" t="s">
        <v>39</v>
      </c>
      <c r="AB46" s="8">
        <v>1.9836773</v>
      </c>
      <c r="AC46" s="8"/>
      <c r="AD46" s="6">
        <v>26.082327</v>
      </c>
      <c r="AE46" s="6">
        <v>-323.83295</v>
      </c>
      <c r="AF46" s="2"/>
      <c r="AG46" s="4">
        <v>49.39891</v>
      </c>
      <c r="AH46" s="4">
        <v>50.13258</v>
      </c>
      <c r="AI46" s="7">
        <v>8.0</v>
      </c>
      <c r="AJ46" s="7">
        <v>6.76</v>
      </c>
      <c r="AK46" s="2">
        <v>1.92209</v>
      </c>
      <c r="AL46" s="2"/>
      <c r="AM46" s="2" t="s">
        <v>39</v>
      </c>
    </row>
    <row r="47">
      <c r="A47" s="9" t="s">
        <v>84</v>
      </c>
      <c r="B47" s="4"/>
      <c r="C47" s="13">
        <v>1.59</v>
      </c>
      <c r="D47" s="3">
        <v>0.1372892</v>
      </c>
      <c r="E47" s="4">
        <v>-0.49188295</v>
      </c>
      <c r="F47" s="5">
        <v>-0.045136247</v>
      </c>
      <c r="G47" s="3"/>
      <c r="H47" s="5">
        <v>0.2638</v>
      </c>
      <c r="I47" s="5">
        <v>0.69596523</v>
      </c>
      <c r="J47" s="5">
        <v>-0.35969716</v>
      </c>
      <c r="K47" s="5"/>
      <c r="L47" s="6"/>
      <c r="M47" s="4">
        <v>-16.47932</v>
      </c>
      <c r="N47" s="5">
        <v>1.4899052</v>
      </c>
      <c r="O47" s="6"/>
      <c r="P47" s="5">
        <v>0.42881882</v>
      </c>
      <c r="Q47" s="7">
        <v>1.20949</v>
      </c>
      <c r="R47" s="5"/>
      <c r="S47" s="4">
        <v>33.2015</v>
      </c>
      <c r="T47" s="5">
        <v>0.47570518</v>
      </c>
      <c r="U47" s="4"/>
      <c r="V47" s="5">
        <v>-0.6698</v>
      </c>
      <c r="W47" s="5">
        <v>-0.2364</v>
      </c>
      <c r="X47" s="5"/>
      <c r="Y47" s="5"/>
      <c r="Z47" s="15"/>
      <c r="AA47" s="26"/>
      <c r="AB47" s="8">
        <v>11.054488</v>
      </c>
      <c r="AC47" s="8"/>
      <c r="AD47" s="6">
        <v>-25.887815</v>
      </c>
      <c r="AE47" s="6">
        <v>-10.750984</v>
      </c>
      <c r="AF47" s="3"/>
      <c r="AG47" s="4">
        <v>207.21518</v>
      </c>
      <c r="AH47" s="4">
        <v>177.1687</v>
      </c>
      <c r="AI47" s="7">
        <v>10.3</v>
      </c>
      <c r="AJ47" s="7">
        <v>20.42</v>
      </c>
      <c r="AK47" s="14">
        <v>-6.84371</v>
      </c>
      <c r="AL47" s="14"/>
      <c r="AM47" s="14">
        <v>0.05008719</v>
      </c>
    </row>
    <row r="48">
      <c r="A48" s="9" t="s">
        <v>85</v>
      </c>
      <c r="B48" s="4"/>
      <c r="C48" s="13">
        <v>0.4297</v>
      </c>
      <c r="D48" s="2" t="s">
        <v>39</v>
      </c>
      <c r="E48" s="4" t="s">
        <v>39</v>
      </c>
      <c r="F48" s="2" t="s">
        <v>39</v>
      </c>
      <c r="G48" s="2"/>
      <c r="H48" s="5">
        <v>0.7092</v>
      </c>
      <c r="I48" s="2" t="s">
        <v>39</v>
      </c>
      <c r="J48" s="2" t="s">
        <v>39</v>
      </c>
      <c r="K48" s="5"/>
      <c r="L48" s="6"/>
      <c r="M48" s="4" t="s">
        <v>39</v>
      </c>
      <c r="N48" s="2" t="s">
        <v>39</v>
      </c>
      <c r="O48" s="6"/>
      <c r="P48" s="2" t="s">
        <v>39</v>
      </c>
      <c r="Q48" s="7">
        <v>3.557</v>
      </c>
      <c r="R48" s="2"/>
      <c r="S48" s="4" t="s">
        <v>39</v>
      </c>
      <c r="T48" s="2" t="s">
        <v>39</v>
      </c>
      <c r="U48" s="4"/>
      <c r="V48" s="5">
        <v>-0.6742</v>
      </c>
      <c r="W48" s="5">
        <v>0.0322</v>
      </c>
      <c r="X48" s="2"/>
      <c r="Y48" s="2"/>
      <c r="Z48" s="15"/>
      <c r="AA48" s="26"/>
      <c r="AB48" s="27"/>
      <c r="AC48" s="8"/>
      <c r="AD48" s="15"/>
      <c r="AE48" s="15"/>
      <c r="AF48" s="3"/>
      <c r="AG48" s="4">
        <v>212.56042</v>
      </c>
      <c r="AH48" s="4">
        <v>23.69217</v>
      </c>
      <c r="AI48" s="7">
        <v>9.63</v>
      </c>
      <c r="AJ48" s="7" t="s">
        <v>39</v>
      </c>
      <c r="AK48" s="2" t="s">
        <v>39</v>
      </c>
      <c r="AL48" s="2"/>
      <c r="AM48" s="2" t="s">
        <v>39</v>
      </c>
    </row>
    <row r="49">
      <c r="A49" s="9" t="s">
        <v>86</v>
      </c>
      <c r="B49" s="4"/>
      <c r="C49" s="13">
        <v>0.1305</v>
      </c>
      <c r="D49" s="3">
        <v>-0.16045333</v>
      </c>
      <c r="E49" s="4">
        <v>-3.5356588</v>
      </c>
      <c r="F49" s="5">
        <v>0.4347279</v>
      </c>
      <c r="G49" s="3"/>
      <c r="H49" s="5">
        <v>0.655</v>
      </c>
      <c r="I49" s="5">
        <v>0.39704534</v>
      </c>
      <c r="J49" s="5">
        <v>-0.28810817</v>
      </c>
      <c r="K49" s="5"/>
      <c r="L49" s="6"/>
      <c r="M49" s="4">
        <v>-0.753</v>
      </c>
      <c r="N49" s="5">
        <v>0.17414431</v>
      </c>
      <c r="O49" s="6"/>
      <c r="P49" s="5">
        <v>0.0016787741</v>
      </c>
      <c r="Q49" s="7">
        <v>8.077</v>
      </c>
      <c r="R49" s="5"/>
      <c r="S49" s="4" t="s">
        <v>39</v>
      </c>
      <c r="T49" s="5">
        <v>0.33875406</v>
      </c>
      <c r="U49" s="4"/>
      <c r="V49" s="5">
        <v>-0.44867414</v>
      </c>
      <c r="W49" s="5">
        <v>-0.2198</v>
      </c>
      <c r="X49" s="5"/>
      <c r="Y49" s="5"/>
      <c r="Z49" s="15"/>
      <c r="AA49" s="26"/>
      <c r="AB49" s="8">
        <v>0.25987425</v>
      </c>
      <c r="AC49" s="8"/>
      <c r="AD49" s="6">
        <v>0.5589575</v>
      </c>
      <c r="AE49" s="6">
        <v>7.00664</v>
      </c>
      <c r="AF49" s="3"/>
      <c r="AG49" s="4">
        <v>9.070868</v>
      </c>
      <c r="AH49" s="4">
        <v>-5.276</v>
      </c>
      <c r="AI49" s="7">
        <v>3.51</v>
      </c>
      <c r="AJ49" s="7">
        <v>2.58</v>
      </c>
      <c r="AK49" s="14">
        <v>-9.439</v>
      </c>
      <c r="AL49" s="14"/>
      <c r="AM49" s="14">
        <v>0.2931744</v>
      </c>
    </row>
    <row r="50">
      <c r="A50" s="9" t="s">
        <v>87</v>
      </c>
      <c r="B50" s="4"/>
      <c r="C50" s="13">
        <v>-0.0081</v>
      </c>
      <c r="D50" s="3">
        <v>0.18187235</v>
      </c>
      <c r="E50" s="4">
        <v>-0.06674679</v>
      </c>
      <c r="F50" s="5">
        <v>-1.180147</v>
      </c>
      <c r="G50" s="3"/>
      <c r="H50" s="5">
        <v>0.424</v>
      </c>
      <c r="I50" s="5">
        <v>0.3418967</v>
      </c>
      <c r="J50" s="5">
        <v>0.046160042</v>
      </c>
      <c r="K50" s="5"/>
      <c r="L50" s="6"/>
      <c r="M50" s="4">
        <v>10.324</v>
      </c>
      <c r="N50" s="5">
        <v>1.5623487</v>
      </c>
      <c r="O50" s="6"/>
      <c r="P50" s="5">
        <v>0.011172128</v>
      </c>
      <c r="Q50" s="7">
        <v>9.041</v>
      </c>
      <c r="R50" s="5"/>
      <c r="S50" s="4" t="s">
        <v>39</v>
      </c>
      <c r="T50" s="5">
        <v>0.12861754</v>
      </c>
      <c r="U50" s="4"/>
      <c r="V50" s="5">
        <v>-0.0892</v>
      </c>
      <c r="W50" s="5">
        <v>-0.0055</v>
      </c>
      <c r="X50" s="5"/>
      <c r="Y50" s="5"/>
      <c r="Z50" s="15"/>
      <c r="AA50" s="25">
        <v>314.11765</v>
      </c>
      <c r="AB50" s="8">
        <v>0.8217951</v>
      </c>
      <c r="AC50" s="8"/>
      <c r="AD50" s="6">
        <v>16.172716</v>
      </c>
      <c r="AE50" s="6">
        <v>8.79599</v>
      </c>
      <c r="AF50" s="3"/>
      <c r="AG50" s="4">
        <v>100.7413</v>
      </c>
      <c r="AH50" s="4">
        <v>90.8098</v>
      </c>
      <c r="AI50" s="7">
        <v>8.01</v>
      </c>
      <c r="AJ50" s="7">
        <v>12.48</v>
      </c>
      <c r="AK50" s="14">
        <v>5.615</v>
      </c>
      <c r="AL50" s="14"/>
      <c r="AM50" s="14">
        <v>0.104825296</v>
      </c>
    </row>
    <row r="51">
      <c r="A51" s="9" t="s">
        <v>88</v>
      </c>
      <c r="B51" s="4"/>
      <c r="C51" s="13">
        <v>-0.0041</v>
      </c>
      <c r="D51" s="3">
        <v>0.051605757</v>
      </c>
      <c r="E51" s="4">
        <v>-0.024846895</v>
      </c>
      <c r="F51" s="5">
        <v>-1.3700325</v>
      </c>
      <c r="G51" s="3"/>
      <c r="H51" s="5">
        <v>0.5131</v>
      </c>
      <c r="I51" s="5">
        <v>0.38354275</v>
      </c>
      <c r="J51" s="5">
        <v>0.021233361</v>
      </c>
      <c r="K51" s="5"/>
      <c r="L51" s="6"/>
      <c r="M51" s="4">
        <v>4.678</v>
      </c>
      <c r="N51" s="5">
        <v>1.271887</v>
      </c>
      <c r="O51" s="6"/>
      <c r="P51" s="5">
        <v>0.12100593</v>
      </c>
      <c r="Q51" s="7">
        <v>13.946</v>
      </c>
      <c r="R51" s="5"/>
      <c r="S51" s="4" t="s">
        <v>39</v>
      </c>
      <c r="T51" s="5">
        <v>0.56379557</v>
      </c>
      <c r="U51" s="4"/>
      <c r="V51" s="5">
        <v>-0.6876</v>
      </c>
      <c r="W51" s="5">
        <v>-0.0072</v>
      </c>
      <c r="X51" s="5"/>
      <c r="Y51" s="5"/>
      <c r="Z51" s="6"/>
      <c r="AA51" s="25">
        <v>50.165016</v>
      </c>
      <c r="AB51" s="8">
        <v>4.858208</v>
      </c>
      <c r="AC51" s="8"/>
      <c r="AD51" s="6">
        <v>189.06673</v>
      </c>
      <c r="AE51" s="6">
        <v>46.03399</v>
      </c>
      <c r="AF51" s="3"/>
      <c r="AG51" s="4">
        <v>271.5354</v>
      </c>
      <c r="AH51" s="4">
        <v>215.347</v>
      </c>
      <c r="AI51" s="7">
        <v>11.4</v>
      </c>
      <c r="AJ51" s="7">
        <v>22.86</v>
      </c>
      <c r="AK51" s="14">
        <v>1.139</v>
      </c>
      <c r="AL51" s="14"/>
      <c r="AM51" s="14">
        <v>-0.307943</v>
      </c>
    </row>
    <row r="52">
      <c r="A52" s="9" t="s">
        <v>89</v>
      </c>
      <c r="B52" s="4"/>
      <c r="C52" s="13">
        <v>0.1291</v>
      </c>
      <c r="D52" s="3">
        <v>0.33239052</v>
      </c>
      <c r="E52" s="4">
        <v>0.1418809</v>
      </c>
      <c r="F52" s="5">
        <v>2.541836</v>
      </c>
      <c r="G52" s="3"/>
      <c r="H52" s="5">
        <v>0.744</v>
      </c>
      <c r="I52" s="5">
        <v>0.448648</v>
      </c>
      <c r="J52" s="5">
        <v>0.11045127</v>
      </c>
      <c r="K52" s="5"/>
      <c r="L52" s="6"/>
      <c r="M52" s="4">
        <v>9.082</v>
      </c>
      <c r="N52" s="5">
        <v>1.3526958</v>
      </c>
      <c r="O52" s="6"/>
      <c r="P52" s="5">
        <v>6.7826244E-4</v>
      </c>
      <c r="Q52" s="7">
        <v>5.876</v>
      </c>
      <c r="R52" s="5"/>
      <c r="S52" s="4" t="s">
        <v>39</v>
      </c>
      <c r="T52" s="5">
        <v>0.37617335</v>
      </c>
      <c r="U52" s="4"/>
      <c r="V52" s="5">
        <v>-0.4619</v>
      </c>
      <c r="W52" s="5">
        <v>0.0624</v>
      </c>
      <c r="X52" s="5"/>
      <c r="Y52" s="5"/>
      <c r="Z52" s="6">
        <v>50.535343</v>
      </c>
      <c r="AA52" s="25">
        <v>20.360254</v>
      </c>
      <c r="AB52" s="8">
        <v>3.3209856</v>
      </c>
      <c r="AC52" s="8"/>
      <c r="AD52" s="6">
        <v>26.200888</v>
      </c>
      <c r="AE52" s="6">
        <v>21.140728</v>
      </c>
      <c r="AF52" s="3"/>
      <c r="AG52" s="4">
        <v>206.51265</v>
      </c>
      <c r="AH52" s="4">
        <v>192.0001</v>
      </c>
      <c r="AI52" s="7">
        <v>7.17</v>
      </c>
      <c r="AJ52" s="7">
        <v>30.73</v>
      </c>
      <c r="AK52" s="14">
        <v>7.328</v>
      </c>
      <c r="AL52" s="14"/>
      <c r="AM52" s="14">
        <v>0.45597357</v>
      </c>
    </row>
    <row r="53">
      <c r="A53" s="9" t="s">
        <v>90</v>
      </c>
      <c r="B53" s="4"/>
      <c r="C53" s="13">
        <v>0.9297</v>
      </c>
      <c r="D53" s="2">
        <v>0.28976965</v>
      </c>
      <c r="E53" s="4">
        <v>-0.30869824</v>
      </c>
      <c r="F53" s="2">
        <v>0.13153282</v>
      </c>
      <c r="G53" s="2"/>
      <c r="H53" s="5">
        <v>0.5462</v>
      </c>
      <c r="I53" s="2">
        <v>0.5167294</v>
      </c>
      <c r="J53" s="2">
        <v>0.117170386</v>
      </c>
      <c r="K53" s="5"/>
      <c r="L53" s="6"/>
      <c r="M53" s="4">
        <v>-24.913</v>
      </c>
      <c r="N53" s="2">
        <v>0.9907341</v>
      </c>
      <c r="O53" s="6"/>
      <c r="P53" s="2">
        <v>0.100038275</v>
      </c>
      <c r="Q53" s="7">
        <v>18.576</v>
      </c>
      <c r="R53" s="2"/>
      <c r="S53" s="4" t="s">
        <v>39</v>
      </c>
      <c r="T53" s="2">
        <v>0.029777147</v>
      </c>
      <c r="U53" s="4"/>
      <c r="V53" s="5">
        <v>0.5273</v>
      </c>
      <c r="W53" s="5">
        <v>-0.0448</v>
      </c>
      <c r="X53" s="2"/>
      <c r="Y53" s="2"/>
      <c r="Z53" s="6"/>
      <c r="AA53" s="25"/>
      <c r="AB53" s="8">
        <v>1.7596855</v>
      </c>
      <c r="AC53" s="8"/>
      <c r="AD53" s="6">
        <v>19.972464</v>
      </c>
      <c r="AE53" s="6">
        <v>-40.003452</v>
      </c>
      <c r="AF53" s="2"/>
      <c r="AG53" s="4">
        <v>743.3958</v>
      </c>
      <c r="AH53" s="4">
        <v>996.606</v>
      </c>
      <c r="AI53" s="7">
        <v>5.6</v>
      </c>
      <c r="AJ53" s="7">
        <v>133.82</v>
      </c>
      <c r="AK53" s="2">
        <v>49.899</v>
      </c>
      <c r="AL53" s="2"/>
      <c r="AM53" s="2">
        <v>0.96575135</v>
      </c>
    </row>
    <row r="54">
      <c r="A54" s="9" t="s">
        <v>91</v>
      </c>
      <c r="B54" s="4"/>
      <c r="C54" s="13">
        <v>-0.1107</v>
      </c>
      <c r="D54" s="3">
        <v>-0.017350659</v>
      </c>
      <c r="E54" s="4">
        <v>-0.7354926</v>
      </c>
      <c r="F54" s="5">
        <v>-0.8173715</v>
      </c>
      <c r="G54" s="3"/>
      <c r="H54" s="5">
        <v>0.1847</v>
      </c>
      <c r="I54" s="5">
        <v>0.13342044</v>
      </c>
      <c r="J54" s="5">
        <v>0.01407328</v>
      </c>
      <c r="K54" s="5"/>
      <c r="L54" s="6"/>
      <c r="M54" s="4">
        <v>-0.39</v>
      </c>
      <c r="N54" s="5">
        <v>0.055045873</v>
      </c>
      <c r="O54" s="6"/>
      <c r="P54" s="5">
        <v>0.011747712</v>
      </c>
      <c r="Q54" s="7" t="s">
        <v>39</v>
      </c>
      <c r="R54" s="5"/>
      <c r="S54" s="4" t="s">
        <v>39</v>
      </c>
      <c r="T54" s="5">
        <v>0.07</v>
      </c>
      <c r="U54" s="4"/>
      <c r="V54" s="5">
        <v>-0.292</v>
      </c>
      <c r="W54" s="5">
        <v>-0.0558</v>
      </c>
      <c r="X54" s="5"/>
      <c r="Y54" s="5"/>
      <c r="Z54" s="15"/>
      <c r="AA54" s="25">
        <v>2.7854133</v>
      </c>
      <c r="AB54" s="8">
        <v>0.13501717</v>
      </c>
      <c r="AC54" s="8"/>
      <c r="AD54" s="6">
        <v>7.106644</v>
      </c>
      <c r="AE54" s="6">
        <v>-42.78564</v>
      </c>
      <c r="AF54" s="3"/>
      <c r="AG54" s="4">
        <v>21.799496</v>
      </c>
      <c r="AH54" s="4">
        <v>16.6864</v>
      </c>
      <c r="AI54" s="7">
        <v>3.04</v>
      </c>
      <c r="AJ54" s="7">
        <v>7.41</v>
      </c>
      <c r="AK54" s="14">
        <v>2.348</v>
      </c>
      <c r="AL54" s="14"/>
      <c r="AM54" s="14">
        <v>0.23539628</v>
      </c>
    </row>
    <row r="55">
      <c r="A55" s="9" t="s">
        <v>92</v>
      </c>
      <c r="B55" s="4"/>
      <c r="C55" s="13">
        <v>0.1625</v>
      </c>
      <c r="D55" s="3">
        <v>-0.010384806</v>
      </c>
      <c r="E55" s="4">
        <v>-0.21477655</v>
      </c>
      <c r="F55" s="5">
        <v>-0.3760732</v>
      </c>
      <c r="G55" s="3"/>
      <c r="H55" s="5">
        <v>0.1339</v>
      </c>
      <c r="I55" s="5">
        <v>0.14322154</v>
      </c>
      <c r="J55" s="5">
        <v>0.018516755</v>
      </c>
      <c r="K55" s="5"/>
      <c r="L55" s="6"/>
      <c r="M55" s="4">
        <v>4.04287</v>
      </c>
      <c r="N55" s="5">
        <v>-1.1820498</v>
      </c>
      <c r="O55" s="6"/>
      <c r="P55" s="5">
        <v>0.0015290645</v>
      </c>
      <c r="Q55" s="7" t="s">
        <v>39</v>
      </c>
      <c r="R55" s="5"/>
      <c r="S55" s="4" t="s">
        <v>39</v>
      </c>
      <c r="T55" s="5">
        <v>0.08907429</v>
      </c>
      <c r="U55" s="4"/>
      <c r="V55" s="5">
        <v>-0.5429607</v>
      </c>
      <c r="W55" s="5">
        <v>-0.0307</v>
      </c>
      <c r="X55" s="5"/>
      <c r="Y55" s="5"/>
      <c r="Z55" s="15"/>
      <c r="AA55" s="26"/>
      <c r="AB55" s="8">
        <v>0.46566314</v>
      </c>
      <c r="AC55" s="8"/>
      <c r="AD55" s="6">
        <v>22.597631</v>
      </c>
      <c r="AE55" s="6">
        <v>14.947559</v>
      </c>
      <c r="AF55" s="3"/>
      <c r="AG55" s="4">
        <v>62.214397</v>
      </c>
      <c r="AH55" s="4">
        <v>60.43104</v>
      </c>
      <c r="AI55" s="7">
        <v>6.8</v>
      </c>
      <c r="AJ55" s="7">
        <v>9.89</v>
      </c>
      <c r="AK55" s="14">
        <v>2.67422</v>
      </c>
      <c r="AL55" s="14"/>
      <c r="AM55" s="14">
        <v>-0.09479094</v>
      </c>
    </row>
    <row r="56">
      <c r="A56" s="9" t="s">
        <v>93</v>
      </c>
      <c r="B56" s="4"/>
      <c r="C56" s="13">
        <v>0.1573</v>
      </c>
      <c r="D56" s="3">
        <v>0.22504596</v>
      </c>
      <c r="E56" s="4">
        <v>-0.59923744</v>
      </c>
      <c r="F56" s="5">
        <v>-0.25421682</v>
      </c>
      <c r="G56" s="3"/>
      <c r="H56" s="5">
        <v>0.5912</v>
      </c>
      <c r="I56" s="5">
        <v>0.46859205</v>
      </c>
      <c r="J56" s="5">
        <v>-0.045030627</v>
      </c>
      <c r="K56" s="5"/>
      <c r="L56" s="6"/>
      <c r="M56" s="4">
        <v>3.083</v>
      </c>
      <c r="N56" s="5">
        <v>-1.8178066</v>
      </c>
      <c r="O56" s="6"/>
      <c r="P56" s="5">
        <v>0.09432606</v>
      </c>
      <c r="Q56" s="7">
        <v>45.719</v>
      </c>
      <c r="R56" s="5"/>
      <c r="S56" s="4" t="s">
        <v>39</v>
      </c>
      <c r="T56" s="5">
        <v>0.15181434</v>
      </c>
      <c r="U56" s="4"/>
      <c r="V56" s="5">
        <v>0.1067</v>
      </c>
      <c r="W56" s="5">
        <v>-0.1931</v>
      </c>
      <c r="X56" s="5"/>
      <c r="Y56" s="5"/>
      <c r="Z56" s="15"/>
      <c r="AA56" s="26"/>
      <c r="AB56" s="8">
        <v>1.9889679</v>
      </c>
      <c r="AC56" s="8"/>
      <c r="AD56" s="6">
        <v>-45.552597</v>
      </c>
      <c r="AE56" s="6">
        <v>94.38534</v>
      </c>
      <c r="AF56" s="3"/>
      <c r="AG56" s="4">
        <v>289.654</v>
      </c>
      <c r="AH56" s="4">
        <v>290.99</v>
      </c>
      <c r="AI56" s="7">
        <v>4.89</v>
      </c>
      <c r="AJ56" s="7">
        <v>57.7</v>
      </c>
      <c r="AK56" s="14">
        <v>-6.388</v>
      </c>
      <c r="AL56" s="14"/>
      <c r="AM56" s="14">
        <v>-6.887837</v>
      </c>
    </row>
    <row r="57">
      <c r="A57" s="9" t="s">
        <v>94</v>
      </c>
      <c r="B57" s="4"/>
      <c r="C57" s="13">
        <v>0.4161</v>
      </c>
      <c r="D57" s="3">
        <v>0.77653176</v>
      </c>
      <c r="E57" s="4">
        <v>-0.34371778</v>
      </c>
      <c r="F57" s="5">
        <v>0.0890155</v>
      </c>
      <c r="G57" s="3"/>
      <c r="H57" s="5">
        <v>0.5635</v>
      </c>
      <c r="I57" s="5">
        <v>0.6786104</v>
      </c>
      <c r="J57" s="5">
        <v>-0.27825436</v>
      </c>
      <c r="K57" s="5"/>
      <c r="L57" s="6"/>
      <c r="M57" s="4">
        <v>-96.201</v>
      </c>
      <c r="N57" s="5">
        <v>0.38169792</v>
      </c>
      <c r="O57" s="6"/>
      <c r="P57" s="5">
        <v>0.26453286</v>
      </c>
      <c r="Q57" s="7">
        <v>20.597</v>
      </c>
      <c r="R57" s="5"/>
      <c r="S57" s="4" t="s">
        <v>39</v>
      </c>
      <c r="T57" s="5">
        <v>0.103533156</v>
      </c>
      <c r="U57" s="4"/>
      <c r="V57" s="5">
        <v>-0.0291</v>
      </c>
      <c r="W57" s="5">
        <v>-0.2165</v>
      </c>
      <c r="X57" s="5"/>
      <c r="Y57" s="5"/>
      <c r="Z57" s="15"/>
      <c r="AA57" s="26"/>
      <c r="AB57" s="8">
        <v>8.417518</v>
      </c>
      <c r="AC57" s="8"/>
      <c r="AD57" s="6">
        <v>-24.982876</v>
      </c>
      <c r="AE57" s="6">
        <v>-9.863719</v>
      </c>
      <c r="AF57" s="3"/>
      <c r="AG57" s="4">
        <v>1258.9929</v>
      </c>
      <c r="AH57" s="4">
        <v>948.8996</v>
      </c>
      <c r="AI57" s="7">
        <v>6.58</v>
      </c>
      <c r="AJ57" s="7">
        <v>174.62</v>
      </c>
      <c r="AK57" s="14">
        <v>-37.982</v>
      </c>
      <c r="AL57" s="14"/>
      <c r="AM57" s="14">
        <v>-0.03718961</v>
      </c>
    </row>
    <row r="58">
      <c r="A58" s="9" t="s">
        <v>95</v>
      </c>
      <c r="B58" s="4"/>
      <c r="C58" s="13">
        <v>0.6821</v>
      </c>
      <c r="D58" s="3">
        <v>0.22400485</v>
      </c>
      <c r="E58" s="4">
        <v>-0.005237023</v>
      </c>
      <c r="F58" s="5">
        <v>-0.6823536</v>
      </c>
      <c r="G58" s="3"/>
      <c r="H58" s="5">
        <v>0.8332</v>
      </c>
      <c r="I58" s="5">
        <v>2.5322955</v>
      </c>
      <c r="J58" s="5">
        <v>-8.929912</v>
      </c>
      <c r="K58" s="5"/>
      <c r="L58" s="6"/>
      <c r="M58" s="4">
        <v>13.58128</v>
      </c>
      <c r="N58" s="5">
        <v>-0.4818018</v>
      </c>
      <c r="O58" s="6"/>
      <c r="P58" s="5">
        <v>6.867068E-4</v>
      </c>
      <c r="Q58" s="7">
        <v>0.277</v>
      </c>
      <c r="R58" s="5"/>
      <c r="S58" s="4" t="s">
        <v>39</v>
      </c>
      <c r="T58" s="5">
        <v>0.0036213226</v>
      </c>
      <c r="U58" s="4"/>
      <c r="V58" s="5">
        <v>-0.0036267187</v>
      </c>
      <c r="W58" s="5">
        <v>-0.0012</v>
      </c>
      <c r="X58" s="5"/>
      <c r="Y58" s="5"/>
      <c r="Z58" s="15"/>
      <c r="AA58" s="25" t="s">
        <v>39</v>
      </c>
      <c r="AB58" s="8">
        <v>163.28302</v>
      </c>
      <c r="AC58" s="8"/>
      <c r="AD58" s="6">
        <v>-18.18978</v>
      </c>
      <c r="AE58" s="6">
        <v>156.74928</v>
      </c>
      <c r="AF58" s="3"/>
      <c r="AG58" s="4">
        <v>1967.1678</v>
      </c>
      <c r="AH58" s="4">
        <v>2128.859</v>
      </c>
      <c r="AI58" s="7">
        <v>10.88</v>
      </c>
      <c r="AJ58" s="7">
        <v>196.69</v>
      </c>
      <c r="AK58" s="14">
        <v>-117.03569</v>
      </c>
      <c r="AL58" s="14"/>
      <c r="AM58" s="14">
        <v>4.517231</v>
      </c>
    </row>
    <row r="59">
      <c r="A59" s="9" t="s">
        <v>96</v>
      </c>
      <c r="B59" s="4"/>
      <c r="C59" s="13">
        <v>0.0827</v>
      </c>
      <c r="D59" s="3">
        <v>0.08129764</v>
      </c>
      <c r="E59" s="4">
        <v>-0.79782397</v>
      </c>
      <c r="F59" s="5">
        <v>3.0985773</v>
      </c>
      <c r="G59" s="3"/>
      <c r="H59" s="5">
        <v>0.4793</v>
      </c>
      <c r="I59" s="5">
        <v>0.37424886</v>
      </c>
      <c r="J59" s="5">
        <v>-0.011898603</v>
      </c>
      <c r="K59" s="5"/>
      <c r="L59" s="6"/>
      <c r="M59" s="4">
        <v>8.0</v>
      </c>
      <c r="N59" s="5">
        <v>-250.0</v>
      </c>
      <c r="O59" s="6"/>
      <c r="P59" s="5">
        <v>0.028890923</v>
      </c>
      <c r="Q59" s="7">
        <v>6.588</v>
      </c>
      <c r="R59" s="5"/>
      <c r="S59" s="4" t="s">
        <v>39</v>
      </c>
      <c r="T59" s="5">
        <v>0.44552386</v>
      </c>
      <c r="U59" s="4"/>
      <c r="V59" s="5">
        <v>-0.5363</v>
      </c>
      <c r="W59" s="5">
        <v>-0.1815</v>
      </c>
      <c r="X59" s="5"/>
      <c r="Y59" s="5"/>
      <c r="Z59" s="15"/>
      <c r="AA59" s="26"/>
      <c r="AB59" s="8">
        <v>0.85091525</v>
      </c>
      <c r="AC59" s="8"/>
      <c r="AD59" s="6">
        <v>-43.017223</v>
      </c>
      <c r="AE59" s="6">
        <v>3.2155375</v>
      </c>
      <c r="AF59" s="3"/>
      <c r="AG59" s="4">
        <v>41.461597</v>
      </c>
      <c r="AH59" s="4">
        <v>25.7243</v>
      </c>
      <c r="AI59" s="7">
        <v>4.23</v>
      </c>
      <c r="AJ59" s="7">
        <v>10.11</v>
      </c>
      <c r="AK59" s="14">
        <v>-0.598</v>
      </c>
      <c r="AL59" s="14"/>
      <c r="AM59" s="14">
        <v>-0.34812024</v>
      </c>
    </row>
    <row r="60">
      <c r="A60" s="9" t="s">
        <v>97</v>
      </c>
      <c r="B60" s="4"/>
      <c r="C60" s="13">
        <v>0.22</v>
      </c>
      <c r="D60" s="3">
        <v>-0.054954648</v>
      </c>
      <c r="E60" s="4">
        <v>-0.3309024</v>
      </c>
      <c r="F60" s="5">
        <v>-0.23794276</v>
      </c>
      <c r="G60" s="3"/>
      <c r="H60" s="5">
        <v>0.558</v>
      </c>
      <c r="I60" s="5">
        <v>0.46986347</v>
      </c>
      <c r="J60" s="5">
        <v>-0.46116385</v>
      </c>
      <c r="K60" s="5"/>
      <c r="L60" s="6"/>
      <c r="M60" s="4">
        <v>-7.877</v>
      </c>
      <c r="N60" s="5">
        <v>0.41772285</v>
      </c>
      <c r="O60" s="6"/>
      <c r="P60" s="5">
        <v>0.001956377</v>
      </c>
      <c r="Q60" s="7">
        <v>13.868</v>
      </c>
      <c r="R60" s="5"/>
      <c r="S60" s="4" t="s">
        <v>39</v>
      </c>
      <c r="T60" s="5">
        <v>0.48714152</v>
      </c>
      <c r="U60" s="4"/>
      <c r="V60" s="5">
        <v>-0.6569309</v>
      </c>
      <c r="W60" s="5">
        <v>-0.2456</v>
      </c>
      <c r="X60" s="5"/>
      <c r="Y60" s="5"/>
      <c r="Z60" s="15"/>
      <c r="AA60" s="26"/>
      <c r="AB60" s="8">
        <v>10.86948</v>
      </c>
      <c r="AC60" s="8"/>
      <c r="AD60" s="6">
        <v>-21.283726</v>
      </c>
      <c r="AE60" s="6">
        <v>-29.935558</v>
      </c>
      <c r="AF60" s="3"/>
      <c r="AG60" s="4">
        <v>279.1143</v>
      </c>
      <c r="AH60" s="4">
        <v>235.8024</v>
      </c>
      <c r="AI60" s="7">
        <v>7.41</v>
      </c>
      <c r="AJ60" s="7">
        <v>35.24</v>
      </c>
      <c r="AK60" s="14">
        <v>-11.079</v>
      </c>
      <c r="AL60" s="14"/>
      <c r="AM60" s="14">
        <v>-0.09450546</v>
      </c>
    </row>
    <row r="61">
      <c r="A61" s="9" t="s">
        <v>98</v>
      </c>
      <c r="B61" s="4"/>
      <c r="C61" s="13">
        <v>0.9807</v>
      </c>
      <c r="D61" s="2" t="s">
        <v>39</v>
      </c>
      <c r="E61" s="4">
        <v>-5.4248686</v>
      </c>
      <c r="F61" s="5">
        <v>-0.08034516</v>
      </c>
      <c r="G61" s="3"/>
      <c r="H61" s="5">
        <v>0.2787</v>
      </c>
      <c r="I61" s="5">
        <v>21.399319</v>
      </c>
      <c r="J61" s="5">
        <v>-21.786858</v>
      </c>
      <c r="K61" s="5"/>
      <c r="L61" s="6"/>
      <c r="M61" s="4">
        <v>-6.97925</v>
      </c>
      <c r="N61" s="5">
        <v>1.1387053</v>
      </c>
      <c r="O61" s="6"/>
      <c r="P61" s="2">
        <v>0.10481369</v>
      </c>
      <c r="Q61" s="7">
        <v>0.4123</v>
      </c>
      <c r="R61" s="5"/>
      <c r="S61" s="4">
        <v>4.71166</v>
      </c>
      <c r="T61" s="5">
        <v>0.65528095</v>
      </c>
      <c r="U61" s="4"/>
      <c r="V61" s="5">
        <v>-0.7455</v>
      </c>
      <c r="W61" s="5">
        <v>-0.7871</v>
      </c>
      <c r="X61" s="5"/>
      <c r="Y61" s="5"/>
      <c r="Z61" s="15"/>
      <c r="AA61" s="26"/>
      <c r="AB61" s="8">
        <v>7.596452</v>
      </c>
      <c r="AC61" s="8"/>
      <c r="AD61" s="6">
        <v>0.21713687</v>
      </c>
      <c r="AE61" s="6">
        <v>0.24684457</v>
      </c>
      <c r="AF61" s="3"/>
      <c r="AG61" s="4">
        <v>2.6534462</v>
      </c>
      <c r="AH61" s="4">
        <v>-1.72279</v>
      </c>
      <c r="AI61" s="7">
        <v>1.82</v>
      </c>
      <c r="AJ61" s="7">
        <v>1.52</v>
      </c>
      <c r="AK61" s="14">
        <v>-7.93412</v>
      </c>
      <c r="AL61" s="14"/>
      <c r="AM61" s="14">
        <v>-0.23108828</v>
      </c>
    </row>
    <row r="62">
      <c r="A62" s="9" t="s">
        <v>99</v>
      </c>
      <c r="B62" s="4"/>
      <c r="C62" s="13">
        <v>-0.66</v>
      </c>
      <c r="D62" s="3">
        <v>-0.22948265</v>
      </c>
      <c r="E62" s="4">
        <v>-0.61629474</v>
      </c>
      <c r="F62" s="5">
        <v>-1.1989506</v>
      </c>
      <c r="G62" s="3"/>
      <c r="H62" s="5">
        <v>-0.0365</v>
      </c>
      <c r="I62" s="5">
        <v>0.8271633</v>
      </c>
      <c r="J62" s="5">
        <v>-0.99277765</v>
      </c>
      <c r="K62" s="5"/>
      <c r="L62" s="6"/>
      <c r="M62" s="4">
        <v>-17.177</v>
      </c>
      <c r="N62" s="5">
        <v>2.5409763</v>
      </c>
      <c r="O62" s="6"/>
      <c r="P62" s="5">
        <v>0.06927095</v>
      </c>
      <c r="Q62" s="7">
        <v>3.427</v>
      </c>
      <c r="R62" s="5"/>
      <c r="S62" s="4" t="s">
        <v>39</v>
      </c>
      <c r="T62" s="5">
        <v>0.83606577</v>
      </c>
      <c r="U62" s="4"/>
      <c r="V62" s="5">
        <v>-0.8788919</v>
      </c>
      <c r="W62" s="5">
        <v>-0.0934</v>
      </c>
      <c r="X62" s="5"/>
      <c r="Y62" s="5"/>
      <c r="Z62" s="6"/>
      <c r="AA62" s="26"/>
      <c r="AB62" s="8">
        <v>3.7434704</v>
      </c>
      <c r="AC62" s="8"/>
      <c r="AD62" s="6">
        <v>2.0064743</v>
      </c>
      <c r="AE62" s="6">
        <v>2.553036</v>
      </c>
      <c r="AF62" s="3"/>
      <c r="AG62" s="4">
        <v>83.28526</v>
      </c>
      <c r="AH62" s="4">
        <v>-43.8535</v>
      </c>
      <c r="AI62" s="7">
        <v>3.47</v>
      </c>
      <c r="AJ62" s="7">
        <v>23.75</v>
      </c>
      <c r="AK62" s="14">
        <v>-21.856</v>
      </c>
      <c r="AL62" s="14"/>
      <c r="AM62" s="14">
        <v>0.7088183</v>
      </c>
    </row>
    <row r="63">
      <c r="A63" s="9" t="s">
        <v>100</v>
      </c>
      <c r="B63" s="4"/>
      <c r="C63" s="13">
        <v>0.2862</v>
      </c>
      <c r="D63" s="2" t="s">
        <v>39</v>
      </c>
      <c r="E63" s="4">
        <v>-0.0935506</v>
      </c>
      <c r="F63" s="5">
        <v>-0.6311625</v>
      </c>
      <c r="G63" s="3"/>
      <c r="H63" s="5">
        <v>0.545</v>
      </c>
      <c r="I63" s="5">
        <v>0.65913355</v>
      </c>
      <c r="J63" s="5">
        <v>0.3481943</v>
      </c>
      <c r="K63" s="5"/>
      <c r="L63" s="6"/>
      <c r="M63" s="4">
        <v>12.046</v>
      </c>
      <c r="N63" s="5">
        <v>4.688984</v>
      </c>
      <c r="O63" s="6"/>
      <c r="P63" s="5">
        <v>0.0011562429</v>
      </c>
      <c r="Q63" s="7" t="s">
        <v>39</v>
      </c>
      <c r="R63" s="5"/>
      <c r="S63" s="4">
        <v>14.108</v>
      </c>
      <c r="T63" s="5">
        <v>0.18884948</v>
      </c>
      <c r="U63" s="4"/>
      <c r="V63" s="5">
        <v>-0.2989</v>
      </c>
      <c r="W63" s="5">
        <v>-0.0672</v>
      </c>
      <c r="X63" s="5"/>
      <c r="Y63" s="5"/>
      <c r="Z63" s="15"/>
      <c r="AA63" s="26"/>
      <c r="AB63" s="8">
        <v>3.212869</v>
      </c>
      <c r="AC63" s="8"/>
      <c r="AD63" s="6">
        <v>8.618812</v>
      </c>
      <c r="AE63" s="6">
        <v>16.590818</v>
      </c>
      <c r="AF63" s="3"/>
      <c r="AG63" s="4">
        <v>210.16612</v>
      </c>
      <c r="AH63" s="4">
        <v>199.853</v>
      </c>
      <c r="AI63" s="7">
        <v>3.67</v>
      </c>
      <c r="AJ63" s="7">
        <v>58.3</v>
      </c>
      <c r="AK63" s="14">
        <v>23.188</v>
      </c>
      <c r="AL63" s="14"/>
      <c r="AM63" s="14">
        <v>1.8478525</v>
      </c>
    </row>
    <row r="64">
      <c r="A64" s="9" t="s">
        <v>101</v>
      </c>
      <c r="B64" s="4"/>
      <c r="C64" s="13">
        <v>0.0682</v>
      </c>
      <c r="D64" s="3">
        <v>0.20661658</v>
      </c>
      <c r="E64" s="4">
        <v>-0.6865805</v>
      </c>
      <c r="F64" s="5">
        <v>-0.7439504</v>
      </c>
      <c r="G64" s="3"/>
      <c r="H64" s="5">
        <v>0.4577</v>
      </c>
      <c r="I64" s="5">
        <v>0.26471552</v>
      </c>
      <c r="J64" s="5">
        <v>0.08796363</v>
      </c>
      <c r="K64" s="5"/>
      <c r="L64" s="6"/>
      <c r="M64" s="4">
        <v>16.0</v>
      </c>
      <c r="N64" s="5">
        <v>-0.48335448</v>
      </c>
      <c r="O64" s="6"/>
      <c r="P64" s="5">
        <v>0.055228416</v>
      </c>
      <c r="Q64" s="7">
        <v>40.338</v>
      </c>
      <c r="R64" s="5"/>
      <c r="S64" s="4">
        <v>39.284</v>
      </c>
      <c r="T64" s="5">
        <v>0.047965813</v>
      </c>
      <c r="U64" s="4"/>
      <c r="V64" s="5">
        <v>2.4102433</v>
      </c>
      <c r="W64" s="5">
        <v>-0.0936</v>
      </c>
      <c r="X64" s="5"/>
      <c r="Y64" s="5"/>
      <c r="Z64" s="15"/>
      <c r="AA64" s="25">
        <v>16.05392</v>
      </c>
      <c r="AB64" s="8">
        <v>1.1191677</v>
      </c>
      <c r="AC64" s="8"/>
      <c r="AD64" s="6">
        <v>20.446037</v>
      </c>
      <c r="AE64" s="6">
        <v>59.023876</v>
      </c>
      <c r="AF64" s="3"/>
      <c r="AG64" s="4">
        <v>547.2866</v>
      </c>
      <c r="AH64" s="4">
        <v>944.382</v>
      </c>
      <c r="AI64" s="7">
        <v>5.24</v>
      </c>
      <c r="AJ64" s="7">
        <v>112.15</v>
      </c>
      <c r="AK64" s="14">
        <v>46.189</v>
      </c>
      <c r="AL64" s="14"/>
      <c r="AM64" s="14">
        <v>0.14666492</v>
      </c>
    </row>
    <row r="65">
      <c r="A65" s="9" t="s">
        <v>102</v>
      </c>
      <c r="B65" s="4"/>
      <c r="C65" s="13">
        <v>0.2957</v>
      </c>
      <c r="D65" s="3">
        <v>0.0037851895</v>
      </c>
      <c r="E65" s="4">
        <v>-0.18181819</v>
      </c>
      <c r="F65" s="5">
        <v>3.2105262</v>
      </c>
      <c r="G65" s="3"/>
      <c r="H65" s="5">
        <v>0.5062</v>
      </c>
      <c r="I65" s="5">
        <v>0.5577362</v>
      </c>
      <c r="J65" s="5">
        <v>-0.045184847</v>
      </c>
      <c r="K65" s="5"/>
      <c r="L65" s="6"/>
      <c r="M65" s="4">
        <v>-0.014</v>
      </c>
      <c r="N65" s="5">
        <v>-0.1627907</v>
      </c>
      <c r="O65" s="6"/>
      <c r="P65" s="5">
        <v>0.0018256503</v>
      </c>
      <c r="Q65" s="7" t="s">
        <v>39</v>
      </c>
      <c r="R65" s="5"/>
      <c r="S65" s="4" t="s">
        <v>39</v>
      </c>
      <c r="T65" s="5">
        <v>0.055555556</v>
      </c>
      <c r="U65" s="4"/>
      <c r="V65" s="5">
        <v>2.982</v>
      </c>
      <c r="W65" s="5">
        <v>-0.3032</v>
      </c>
      <c r="X65" s="5"/>
      <c r="Y65" s="5"/>
      <c r="Z65" s="15"/>
      <c r="AA65" s="26"/>
      <c r="AB65" s="8">
        <v>2.6267457</v>
      </c>
      <c r="AC65" s="8"/>
      <c r="AD65" s="6">
        <v>-61.47677</v>
      </c>
      <c r="AE65" s="6">
        <v>-434.72858</v>
      </c>
      <c r="AF65" s="3"/>
      <c r="AG65" s="4">
        <v>5.50877</v>
      </c>
      <c r="AH65" s="4">
        <v>6.0862</v>
      </c>
      <c r="AI65" s="7">
        <v>4.07</v>
      </c>
      <c r="AJ65" s="7">
        <v>1.32</v>
      </c>
      <c r="AK65" s="14">
        <v>-0.099</v>
      </c>
      <c r="AL65" s="14"/>
      <c r="AM65" s="14">
        <v>-0.4461702</v>
      </c>
    </row>
    <row r="66">
      <c r="A66" s="9" t="s">
        <v>103</v>
      </c>
      <c r="B66" s="4"/>
      <c r="C66" s="13">
        <v>0.1366</v>
      </c>
      <c r="D66" s="3">
        <v>0.18350428</v>
      </c>
      <c r="E66" s="4">
        <v>-1.1050552</v>
      </c>
      <c r="F66" s="5">
        <v>0.050170876</v>
      </c>
      <c r="G66" s="3"/>
      <c r="H66" s="5">
        <v>0.6752</v>
      </c>
      <c r="I66" s="5">
        <v>1.1391598</v>
      </c>
      <c r="J66" s="5">
        <v>-0.75918525</v>
      </c>
      <c r="K66" s="5"/>
      <c r="L66" s="6"/>
      <c r="M66" s="4">
        <v>-46.454</v>
      </c>
      <c r="N66" s="5">
        <v>0.8933805</v>
      </c>
      <c r="O66" s="6"/>
      <c r="P66" s="5">
        <v>0.11045472</v>
      </c>
      <c r="Q66" s="7">
        <v>34.821</v>
      </c>
      <c r="R66" s="5"/>
      <c r="S66" s="4">
        <v>68.528</v>
      </c>
      <c r="T66" s="5">
        <v>0.46706972</v>
      </c>
      <c r="U66" s="4"/>
      <c r="V66" s="5">
        <v>-1.2489</v>
      </c>
      <c r="W66" s="5">
        <v>-0.4006</v>
      </c>
      <c r="X66" s="5"/>
      <c r="Y66" s="5"/>
      <c r="Z66" s="15"/>
      <c r="AA66" s="26"/>
      <c r="AB66" s="8">
        <v>4.7672825</v>
      </c>
      <c r="AC66" s="8"/>
      <c r="AD66" s="6">
        <v>-6.279472</v>
      </c>
      <c r="AE66" s="6">
        <v>-7.522011</v>
      </c>
      <c r="AF66" s="3"/>
      <c r="AG66" s="4">
        <v>354.16162</v>
      </c>
      <c r="AH66" s="4">
        <v>349.4275</v>
      </c>
      <c r="AI66" s="7">
        <v>5.15</v>
      </c>
      <c r="AJ66" s="7">
        <v>67.85</v>
      </c>
      <c r="AK66" s="14">
        <v>-55.646</v>
      </c>
      <c r="AL66" s="14"/>
      <c r="AM66" s="14">
        <v>-0.009278263</v>
      </c>
    </row>
    <row r="67">
      <c r="A67" s="9" t="s">
        <v>104</v>
      </c>
      <c r="B67" s="4"/>
      <c r="C67" s="13">
        <v>0.0583</v>
      </c>
      <c r="D67" s="3">
        <v>0.09579182</v>
      </c>
      <c r="E67" s="4">
        <v>0.04094737</v>
      </c>
      <c r="F67" s="5">
        <v>-1.6320273</v>
      </c>
      <c r="G67" s="3"/>
      <c r="H67" s="5">
        <v>0.4998</v>
      </c>
      <c r="I67" s="5">
        <v>0.30484438</v>
      </c>
      <c r="J67" s="5">
        <v>0.051444795</v>
      </c>
      <c r="K67" s="5"/>
      <c r="L67" s="6"/>
      <c r="M67" s="4">
        <v>7.25037</v>
      </c>
      <c r="N67" s="5">
        <v>1.4079373</v>
      </c>
      <c r="O67" s="6"/>
      <c r="P67" s="5">
        <v>7.4606156E-4</v>
      </c>
      <c r="Q67" s="7">
        <v>5.66874</v>
      </c>
      <c r="R67" s="5"/>
      <c r="S67" s="4" t="s">
        <v>39</v>
      </c>
      <c r="T67" s="5">
        <v>0.26270843</v>
      </c>
      <c r="U67" s="4"/>
      <c r="V67" s="5">
        <v>-0.7667</v>
      </c>
      <c r="W67" s="5">
        <v>0.03</v>
      </c>
      <c r="X67" s="5"/>
      <c r="Y67" s="5"/>
      <c r="Z67" s="6">
        <v>69.60154</v>
      </c>
      <c r="AA67" s="25">
        <v>20.155586</v>
      </c>
      <c r="AB67" s="8">
        <v>1.8992027</v>
      </c>
      <c r="AC67" s="8"/>
      <c r="AD67" s="6">
        <v>32.20575</v>
      </c>
      <c r="AE67" s="6">
        <v>11.271659</v>
      </c>
      <c r="AF67" s="3"/>
      <c r="AG67" s="4">
        <v>95.23599</v>
      </c>
      <c r="AH67" s="4">
        <v>81.7237</v>
      </c>
      <c r="AI67" s="7">
        <v>2.85</v>
      </c>
      <c r="AJ67" s="7">
        <v>32.87</v>
      </c>
      <c r="AK67" s="14">
        <v>2.53755</v>
      </c>
      <c r="AL67" s="14"/>
      <c r="AM67" s="14">
        <v>0.24963982</v>
      </c>
    </row>
    <row r="68">
      <c r="A68" s="9" t="s">
        <v>105</v>
      </c>
      <c r="B68" s="4"/>
      <c r="C68" s="13">
        <v>0.4306</v>
      </c>
      <c r="D68" s="3">
        <v>0.34445542</v>
      </c>
      <c r="E68" s="4">
        <v>0.07389585</v>
      </c>
      <c r="F68" s="5">
        <v>-3.2769127</v>
      </c>
      <c r="G68" s="3"/>
      <c r="H68" s="5">
        <v>0.309</v>
      </c>
      <c r="I68" s="5">
        <v>0.1310281</v>
      </c>
      <c r="J68" s="5">
        <v>0.10957917</v>
      </c>
      <c r="K68" s="5"/>
      <c r="L68" s="6"/>
      <c r="M68" s="4">
        <v>-2.894</v>
      </c>
      <c r="N68" s="5">
        <v>-3.18022</v>
      </c>
      <c r="O68" s="6"/>
      <c r="P68" s="5">
        <v>0.07224329</v>
      </c>
      <c r="Q68" s="7">
        <v>4.379</v>
      </c>
      <c r="R68" s="5"/>
      <c r="S68" s="4" t="s">
        <v>39</v>
      </c>
      <c r="T68" s="5">
        <v>0.09945097</v>
      </c>
      <c r="U68" s="4"/>
      <c r="V68" s="5">
        <v>0.5311</v>
      </c>
      <c r="W68" s="5">
        <v>0.0646</v>
      </c>
      <c r="X68" s="5"/>
      <c r="Y68" s="5"/>
      <c r="Z68" s="6">
        <v>115.00483</v>
      </c>
      <c r="AA68" s="25">
        <v>48.428684</v>
      </c>
      <c r="AB68" s="8">
        <v>6.059619</v>
      </c>
      <c r="AC68" s="8"/>
      <c r="AD68" s="6">
        <v>57.66289</v>
      </c>
      <c r="AE68" s="6">
        <v>-139.3553</v>
      </c>
      <c r="AF68" s="3"/>
      <c r="AG68" s="4">
        <v>571.59247</v>
      </c>
      <c r="AH68" s="4">
        <v>559.97406</v>
      </c>
      <c r="AI68" s="7">
        <v>8.69</v>
      </c>
      <c r="AJ68" s="7" t="s">
        <v>39</v>
      </c>
      <c r="AK68" s="14">
        <v>6.994</v>
      </c>
      <c r="AL68" s="14"/>
      <c r="AM68" s="2">
        <v>0.087883994</v>
      </c>
    </row>
    <row r="69">
      <c r="A69" s="9" t="s">
        <v>106</v>
      </c>
      <c r="B69" s="4"/>
      <c r="C69" s="13">
        <v>0.1433</v>
      </c>
      <c r="D69" s="3">
        <v>0.013377401</v>
      </c>
      <c r="E69" s="4">
        <v>-0.28160155</v>
      </c>
      <c r="F69" s="5">
        <v>-0.35932902</v>
      </c>
      <c r="G69" s="3"/>
      <c r="H69" s="5">
        <v>0.2901</v>
      </c>
      <c r="I69" s="5">
        <v>0.30216432</v>
      </c>
      <c r="J69" s="5">
        <v>-0.08706587</v>
      </c>
      <c r="K69" s="5"/>
      <c r="L69" s="6"/>
      <c r="M69" s="4">
        <v>-7.7035</v>
      </c>
      <c r="N69" s="5">
        <v>-10.720598</v>
      </c>
      <c r="O69" s="6"/>
      <c r="P69" s="5">
        <v>0.008759454</v>
      </c>
      <c r="Q69" s="7">
        <v>5.58109</v>
      </c>
      <c r="R69" s="5"/>
      <c r="S69" s="4" t="s">
        <v>39</v>
      </c>
      <c r="T69" s="5">
        <v>0.15114558</v>
      </c>
      <c r="U69" s="4"/>
      <c r="V69" s="5">
        <v>-0.1646</v>
      </c>
      <c r="W69" s="5">
        <v>-0.1764</v>
      </c>
      <c r="X69" s="5"/>
      <c r="Y69" s="5"/>
      <c r="Z69" s="15"/>
      <c r="AA69" s="26"/>
      <c r="AB69" s="8">
        <v>3.3250332</v>
      </c>
      <c r="AC69" s="8"/>
      <c r="AD69" s="6">
        <v>-37.363663</v>
      </c>
      <c r="AE69" s="6">
        <v>-25.448809</v>
      </c>
      <c r="AF69" s="3"/>
      <c r="AG69" s="4">
        <v>200.3798</v>
      </c>
      <c r="AH69" s="4">
        <v>196.0449</v>
      </c>
      <c r="AI69" s="7">
        <v>11.69</v>
      </c>
      <c r="AJ69" s="7">
        <v>24.52</v>
      </c>
      <c r="AK69" s="14">
        <v>-5.24694</v>
      </c>
      <c r="AL69" s="14"/>
      <c r="AM69" s="14">
        <v>0.41211525</v>
      </c>
    </row>
    <row r="70">
      <c r="A70" s="9" t="s">
        <v>107</v>
      </c>
      <c r="B70" s="4"/>
      <c r="C70" s="13">
        <v>0.142</v>
      </c>
      <c r="D70" s="3">
        <v>0.15777807</v>
      </c>
      <c r="E70" s="4">
        <v>0.010346535</v>
      </c>
      <c r="F70" s="5">
        <v>-1.3220339</v>
      </c>
      <c r="G70" s="3"/>
      <c r="H70" s="5">
        <v>0.9033</v>
      </c>
      <c r="I70" s="5">
        <v>0.66947377</v>
      </c>
      <c r="J70" s="5">
        <v>0.033321194</v>
      </c>
      <c r="K70" s="5"/>
      <c r="L70" s="6"/>
      <c r="M70" s="4">
        <v>0.347</v>
      </c>
      <c r="N70" s="5">
        <v>-0.107763976</v>
      </c>
      <c r="O70" s="6"/>
      <c r="P70" s="5">
        <v>0.021804443</v>
      </c>
      <c r="Q70" s="7">
        <v>5.068</v>
      </c>
      <c r="R70" s="5"/>
      <c r="S70" s="4">
        <v>7.223</v>
      </c>
      <c r="T70" s="5">
        <v>0.28598014</v>
      </c>
      <c r="U70" s="4"/>
      <c r="V70" s="5">
        <v>-0.382</v>
      </c>
      <c r="W70" s="5">
        <v>0.0089</v>
      </c>
      <c r="X70" s="5"/>
      <c r="Y70" s="5"/>
      <c r="Z70" s="6">
        <v>582.80383</v>
      </c>
      <c r="AA70" s="25">
        <v>895.097</v>
      </c>
      <c r="AB70" s="8">
        <v>5.5447016</v>
      </c>
      <c r="AC70" s="8"/>
      <c r="AD70" s="6">
        <v>156.53415</v>
      </c>
      <c r="AE70" s="6">
        <v>330.2104</v>
      </c>
      <c r="AF70" s="3"/>
      <c r="AG70" s="4">
        <v>129.7155</v>
      </c>
      <c r="AH70" s="4">
        <v>114.583</v>
      </c>
      <c r="AI70" s="7">
        <v>6.03</v>
      </c>
      <c r="AJ70" s="7">
        <v>20.2</v>
      </c>
      <c r="AK70" s="14">
        <v>0.732</v>
      </c>
      <c r="AL70" s="14"/>
      <c r="AM70" s="14">
        <v>-0.14377438</v>
      </c>
    </row>
    <row r="71">
      <c r="A71" s="9" t="s">
        <v>108</v>
      </c>
      <c r="B71" s="4"/>
      <c r="C71" s="13">
        <v>-0.1244</v>
      </c>
      <c r="D71" s="3">
        <v>0.18299134</v>
      </c>
      <c r="E71" s="4">
        <v>-2.679275</v>
      </c>
      <c r="F71" s="5">
        <v>-0.46464</v>
      </c>
      <c r="G71" s="3"/>
      <c r="H71" s="5">
        <v>0.269</v>
      </c>
      <c r="I71" s="5">
        <v>0.2342951</v>
      </c>
      <c r="J71" s="5">
        <v>-0.03204894</v>
      </c>
      <c r="K71" s="5"/>
      <c r="L71" s="6"/>
      <c r="M71" s="4">
        <v>40.0</v>
      </c>
      <c r="N71" s="5">
        <v>0.97205347</v>
      </c>
      <c r="O71" s="6"/>
      <c r="P71" s="5">
        <v>0.005021914</v>
      </c>
      <c r="Q71" s="7" t="s">
        <v>39</v>
      </c>
      <c r="R71" s="5"/>
      <c r="S71" s="4">
        <v>35.4</v>
      </c>
      <c r="T71" s="5">
        <v>0.05061481</v>
      </c>
      <c r="U71" s="4"/>
      <c r="V71" s="5">
        <v>15.4387</v>
      </c>
      <c r="W71" s="5">
        <v>-0.1404</v>
      </c>
      <c r="X71" s="5"/>
      <c r="Y71" s="5"/>
      <c r="Z71" s="15"/>
      <c r="AA71" s="26"/>
      <c r="AB71" s="8">
        <v>0.20543617</v>
      </c>
      <c r="AC71" s="8"/>
      <c r="AD71" s="6">
        <v>-18.016914</v>
      </c>
      <c r="AE71" s="6">
        <v>15.809842</v>
      </c>
      <c r="AF71" s="3"/>
      <c r="AG71" s="4">
        <v>224.2176</v>
      </c>
      <c r="AH71" s="4">
        <v>632.3937</v>
      </c>
      <c r="AI71" s="7">
        <v>5.91</v>
      </c>
      <c r="AJ71" s="7">
        <v>38.07</v>
      </c>
      <c r="AK71" s="14">
        <v>-35.1</v>
      </c>
      <c r="AL71" s="14"/>
      <c r="AM71" s="14">
        <v>0.06251342</v>
      </c>
    </row>
    <row r="72">
      <c r="A72" s="9" t="s">
        <v>109</v>
      </c>
      <c r="B72" s="4"/>
      <c r="C72" s="13">
        <v>-0.0129</v>
      </c>
      <c r="D72" s="3">
        <v>0.21632099</v>
      </c>
      <c r="E72" s="4">
        <v>-0.09730769</v>
      </c>
      <c r="F72" s="5">
        <v>-0.866772</v>
      </c>
      <c r="G72" s="3"/>
      <c r="H72" s="5">
        <v>0.9351</v>
      </c>
      <c r="I72" s="5">
        <v>0.88223654</v>
      </c>
      <c r="J72" s="5">
        <v>-0.014389213</v>
      </c>
      <c r="K72" s="5"/>
      <c r="L72" s="6"/>
      <c r="M72" s="4">
        <v>2.5</v>
      </c>
      <c r="N72" s="5">
        <v>0.51503915</v>
      </c>
      <c r="O72" s="6"/>
      <c r="P72" s="5">
        <v>0.019353325</v>
      </c>
      <c r="Q72" s="7" t="s">
        <v>39</v>
      </c>
      <c r="R72" s="5"/>
      <c r="S72" s="4" t="s">
        <v>39</v>
      </c>
      <c r="T72" s="5">
        <v>0.5143636</v>
      </c>
      <c r="U72" s="4"/>
      <c r="V72" s="5">
        <v>-0.7143</v>
      </c>
      <c r="W72" s="5">
        <v>-0.0345</v>
      </c>
      <c r="X72" s="5"/>
      <c r="Y72" s="5"/>
      <c r="Z72" s="15"/>
      <c r="AA72" s="25">
        <v>34.653465</v>
      </c>
      <c r="AB72" s="8">
        <v>1.6787416</v>
      </c>
      <c r="AC72" s="8"/>
      <c r="AD72" s="6">
        <v>-73.552444</v>
      </c>
      <c r="AE72" s="6">
        <v>12.6216</v>
      </c>
      <c r="AF72" s="3"/>
      <c r="AG72" s="4">
        <v>48.78874</v>
      </c>
      <c r="AH72" s="4">
        <v>31.554</v>
      </c>
      <c r="AI72" s="7">
        <v>3.85</v>
      </c>
      <c r="AJ72" s="7">
        <v>13.0</v>
      </c>
      <c r="AK72" s="14">
        <v>-0.429</v>
      </c>
      <c r="AL72" s="14"/>
      <c r="AM72" s="14">
        <v>0.5115977</v>
      </c>
    </row>
    <row r="73">
      <c r="A73" s="9" t="s">
        <v>110</v>
      </c>
      <c r="B73" s="4"/>
      <c r="C73" s="13">
        <v>0.3261</v>
      </c>
      <c r="D73" s="3">
        <v>0.22969745</v>
      </c>
      <c r="E73" s="4">
        <v>0.13738863</v>
      </c>
      <c r="F73" s="5">
        <v>-0.06324505</v>
      </c>
      <c r="G73" s="3"/>
      <c r="H73" s="5">
        <v>0.5982</v>
      </c>
      <c r="I73" s="5">
        <v>0.41409996</v>
      </c>
      <c r="J73" s="5">
        <v>0.08079836</v>
      </c>
      <c r="K73" s="5"/>
      <c r="L73" s="6"/>
      <c r="M73" s="4">
        <v>9.84225</v>
      </c>
      <c r="N73" s="5">
        <v>0.42919394</v>
      </c>
      <c r="O73" s="6"/>
      <c r="P73" s="5">
        <v>0.11799022</v>
      </c>
      <c r="Q73" s="7" t="s">
        <v>39</v>
      </c>
      <c r="R73" s="5"/>
      <c r="S73" s="4">
        <v>7.52905</v>
      </c>
      <c r="T73" s="5">
        <v>0.035936628</v>
      </c>
      <c r="U73" s="4"/>
      <c r="V73" s="5">
        <v>-0.1268</v>
      </c>
      <c r="W73" s="5">
        <v>0.0384</v>
      </c>
      <c r="X73" s="5"/>
      <c r="Y73" s="5"/>
      <c r="Z73" s="6">
        <v>34.93739</v>
      </c>
      <c r="AA73" s="25">
        <v>37.274315</v>
      </c>
      <c r="AB73" s="8">
        <v>3.5282333</v>
      </c>
      <c r="AC73" s="8"/>
      <c r="AD73" s="6">
        <v>88.3841</v>
      </c>
      <c r="AE73" s="6">
        <v>26.253326</v>
      </c>
      <c r="AF73" s="3"/>
      <c r="AG73" s="4">
        <v>270.811</v>
      </c>
      <c r="AH73" s="4">
        <v>258.3918</v>
      </c>
      <c r="AI73" s="7">
        <v>4.8</v>
      </c>
      <c r="AJ73" s="7">
        <v>55.04</v>
      </c>
      <c r="AK73" s="14">
        <v>2.92351</v>
      </c>
      <c r="AL73" s="14"/>
      <c r="AM73" s="14">
        <v>0.019071344</v>
      </c>
    </row>
    <row r="74">
      <c r="A74" s="9" t="s">
        <v>111</v>
      </c>
      <c r="B74" s="4"/>
      <c r="C74" s="13">
        <v>0.077</v>
      </c>
      <c r="D74" s="3">
        <v>0.03701771</v>
      </c>
      <c r="E74" s="4">
        <v>0.041961864</v>
      </c>
      <c r="F74" s="5">
        <v>-0.31589273</v>
      </c>
      <c r="G74" s="3"/>
      <c r="H74" s="5">
        <v>0.48</v>
      </c>
      <c r="I74" s="5">
        <v>0.42659047</v>
      </c>
      <c r="J74" s="5">
        <v>0.05945687</v>
      </c>
      <c r="K74" s="5"/>
      <c r="L74" s="6"/>
      <c r="M74" s="4">
        <v>-1.53423</v>
      </c>
      <c r="N74" s="5">
        <v>-0.23527527</v>
      </c>
      <c r="O74" s="6"/>
      <c r="P74" s="5">
        <v>0.026575431</v>
      </c>
      <c r="Q74" s="7">
        <v>1.13027</v>
      </c>
      <c r="R74" s="5"/>
      <c r="S74" s="4" t="s">
        <v>39</v>
      </c>
      <c r="T74" s="5">
        <v>0.36232233</v>
      </c>
      <c r="U74" s="4"/>
      <c r="V74" s="5">
        <v>-0.39510003</v>
      </c>
      <c r="W74" s="5">
        <v>0.0082</v>
      </c>
      <c r="X74" s="5"/>
      <c r="Y74" s="5"/>
      <c r="Z74" s="6">
        <v>74.59154</v>
      </c>
      <c r="AA74" s="26"/>
      <c r="AB74" s="8">
        <v>0.5553851</v>
      </c>
      <c r="AC74" s="8"/>
      <c r="AD74" s="6">
        <v>5.764268</v>
      </c>
      <c r="AE74" s="6">
        <v>-14.85553</v>
      </c>
      <c r="AF74" s="3"/>
      <c r="AG74" s="4">
        <v>37.39578</v>
      </c>
      <c r="AH74" s="4">
        <v>22.7918</v>
      </c>
      <c r="AI74" s="7">
        <v>3.13</v>
      </c>
      <c r="AJ74" s="7">
        <v>11.8</v>
      </c>
      <c r="AK74" s="14">
        <v>3.95398</v>
      </c>
      <c r="AL74" s="14"/>
      <c r="AM74" s="14">
        <v>-0.09657143</v>
      </c>
    </row>
    <row r="75">
      <c r="A75" s="9" t="s">
        <v>112</v>
      </c>
      <c r="B75" s="4"/>
      <c r="C75" s="13">
        <v>-0.2858</v>
      </c>
      <c r="D75" s="3">
        <v>-0.04661085</v>
      </c>
      <c r="E75" s="4">
        <v>-0.39062834</v>
      </c>
      <c r="F75" s="5">
        <v>1.06881</v>
      </c>
      <c r="G75" s="3"/>
      <c r="H75" s="5">
        <v>0.515</v>
      </c>
      <c r="I75" s="5">
        <v>0.5313358</v>
      </c>
      <c r="J75" s="5">
        <v>-0.20401098</v>
      </c>
      <c r="K75" s="5"/>
      <c r="L75" s="6"/>
      <c r="M75" s="4">
        <v>-2.67</v>
      </c>
      <c r="N75" s="5">
        <v>-4.917127</v>
      </c>
      <c r="O75" s="6"/>
      <c r="P75" s="5">
        <v>0.03217142</v>
      </c>
      <c r="Q75" s="7">
        <v>6.587</v>
      </c>
      <c r="R75" s="5"/>
      <c r="S75" s="4" t="s">
        <v>39</v>
      </c>
      <c r="T75" s="5">
        <v>0.42583942</v>
      </c>
      <c r="U75" s="4"/>
      <c r="V75" s="5">
        <v>-0.60362273</v>
      </c>
      <c r="W75" s="5">
        <v>-0.1524</v>
      </c>
      <c r="X75" s="5"/>
      <c r="Y75" s="5"/>
      <c r="Z75" s="15"/>
      <c r="AA75" s="26"/>
      <c r="AB75" s="8">
        <v>1.7934822</v>
      </c>
      <c r="AC75" s="8"/>
      <c r="AD75" s="6">
        <v>-5.9637213</v>
      </c>
      <c r="AE75" s="6">
        <v>-7.634457</v>
      </c>
      <c r="AF75" s="3"/>
      <c r="AG75" s="4">
        <v>29.565647</v>
      </c>
      <c r="AH75" s="4">
        <v>20.384</v>
      </c>
      <c r="AI75" s="7">
        <v>3.2</v>
      </c>
      <c r="AJ75" s="7">
        <v>9.39</v>
      </c>
      <c r="AK75" s="14">
        <v>-3.418</v>
      </c>
      <c r="AL75" s="14"/>
      <c r="AM75" s="14">
        <v>0.25224647</v>
      </c>
    </row>
    <row r="76">
      <c r="A76" s="9" t="s">
        <v>113</v>
      </c>
      <c r="B76" s="4"/>
      <c r="C76" s="13">
        <v>0.1601</v>
      </c>
      <c r="D76" s="3">
        <v>0.035382215</v>
      </c>
      <c r="E76" s="4">
        <v>0.1581296</v>
      </c>
      <c r="F76" s="5">
        <v>0.8438228</v>
      </c>
      <c r="G76" s="3"/>
      <c r="H76" s="5">
        <v>0.2822</v>
      </c>
      <c r="I76" s="5">
        <v>0.25017256</v>
      </c>
      <c r="J76" s="5">
        <v>0.03198645</v>
      </c>
      <c r="K76" s="5"/>
      <c r="L76" s="6"/>
      <c r="M76" s="4">
        <v>0.93553</v>
      </c>
      <c r="N76" s="5">
        <v>0.5041196</v>
      </c>
      <c r="O76" s="6"/>
      <c r="P76" s="5">
        <v>0.0033376229</v>
      </c>
      <c r="Q76" s="7" t="s">
        <v>39</v>
      </c>
      <c r="R76" s="5"/>
      <c r="S76" s="4">
        <v>4.2758</v>
      </c>
      <c r="T76" s="5">
        <v>0.15735206</v>
      </c>
      <c r="U76" s="4"/>
      <c r="V76" s="5">
        <v>-0.2048</v>
      </c>
      <c r="W76" s="5">
        <v>0.0347</v>
      </c>
      <c r="X76" s="5"/>
      <c r="Y76" s="5"/>
      <c r="Z76" s="6">
        <v>21.121916</v>
      </c>
      <c r="AA76" s="25" t="s">
        <v>39</v>
      </c>
      <c r="AB76" s="8">
        <v>0.5408086</v>
      </c>
      <c r="AC76" s="8"/>
      <c r="AD76" s="6">
        <v>13.116783</v>
      </c>
      <c r="AE76" s="6">
        <v>15.815207</v>
      </c>
      <c r="AF76" s="3"/>
      <c r="AG76" s="4">
        <v>18.889282</v>
      </c>
      <c r="AH76" s="4">
        <v>14.7956</v>
      </c>
      <c r="AI76" s="7">
        <v>3.35</v>
      </c>
      <c r="AJ76" s="7">
        <v>5.71</v>
      </c>
      <c r="AK76" s="14">
        <v>1.12799</v>
      </c>
      <c r="AL76" s="14"/>
      <c r="AM76" s="14">
        <v>0.031818487</v>
      </c>
    </row>
    <row r="77">
      <c r="A77" s="9" t="s">
        <v>114</v>
      </c>
      <c r="B77" s="4"/>
      <c r="C77" s="13">
        <v>-0.2685</v>
      </c>
      <c r="D77" s="3">
        <v>0.1297019</v>
      </c>
      <c r="E77" s="4">
        <v>-0.2609756</v>
      </c>
      <c r="F77" s="5">
        <v>1.0015589</v>
      </c>
      <c r="G77" s="3"/>
      <c r="H77" s="5">
        <v>0.4275</v>
      </c>
      <c r="I77" s="5">
        <v>0.29605898</v>
      </c>
      <c r="J77" s="5">
        <v>-0.014362521</v>
      </c>
      <c r="K77" s="5"/>
      <c r="L77" s="6"/>
      <c r="M77" s="4">
        <v>7.805</v>
      </c>
      <c r="N77" s="5">
        <v>0.61748415</v>
      </c>
      <c r="O77" s="6"/>
      <c r="P77" s="5">
        <v>0.003567383</v>
      </c>
      <c r="Q77" s="7">
        <v>18.239</v>
      </c>
      <c r="R77" s="5"/>
      <c r="S77" s="4" t="s">
        <v>39</v>
      </c>
      <c r="T77" s="5">
        <v>0.18559313</v>
      </c>
      <c r="U77" s="4"/>
      <c r="V77" s="5">
        <v>-0.15485561</v>
      </c>
      <c r="W77" s="5">
        <v>-0.0819</v>
      </c>
      <c r="X77" s="5"/>
      <c r="Y77" s="5"/>
      <c r="Z77" s="15"/>
      <c r="AA77" s="25">
        <v>33.281734</v>
      </c>
      <c r="AB77" s="8">
        <v>2.1461105</v>
      </c>
      <c r="AC77" s="8"/>
      <c r="AD77" s="6">
        <v>-142.63861</v>
      </c>
      <c r="AE77" s="6">
        <v>31.049711</v>
      </c>
      <c r="AF77" s="3"/>
      <c r="AG77" s="4">
        <v>247.17206</v>
      </c>
      <c r="AH77" s="4">
        <v>242.343</v>
      </c>
      <c r="AI77" s="7">
        <v>6.45</v>
      </c>
      <c r="AJ77" s="7">
        <v>39.36</v>
      </c>
      <c r="AK77" s="14">
        <v>-1.699</v>
      </c>
      <c r="AL77" s="14"/>
      <c r="AM77" s="14">
        <v>-0.0047577</v>
      </c>
    </row>
    <row r="78">
      <c r="A78" s="9" t="s">
        <v>115</v>
      </c>
      <c r="B78" s="4"/>
      <c r="C78" s="13">
        <v>-0.4432</v>
      </c>
      <c r="D78" s="3">
        <v>0.024693035</v>
      </c>
      <c r="E78" s="4">
        <v>-3.2593985</v>
      </c>
      <c r="F78" s="5">
        <v>0.8126699</v>
      </c>
      <c r="G78" s="3"/>
      <c r="H78" s="5">
        <v>-0.3063</v>
      </c>
      <c r="I78" s="5">
        <v>0.5201778</v>
      </c>
      <c r="J78" s="5">
        <v>-0.97561854</v>
      </c>
      <c r="K78" s="5"/>
      <c r="L78" s="6"/>
      <c r="M78" s="4">
        <v>-0.726</v>
      </c>
      <c r="N78" s="5">
        <v>0.9404145</v>
      </c>
      <c r="O78" s="6"/>
      <c r="P78" s="5">
        <v>1.20105695E-4</v>
      </c>
      <c r="Q78" s="7">
        <v>0.648</v>
      </c>
      <c r="R78" s="5"/>
      <c r="S78" s="4" t="s">
        <v>39</v>
      </c>
      <c r="T78" s="5">
        <v>3.2399158E-4</v>
      </c>
      <c r="U78" s="4"/>
      <c r="V78" s="5">
        <v>1.7782</v>
      </c>
      <c r="W78" s="5">
        <v>-0.5502</v>
      </c>
      <c r="X78" s="5"/>
      <c r="Y78" s="5"/>
      <c r="Z78" s="15"/>
      <c r="AA78" s="26"/>
      <c r="AB78" s="8">
        <v>0.63228977</v>
      </c>
      <c r="AC78" s="8"/>
      <c r="AD78" s="6">
        <v>-1.2827089</v>
      </c>
      <c r="AE78" s="6">
        <v>-14.351851</v>
      </c>
      <c r="AF78" s="3"/>
      <c r="AG78" s="4">
        <v>5.2644444</v>
      </c>
      <c r="AH78" s="4">
        <v>10.419444</v>
      </c>
      <c r="AI78" s="7">
        <v>1.49</v>
      </c>
      <c r="AJ78" s="7">
        <v>2.66</v>
      </c>
      <c r="AK78" s="14">
        <v>-8.123</v>
      </c>
      <c r="AL78" s="14"/>
      <c r="AM78" s="14">
        <v>-0.094450645</v>
      </c>
    </row>
    <row r="79">
      <c r="A79" s="9" t="s">
        <v>116</v>
      </c>
      <c r="B79" s="4"/>
      <c r="C79" s="13">
        <v>0.0016</v>
      </c>
      <c r="D79" s="3">
        <v>0.07141433</v>
      </c>
      <c r="E79" s="4">
        <v>-0.21345995</v>
      </c>
      <c r="F79" s="5">
        <v>-0.7305046</v>
      </c>
      <c r="G79" s="3"/>
      <c r="H79" s="5">
        <v>0.6657</v>
      </c>
      <c r="I79" s="5">
        <v>0.48565853</v>
      </c>
      <c r="J79" s="5">
        <v>-0.061528455</v>
      </c>
      <c r="K79" s="5"/>
      <c r="L79" s="6"/>
      <c r="M79" s="4">
        <v>-0.559</v>
      </c>
      <c r="N79" s="5">
        <v>0.51568264</v>
      </c>
      <c r="O79" s="6"/>
      <c r="P79" s="5">
        <v>0.0011056911</v>
      </c>
      <c r="Q79" s="7">
        <v>4.166</v>
      </c>
      <c r="R79" s="5"/>
      <c r="S79" s="4" t="s">
        <v>39</v>
      </c>
      <c r="T79" s="5">
        <v>0.13023284</v>
      </c>
      <c r="U79" s="4"/>
      <c r="V79" s="5">
        <v>-0.1359</v>
      </c>
      <c r="W79" s="5">
        <v>-0.1573</v>
      </c>
      <c r="X79" s="5"/>
      <c r="Y79" s="5"/>
      <c r="Z79" s="15"/>
      <c r="AA79" s="26"/>
      <c r="AB79" s="8">
        <v>0.67107123</v>
      </c>
      <c r="AC79" s="8"/>
      <c r="AD79" s="6">
        <v>-9.051501</v>
      </c>
      <c r="AE79" s="6">
        <v>-15.3179245</v>
      </c>
      <c r="AF79" s="3"/>
      <c r="AG79" s="4">
        <v>9.77952</v>
      </c>
      <c r="AH79" s="4">
        <v>8.56272</v>
      </c>
      <c r="AI79" s="7">
        <v>0.852</v>
      </c>
      <c r="AJ79" s="7">
        <v>12.11</v>
      </c>
      <c r="AK79" s="14">
        <v>-0.946</v>
      </c>
      <c r="AL79" s="14"/>
      <c r="AM79" s="14">
        <v>-0.41584945</v>
      </c>
    </row>
    <row r="80">
      <c r="A80" s="9" t="s">
        <v>117</v>
      </c>
      <c r="B80" s="4"/>
      <c r="C80" s="13">
        <v>0.9347</v>
      </c>
      <c r="D80" s="3">
        <v>0.43794656</v>
      </c>
      <c r="E80" s="4">
        <v>-0.36927375</v>
      </c>
      <c r="F80" s="5">
        <v>-0.04057577</v>
      </c>
      <c r="G80" s="3"/>
      <c r="H80" s="5">
        <v>0.2307</v>
      </c>
      <c r="I80" s="5">
        <v>0.3873108</v>
      </c>
      <c r="J80" s="5">
        <v>-0.2966053</v>
      </c>
      <c r="K80" s="5"/>
      <c r="L80" s="6"/>
      <c r="M80" s="4">
        <v>-8.61305</v>
      </c>
      <c r="N80" s="5">
        <v>1.4593937</v>
      </c>
      <c r="O80" s="6"/>
      <c r="P80" s="5">
        <v>0.09687333</v>
      </c>
      <c r="Q80" s="7">
        <v>4.37919</v>
      </c>
      <c r="R80" s="5"/>
      <c r="S80" s="4" t="s">
        <v>39</v>
      </c>
      <c r="T80" s="5">
        <v>0.17754653</v>
      </c>
      <c r="U80" s="4"/>
      <c r="V80" s="5">
        <v>-0.2329</v>
      </c>
      <c r="W80" s="5">
        <v>-0.1683</v>
      </c>
      <c r="X80" s="5"/>
      <c r="Y80" s="5"/>
      <c r="Z80" s="15"/>
      <c r="AA80" s="26"/>
      <c r="AB80" s="8">
        <v>3.429027</v>
      </c>
      <c r="AC80" s="8"/>
      <c r="AD80" s="6">
        <v>-10.314636</v>
      </c>
      <c r="AE80" s="6">
        <v>-8.017611</v>
      </c>
      <c r="AF80" s="3"/>
      <c r="AG80" s="4">
        <v>64.11759</v>
      </c>
      <c r="AH80" s="4">
        <v>69.05608</v>
      </c>
      <c r="AI80" s="7">
        <v>3.75</v>
      </c>
      <c r="AJ80" s="7">
        <v>20.64</v>
      </c>
      <c r="AK80" s="14">
        <v>-6.69496</v>
      </c>
      <c r="AL80" s="14"/>
      <c r="AM80" s="14">
        <v>0.84518844</v>
      </c>
    </row>
    <row r="81">
      <c r="A81" s="9" t="s">
        <v>118</v>
      </c>
      <c r="B81" s="4"/>
      <c r="C81" s="13">
        <v>0.1447</v>
      </c>
      <c r="D81" s="3">
        <v>0.15145504</v>
      </c>
      <c r="E81" s="4">
        <v>0.055719193</v>
      </c>
      <c r="F81" s="5">
        <v>0.0655276</v>
      </c>
      <c r="G81" s="3"/>
      <c r="H81" s="5">
        <v>0.7577</v>
      </c>
      <c r="I81" s="5">
        <v>0.55640423</v>
      </c>
      <c r="J81" s="5">
        <v>0.013049132</v>
      </c>
      <c r="K81" s="5"/>
      <c r="L81" s="6"/>
      <c r="M81" s="4">
        <v>13.587</v>
      </c>
      <c r="N81" s="5">
        <v>1.4523784</v>
      </c>
      <c r="O81" s="6"/>
      <c r="P81" s="5">
        <v>0.0062928805</v>
      </c>
      <c r="Q81" s="7">
        <v>14.304</v>
      </c>
      <c r="R81" s="5"/>
      <c r="S81" s="4">
        <v>2.14</v>
      </c>
      <c r="T81" s="5">
        <v>0.6585711</v>
      </c>
      <c r="U81" s="4"/>
      <c r="V81" s="5">
        <v>-0.8294</v>
      </c>
      <c r="W81" s="5">
        <v>0.0302</v>
      </c>
      <c r="X81" s="5"/>
      <c r="Y81" s="5"/>
      <c r="Z81" s="6">
        <v>31.766432</v>
      </c>
      <c r="AA81" s="25">
        <v>29.20792</v>
      </c>
      <c r="AB81" s="8">
        <v>2.694646</v>
      </c>
      <c r="AC81" s="8"/>
      <c r="AD81" s="6">
        <v>61.197594</v>
      </c>
      <c r="AE81" s="6">
        <v>3.932104</v>
      </c>
      <c r="AF81" s="3"/>
      <c r="AG81" s="4">
        <v>174.16342</v>
      </c>
      <c r="AH81" s="4">
        <v>53.4255</v>
      </c>
      <c r="AI81" s="7">
        <v>1.77</v>
      </c>
      <c r="AJ81" s="7">
        <v>101.85</v>
      </c>
      <c r="AK81" s="14">
        <v>0.873</v>
      </c>
      <c r="AL81" s="14"/>
      <c r="AM81" s="14">
        <v>-0.96865416</v>
      </c>
    </row>
    <row r="82">
      <c r="A82" s="9" t="s">
        <v>119</v>
      </c>
      <c r="B82" s="4"/>
      <c r="C82" s="13">
        <v>-0.1837</v>
      </c>
      <c r="D82" s="3">
        <v>0.19030169</v>
      </c>
      <c r="E82" s="4">
        <v>-0.8696768</v>
      </c>
      <c r="F82" s="5">
        <v>-13.214953</v>
      </c>
      <c r="G82" s="3"/>
      <c r="H82" s="5">
        <v>0.4313</v>
      </c>
      <c r="I82" s="5">
        <v>0.5288902</v>
      </c>
      <c r="J82" s="5">
        <v>-0.017823704</v>
      </c>
      <c r="K82" s="5"/>
      <c r="L82" s="6"/>
      <c r="M82" s="4">
        <v>-4.675</v>
      </c>
      <c r="N82" s="5">
        <v>2.9588609</v>
      </c>
      <c r="O82" s="6"/>
      <c r="P82" s="5">
        <v>0.055772398</v>
      </c>
      <c r="Q82" s="7">
        <v>1.719</v>
      </c>
      <c r="R82" s="5"/>
      <c r="S82" s="4" t="s">
        <v>39</v>
      </c>
      <c r="T82" s="5">
        <v>0.005125192</v>
      </c>
      <c r="U82" s="4"/>
      <c r="V82" s="5">
        <v>0.9982</v>
      </c>
      <c r="W82" s="5">
        <v>-0.1423</v>
      </c>
      <c r="X82" s="5"/>
      <c r="Y82" s="5"/>
      <c r="Z82" s="15"/>
      <c r="AA82" s="25"/>
      <c r="AB82" s="8">
        <v>0.74290097</v>
      </c>
      <c r="AC82" s="8"/>
      <c r="AD82" s="6">
        <v>-69.33747</v>
      </c>
      <c r="AE82" s="6">
        <v>-11.71692</v>
      </c>
      <c r="AF82" s="3"/>
      <c r="AG82" s="4">
        <v>32.924255</v>
      </c>
      <c r="AH82" s="4">
        <v>54.7766</v>
      </c>
      <c r="AI82" s="7">
        <v>3.13</v>
      </c>
      <c r="AJ82" s="7">
        <v>10.52</v>
      </c>
      <c r="AK82" s="14">
        <v>-0.79</v>
      </c>
      <c r="AL82" s="14"/>
      <c r="AM82" s="14">
        <v>-0.4308674</v>
      </c>
    </row>
    <row r="83">
      <c r="A83" s="9" t="s">
        <v>120</v>
      </c>
      <c r="B83" s="4"/>
      <c r="C83" s="13">
        <v>0.248</v>
      </c>
      <c r="D83" s="3">
        <v>0.43559247</v>
      </c>
      <c r="E83" s="4">
        <v>-2.2933233</v>
      </c>
      <c r="F83" s="5">
        <v>0.043592673</v>
      </c>
      <c r="G83" s="3"/>
      <c r="H83" s="5">
        <v>0.2227</v>
      </c>
      <c r="I83" s="5">
        <v>0.17131892</v>
      </c>
      <c r="J83" s="5">
        <v>-0.0013156792</v>
      </c>
      <c r="K83" s="5"/>
      <c r="L83" s="6"/>
      <c r="M83" s="4">
        <v>41.702</v>
      </c>
      <c r="N83" s="5">
        <v>-1.4890913</v>
      </c>
      <c r="O83" s="6"/>
      <c r="P83" s="5">
        <v>0.039321862</v>
      </c>
      <c r="Q83" s="7">
        <v>36.048</v>
      </c>
      <c r="R83" s="5"/>
      <c r="S83" s="4">
        <v>19.839</v>
      </c>
      <c r="T83" s="5">
        <v>0.011863515</v>
      </c>
      <c r="U83" s="4"/>
      <c r="V83" s="5">
        <v>0.103</v>
      </c>
      <c r="W83" s="5">
        <v>-0.0688</v>
      </c>
      <c r="X83" s="5"/>
      <c r="Y83" s="5"/>
      <c r="Z83" s="15"/>
      <c r="AA83" s="25"/>
      <c r="AB83" s="8">
        <v>0.22863969</v>
      </c>
      <c r="AC83" s="8"/>
      <c r="AD83" s="6">
        <v>-226.73402</v>
      </c>
      <c r="AE83" s="6">
        <v>7.8510365</v>
      </c>
      <c r="AF83" s="3"/>
      <c r="AG83" s="4">
        <v>52.567287</v>
      </c>
      <c r="AH83" s="4">
        <v>60.701176</v>
      </c>
      <c r="AI83" s="7">
        <v>0.885</v>
      </c>
      <c r="AJ83" s="7">
        <v>52.57</v>
      </c>
      <c r="AK83" s="14">
        <v>-1.444</v>
      </c>
      <c r="AL83" s="14"/>
      <c r="AM83" s="14">
        <v>-0.06630851</v>
      </c>
    </row>
    <row r="84">
      <c r="A84" s="9" t="s">
        <v>121</v>
      </c>
      <c r="B84" s="4"/>
      <c r="C84" s="13">
        <v>-0.3535</v>
      </c>
      <c r="D84" s="3">
        <v>-0.2530165</v>
      </c>
      <c r="E84" s="4">
        <v>-0.16811846</v>
      </c>
      <c r="F84" s="5">
        <v>-0.5484324</v>
      </c>
      <c r="G84" s="3"/>
      <c r="H84" s="5">
        <v>0.1949</v>
      </c>
      <c r="I84" s="5">
        <v>0.3580119</v>
      </c>
      <c r="J84" s="5">
        <v>-0.23996894</v>
      </c>
      <c r="K84" s="5"/>
      <c r="L84" s="6"/>
      <c r="M84" s="4">
        <v>-0.85</v>
      </c>
      <c r="N84" s="5">
        <v>0.72649574</v>
      </c>
      <c r="O84" s="6"/>
      <c r="P84" s="5">
        <v>0.013978773</v>
      </c>
      <c r="Q84" s="7">
        <v>0.325</v>
      </c>
      <c r="R84" s="5"/>
      <c r="S84" s="4" t="s">
        <v>39</v>
      </c>
      <c r="T84" s="5">
        <v>0.17259958</v>
      </c>
      <c r="U84" s="4"/>
      <c r="V84" s="5">
        <v>-0.2856688</v>
      </c>
      <c r="W84" s="5">
        <v>-0.1835</v>
      </c>
      <c r="X84" s="5"/>
      <c r="Y84" s="5"/>
      <c r="Z84" s="15"/>
      <c r="AA84" s="26"/>
      <c r="AB84" s="8">
        <v>3.417551</v>
      </c>
      <c r="AC84" s="8"/>
      <c r="AD84" s="6">
        <v>-13.274002</v>
      </c>
      <c r="AE84" s="6">
        <v>-14.476471</v>
      </c>
      <c r="AF84" s="3"/>
      <c r="AG84" s="4">
        <v>12.569894</v>
      </c>
      <c r="AH84" s="4">
        <v>12.305</v>
      </c>
      <c r="AI84" s="7">
        <v>2.3</v>
      </c>
      <c r="AJ84" s="7">
        <v>5.74</v>
      </c>
      <c r="AK84" s="14">
        <v>-0.927</v>
      </c>
      <c r="AL84" s="14"/>
      <c r="AM84" s="14">
        <v>-0.26629978</v>
      </c>
    </row>
    <row r="85">
      <c r="A85" s="9" t="s">
        <v>122</v>
      </c>
      <c r="B85" s="4"/>
      <c r="C85" s="13">
        <v>0.0273</v>
      </c>
      <c r="D85" s="3">
        <v>0.11028489</v>
      </c>
      <c r="E85" s="4">
        <v>-0.26251754</v>
      </c>
      <c r="F85" s="5">
        <v>-0.25</v>
      </c>
      <c r="G85" s="3"/>
      <c r="H85" s="5">
        <v>0.9202</v>
      </c>
      <c r="I85" s="5">
        <v>0.84755296</v>
      </c>
      <c r="J85" s="5">
        <v>-0.34471282</v>
      </c>
      <c r="K85" s="5"/>
      <c r="L85" s="6"/>
      <c r="M85" s="4">
        <v>-5.809</v>
      </c>
      <c r="N85" s="5">
        <v>7.0583234</v>
      </c>
      <c r="O85" s="6"/>
      <c r="P85" s="5">
        <v>0.0025819037</v>
      </c>
      <c r="Q85" s="7">
        <v>7.848</v>
      </c>
      <c r="R85" s="5"/>
      <c r="S85" s="4" t="s">
        <v>39</v>
      </c>
      <c r="T85" s="5">
        <v>0.0</v>
      </c>
      <c r="U85" s="4"/>
      <c r="V85" s="5">
        <v>0.0</v>
      </c>
      <c r="W85" s="5">
        <v>-0.1391</v>
      </c>
      <c r="X85" s="5"/>
      <c r="Y85" s="5"/>
      <c r="Z85" s="15"/>
      <c r="AA85" s="26"/>
      <c r="AB85" s="8">
        <v>2.2928395</v>
      </c>
      <c r="AC85" s="8"/>
      <c r="AD85" s="6">
        <v>-6.6514482</v>
      </c>
      <c r="AE85" s="6">
        <v>-6.8793077</v>
      </c>
      <c r="AF85" s="3"/>
      <c r="AG85" s="4">
        <v>41.46497</v>
      </c>
      <c r="AH85" s="4">
        <v>39.9619</v>
      </c>
      <c r="AI85" s="7">
        <v>1.87</v>
      </c>
      <c r="AJ85" s="7">
        <v>21.37</v>
      </c>
      <c r="AK85" s="14">
        <v>-6.008</v>
      </c>
      <c r="AL85" s="14"/>
      <c r="AM85" s="14">
        <v>-0.07328069</v>
      </c>
    </row>
    <row r="86">
      <c r="A86" s="9" t="s">
        <v>123</v>
      </c>
      <c r="B86" s="4"/>
      <c r="C86" s="13">
        <v>0.4168</v>
      </c>
      <c r="D86" s="3">
        <v>0.35547808</v>
      </c>
      <c r="E86" s="4">
        <v>-1.2361499</v>
      </c>
      <c r="F86" s="5">
        <v>2.0424788</v>
      </c>
      <c r="G86" s="3"/>
      <c r="H86" s="5">
        <v>0.3362</v>
      </c>
      <c r="I86" s="5">
        <v>1.0514133</v>
      </c>
      <c r="J86" s="5">
        <v>-1.5477593</v>
      </c>
      <c r="K86" s="5"/>
      <c r="L86" s="6"/>
      <c r="M86" s="4">
        <v>-104.1</v>
      </c>
      <c r="N86" s="5">
        <v>1.3624228</v>
      </c>
      <c r="O86" s="6"/>
      <c r="P86" s="5">
        <v>0.014799672</v>
      </c>
      <c r="Q86" s="7">
        <v>31.69</v>
      </c>
      <c r="R86" s="5"/>
      <c r="S86" s="4">
        <v>105.885</v>
      </c>
      <c r="T86" s="5">
        <v>0.15302627</v>
      </c>
      <c r="U86" s="4"/>
      <c r="V86" s="5">
        <v>-0.6156162</v>
      </c>
      <c r="W86" s="5">
        <v>-0.3173</v>
      </c>
      <c r="X86" s="5"/>
      <c r="Y86" s="5"/>
      <c r="Z86" s="15"/>
      <c r="AA86" s="26"/>
      <c r="AB86" s="8">
        <v>4.5940056</v>
      </c>
      <c r="AC86" s="8"/>
      <c r="AD86" s="6">
        <v>-0.03313798</v>
      </c>
      <c r="AE86" s="6">
        <v>-0.0402488</v>
      </c>
      <c r="AF86" s="3"/>
      <c r="AG86" s="4">
        <v>364.4488</v>
      </c>
      <c r="AH86" s="4">
        <v>4.1899</v>
      </c>
      <c r="AI86" s="7">
        <v>1.73</v>
      </c>
      <c r="AJ86" s="7">
        <v>216.93</v>
      </c>
      <c r="AK86" s="14">
        <v>-126.438</v>
      </c>
      <c r="AL86" s="14"/>
      <c r="AM86" s="14">
        <v>-0.19502638</v>
      </c>
    </row>
    <row r="87">
      <c r="A87" s="9" t="s">
        <v>124</v>
      </c>
      <c r="B87" s="4"/>
      <c r="C87" s="13">
        <v>0.0324</v>
      </c>
      <c r="D87" s="3">
        <v>0.22585636</v>
      </c>
      <c r="E87" s="4">
        <v>-0.0141991945</v>
      </c>
      <c r="F87" s="5">
        <v>-1.1434889</v>
      </c>
      <c r="G87" s="3"/>
      <c r="H87" s="5">
        <v>0.2375</v>
      </c>
      <c r="I87" s="5">
        <v>0.021600645</v>
      </c>
      <c r="J87" s="5">
        <v>-0.013550672</v>
      </c>
      <c r="K87" s="5"/>
      <c r="L87" s="6"/>
      <c r="M87" s="4">
        <v>10.50015</v>
      </c>
      <c r="N87" s="5">
        <v>-0.29864204</v>
      </c>
      <c r="O87" s="6"/>
      <c r="P87" s="5">
        <v>0.017113512</v>
      </c>
      <c r="Q87" s="7" t="s">
        <v>39</v>
      </c>
      <c r="R87" s="5"/>
      <c r="S87" s="4">
        <v>4.87654</v>
      </c>
      <c r="T87" s="5">
        <v>0.049059216</v>
      </c>
      <c r="U87" s="4"/>
      <c r="V87" s="5">
        <v>-0.6307</v>
      </c>
      <c r="W87" s="5">
        <v>-0.0037</v>
      </c>
      <c r="X87" s="5"/>
      <c r="Y87" s="5"/>
      <c r="Z87" s="6"/>
      <c r="AA87" s="25"/>
      <c r="AB87" s="8">
        <v>0.44695348</v>
      </c>
      <c r="AC87" s="8"/>
      <c r="AD87" s="6">
        <v>-27.241072</v>
      </c>
      <c r="AE87" s="6">
        <v>2.4407768</v>
      </c>
      <c r="AF87" s="3"/>
      <c r="AG87" s="4">
        <v>37.357124</v>
      </c>
      <c r="AH87" s="4">
        <v>25.6284</v>
      </c>
      <c r="AI87" s="7">
        <v>1.37</v>
      </c>
      <c r="AJ87" s="7">
        <v>27.31</v>
      </c>
      <c r="AK87" s="14">
        <v>-0.9408</v>
      </c>
      <c r="AL87" s="14"/>
      <c r="AM87" s="14">
        <v>-0.027219826</v>
      </c>
    </row>
    <row r="88">
      <c r="A88" s="9" t="s">
        <v>125</v>
      </c>
      <c r="B88" s="4"/>
      <c r="C88" s="13">
        <v>0.1061</v>
      </c>
      <c r="D88" s="3">
        <v>0.7341018</v>
      </c>
      <c r="E88" s="4">
        <v>-0.40171218</v>
      </c>
      <c r="F88" s="5">
        <v>2.6766396</v>
      </c>
      <c r="G88" s="3"/>
      <c r="H88" s="5">
        <v>0.0556</v>
      </c>
      <c r="I88" s="5">
        <v>0.07033074</v>
      </c>
      <c r="J88" s="5">
        <v>-0.14415678</v>
      </c>
      <c r="K88" s="5"/>
      <c r="L88" s="6"/>
      <c r="M88" s="4">
        <v>-0.47704</v>
      </c>
      <c r="N88" s="5">
        <v>0.2767294</v>
      </c>
      <c r="O88" s="6"/>
      <c r="P88" s="5">
        <v>0.007193514</v>
      </c>
      <c r="Q88" s="7" t="s">
        <v>39</v>
      </c>
      <c r="R88" s="5"/>
      <c r="S88" s="4" t="s">
        <v>39</v>
      </c>
      <c r="T88" s="5">
        <v>0.0</v>
      </c>
      <c r="U88" s="4"/>
      <c r="V88" s="5">
        <v>1.6712</v>
      </c>
      <c r="W88" s="5">
        <v>-1.0033</v>
      </c>
      <c r="X88" s="5"/>
      <c r="Y88" s="5"/>
      <c r="Z88" s="15"/>
      <c r="AA88" s="25" t="s">
        <v>39</v>
      </c>
      <c r="AB88" s="8">
        <v>0.7772175</v>
      </c>
      <c r="AC88" s="8"/>
      <c r="AD88" s="6">
        <v>-5.9165764</v>
      </c>
      <c r="AE88" s="6">
        <v>-132.61322</v>
      </c>
      <c r="AF88" s="3"/>
      <c r="AG88" s="4">
        <v>66.427734</v>
      </c>
      <c r="AH88" s="4">
        <v>63.26181</v>
      </c>
      <c r="AI88" s="7">
        <v>1.7</v>
      </c>
      <c r="AJ88" s="7">
        <v>33.91</v>
      </c>
      <c r="AK88" s="14">
        <v>-10.69225</v>
      </c>
      <c r="AL88" s="14"/>
      <c r="AM88" s="14">
        <v>0.18844342</v>
      </c>
    </row>
    <row r="89">
      <c r="A89" s="9" t="s">
        <v>126</v>
      </c>
      <c r="B89" s="4"/>
      <c r="C89" s="13">
        <v>-0.5456</v>
      </c>
      <c r="D89" s="3">
        <v>0.43670586</v>
      </c>
      <c r="E89" s="4">
        <v>-1.6044359</v>
      </c>
      <c r="F89" s="5">
        <v>1.498465</v>
      </c>
      <c r="G89" s="3"/>
      <c r="H89" s="5">
        <v>0.1495</v>
      </c>
      <c r="I89" s="5">
        <v>0.0</v>
      </c>
      <c r="J89" s="5">
        <v>-0.937003</v>
      </c>
      <c r="K89" s="5"/>
      <c r="L89" s="6"/>
      <c r="M89" s="4">
        <v>-6.654</v>
      </c>
      <c r="N89" s="5">
        <v>2.0819774</v>
      </c>
      <c r="O89" s="6"/>
      <c r="P89" s="5">
        <v>0.028914269</v>
      </c>
      <c r="Q89" s="7" t="s">
        <v>39</v>
      </c>
      <c r="R89" s="5"/>
      <c r="S89" s="4">
        <v>3.348</v>
      </c>
      <c r="T89" s="5">
        <v>0.07506558</v>
      </c>
      <c r="U89" s="4"/>
      <c r="V89" s="5">
        <v>-0.1181</v>
      </c>
      <c r="W89" s="5">
        <v>-0.5872</v>
      </c>
      <c r="X89" s="5"/>
      <c r="Y89" s="5"/>
      <c r="Z89" s="15"/>
      <c r="AA89" s="26"/>
      <c r="AB89" s="8">
        <v>1.2341405</v>
      </c>
      <c r="AC89" s="8"/>
      <c r="AD89" s="6">
        <v>-1.1962662</v>
      </c>
      <c r="AE89" s="6">
        <v>-4.6608357</v>
      </c>
      <c r="AF89" s="3"/>
      <c r="AG89" s="4">
        <v>31.683863</v>
      </c>
      <c r="AH89" s="4">
        <v>31.0132</v>
      </c>
      <c r="AI89" s="7">
        <v>1.87</v>
      </c>
      <c r="AJ89" s="7">
        <v>18.26</v>
      </c>
      <c r="AK89" s="14">
        <v>-25.925</v>
      </c>
      <c r="AL89" s="14"/>
      <c r="AM89" s="14">
        <v>0.437743</v>
      </c>
    </row>
    <row r="90">
      <c r="A90" s="9" t="s">
        <v>127</v>
      </c>
      <c r="B90" s="4"/>
      <c r="C90" s="13">
        <v>-0.0432</v>
      </c>
      <c r="D90" s="3">
        <v>0.24602051</v>
      </c>
      <c r="E90" s="4">
        <v>-0.1099294</v>
      </c>
      <c r="F90" s="5">
        <v>0.1547847</v>
      </c>
      <c r="G90" s="3"/>
      <c r="H90" s="5">
        <v>0.6368</v>
      </c>
      <c r="I90" s="5">
        <v>0.5164107</v>
      </c>
      <c r="J90" s="5">
        <v>-0.021185528</v>
      </c>
      <c r="K90" s="5"/>
      <c r="L90" s="6"/>
      <c r="M90" s="4">
        <v>-1.839</v>
      </c>
      <c r="N90" s="5">
        <v>1.3672862</v>
      </c>
      <c r="O90" s="6"/>
      <c r="P90" s="5">
        <v>0.02548716</v>
      </c>
      <c r="Q90" s="7">
        <v>10.358</v>
      </c>
      <c r="R90" s="5"/>
      <c r="S90" s="4">
        <v>5.083</v>
      </c>
      <c r="T90" s="5">
        <v>0.1235387</v>
      </c>
      <c r="U90" s="4"/>
      <c r="V90" s="5">
        <v>-0.3207689</v>
      </c>
      <c r="W90" s="5">
        <v>-0.1156</v>
      </c>
      <c r="X90" s="5"/>
      <c r="Y90" s="5"/>
      <c r="Z90" s="15"/>
      <c r="AA90" s="26"/>
      <c r="AB90" s="8">
        <v>1.6461291</v>
      </c>
      <c r="AC90" s="8"/>
      <c r="AD90" s="6">
        <v>-67.29861</v>
      </c>
      <c r="AE90" s="6">
        <v>-36.04629</v>
      </c>
      <c r="AF90" s="3"/>
      <c r="AG90" s="4">
        <v>77.709694</v>
      </c>
      <c r="AH90" s="4">
        <v>66.28913</v>
      </c>
      <c r="AI90" s="7">
        <v>1.743</v>
      </c>
      <c r="AJ90" s="7">
        <v>43.91</v>
      </c>
      <c r="AK90" s="14">
        <v>-0.985</v>
      </c>
      <c r="AL90" s="14"/>
      <c r="AM90" s="14">
        <v>-0.52421474</v>
      </c>
    </row>
    <row r="91">
      <c r="A91" s="9" t="s">
        <v>128</v>
      </c>
      <c r="B91" s="4"/>
      <c r="C91" s="13">
        <v>-0.0454</v>
      </c>
      <c r="D91" s="3">
        <v>0.008301023</v>
      </c>
      <c r="E91" s="4">
        <v>-0.4890605</v>
      </c>
      <c r="F91" s="5">
        <v>1.2447573</v>
      </c>
      <c r="G91" s="3"/>
      <c r="H91" s="5">
        <v>0.1197</v>
      </c>
      <c r="I91" s="5">
        <v>0.26931077</v>
      </c>
      <c r="J91" s="5">
        <v>-0.16800532</v>
      </c>
      <c r="K91" s="5"/>
      <c r="L91" s="6"/>
      <c r="M91" s="4">
        <v>-18.927</v>
      </c>
      <c r="N91" s="5">
        <v>1.1233975</v>
      </c>
      <c r="O91" s="6"/>
      <c r="P91" s="5">
        <v>0.03463879</v>
      </c>
      <c r="Q91" s="7">
        <v>10.789</v>
      </c>
      <c r="R91" s="5"/>
      <c r="S91" s="4" t="s">
        <v>39</v>
      </c>
      <c r="T91" s="5">
        <v>0.06918457</v>
      </c>
      <c r="U91" s="4"/>
      <c r="V91" s="5">
        <v>0.24246433</v>
      </c>
      <c r="W91" s="5">
        <v>-0.0683</v>
      </c>
      <c r="X91" s="5"/>
      <c r="Y91" s="5"/>
      <c r="Z91" s="15"/>
      <c r="AA91" s="26"/>
      <c r="AB91" s="8">
        <v>14.238951</v>
      </c>
      <c r="AC91" s="8"/>
      <c r="AD91" s="6">
        <v>-87.61331</v>
      </c>
      <c r="AE91" s="6">
        <v>-70.29618</v>
      </c>
      <c r="AF91" s="3"/>
      <c r="AG91" s="4">
        <v>1287.0587</v>
      </c>
      <c r="AH91" s="4">
        <v>1330.4957</v>
      </c>
      <c r="AI91" s="7">
        <v>22.1</v>
      </c>
      <c r="AJ91" s="7">
        <v>46.62</v>
      </c>
      <c r="AK91" s="14">
        <v>-15.186</v>
      </c>
      <c r="AL91" s="14"/>
      <c r="AM91" s="14">
        <v>-0.04510794</v>
      </c>
    </row>
    <row r="92">
      <c r="A92" s="9" t="s">
        <v>129</v>
      </c>
      <c r="B92" s="4"/>
      <c r="C92" s="13">
        <v>-0.9203</v>
      </c>
      <c r="D92" s="3">
        <v>-0.40713984</v>
      </c>
      <c r="E92" s="4">
        <v>-0.1</v>
      </c>
      <c r="F92" s="5">
        <v>0.17871901</v>
      </c>
      <c r="G92" s="3"/>
      <c r="H92" s="5">
        <v>0.72</v>
      </c>
      <c r="I92" s="5">
        <v>22.833334</v>
      </c>
      <c r="J92" s="5">
        <v>-20.873333</v>
      </c>
      <c r="K92" s="5"/>
      <c r="L92" s="6"/>
      <c r="M92" s="4">
        <v>-1.332</v>
      </c>
      <c r="N92" s="5">
        <v>-5.946429</v>
      </c>
      <c r="O92" s="6"/>
      <c r="P92" s="5">
        <v>2.76</v>
      </c>
      <c r="Q92" s="7" t="s">
        <v>39</v>
      </c>
      <c r="R92" s="5"/>
      <c r="S92" s="4" t="s">
        <v>39</v>
      </c>
      <c r="T92" s="5">
        <v>0.31345445</v>
      </c>
      <c r="U92" s="4"/>
      <c r="V92" s="5">
        <v>-0.3176451</v>
      </c>
      <c r="W92" s="5">
        <v>-0.0511</v>
      </c>
      <c r="X92" s="5"/>
      <c r="Y92" s="5"/>
      <c r="Z92" s="15"/>
      <c r="AA92" s="25" t="s">
        <v>39</v>
      </c>
      <c r="AB92" s="8">
        <v>202.33733</v>
      </c>
      <c r="AC92" s="8"/>
      <c r="AD92" s="6">
        <v>-5.406132</v>
      </c>
      <c r="AE92" s="6">
        <v>-12.707658</v>
      </c>
      <c r="AF92" s="3"/>
      <c r="AG92" s="4">
        <v>29.665558</v>
      </c>
      <c r="AH92" s="4">
        <v>16.9266</v>
      </c>
      <c r="AI92" s="7">
        <v>1.33</v>
      </c>
      <c r="AJ92" s="7">
        <v>22.82</v>
      </c>
      <c r="AK92" s="14">
        <v>-3.131</v>
      </c>
      <c r="AL92" s="14"/>
      <c r="AM92" s="14">
        <v>0.027693862</v>
      </c>
    </row>
    <row r="93">
      <c r="A93" s="9" t="s">
        <v>130</v>
      </c>
      <c r="B93" s="4"/>
      <c r="C93" s="13">
        <v>0.0059</v>
      </c>
      <c r="D93" s="2" t="s">
        <v>39</v>
      </c>
      <c r="E93" s="4">
        <v>0.050152652</v>
      </c>
      <c r="F93" s="5">
        <v>-5.325288</v>
      </c>
      <c r="G93" s="3"/>
      <c r="H93" s="5">
        <v>0.9502</v>
      </c>
      <c r="I93" s="5">
        <v>0.8129444</v>
      </c>
      <c r="J93" s="5">
        <v>0.12384485</v>
      </c>
      <c r="K93" s="5"/>
      <c r="L93" s="6"/>
      <c r="M93" s="4">
        <v>21.046</v>
      </c>
      <c r="N93" s="5">
        <v>0.83208793</v>
      </c>
      <c r="O93" s="6"/>
      <c r="P93" s="5">
        <v>0.06411979</v>
      </c>
      <c r="Q93" s="7" t="s">
        <v>39</v>
      </c>
      <c r="R93" s="5"/>
      <c r="S93" s="4">
        <v>62.591</v>
      </c>
      <c r="T93" s="5">
        <v>0.32445532</v>
      </c>
      <c r="U93" s="4"/>
      <c r="V93" s="5">
        <v>-1.0999</v>
      </c>
      <c r="W93" s="5">
        <v>0.0422</v>
      </c>
      <c r="X93" s="5"/>
      <c r="Y93" s="5"/>
      <c r="Z93" s="6">
        <v>16.92433</v>
      </c>
      <c r="AA93" s="25">
        <v>5.5477123</v>
      </c>
      <c r="AB93" s="8">
        <v>0.7442533</v>
      </c>
      <c r="AC93" s="8"/>
      <c r="AD93" s="6">
        <v>3.1909094</v>
      </c>
      <c r="AE93" s="6">
        <v>3.366784</v>
      </c>
      <c r="AF93" s="3"/>
      <c r="AG93" s="4">
        <v>135.26137</v>
      </c>
      <c r="AH93" s="4">
        <v>70.85734</v>
      </c>
      <c r="AI93" s="7">
        <v>0.8488</v>
      </c>
      <c r="AJ93" s="7">
        <v>157.22</v>
      </c>
      <c r="AK93" s="14">
        <v>22.206</v>
      </c>
      <c r="AL93" s="14"/>
      <c r="AM93" s="14">
        <v>0.29276338</v>
      </c>
    </row>
    <row r="94">
      <c r="A94" s="9" t="s">
        <v>131</v>
      </c>
      <c r="B94" s="4"/>
      <c r="C94" s="13">
        <v>0.166</v>
      </c>
      <c r="D94" s="3">
        <v>0.21225941</v>
      </c>
      <c r="E94" s="4">
        <v>-0.12200047</v>
      </c>
      <c r="F94" s="5">
        <v>-0.6471735</v>
      </c>
      <c r="G94" s="3"/>
      <c r="H94" s="5">
        <v>0.6539</v>
      </c>
      <c r="I94" s="5">
        <v>0.5767147</v>
      </c>
      <c r="J94" s="5">
        <v>-0.25192</v>
      </c>
      <c r="K94" s="5"/>
      <c r="L94" s="6"/>
      <c r="M94" s="4">
        <v>-1.18009</v>
      </c>
      <c r="N94" s="5">
        <v>0.29608396</v>
      </c>
      <c r="O94" s="6"/>
      <c r="P94" s="5">
        <v>0.0043348535</v>
      </c>
      <c r="Q94" s="7">
        <v>3.3408</v>
      </c>
      <c r="R94" s="5"/>
      <c r="S94" s="4" t="s">
        <v>39</v>
      </c>
      <c r="T94" s="5">
        <v>0.30313483</v>
      </c>
      <c r="U94" s="4"/>
      <c r="V94" s="5">
        <v>-0.3444</v>
      </c>
      <c r="W94" s="5">
        <v>-0.1284</v>
      </c>
      <c r="X94" s="5"/>
      <c r="Y94" s="5"/>
      <c r="Z94" s="15"/>
      <c r="AA94" s="26"/>
      <c r="AB94" s="8">
        <v>2.355007</v>
      </c>
      <c r="AC94" s="8"/>
      <c r="AD94" s="6">
        <v>-7.0211315</v>
      </c>
      <c r="AE94" s="6">
        <v>-14.221289</v>
      </c>
      <c r="AF94" s="3"/>
      <c r="AG94" s="4">
        <v>23.605688</v>
      </c>
      <c r="AH94" s="4">
        <v>16.7824</v>
      </c>
      <c r="AI94" s="7">
        <v>1.06</v>
      </c>
      <c r="AJ94" s="7">
        <v>21.08</v>
      </c>
      <c r="AK94" s="14">
        <v>-2.39027</v>
      </c>
      <c r="AL94" s="14"/>
      <c r="AM94" s="14">
        <v>-0.25281414</v>
      </c>
    </row>
    <row r="95">
      <c r="A95" s="9" t="s">
        <v>132</v>
      </c>
      <c r="B95" s="4"/>
      <c r="C95" s="13">
        <v>-0.9404</v>
      </c>
      <c r="D95" s="3">
        <v>-0.4284927</v>
      </c>
      <c r="E95" s="4">
        <v>-1.4871806</v>
      </c>
      <c r="F95" s="5">
        <v>-0.73739344</v>
      </c>
      <c r="G95" s="3"/>
      <c r="H95" s="5">
        <v>-0.1205</v>
      </c>
      <c r="I95" s="5">
        <v>1.7404478</v>
      </c>
      <c r="J95" s="5">
        <v>-2.3875718</v>
      </c>
      <c r="K95" s="5"/>
      <c r="L95" s="6"/>
      <c r="M95" s="4">
        <v>-2.64308</v>
      </c>
      <c r="N95" s="5">
        <v>-0.94150585</v>
      </c>
      <c r="O95" s="6"/>
      <c r="P95" s="5">
        <v>0.009523053</v>
      </c>
      <c r="Q95" s="7">
        <v>0.20161</v>
      </c>
      <c r="R95" s="5"/>
      <c r="S95" s="4" t="s">
        <v>39</v>
      </c>
      <c r="T95" s="5">
        <v>0.44256693</v>
      </c>
      <c r="U95" s="4"/>
      <c r="V95" s="5">
        <v>-12.3385</v>
      </c>
      <c r="W95" s="5">
        <v>-1.4473</v>
      </c>
      <c r="X95" s="5"/>
      <c r="Y95" s="5"/>
      <c r="Z95" s="15"/>
      <c r="AA95" s="26"/>
      <c r="AB95" s="8">
        <v>8.433268</v>
      </c>
      <c r="AC95" s="8"/>
      <c r="AD95" s="6">
        <v>-3.4939773</v>
      </c>
      <c r="AE95" s="6">
        <v>-6.6388717</v>
      </c>
      <c r="AF95" s="3"/>
      <c r="AG95" s="4">
        <v>17.7388</v>
      </c>
      <c r="AH95" s="4">
        <v>17.54707</v>
      </c>
      <c r="AI95" s="7">
        <v>3.61</v>
      </c>
      <c r="AJ95" s="7">
        <v>3.71</v>
      </c>
      <c r="AK95" s="14">
        <v>-5.02209</v>
      </c>
      <c r="AL95" s="14"/>
      <c r="AM95" s="14">
        <v>0.14879398</v>
      </c>
    </row>
    <row r="96">
      <c r="A96" s="9" t="s">
        <v>133</v>
      </c>
      <c r="B96" s="4"/>
      <c r="C96" s="13">
        <v>-0.0149</v>
      </c>
      <c r="D96" s="3">
        <v>0.09141019</v>
      </c>
      <c r="E96" s="4">
        <v>0.31380892</v>
      </c>
      <c r="F96" s="5">
        <v>-1.4832947</v>
      </c>
      <c r="G96" s="3"/>
      <c r="H96" s="5">
        <v>0.9508</v>
      </c>
      <c r="I96" s="5">
        <v>0.6020875</v>
      </c>
      <c r="J96" s="2" t="s">
        <v>39</v>
      </c>
      <c r="K96" s="5"/>
      <c r="L96" s="6"/>
      <c r="M96" s="4">
        <v>-3.442</v>
      </c>
      <c r="N96" s="5">
        <v>0.45040566</v>
      </c>
      <c r="O96" s="6"/>
      <c r="P96" s="5">
        <v>0.035167247</v>
      </c>
      <c r="Q96" s="7" t="s">
        <v>39</v>
      </c>
      <c r="R96" s="5"/>
      <c r="S96" s="4" t="s">
        <v>39</v>
      </c>
      <c r="T96" s="5">
        <v>0.08321877</v>
      </c>
      <c r="U96" s="4"/>
      <c r="V96" s="5">
        <v>0.8984</v>
      </c>
      <c r="W96" s="5">
        <v>0.0417</v>
      </c>
      <c r="X96" s="5"/>
      <c r="Y96" s="2"/>
      <c r="Z96" s="6">
        <v>5.2579765</v>
      </c>
      <c r="AA96" s="26"/>
      <c r="AB96" s="8">
        <v>0.5709697</v>
      </c>
      <c r="AC96" s="8"/>
      <c r="AD96" s="15"/>
      <c r="AE96" s="6">
        <v>-31.707582</v>
      </c>
      <c r="AF96" s="3"/>
      <c r="AG96" s="4">
        <v>35.713142</v>
      </c>
      <c r="AH96" s="4">
        <v>109.1375</v>
      </c>
      <c r="AI96" s="7">
        <v>1.07</v>
      </c>
      <c r="AJ96" s="7" t="s">
        <v>39</v>
      </c>
      <c r="AK96" s="2" t="s">
        <v>39</v>
      </c>
      <c r="AL96" s="2"/>
      <c r="AM96" s="2" t="s">
        <v>39</v>
      </c>
    </row>
    <row r="97">
      <c r="A97" s="9" t="s">
        <v>134</v>
      </c>
      <c r="B97" s="4"/>
      <c r="C97" s="13">
        <v>0.3071</v>
      </c>
      <c r="D97" s="3">
        <v>0.6296757</v>
      </c>
      <c r="E97" s="4">
        <v>-0.3321621</v>
      </c>
      <c r="F97" s="5">
        <v>-0.24665508</v>
      </c>
      <c r="G97" s="3"/>
      <c r="H97" s="5">
        <v>0.5851</v>
      </c>
      <c r="I97" s="5">
        <v>0.7710847</v>
      </c>
      <c r="J97" s="5">
        <v>0.017273232</v>
      </c>
      <c r="K97" s="5"/>
      <c r="L97" s="6"/>
      <c r="M97" s="4">
        <v>-1.00934</v>
      </c>
      <c r="N97" s="5">
        <v>0.7813197</v>
      </c>
      <c r="O97" s="6"/>
      <c r="P97" s="5">
        <v>0.86042</v>
      </c>
      <c r="Q97" s="7" t="s">
        <v>39</v>
      </c>
      <c r="R97" s="5"/>
      <c r="S97" s="4">
        <v>0.51426</v>
      </c>
      <c r="T97" s="5">
        <v>0.0</v>
      </c>
      <c r="U97" s="4"/>
      <c r="V97" s="5">
        <v>0.7029</v>
      </c>
      <c r="W97" s="5">
        <v>-0.1276</v>
      </c>
      <c r="X97" s="5"/>
      <c r="Y97" s="5"/>
      <c r="Z97" s="15"/>
      <c r="AA97" s="26"/>
      <c r="AB97" s="8">
        <v>0.38595587</v>
      </c>
      <c r="AC97" s="8"/>
      <c r="AD97" s="6">
        <v>36.486225</v>
      </c>
      <c r="AE97" s="6">
        <v>-7.0164423</v>
      </c>
      <c r="AF97" s="3"/>
      <c r="AG97" s="4">
        <v>4.621767</v>
      </c>
      <c r="AH97" s="4">
        <v>7.081976</v>
      </c>
      <c r="AI97" s="7">
        <v>0.7401</v>
      </c>
      <c r="AJ97" s="7">
        <v>5.86</v>
      </c>
      <c r="AK97" s="14">
        <v>0.1941</v>
      </c>
      <c r="AL97" s="14"/>
      <c r="AM97" s="14">
        <v>-0.018040085</v>
      </c>
    </row>
    <row r="98">
      <c r="A98" s="9" t="s">
        <v>135</v>
      </c>
      <c r="B98" s="4"/>
      <c r="C98" s="28">
        <v>0.4913</v>
      </c>
      <c r="D98" s="3">
        <v>0.026245484</v>
      </c>
      <c r="E98" s="4">
        <v>-1.3839265</v>
      </c>
      <c r="F98" s="5">
        <v>-0.20028944</v>
      </c>
      <c r="G98" s="3"/>
      <c r="H98" s="5">
        <v>0.1607</v>
      </c>
      <c r="I98" s="5">
        <v>0.14935829</v>
      </c>
      <c r="J98" s="5">
        <v>-0.91067785</v>
      </c>
      <c r="K98" s="5"/>
      <c r="L98" s="6"/>
      <c r="M98" s="4">
        <v>-18.40329</v>
      </c>
      <c r="N98" s="5">
        <v>1.4027668</v>
      </c>
      <c r="O98" s="6"/>
      <c r="P98" s="5">
        <v>0.24102226</v>
      </c>
      <c r="Q98" s="7">
        <v>0.5729</v>
      </c>
      <c r="R98" s="5"/>
      <c r="S98" s="4">
        <v>6.48388</v>
      </c>
      <c r="T98" s="5">
        <v>0.32304993</v>
      </c>
      <c r="U98" s="4"/>
      <c r="V98" s="5">
        <v>-0.34219405</v>
      </c>
      <c r="W98" s="5">
        <v>-0.9972</v>
      </c>
      <c r="X98" s="5"/>
      <c r="Y98" s="5"/>
      <c r="Z98" s="15"/>
      <c r="AA98" s="26"/>
      <c r="AB98" s="8">
        <v>3.2007692</v>
      </c>
      <c r="AC98" s="8"/>
      <c r="AD98" s="6">
        <v>-2.9824872</v>
      </c>
      <c r="AE98" s="6">
        <v>-1.7538903</v>
      </c>
      <c r="AF98" s="3"/>
      <c r="AG98" s="4">
        <v>38.0373</v>
      </c>
      <c r="AH98" s="4">
        <v>32.27737</v>
      </c>
      <c r="AI98" s="7">
        <v>3.07</v>
      </c>
      <c r="AJ98" s="7">
        <v>12.39</v>
      </c>
      <c r="AK98" s="14">
        <v>-10.82235</v>
      </c>
      <c r="AL98" s="14"/>
      <c r="AM98" s="14">
        <v>0.21723185</v>
      </c>
    </row>
    <row r="99">
      <c r="A99" s="9" t="s">
        <v>136</v>
      </c>
      <c r="B99" s="4"/>
      <c r="C99" s="13">
        <v>0.2577</v>
      </c>
      <c r="D99" s="3">
        <v>0.23355521</v>
      </c>
      <c r="E99" s="4">
        <v>-0.003062868</v>
      </c>
      <c r="F99" s="5">
        <v>0.9226848</v>
      </c>
      <c r="G99" s="3"/>
      <c r="H99" s="5">
        <v>0.7455</v>
      </c>
      <c r="I99" s="5">
        <v>0.48036242</v>
      </c>
      <c r="J99" s="5">
        <v>-0.033713844</v>
      </c>
      <c r="K99" s="5"/>
      <c r="L99" s="6"/>
      <c r="M99" s="4">
        <v>-3.404</v>
      </c>
      <c r="N99" s="2">
        <v>-1.2161486</v>
      </c>
      <c r="O99" s="6"/>
      <c r="P99" s="5">
        <v>0.012838935</v>
      </c>
      <c r="Q99" s="7">
        <v>23.01</v>
      </c>
      <c r="R99" s="5"/>
      <c r="S99" s="4" t="s">
        <v>39</v>
      </c>
      <c r="T99" s="5">
        <v>0.31328502</v>
      </c>
      <c r="U99" s="4"/>
      <c r="V99" s="5">
        <v>-0.26214936</v>
      </c>
      <c r="W99" s="5">
        <v>-0.0353</v>
      </c>
      <c r="X99" s="5"/>
      <c r="Y99" s="5"/>
      <c r="Z99" s="6"/>
      <c r="AA99" s="26"/>
      <c r="AB99" s="8">
        <v>0.7526276</v>
      </c>
      <c r="AC99" s="8"/>
      <c r="AD99" s="6">
        <v>-17.470402</v>
      </c>
      <c r="AE99" s="6">
        <v>-13.005287</v>
      </c>
      <c r="AF99" s="3"/>
      <c r="AG99" s="4">
        <v>56.568996</v>
      </c>
      <c r="AH99" s="4">
        <v>44.269997</v>
      </c>
      <c r="AI99" s="7">
        <v>3.058</v>
      </c>
      <c r="AJ99" s="7">
        <v>738.85</v>
      </c>
      <c r="AK99" s="14">
        <v>-2.534</v>
      </c>
      <c r="AL99" s="14"/>
      <c r="AM99" s="14">
        <v>-0.64563173</v>
      </c>
    </row>
    <row r="100">
      <c r="A100" s="9" t="s">
        <v>137</v>
      </c>
      <c r="B100" s="4"/>
      <c r="C100" s="13">
        <v>0.2728</v>
      </c>
      <c r="D100" s="3">
        <v>-0.033729747</v>
      </c>
      <c r="E100" s="4">
        <v>0.038322467</v>
      </c>
      <c r="F100" s="5">
        <v>0.3936</v>
      </c>
      <c r="G100" s="3"/>
      <c r="H100" s="5">
        <v>0.6824</v>
      </c>
      <c r="I100" s="5">
        <v>0.2550001</v>
      </c>
      <c r="J100" s="5">
        <v>0.44438004</v>
      </c>
      <c r="K100" s="5"/>
      <c r="L100" s="6"/>
      <c r="M100" s="4">
        <v>18.883</v>
      </c>
      <c r="N100" s="5">
        <v>1.3415986</v>
      </c>
      <c r="O100" s="6"/>
      <c r="P100" s="5">
        <v>0.046087984</v>
      </c>
      <c r="Q100" s="7">
        <v>5.441</v>
      </c>
      <c r="R100" s="5"/>
      <c r="S100" s="4">
        <v>3.425</v>
      </c>
      <c r="T100" s="5">
        <v>0.08514182</v>
      </c>
      <c r="U100" s="4"/>
      <c r="V100" s="5">
        <v>-1.3579</v>
      </c>
      <c r="W100" s="5">
        <v>0.2062</v>
      </c>
      <c r="X100" s="5"/>
      <c r="Y100" s="5"/>
      <c r="Z100" s="6">
        <v>22.702087</v>
      </c>
      <c r="AA100" s="25" t="s">
        <v>39</v>
      </c>
      <c r="AB100" s="8">
        <v>2.4249003</v>
      </c>
      <c r="AC100" s="8"/>
      <c r="AD100" s="6">
        <v>6.7677298</v>
      </c>
      <c r="AE100" s="6">
        <v>14.285955</v>
      </c>
      <c r="AF100" s="3"/>
      <c r="AG100" s="4">
        <v>300.01</v>
      </c>
      <c r="AH100" s="4">
        <v>269.7617</v>
      </c>
      <c r="AI100" s="7" t="s">
        <v>39</v>
      </c>
      <c r="AJ100" s="7">
        <v>250.01</v>
      </c>
      <c r="AK100" s="14">
        <v>39.86</v>
      </c>
      <c r="AL100" s="14"/>
      <c r="AM100" s="14">
        <v>0.0016600527</v>
      </c>
    </row>
    <row r="101">
      <c r="A101" s="9" t="s">
        <v>138</v>
      </c>
      <c r="B101" s="4"/>
      <c r="C101" s="13">
        <v>-0.0958</v>
      </c>
      <c r="D101" s="3">
        <v>0.021260666</v>
      </c>
      <c r="E101" s="4">
        <v>-0.66836363</v>
      </c>
      <c r="F101" s="5">
        <v>0.13307407</v>
      </c>
      <c r="G101" s="3"/>
      <c r="H101" s="5">
        <v>0.3629</v>
      </c>
      <c r="I101" s="5">
        <v>6.2051077</v>
      </c>
      <c r="J101" s="5">
        <v>-6.046436</v>
      </c>
      <c r="K101" s="5"/>
      <c r="L101" s="6"/>
      <c r="M101" s="4">
        <v>-15.88736</v>
      </c>
      <c r="N101" s="5">
        <v>0.5811021</v>
      </c>
      <c r="O101" s="6"/>
      <c r="P101" s="5">
        <v>0.010290198</v>
      </c>
      <c r="Q101" s="7">
        <v>3.92378</v>
      </c>
      <c r="R101" s="5"/>
      <c r="S101" s="4">
        <v>0.93942</v>
      </c>
      <c r="T101" s="5">
        <v>0.056066435</v>
      </c>
      <c r="U101" s="4"/>
      <c r="V101" s="5">
        <v>-0.1747</v>
      </c>
      <c r="W101" s="5">
        <v>-1.7802</v>
      </c>
      <c r="X101" s="5"/>
      <c r="Y101" s="5"/>
      <c r="Z101" s="15"/>
      <c r="AA101" s="26"/>
      <c r="AB101" s="8">
        <v>1.0937232</v>
      </c>
      <c r="AC101" s="8"/>
      <c r="AD101" s="6">
        <v>-0.25552902</v>
      </c>
      <c r="AE101" s="6">
        <v>-0.45240378</v>
      </c>
      <c r="AF101" s="3"/>
      <c r="AG101" s="4">
        <v>5.088</v>
      </c>
      <c r="AH101" s="4">
        <v>7.18752</v>
      </c>
      <c r="AI101" s="7">
        <v>3.91</v>
      </c>
      <c r="AJ101" s="7">
        <v>44.63</v>
      </c>
      <c r="AK101" s="14">
        <v>-28.12802</v>
      </c>
      <c r="AL101" s="14"/>
      <c r="AM101" s="14">
        <v>0.48008135</v>
      </c>
    </row>
    <row r="102">
      <c r="A102" s="9" t="s">
        <v>139</v>
      </c>
      <c r="B102" s="4">
        <v>421.612</v>
      </c>
      <c r="C102" s="11">
        <v>0.3278</v>
      </c>
      <c r="D102" s="2">
        <v>0.2192134</v>
      </c>
      <c r="E102" s="4">
        <v>-0.612226</v>
      </c>
      <c r="F102" s="2">
        <v>-0.16596568</v>
      </c>
      <c r="G102" s="2">
        <v>0.7245503</v>
      </c>
      <c r="H102" s="2" t="s">
        <v>39</v>
      </c>
      <c r="I102" s="2">
        <v>0.09182139</v>
      </c>
      <c r="J102" s="2">
        <v>-0.033988595</v>
      </c>
      <c r="K102" s="2" t="s">
        <v>39</v>
      </c>
      <c r="L102" s="6">
        <v>-0.41480088</v>
      </c>
      <c r="M102" s="4">
        <v>-12.147</v>
      </c>
      <c r="N102" s="2">
        <v>1.0641261</v>
      </c>
      <c r="O102" s="6">
        <v>52.15235</v>
      </c>
      <c r="P102" s="2" t="s">
        <v>39</v>
      </c>
      <c r="Q102" s="7">
        <v>4.683</v>
      </c>
      <c r="R102" s="2">
        <v>0.011107369</v>
      </c>
      <c r="S102" s="4" t="s">
        <v>39</v>
      </c>
      <c r="T102" s="2">
        <v>0.11720749</v>
      </c>
      <c r="U102" s="4">
        <v>4.731</v>
      </c>
      <c r="V102" s="2" t="s">
        <v>39</v>
      </c>
      <c r="W102" s="2">
        <v>-0.2478</v>
      </c>
      <c r="X102" s="2">
        <v>-0.45711255</v>
      </c>
      <c r="Y102" s="2" t="s">
        <v>39</v>
      </c>
      <c r="Z102" s="6"/>
      <c r="AA102" s="25"/>
      <c r="AB102" s="8">
        <v>0.09987145</v>
      </c>
      <c r="AC102" s="8">
        <v>1.0379</v>
      </c>
      <c r="AD102" s="6">
        <v>-3.2685275</v>
      </c>
      <c r="AE102" s="6">
        <v>-3.8559315</v>
      </c>
      <c r="AF102" s="2" t="s">
        <v>39</v>
      </c>
      <c r="AG102" s="4">
        <v>40.77374</v>
      </c>
      <c r="AH102" s="4">
        <v>46.838</v>
      </c>
      <c r="AI102" s="7">
        <v>1.3</v>
      </c>
      <c r="AJ102" s="7">
        <v>32.39</v>
      </c>
      <c r="AK102" s="2">
        <v>-14.33</v>
      </c>
      <c r="AL102" s="2">
        <v>-0.19117232</v>
      </c>
      <c r="AM102" s="2" t="s">
        <v>39</v>
      </c>
    </row>
    <row r="103">
      <c r="A103" s="9" t="s">
        <v>140</v>
      </c>
      <c r="B103" s="4">
        <v>28.781</v>
      </c>
      <c r="C103" s="13">
        <v>-0.2781</v>
      </c>
      <c r="D103" s="3">
        <v>0.25648722</v>
      </c>
      <c r="E103" s="4">
        <v>-1.0758146</v>
      </c>
      <c r="F103" s="5">
        <v>1.6287018</v>
      </c>
      <c r="G103" s="3">
        <v>-12.706758</v>
      </c>
      <c r="H103" s="5"/>
      <c r="I103" s="5">
        <v>0.79938155</v>
      </c>
      <c r="J103" s="5">
        <v>-1.055905</v>
      </c>
      <c r="K103" s="5"/>
      <c r="L103" s="6">
        <v>-4.4305577</v>
      </c>
      <c r="M103" s="4">
        <v>-27.582</v>
      </c>
      <c r="N103" s="5">
        <v>4.5238643</v>
      </c>
      <c r="O103" s="6">
        <v>39.4667</v>
      </c>
      <c r="P103" s="5"/>
      <c r="Q103" s="7">
        <v>1.56</v>
      </c>
      <c r="R103" s="5">
        <v>0.0</v>
      </c>
      <c r="S103" s="4">
        <v>51.371</v>
      </c>
      <c r="T103" s="5">
        <v>0.3378893</v>
      </c>
      <c r="U103" s="4">
        <v>-28.118</v>
      </c>
      <c r="V103" s="5"/>
      <c r="W103" s="5">
        <v>-0.7478</v>
      </c>
      <c r="X103" s="5">
        <v>-5.452667</v>
      </c>
      <c r="Y103" s="5"/>
      <c r="Z103" s="15"/>
      <c r="AA103" s="26"/>
      <c r="AB103" s="8">
        <v>5.634099</v>
      </c>
      <c r="AC103" s="8">
        <v>11.6475</v>
      </c>
      <c r="AD103" s="6">
        <v>-4.410563</v>
      </c>
      <c r="AE103" s="6">
        <v>-4.8595824</v>
      </c>
      <c r="AF103" s="3"/>
      <c r="AG103" s="4">
        <v>162.15501</v>
      </c>
      <c r="AH103" s="4">
        <v>134.037</v>
      </c>
      <c r="AI103" s="7">
        <v>1.7</v>
      </c>
      <c r="AJ103" s="7">
        <v>73.35</v>
      </c>
      <c r="AK103" s="14">
        <v>-30.39</v>
      </c>
      <c r="AL103" s="14">
        <v>-224.45589</v>
      </c>
      <c r="AM103" s="14"/>
    </row>
    <row r="104">
      <c r="A104" s="9" t="s">
        <v>141</v>
      </c>
      <c r="B104" s="4">
        <v>21.669</v>
      </c>
      <c r="C104" s="13">
        <v>-0.1421</v>
      </c>
      <c r="D104" s="3">
        <v>1.2569785</v>
      </c>
      <c r="E104" s="4">
        <v>-0.37934083</v>
      </c>
      <c r="F104" s="5">
        <v>0.42095754</v>
      </c>
      <c r="G104" s="3">
        <v>-0.024422571</v>
      </c>
      <c r="H104" s="5"/>
      <c r="I104" s="5">
        <v>0.3846509</v>
      </c>
      <c r="J104" s="5">
        <v>-0.16885874</v>
      </c>
      <c r="K104" s="5"/>
      <c r="L104" s="6">
        <v>-3.972561</v>
      </c>
      <c r="M104" s="4">
        <v>0.382</v>
      </c>
      <c r="N104" s="5">
        <v>0.56425405</v>
      </c>
      <c r="O104" s="6">
        <v>552.8627</v>
      </c>
      <c r="P104" s="5"/>
      <c r="Q104" s="7">
        <v>0.02</v>
      </c>
      <c r="R104" s="5">
        <v>9.229775E-4</v>
      </c>
      <c r="S104" s="4" t="s">
        <v>39</v>
      </c>
      <c r="T104" s="5">
        <v>0.3021187</v>
      </c>
      <c r="U104" s="4">
        <v>-3.257</v>
      </c>
      <c r="V104" s="5"/>
      <c r="W104" s="5">
        <v>-0.2968</v>
      </c>
      <c r="X104" s="5">
        <v>-0.42498198</v>
      </c>
      <c r="Y104" s="5"/>
      <c r="Z104" s="15"/>
      <c r="AA104" s="26"/>
      <c r="AB104" s="8">
        <v>0.61427844</v>
      </c>
      <c r="AC104" s="8">
        <v>1.2327</v>
      </c>
      <c r="AD104" s="6">
        <v>-2.7476907</v>
      </c>
      <c r="AE104" s="6">
        <v>26.318848</v>
      </c>
      <c r="AF104" s="3"/>
      <c r="AG104" s="4">
        <v>12.567599</v>
      </c>
      <c r="AH104" s="4">
        <v>10.0538</v>
      </c>
      <c r="AI104" s="7">
        <v>1.07</v>
      </c>
      <c r="AJ104" s="7">
        <v>12.44</v>
      </c>
      <c r="AK104" s="14">
        <v>-3.659</v>
      </c>
      <c r="AL104" s="14">
        <v>0.94524187</v>
      </c>
      <c r="AM104" s="14"/>
    </row>
    <row r="105">
      <c r="A105" s="9" t="s">
        <v>142</v>
      </c>
      <c r="B105" s="4">
        <v>86.702</v>
      </c>
      <c r="C105" s="13">
        <v>-0.3217</v>
      </c>
      <c r="D105" s="3">
        <v>0.14193538</v>
      </c>
      <c r="E105" s="4">
        <v>-2.1337059</v>
      </c>
      <c r="F105" s="5">
        <v>2.5974195</v>
      </c>
      <c r="G105" s="3">
        <v>-0.06678766</v>
      </c>
      <c r="H105" s="5"/>
      <c r="I105" s="5">
        <v>0.90390074</v>
      </c>
      <c r="J105" s="5">
        <v>-0.23575003</v>
      </c>
      <c r="K105" s="5"/>
      <c r="L105" s="6">
        <v>-12.092008</v>
      </c>
      <c r="M105" s="4">
        <v>-15.642</v>
      </c>
      <c r="N105" s="5">
        <v>-1.4991374</v>
      </c>
      <c r="O105" s="6">
        <v>10.1046</v>
      </c>
      <c r="P105" s="5"/>
      <c r="Q105" s="7">
        <v>2.018</v>
      </c>
      <c r="R105" s="5">
        <v>0.023275126</v>
      </c>
      <c r="S105" s="4" t="s">
        <v>39</v>
      </c>
      <c r="T105" s="5">
        <v>0.21783723</v>
      </c>
      <c r="U105" s="4">
        <v>3.894</v>
      </c>
      <c r="V105" s="5"/>
      <c r="W105" s="5">
        <v>-0.4976</v>
      </c>
      <c r="X105" s="5">
        <v>1.5286762</v>
      </c>
      <c r="Y105" s="5"/>
      <c r="Z105" s="15"/>
      <c r="AA105" s="26"/>
      <c r="AB105" s="8">
        <v>0.5513056</v>
      </c>
      <c r="AC105" s="8">
        <v>18.8172</v>
      </c>
      <c r="AD105" s="6">
        <v>-2.5290265</v>
      </c>
      <c r="AE105" s="6">
        <v>-3.3047757</v>
      </c>
      <c r="AF105" s="3"/>
      <c r="AG105" s="4">
        <v>48.958614</v>
      </c>
      <c r="AH105" s="4">
        <v>51.6933</v>
      </c>
      <c r="AI105" s="7">
        <v>4.11</v>
      </c>
      <c r="AJ105" s="7">
        <v>11.63</v>
      </c>
      <c r="AK105" s="14">
        <v>-20.44</v>
      </c>
      <c r="AL105" s="14">
        <v>-27.649282</v>
      </c>
      <c r="AM105" s="14"/>
    </row>
    <row r="106">
      <c r="A106" s="9" t="s">
        <v>143</v>
      </c>
      <c r="B106" s="4">
        <v>102.673</v>
      </c>
      <c r="C106" s="13">
        <v>-0.179</v>
      </c>
      <c r="D106" s="3">
        <v>0.22390272</v>
      </c>
      <c r="E106" s="4">
        <v>-3.549268</v>
      </c>
      <c r="F106" s="5">
        <v>1.0022622</v>
      </c>
      <c r="G106" s="3">
        <v>-0.05368405</v>
      </c>
      <c r="H106" s="5"/>
      <c r="I106" s="5">
        <v>0.95561635</v>
      </c>
      <c r="J106" s="5">
        <v>0.07479084</v>
      </c>
      <c r="K106" s="5"/>
      <c r="L106" s="6">
        <v>32.7503</v>
      </c>
      <c r="M106" s="4">
        <v>-20.082</v>
      </c>
      <c r="N106" s="5">
        <v>1.2275062</v>
      </c>
      <c r="O106" s="6">
        <v>52.15235</v>
      </c>
      <c r="P106" s="5"/>
      <c r="Q106" s="7">
        <v>10.344</v>
      </c>
      <c r="R106" s="5">
        <v>0.100747034</v>
      </c>
      <c r="S106" s="4">
        <v>0.21329</v>
      </c>
      <c r="T106" s="5">
        <v>0.09742721</v>
      </c>
      <c r="U106" s="4">
        <v>104.822</v>
      </c>
      <c r="V106" s="5"/>
      <c r="W106" s="5">
        <v>-0.1877</v>
      </c>
      <c r="X106" s="5">
        <v>-0.73854935</v>
      </c>
      <c r="Y106" s="5"/>
      <c r="Z106" s="15"/>
      <c r="AA106" s="26"/>
      <c r="AB106" s="8">
        <v>0.25246656</v>
      </c>
      <c r="AC106" s="8">
        <v>0.3267</v>
      </c>
      <c r="AD106" s="6">
        <v>17.02611</v>
      </c>
      <c r="AE106" s="6">
        <v>-6.510482</v>
      </c>
      <c r="AF106" s="3"/>
      <c r="AG106" s="4">
        <v>24.980307</v>
      </c>
      <c r="AH106" s="4">
        <v>130.7435</v>
      </c>
      <c r="AI106" s="7">
        <v>1.65</v>
      </c>
      <c r="AJ106" s="7">
        <v>15.71</v>
      </c>
      <c r="AK106" s="14">
        <v>7.679</v>
      </c>
      <c r="AL106" s="14">
        <v>-0.85501474</v>
      </c>
      <c r="AM106" s="14"/>
    </row>
    <row r="107">
      <c r="A107" s="9" t="s">
        <v>144</v>
      </c>
      <c r="B107" s="4">
        <v>11.061</v>
      </c>
      <c r="C107" s="13">
        <v>-0.0456</v>
      </c>
      <c r="D107" s="3">
        <v>0.015452214</v>
      </c>
      <c r="E107" s="4">
        <v>-0.020696325</v>
      </c>
      <c r="F107" s="5">
        <v>-1.535</v>
      </c>
      <c r="G107" s="3">
        <v>-0.739497</v>
      </c>
      <c r="H107" s="5"/>
      <c r="I107" s="5">
        <v>0.32049543</v>
      </c>
      <c r="J107" s="5">
        <v>0.23424645</v>
      </c>
      <c r="K107" s="5"/>
      <c r="L107" s="6">
        <v>11.874199</v>
      </c>
      <c r="M107" s="4">
        <v>0.475</v>
      </c>
      <c r="N107" s="5">
        <v>0.5191257</v>
      </c>
      <c r="O107" s="6">
        <v>52.15235</v>
      </c>
      <c r="P107" s="5"/>
      <c r="Q107" s="7">
        <v>4.119</v>
      </c>
      <c r="R107" s="5">
        <v>0.37238947</v>
      </c>
      <c r="S107" s="4" t="s">
        <v>39</v>
      </c>
      <c r="T107" s="5">
        <v>0.40021113</v>
      </c>
      <c r="U107" s="4">
        <v>-6.824</v>
      </c>
      <c r="V107" s="5"/>
      <c r="W107" s="5">
        <v>-0.0303</v>
      </c>
      <c r="X107" s="5">
        <v>-0.036759652</v>
      </c>
      <c r="Y107" s="5"/>
      <c r="Z107" s="15"/>
      <c r="AA107" s="26"/>
      <c r="AB107" s="8">
        <v>0.6702784</v>
      </c>
      <c r="AC107" s="8">
        <v>0.5088</v>
      </c>
      <c r="AD107" s="6">
        <v>0.22769162</v>
      </c>
      <c r="AE107" s="6">
        <v>1.2419978</v>
      </c>
      <c r="AF107" s="3"/>
      <c r="AG107" s="4">
        <v>7.413949</v>
      </c>
      <c r="AH107" s="4">
        <v>0.589949</v>
      </c>
      <c r="AI107" s="7">
        <v>0.45</v>
      </c>
      <c r="AJ107" s="7">
        <v>25.85</v>
      </c>
      <c r="AK107" s="14">
        <v>2.591</v>
      </c>
      <c r="AL107" s="14">
        <v>-0.04742647</v>
      </c>
      <c r="AM107" s="14"/>
    </row>
    <row r="108">
      <c r="A108" s="9" t="s">
        <v>145</v>
      </c>
      <c r="B108" s="4">
        <v>18.147</v>
      </c>
      <c r="C108" s="13">
        <v>-0.0991</v>
      </c>
      <c r="D108" s="3">
        <v>0.0713147</v>
      </c>
      <c r="E108" s="4">
        <v>-0.09537223</v>
      </c>
      <c r="F108" s="5">
        <v>-0.3085339</v>
      </c>
      <c r="G108" s="3">
        <v>1.26204</v>
      </c>
      <c r="H108" s="5"/>
      <c r="I108" s="5">
        <v>0.29729432</v>
      </c>
      <c r="J108" s="5">
        <v>-0.052735988</v>
      </c>
      <c r="K108" s="5"/>
      <c r="L108" s="6">
        <v>3.064936</v>
      </c>
      <c r="M108" s="4">
        <v>0.437</v>
      </c>
      <c r="N108" s="5">
        <v>-0.5408416</v>
      </c>
      <c r="O108" s="6">
        <v>5.2375</v>
      </c>
      <c r="P108" s="5"/>
      <c r="Q108" s="7">
        <v>0.203</v>
      </c>
      <c r="R108" s="5">
        <v>0.011186422</v>
      </c>
      <c r="S108" s="4">
        <v>5.715</v>
      </c>
      <c r="T108" s="5">
        <v>0.52488977</v>
      </c>
      <c r="U108" s="4">
        <v>-5.715</v>
      </c>
      <c r="V108" s="5"/>
      <c r="W108" s="5">
        <v>-0.0886</v>
      </c>
      <c r="X108" s="5">
        <v>-0.1951822</v>
      </c>
      <c r="Y108" s="5"/>
      <c r="Z108" s="15"/>
      <c r="AA108" s="25" t="s">
        <v>39</v>
      </c>
      <c r="AB108" s="8">
        <v>0.40916845</v>
      </c>
      <c r="AC108" s="8">
        <v>1.5533</v>
      </c>
      <c r="AD108" s="6">
        <v>-1.787022</v>
      </c>
      <c r="AE108" s="6">
        <v>3.9134555</v>
      </c>
      <c r="AF108" s="3"/>
      <c r="AG108" s="4">
        <v>7.2366123</v>
      </c>
      <c r="AH108" s="4">
        <v>1.71018</v>
      </c>
      <c r="AI108" s="7">
        <v>0.747</v>
      </c>
      <c r="AJ108" s="7">
        <v>9.94</v>
      </c>
      <c r="AK108" s="14">
        <v>-0.957</v>
      </c>
      <c r="AL108" s="14">
        <v>-0.3317039</v>
      </c>
      <c r="AM108" s="14"/>
    </row>
    <row r="109">
      <c r="A109" s="9" t="s">
        <v>146</v>
      </c>
      <c r="B109" s="4">
        <v>3.98</v>
      </c>
      <c r="C109" s="13">
        <v>-0.0197</v>
      </c>
      <c r="D109" s="3">
        <v>0.021409774</v>
      </c>
      <c r="E109" s="4">
        <v>0.057201225</v>
      </c>
      <c r="F109" s="5">
        <v>8.333333</v>
      </c>
      <c r="G109" s="3">
        <v>-0.0035336574</v>
      </c>
      <c r="H109" s="5"/>
      <c r="I109" s="5">
        <v>0.46231157</v>
      </c>
      <c r="J109" s="5">
        <v>0.15075377</v>
      </c>
      <c r="K109" s="5"/>
      <c r="L109" s="6">
        <v>-172.55</v>
      </c>
      <c r="M109" s="4">
        <v>0.02</v>
      </c>
      <c r="N109" s="5">
        <v>-0.032258064</v>
      </c>
      <c r="O109" s="6">
        <v>52.15235</v>
      </c>
      <c r="P109" s="5"/>
      <c r="Q109" s="7">
        <v>0.97</v>
      </c>
      <c r="R109" s="5">
        <v>0.2437186</v>
      </c>
      <c r="S109" s="4" t="s">
        <v>39</v>
      </c>
      <c r="T109" s="5">
        <v>0.46683672</v>
      </c>
      <c r="U109" s="4">
        <v>-1.83</v>
      </c>
      <c r="V109" s="5"/>
      <c r="W109" s="5">
        <v>0.1484</v>
      </c>
      <c r="X109" s="5">
        <v>0.16138329</v>
      </c>
      <c r="Y109" s="5"/>
      <c r="Z109" s="6">
        <v>8.741072</v>
      </c>
      <c r="AA109" s="26"/>
      <c r="AB109" s="8">
        <v>1.2298995</v>
      </c>
      <c r="AC109" s="8">
        <v>1.3887</v>
      </c>
      <c r="AD109" s="6">
        <v>5.108333</v>
      </c>
      <c r="AE109" s="6">
        <v>153.25</v>
      </c>
      <c r="AF109" s="3"/>
      <c r="AG109" s="4">
        <v>4.529583</v>
      </c>
      <c r="AH109" s="4">
        <v>3.065</v>
      </c>
      <c r="AI109" s="7">
        <v>0.5</v>
      </c>
      <c r="AJ109" s="7">
        <v>9.79</v>
      </c>
      <c r="AK109" s="14">
        <v>0.6</v>
      </c>
      <c r="AL109" s="14">
        <v>1.7272727</v>
      </c>
      <c r="AM109" s="14"/>
    </row>
    <row r="110">
      <c r="A110" s="9" t="s">
        <v>147</v>
      </c>
      <c r="B110" s="4">
        <v>116.61</v>
      </c>
      <c r="C110" s="13">
        <v>0.1431</v>
      </c>
      <c r="D110" s="3">
        <v>0.22276497</v>
      </c>
      <c r="E110" s="4">
        <v>-0.06272085</v>
      </c>
      <c r="F110" s="5">
        <v>-1.2127873</v>
      </c>
      <c r="G110" s="3">
        <v>-0.08691594</v>
      </c>
      <c r="H110" s="5"/>
      <c r="I110" s="5">
        <v>0.46814167</v>
      </c>
      <c r="J110" s="5">
        <v>0.051196296</v>
      </c>
      <c r="K110" s="5"/>
      <c r="L110" s="6">
        <v>-8.333103</v>
      </c>
      <c r="M110" s="4">
        <v>-15.75</v>
      </c>
      <c r="N110" s="5">
        <v>5.5851064</v>
      </c>
      <c r="O110" s="6">
        <v>1.2631</v>
      </c>
      <c r="P110" s="5"/>
      <c r="Q110" s="7">
        <v>11.11</v>
      </c>
      <c r="R110" s="5">
        <v>0.09527485</v>
      </c>
      <c r="S110" s="4" t="s">
        <v>39</v>
      </c>
      <c r="T110" s="5">
        <v>0.03634161</v>
      </c>
      <c r="U110" s="4">
        <v>25.9</v>
      </c>
      <c r="V110" s="5"/>
      <c r="W110" s="5">
        <v>-0.0137</v>
      </c>
      <c r="X110" s="5">
        <v>-0.022515856</v>
      </c>
      <c r="Y110" s="5"/>
      <c r="Z110" s="15"/>
      <c r="AA110" s="25">
        <v>4.474819</v>
      </c>
      <c r="AB110" s="8">
        <v>0.32034987</v>
      </c>
      <c r="AC110" s="8">
        <v>0.3949</v>
      </c>
      <c r="AD110" s="6">
        <v>10.595645</v>
      </c>
      <c r="AE110" s="6">
        <v>-4.016254</v>
      </c>
      <c r="AF110" s="3"/>
      <c r="AG110" s="4">
        <v>40.750366</v>
      </c>
      <c r="AH110" s="4">
        <v>63.256</v>
      </c>
      <c r="AI110" s="7">
        <v>1.2</v>
      </c>
      <c r="AJ110" s="7">
        <v>33.96</v>
      </c>
      <c r="AK110" s="14">
        <v>5.97</v>
      </c>
      <c r="AL110" s="14">
        <v>1.0445205</v>
      </c>
      <c r="AM110" s="14"/>
    </row>
    <row r="111">
      <c r="A111" s="9" t="s">
        <v>148</v>
      </c>
      <c r="B111" s="4">
        <v>4.77703</v>
      </c>
      <c r="C111" s="13">
        <v>0.0473</v>
      </c>
      <c r="D111" s="3">
        <v>0.064750135</v>
      </c>
      <c r="E111" s="4">
        <v>-0.03681685</v>
      </c>
      <c r="F111" s="5">
        <v>-0.38488373</v>
      </c>
      <c r="G111" s="3">
        <v>-0.48779836</v>
      </c>
      <c r="H111" s="5"/>
      <c r="I111" s="5">
        <v>0.52675617</v>
      </c>
      <c r="J111" s="5">
        <v>0.27359468</v>
      </c>
      <c r="K111" s="5"/>
      <c r="L111" s="6">
        <v>0.1735736</v>
      </c>
      <c r="M111" s="4">
        <v>-0.84872</v>
      </c>
      <c r="N111" s="5">
        <v>3.6287143</v>
      </c>
      <c r="O111" s="6">
        <v>52.15235</v>
      </c>
      <c r="P111" s="5"/>
      <c r="Q111" s="7">
        <v>0.06979</v>
      </c>
      <c r="R111" s="5">
        <v>0.014609496</v>
      </c>
      <c r="S111" s="4" t="s">
        <v>39</v>
      </c>
      <c r="T111" s="5">
        <v>0.042188417</v>
      </c>
      <c r="U111" s="4">
        <v>-0.12641</v>
      </c>
      <c r="V111" s="5"/>
      <c r="W111" s="5">
        <v>-0.0324</v>
      </c>
      <c r="X111" s="5">
        <v>-0.06727757</v>
      </c>
      <c r="Y111" s="5"/>
      <c r="Z111" s="15"/>
      <c r="AA111" s="25" t="s">
        <v>39</v>
      </c>
      <c r="AB111" s="8">
        <v>0.086294204</v>
      </c>
      <c r="AC111" s="8">
        <v>0.2855</v>
      </c>
      <c r="AD111" s="6">
        <v>0.21868902</v>
      </c>
      <c r="AE111" s="6">
        <v>-0.33676594</v>
      </c>
      <c r="AF111" s="3"/>
      <c r="AG111" s="4">
        <v>0.426546</v>
      </c>
      <c r="AH111" s="4">
        <v>0.28582</v>
      </c>
      <c r="AI111" s="7">
        <v>0.155</v>
      </c>
      <c r="AJ111" s="7">
        <v>2.73</v>
      </c>
      <c r="AK111" s="14">
        <v>1.30697</v>
      </c>
      <c r="AL111" s="14">
        <v>0.66707486</v>
      </c>
      <c r="AM111" s="2"/>
    </row>
    <row r="112">
      <c r="A112" s="9" t="s">
        <v>149</v>
      </c>
      <c r="B112" s="4">
        <v>18.04749</v>
      </c>
      <c r="C112" s="13">
        <v>0.0676</v>
      </c>
      <c r="D112" s="3">
        <v>0.15340729</v>
      </c>
      <c r="E112" s="4">
        <v>-0.017393421</v>
      </c>
      <c r="F112" s="5">
        <v>1.1134189</v>
      </c>
      <c r="G112" s="3">
        <v>0.11565762</v>
      </c>
      <c r="H112" s="5"/>
      <c r="I112" s="5">
        <v>0.54845685</v>
      </c>
      <c r="J112" s="5">
        <v>-0.0067399954</v>
      </c>
      <c r="K112" s="5"/>
      <c r="L112" s="6">
        <v>23.093029</v>
      </c>
      <c r="M112" s="4">
        <v>-0.11774</v>
      </c>
      <c r="N112" s="5">
        <v>0.22442484</v>
      </c>
      <c r="O112" s="6">
        <v>1.9269</v>
      </c>
      <c r="P112" s="5"/>
      <c r="Q112" s="7">
        <v>0.76454</v>
      </c>
      <c r="R112" s="5">
        <v>0.04236268</v>
      </c>
      <c r="S112" s="4">
        <v>0.66576</v>
      </c>
      <c r="T112" s="5">
        <v>0.056965176</v>
      </c>
      <c r="U112" s="4">
        <v>2.92121</v>
      </c>
      <c r="V112" s="5"/>
      <c r="W112" s="5">
        <v>-0.1151</v>
      </c>
      <c r="X112" s="5">
        <v>-0.35060078</v>
      </c>
      <c r="Y112" s="5"/>
      <c r="Z112" s="15"/>
      <c r="AA112" s="26"/>
      <c r="AB112" s="8">
        <v>0.785791</v>
      </c>
      <c r="AC112" s="8">
        <v>3.7408</v>
      </c>
      <c r="AD112" s="6">
        <v>-140.60155</v>
      </c>
      <c r="AE112" s="6">
        <v>-145.25882</v>
      </c>
      <c r="AF112" s="3"/>
      <c r="AG112" s="4">
        <v>21.074837</v>
      </c>
      <c r="AH112" s="4">
        <v>23.7472</v>
      </c>
      <c r="AI112" s="7">
        <v>0.25</v>
      </c>
      <c r="AJ112" s="7">
        <v>77.22</v>
      </c>
      <c r="AK112" s="14">
        <v>-0.12164</v>
      </c>
      <c r="AL112" s="14">
        <v>-1.2096121</v>
      </c>
      <c r="AM112" s="14"/>
    </row>
    <row r="113">
      <c r="A113" s="9" t="s">
        <v>150</v>
      </c>
      <c r="B113" s="4">
        <v>35.85537</v>
      </c>
      <c r="C113" s="13">
        <v>-0.0453</v>
      </c>
      <c r="D113" s="3">
        <v>0.011892169</v>
      </c>
      <c r="E113" s="4">
        <v>-0.11824705</v>
      </c>
      <c r="F113" s="5">
        <v>-0.6509812</v>
      </c>
      <c r="G113" s="3">
        <v>-0.07172505</v>
      </c>
      <c r="H113" s="5"/>
      <c r="I113" s="5">
        <v>0.3542747</v>
      </c>
      <c r="J113" s="5">
        <v>0.12688197</v>
      </c>
      <c r="K113" s="5"/>
      <c r="L113" s="6">
        <v>-498.15164</v>
      </c>
      <c r="M113" s="4">
        <v>2.66681</v>
      </c>
      <c r="N113" s="5">
        <v>-2.7180173</v>
      </c>
      <c r="O113" s="6">
        <v>33.1555</v>
      </c>
      <c r="P113" s="5"/>
      <c r="Q113" s="7">
        <v>2.76131</v>
      </c>
      <c r="R113" s="5">
        <v>0.07701245</v>
      </c>
      <c r="S113" s="4">
        <v>4.91073</v>
      </c>
      <c r="T113" s="5">
        <v>0.12289492</v>
      </c>
      <c r="U113" s="4">
        <v>37.78978</v>
      </c>
      <c r="V113" s="5"/>
      <c r="W113" s="5">
        <v>-0.0486</v>
      </c>
      <c r="X113" s="5">
        <v>0.12574624</v>
      </c>
      <c r="Y113" s="5"/>
      <c r="Z113" s="15"/>
      <c r="AA113" s="26"/>
      <c r="AB113" s="8">
        <v>0.1165975</v>
      </c>
      <c r="AC113" s="8">
        <v>1.6589</v>
      </c>
      <c r="AD113" s="6">
        <v>9.225492</v>
      </c>
      <c r="AE113" s="6">
        <v>15.738072</v>
      </c>
      <c r="AF113" s="3"/>
      <c r="AG113" s="4">
        <v>4.745503</v>
      </c>
      <c r="AH113" s="4">
        <v>41.97045</v>
      </c>
      <c r="AI113" s="7">
        <v>0.35</v>
      </c>
      <c r="AJ113" s="7">
        <v>11.86</v>
      </c>
      <c r="AK113" s="14">
        <v>4.5494</v>
      </c>
      <c r="AL113" s="14">
        <v>1.10302</v>
      </c>
      <c r="AM113" s="14"/>
    </row>
    <row r="114">
      <c r="A114" s="9" t="s">
        <v>151</v>
      </c>
      <c r="B114" s="4">
        <v>9.85161</v>
      </c>
      <c r="C114" s="13">
        <v>-0.4966</v>
      </c>
      <c r="D114" s="3">
        <v>0.030196106</v>
      </c>
      <c r="E114" s="4">
        <v>-0.10431423</v>
      </c>
      <c r="F114" s="5">
        <v>-1.8873823</v>
      </c>
      <c r="G114" s="3">
        <v>0.59102595</v>
      </c>
      <c r="H114" s="5"/>
      <c r="I114" s="5">
        <v>0.7360198</v>
      </c>
      <c r="J114" s="5">
        <v>-0.44631892</v>
      </c>
      <c r="K114" s="5"/>
      <c r="L114" s="6">
        <v>3.554728</v>
      </c>
      <c r="M114" s="4">
        <v>-1.33982</v>
      </c>
      <c r="N114" s="5">
        <v>0.3937196</v>
      </c>
      <c r="O114" s="6">
        <v>21.5789</v>
      </c>
      <c r="P114" s="5"/>
      <c r="Q114" s="7">
        <v>0.61134</v>
      </c>
      <c r="R114" s="5">
        <v>0.06205483</v>
      </c>
      <c r="S114" s="4" t="s">
        <v>39</v>
      </c>
      <c r="T114" s="5">
        <v>0.3705816</v>
      </c>
      <c r="U114" s="4">
        <v>-1.49135</v>
      </c>
      <c r="V114" s="5"/>
      <c r="W114" s="5">
        <v>-0.8724</v>
      </c>
      <c r="X114" s="5">
        <v>-5.153374</v>
      </c>
      <c r="Y114" s="5"/>
      <c r="Z114" s="15"/>
      <c r="AA114" s="25" t="s">
        <v>39</v>
      </c>
      <c r="AB114" s="8">
        <v>1.1160612</v>
      </c>
      <c r="AC114" s="8">
        <v>12.3503</v>
      </c>
      <c r="AD114" s="6">
        <v>-2.161414</v>
      </c>
      <c r="AE114" s="6">
        <v>-7.093229</v>
      </c>
      <c r="AF114" s="3"/>
      <c r="AG114" s="4">
        <v>10.994765</v>
      </c>
      <c r="AH114" s="4">
        <v>9.50365</v>
      </c>
      <c r="AI114" s="7">
        <v>0.2657</v>
      </c>
      <c r="AJ114" s="7">
        <v>43.98</v>
      </c>
      <c r="AK114" s="14">
        <v>-4.39696</v>
      </c>
      <c r="AL114" s="14">
        <v>-1.7632723</v>
      </c>
      <c r="AM114" s="14"/>
    </row>
    <row r="115">
      <c r="A115" s="9" t="s">
        <v>152</v>
      </c>
      <c r="B115" s="4">
        <v>4.19</v>
      </c>
      <c r="C115" s="13">
        <v>0.0969</v>
      </c>
      <c r="D115" s="3">
        <v>0.037831757</v>
      </c>
      <c r="E115" s="4">
        <v>0.012118019</v>
      </c>
      <c r="F115" s="5">
        <v>0.53333336</v>
      </c>
      <c r="G115" s="3">
        <v>-0.17450334</v>
      </c>
      <c r="H115" s="5"/>
      <c r="I115" s="5">
        <v>0.51789975</v>
      </c>
      <c r="J115" s="5">
        <v>0.050119333</v>
      </c>
      <c r="K115" s="5"/>
      <c r="L115" s="6">
        <v>-3.3304272</v>
      </c>
      <c r="M115" s="4">
        <v>0.44</v>
      </c>
      <c r="N115" s="5">
        <v>1.6296296</v>
      </c>
      <c r="O115" s="6">
        <v>52.15235</v>
      </c>
      <c r="P115" s="5"/>
      <c r="Q115" s="7">
        <v>1.65</v>
      </c>
      <c r="R115" s="5">
        <v>0.39379475</v>
      </c>
      <c r="S115" s="4">
        <v>5.61</v>
      </c>
      <c r="T115" s="5">
        <v>0.8976</v>
      </c>
      <c r="U115" s="4">
        <v>-5.61</v>
      </c>
      <c r="V115" s="5"/>
      <c r="W115" s="5">
        <v>0.0369</v>
      </c>
      <c r="X115" s="5">
        <v>0.055155877</v>
      </c>
      <c r="Y115" s="5"/>
      <c r="Z115" s="6">
        <v>12.378261</v>
      </c>
      <c r="AA115" s="26"/>
      <c r="AB115" s="8">
        <v>0.67947495</v>
      </c>
      <c r="AC115" s="8">
        <v>0.6826</v>
      </c>
      <c r="AD115" s="6">
        <v>-13.157143</v>
      </c>
      <c r="AE115" s="6">
        <v>-6.2795453</v>
      </c>
      <c r="AF115" s="3"/>
      <c r="AG115" s="4">
        <v>2.846425</v>
      </c>
      <c r="AH115" s="4">
        <v>-2.763</v>
      </c>
      <c r="AI115" s="7">
        <v>0.15</v>
      </c>
      <c r="AJ115" s="7">
        <v>18.98</v>
      </c>
      <c r="AK115" s="14">
        <v>0.21</v>
      </c>
      <c r="AL115" s="14">
        <v>-0.32258064</v>
      </c>
      <c r="AM115" s="14"/>
    </row>
    <row r="116">
      <c r="A116" s="9" t="s">
        <v>153</v>
      </c>
      <c r="B116" s="16">
        <v>37.912</v>
      </c>
      <c r="C116" s="29">
        <v>0.137</v>
      </c>
      <c r="D116" s="30">
        <v>0.493039</v>
      </c>
      <c r="E116" s="16">
        <v>-0.38051948</v>
      </c>
      <c r="F116" s="20">
        <v>-0.59003776</v>
      </c>
      <c r="G116" s="30">
        <v>-0.44623595</v>
      </c>
      <c r="H116" s="20"/>
      <c r="I116" s="20">
        <v>0.6194872</v>
      </c>
      <c r="J116" s="20">
        <v>-0.26988816</v>
      </c>
      <c r="K116" s="20"/>
      <c r="L116" s="21">
        <v>-5.0508533</v>
      </c>
      <c r="M116" s="16">
        <v>-7.281</v>
      </c>
      <c r="N116" s="20">
        <v>0.8847977</v>
      </c>
      <c r="O116" s="21">
        <v>5.8</v>
      </c>
      <c r="P116" s="20"/>
      <c r="Q116" s="22" t="s">
        <v>39</v>
      </c>
      <c r="R116" s="20">
        <v>0.0</v>
      </c>
      <c r="S116" s="16" t="s">
        <v>39</v>
      </c>
      <c r="T116" s="20">
        <v>0.02937017</v>
      </c>
      <c r="U116" s="16">
        <v>-1.466</v>
      </c>
      <c r="V116" s="20"/>
      <c r="W116" s="31">
        <v>-0.2609</v>
      </c>
      <c r="X116" s="20">
        <v>-0.72332925</v>
      </c>
      <c r="Y116" s="20"/>
      <c r="Z116" s="32"/>
      <c r="AA116" s="33"/>
      <c r="AB116" s="23">
        <v>1.0176625</v>
      </c>
      <c r="AC116" s="23">
        <v>1.3635</v>
      </c>
      <c r="AD116" s="21">
        <v>-3.6274061</v>
      </c>
      <c r="AE116" s="21">
        <v>-5.097599</v>
      </c>
      <c r="AF116" s="30"/>
      <c r="AG116" s="16">
        <v>38.871395</v>
      </c>
      <c r="AH116" s="16">
        <v>37.11562</v>
      </c>
      <c r="AI116" s="22">
        <v>0.7158</v>
      </c>
      <c r="AJ116" s="22">
        <v>53.9</v>
      </c>
      <c r="AK116" s="34">
        <v>-10.232</v>
      </c>
      <c r="AL116" s="34">
        <v>-0.74118483</v>
      </c>
      <c r="AM116" s="34"/>
      <c r="AN116" s="24"/>
      <c r="AO116" s="24"/>
      <c r="AP116" s="24"/>
      <c r="AQ116" s="24"/>
      <c r="AR116" s="24"/>
      <c r="AS116" s="24"/>
      <c r="AT116" s="24"/>
    </row>
    <row r="117">
      <c r="A117" s="9" t="s">
        <v>154</v>
      </c>
      <c r="B117" s="4">
        <v>1606.175</v>
      </c>
      <c r="C117" s="13">
        <v>0.0833</v>
      </c>
      <c r="D117" s="3">
        <v>0.030909467</v>
      </c>
      <c r="E117" s="4">
        <v>8.754971</v>
      </c>
      <c r="F117" s="5">
        <v>0.446753</v>
      </c>
      <c r="G117" s="3">
        <v>-0.06852632</v>
      </c>
      <c r="H117" s="5"/>
      <c r="I117" s="5">
        <v>0.049307827</v>
      </c>
      <c r="J117" s="5">
        <v>0.09248245</v>
      </c>
      <c r="K117" s="5"/>
      <c r="L117" s="6">
        <v>1.2794267</v>
      </c>
      <c r="M117" s="4">
        <v>254.244</v>
      </c>
      <c r="N117" s="5">
        <v>6.1395283</v>
      </c>
      <c r="O117" s="6">
        <v>1.6609</v>
      </c>
      <c r="P117" s="5"/>
      <c r="Q117" s="7" t="s">
        <v>39</v>
      </c>
      <c r="R117" s="5">
        <v>0.0</v>
      </c>
      <c r="S117" s="4" t="s">
        <v>39</v>
      </c>
      <c r="T117" s="5">
        <v>0.013303519</v>
      </c>
      <c r="U117" s="4">
        <v>275.225</v>
      </c>
      <c r="V117" s="5"/>
      <c r="W117" s="35">
        <v>0.0486</v>
      </c>
      <c r="X117" s="5">
        <v>0.08899695</v>
      </c>
      <c r="Y117" s="5"/>
      <c r="Z117" s="6">
        <v>13.343277</v>
      </c>
      <c r="AA117" s="26"/>
      <c r="AB117" s="8">
        <v>0.49748397</v>
      </c>
      <c r="AC117" s="8">
        <v>1.1755</v>
      </c>
      <c r="AD117" s="6">
        <v>7.232073</v>
      </c>
      <c r="AE117" s="6">
        <v>4.225365</v>
      </c>
      <c r="AF117" s="3"/>
      <c r="AG117" s="4">
        <v>768.5969</v>
      </c>
      <c r="AH117" s="4">
        <v>1074.2738</v>
      </c>
      <c r="AI117" s="7">
        <v>116.82</v>
      </c>
      <c r="AJ117" s="7">
        <v>6.84</v>
      </c>
      <c r="AK117" s="14">
        <v>148.543</v>
      </c>
      <c r="AL117" s="14">
        <v>0.08379664</v>
      </c>
      <c r="AM117" s="14"/>
    </row>
    <row r="118">
      <c r="A118" s="9" t="s">
        <v>155</v>
      </c>
      <c r="B118" s="4">
        <v>1330.836</v>
      </c>
      <c r="C118" s="13">
        <v>0.0719</v>
      </c>
      <c r="D118" s="3">
        <v>0.05120135</v>
      </c>
      <c r="E118" s="4">
        <v>2.0237038</v>
      </c>
      <c r="F118" s="5">
        <v>0.36861646</v>
      </c>
      <c r="G118" s="3">
        <v>0.18353178</v>
      </c>
      <c r="H118" s="5"/>
      <c r="I118" s="5">
        <v>0.22900568</v>
      </c>
      <c r="J118" s="5">
        <v>0.07048502</v>
      </c>
      <c r="K118" s="5"/>
      <c r="L118" s="6">
        <v>4.3582525</v>
      </c>
      <c r="M118" s="4">
        <v>23.925</v>
      </c>
      <c r="N118" s="5">
        <v>0.68201256</v>
      </c>
      <c r="O118" s="6">
        <v>7.3566</v>
      </c>
      <c r="P118" s="5"/>
      <c r="Q118" s="7" t="s">
        <v>39</v>
      </c>
      <c r="R118" s="5">
        <v>0.0</v>
      </c>
      <c r="S118" s="4" t="s">
        <v>39</v>
      </c>
      <c r="T118" s="5">
        <v>0.025527066</v>
      </c>
      <c r="U118" s="4">
        <v>32.605</v>
      </c>
      <c r="V118" s="5"/>
      <c r="W118" s="35">
        <v>0.0703</v>
      </c>
      <c r="X118" s="5">
        <v>0.21866804</v>
      </c>
      <c r="Y118" s="5"/>
      <c r="Z118" s="6">
        <v>12.650073</v>
      </c>
      <c r="AA118" s="25">
        <v>11.894805</v>
      </c>
      <c r="AB118" s="8">
        <v>0.44146553</v>
      </c>
      <c r="AC118" s="8">
        <v>2.697</v>
      </c>
      <c r="AD118" s="6">
        <v>6.610859</v>
      </c>
      <c r="AE118" s="6">
        <v>25.91954</v>
      </c>
      <c r="AF118" s="3"/>
      <c r="AG118" s="4">
        <v>568.9174</v>
      </c>
      <c r="AH118" s="4">
        <v>620.125</v>
      </c>
      <c r="AI118" s="7">
        <v>25.6</v>
      </c>
      <c r="AJ118" s="7">
        <v>22.95</v>
      </c>
      <c r="AK118" s="14">
        <v>93.804</v>
      </c>
      <c r="AL118" s="14">
        <v>0.20058362</v>
      </c>
      <c r="AM118" s="14"/>
    </row>
    <row r="119">
      <c r="A119" s="9" t="s">
        <v>156</v>
      </c>
      <c r="B119" s="4">
        <v>525.767</v>
      </c>
      <c r="C119" s="13">
        <v>0.0617</v>
      </c>
      <c r="D119" s="3">
        <v>0.14573567</v>
      </c>
      <c r="E119" s="4">
        <v>4.3782177</v>
      </c>
      <c r="F119" s="5">
        <v>0.097479954</v>
      </c>
      <c r="G119" s="3">
        <v>1.8016672</v>
      </c>
      <c r="H119" s="5"/>
      <c r="I119" s="5">
        <v>0.42426398</v>
      </c>
      <c r="J119" s="5">
        <v>0.16595754</v>
      </c>
      <c r="K119" s="5"/>
      <c r="L119" s="6">
        <v>1.9368633</v>
      </c>
      <c r="M119" s="4">
        <v>37.154</v>
      </c>
      <c r="N119" s="5">
        <v>0.8761909</v>
      </c>
      <c r="O119" s="6">
        <v>2.99</v>
      </c>
      <c r="P119" s="5"/>
      <c r="Q119" s="7" t="s">
        <v>39</v>
      </c>
      <c r="R119" s="5">
        <v>0.0</v>
      </c>
      <c r="S119" s="4" t="s">
        <v>39</v>
      </c>
      <c r="T119" s="5">
        <v>0.08495279</v>
      </c>
      <c r="U119" s="4">
        <v>-27.737</v>
      </c>
      <c r="V119" s="5"/>
      <c r="W119" s="35">
        <v>0.185</v>
      </c>
      <c r="X119" s="5">
        <v>0.38167006</v>
      </c>
      <c r="Y119" s="5"/>
      <c r="Z119" s="6">
        <v>16.113863</v>
      </c>
      <c r="AA119" s="25">
        <v>18.454817</v>
      </c>
      <c r="AB119" s="8">
        <v>1.761848</v>
      </c>
      <c r="AC119" s="8">
        <v>5.9272</v>
      </c>
      <c r="AD119" s="6">
        <v>10.298372</v>
      </c>
      <c r="AE119" s="6">
        <v>24.185404</v>
      </c>
      <c r="AF119" s="3"/>
      <c r="AG119" s="4">
        <v>866.9815</v>
      </c>
      <c r="AH119" s="4">
        <v>898.5845</v>
      </c>
      <c r="AI119" s="7">
        <v>70.55</v>
      </c>
      <c r="AJ119" s="7">
        <v>13.13</v>
      </c>
      <c r="AK119" s="14">
        <v>87.255</v>
      </c>
      <c r="AL119" s="14">
        <v>0.09375</v>
      </c>
      <c r="AM119" s="14"/>
    </row>
    <row r="120">
      <c r="A120" s="9" t="s">
        <v>157</v>
      </c>
      <c r="B120" s="4">
        <v>2125.838</v>
      </c>
      <c r="C120" s="13">
        <v>0.5507</v>
      </c>
      <c r="D120" s="3">
        <v>0.77937824</v>
      </c>
      <c r="E120" s="4">
        <v>0.24975367</v>
      </c>
      <c r="F120" s="5">
        <v>-0.69923294</v>
      </c>
      <c r="G120" s="3">
        <v>0.62483585</v>
      </c>
      <c r="H120" s="5"/>
      <c r="I120" s="5">
        <v>0.33439425</v>
      </c>
      <c r="J120" s="5">
        <v>0.060314097</v>
      </c>
      <c r="K120" s="5"/>
      <c r="L120" s="6">
        <v>-0.99564147</v>
      </c>
      <c r="M120" s="4">
        <v>523.606</v>
      </c>
      <c r="N120" s="5">
        <v>3.086044</v>
      </c>
      <c r="O120" s="6">
        <v>4.3062</v>
      </c>
      <c r="P120" s="5"/>
      <c r="Q120" s="7">
        <v>1.0</v>
      </c>
      <c r="R120" s="5">
        <v>0.0</v>
      </c>
      <c r="S120" s="4">
        <v>805.955</v>
      </c>
      <c r="T120" s="5">
        <v>0.15305729</v>
      </c>
      <c r="U120" s="4">
        <v>64.517</v>
      </c>
      <c r="V120" s="5"/>
      <c r="W120" s="35">
        <v>0.0203</v>
      </c>
      <c r="X120" s="5">
        <v>0.021726506</v>
      </c>
      <c r="Y120" s="5"/>
      <c r="Z120" s="6">
        <v>212.7296</v>
      </c>
      <c r="AA120" s="25">
        <v>40.349285</v>
      </c>
      <c r="AB120" s="8">
        <v>6.4428096</v>
      </c>
      <c r="AC120" s="8">
        <v>4.6735</v>
      </c>
      <c r="AD120" s="6">
        <v>107.32424</v>
      </c>
      <c r="AE120" s="6">
        <v>26.28102</v>
      </c>
      <c r="AF120" s="3"/>
      <c r="AG120" s="4">
        <v>13639.42</v>
      </c>
      <c r="AH120" s="4">
        <v>13760.899</v>
      </c>
      <c r="AI120" s="7">
        <v>53.13</v>
      </c>
      <c r="AJ120" s="7">
        <v>257.79</v>
      </c>
      <c r="AK120" s="14">
        <v>128.218</v>
      </c>
      <c r="AL120" s="14">
        <v>-0.4648776</v>
      </c>
      <c r="AM120" s="14"/>
    </row>
    <row r="121">
      <c r="A121" s="9" t="s">
        <v>158</v>
      </c>
      <c r="B121" s="4">
        <v>461.46</v>
      </c>
      <c r="C121" s="13">
        <v>0.1029</v>
      </c>
      <c r="D121" s="3">
        <v>0.25234634</v>
      </c>
      <c r="E121" s="4">
        <v>1.6877167</v>
      </c>
      <c r="F121" s="5">
        <v>-0.03947693</v>
      </c>
      <c r="G121" s="3">
        <v>0.22696246</v>
      </c>
      <c r="H121" s="5"/>
      <c r="I121" s="5">
        <v>0.28966326</v>
      </c>
      <c r="J121" s="5">
        <v>0.16934729</v>
      </c>
      <c r="K121" s="5"/>
      <c r="L121" s="6">
        <v>-0.39656648</v>
      </c>
      <c r="M121" s="4">
        <v>65.221</v>
      </c>
      <c r="N121" s="5">
        <v>2.0859373</v>
      </c>
      <c r="O121" s="6">
        <v>2.324</v>
      </c>
      <c r="P121" s="5"/>
      <c r="Q121" s="7" t="s">
        <v>39</v>
      </c>
      <c r="R121" s="5">
        <v>0.0</v>
      </c>
      <c r="S121" s="4" t="s">
        <v>39</v>
      </c>
      <c r="T121" s="5">
        <v>0.16636015</v>
      </c>
      <c r="U121" s="4">
        <v>-64.312</v>
      </c>
      <c r="V121" s="5"/>
      <c r="W121" s="35">
        <v>0.1452</v>
      </c>
      <c r="X121" s="5">
        <v>0.17348549</v>
      </c>
      <c r="Y121" s="5"/>
      <c r="Z121" s="6">
        <v>31.598904</v>
      </c>
      <c r="AA121" s="25">
        <v>29.0547</v>
      </c>
      <c r="AB121" s="8">
        <v>3.1989217</v>
      </c>
      <c r="AC121" s="8">
        <v>5.5454</v>
      </c>
      <c r="AD121" s="6">
        <v>18.066751</v>
      </c>
      <c r="AE121" s="6">
        <v>21.64736</v>
      </c>
      <c r="AF121" s="3"/>
      <c r="AG121" s="4">
        <v>1493.2606</v>
      </c>
      <c r="AH121" s="4">
        <v>1411.8624</v>
      </c>
      <c r="AI121" s="7">
        <v>53.33</v>
      </c>
      <c r="AJ121" s="7">
        <v>27.68</v>
      </c>
      <c r="AK121" s="14">
        <v>78.147</v>
      </c>
      <c r="AL121" s="14">
        <v>-0.010183532</v>
      </c>
      <c r="AM121" s="14"/>
    </row>
    <row r="122">
      <c r="A122" s="9" t="s">
        <v>159</v>
      </c>
      <c r="B122" s="4">
        <v>44.066</v>
      </c>
      <c r="C122" s="13">
        <v>-0.0552</v>
      </c>
      <c r="D122" s="3">
        <v>-0.13786833</v>
      </c>
      <c r="E122" s="4">
        <v>-19.234203</v>
      </c>
      <c r="F122" s="5">
        <v>-22.129213</v>
      </c>
      <c r="G122" s="3">
        <v>-0.28695545</v>
      </c>
      <c r="H122" s="5"/>
      <c r="I122" s="5">
        <v>0.25330186</v>
      </c>
      <c r="J122" s="5">
        <v>-0.11884446</v>
      </c>
      <c r="K122" s="5"/>
      <c r="L122" s="6">
        <v>251.48549</v>
      </c>
      <c r="M122" s="4">
        <v>14.622</v>
      </c>
      <c r="N122" s="5">
        <v>-0.2998585</v>
      </c>
      <c r="O122" s="6">
        <v>13.7745</v>
      </c>
      <c r="P122" s="5"/>
      <c r="Q122" s="7" t="s">
        <v>39</v>
      </c>
      <c r="R122" s="5">
        <v>0.0</v>
      </c>
      <c r="S122" s="4" t="s">
        <v>39</v>
      </c>
      <c r="T122" s="5">
        <v>0.1891955</v>
      </c>
      <c r="U122" s="4">
        <v>47.419</v>
      </c>
      <c r="V122" s="5"/>
      <c r="W122" s="35">
        <v>-0.5598</v>
      </c>
      <c r="X122" s="5">
        <v>-1.4299829</v>
      </c>
      <c r="Y122" s="5"/>
      <c r="Z122" s="15"/>
      <c r="AA122" s="26"/>
      <c r="AB122" s="8">
        <v>6.60207</v>
      </c>
      <c r="AC122" s="8">
        <v>2.7697</v>
      </c>
      <c r="AD122" s="6">
        <v>-64.6068</v>
      </c>
      <c r="AE122" s="6">
        <v>23.139502</v>
      </c>
      <c r="AF122" s="3"/>
      <c r="AG122" s="4">
        <v>277.47684</v>
      </c>
      <c r="AH122" s="4">
        <v>338.3458</v>
      </c>
      <c r="AI122" s="7">
        <v>37.98</v>
      </c>
      <c r="AJ122" s="7">
        <v>7.66</v>
      </c>
      <c r="AK122" s="14">
        <v>-5.237</v>
      </c>
      <c r="AL122" s="14">
        <v>-1.1798729</v>
      </c>
      <c r="AM122" s="14"/>
    </row>
    <row r="123">
      <c r="A123" s="9" t="s">
        <v>160</v>
      </c>
      <c r="B123" s="4">
        <v>574.298</v>
      </c>
      <c r="C123" s="13">
        <v>-0.1649</v>
      </c>
      <c r="D123" s="3">
        <v>0.012317034</v>
      </c>
      <c r="E123" s="4">
        <v>0.5393079</v>
      </c>
      <c r="F123" s="5">
        <v>-0.8064454</v>
      </c>
      <c r="G123" s="3">
        <v>1.16498</v>
      </c>
      <c r="H123" s="5"/>
      <c r="I123" s="5">
        <v>0.3005896</v>
      </c>
      <c r="J123" s="5">
        <v>0.03247443</v>
      </c>
      <c r="K123" s="5"/>
      <c r="L123" s="6">
        <v>4.8267775</v>
      </c>
      <c r="M123" s="4">
        <v>17.623</v>
      </c>
      <c r="N123" s="5">
        <v>-0.37474218</v>
      </c>
      <c r="O123" s="6">
        <v>5.8018</v>
      </c>
      <c r="P123" s="5"/>
      <c r="Q123" s="7" t="s">
        <v>39</v>
      </c>
      <c r="R123" s="5">
        <v>0.0</v>
      </c>
      <c r="S123" s="4" t="s">
        <v>39</v>
      </c>
      <c r="T123" s="5">
        <v>0.05334556</v>
      </c>
      <c r="U123" s="4">
        <v>-25.887</v>
      </c>
      <c r="V123" s="5"/>
      <c r="W123" s="35">
        <v>0.0137</v>
      </c>
      <c r="X123" s="5">
        <v>0.023750072</v>
      </c>
      <c r="Y123" s="5"/>
      <c r="Z123" s="6">
        <v>35.768066</v>
      </c>
      <c r="AA123" s="25">
        <v>22.736917</v>
      </c>
      <c r="AB123" s="8">
        <v>0.37854615</v>
      </c>
      <c r="AC123" s="8">
        <v>0.8239</v>
      </c>
      <c r="AD123" s="6">
        <v>10.2687025</v>
      </c>
      <c r="AE123" s="6">
        <v>10.867123</v>
      </c>
      <c r="AF123" s="3"/>
      <c r="AG123" s="4">
        <v>204.20387</v>
      </c>
      <c r="AH123" s="4">
        <v>191.5113</v>
      </c>
      <c r="AI123" s="7">
        <v>19.29</v>
      </c>
      <c r="AJ123" s="7">
        <v>11.27</v>
      </c>
      <c r="AK123" s="14">
        <v>18.65</v>
      </c>
      <c r="AL123" s="14">
        <v>-0.62607265</v>
      </c>
      <c r="AM123" s="14"/>
    </row>
    <row r="124">
      <c r="A124" s="9" t="s">
        <v>161</v>
      </c>
      <c r="B124" s="4">
        <v>54.434</v>
      </c>
      <c r="C124" s="13">
        <v>-0.1326</v>
      </c>
      <c r="D124" s="3">
        <v>0.22792427</v>
      </c>
      <c r="E124" s="4">
        <v>0.7194888</v>
      </c>
      <c r="F124" s="5">
        <v>-0.19571428</v>
      </c>
      <c r="G124" s="3">
        <v>0.17209853</v>
      </c>
      <c r="H124" s="5"/>
      <c r="I124" s="5">
        <v>0.29343793</v>
      </c>
      <c r="J124" s="5">
        <v>0.19864424</v>
      </c>
      <c r="K124" s="5"/>
      <c r="L124" s="6">
        <v>0.90061146</v>
      </c>
      <c r="M124" s="4">
        <v>8.118</v>
      </c>
      <c r="N124" s="5">
        <v>0.8084047</v>
      </c>
      <c r="O124" s="6">
        <v>2.5963</v>
      </c>
      <c r="P124" s="5"/>
      <c r="Q124" s="7" t="s">
        <v>39</v>
      </c>
      <c r="R124" s="5">
        <v>0.0</v>
      </c>
      <c r="S124" s="4">
        <v>3.512</v>
      </c>
      <c r="T124" s="5">
        <v>0.031931918</v>
      </c>
      <c r="U124" s="4">
        <v>42.945</v>
      </c>
      <c r="V124" s="5"/>
      <c r="W124" s="35">
        <v>0.0921</v>
      </c>
      <c r="X124" s="5">
        <v>0.16127184</v>
      </c>
      <c r="Y124" s="5"/>
      <c r="Z124" s="6">
        <v>21.195604</v>
      </c>
      <c r="AA124" s="25">
        <v>22.04235</v>
      </c>
      <c r="AB124" s="8">
        <v>2.630663</v>
      </c>
      <c r="AC124" s="8">
        <v>3.4635</v>
      </c>
      <c r="AD124" s="6">
        <v>17.214695</v>
      </c>
      <c r="AE124" s="6">
        <v>22.929602</v>
      </c>
      <c r="AF124" s="3"/>
      <c r="AG124" s="4">
        <v>145.3738</v>
      </c>
      <c r="AH124" s="4">
        <v>186.1425</v>
      </c>
      <c r="AI124" s="7">
        <v>15.25</v>
      </c>
      <c r="AJ124" s="7">
        <v>9.39</v>
      </c>
      <c r="AK124" s="14">
        <v>10.813</v>
      </c>
      <c r="AL124" s="14">
        <v>-0.11274309</v>
      </c>
      <c r="AM124" s="14"/>
    </row>
    <row r="125">
      <c r="A125" s="9" t="s">
        <v>162</v>
      </c>
      <c r="B125" s="4">
        <v>598.471</v>
      </c>
      <c r="C125" s="13">
        <v>0.0422</v>
      </c>
      <c r="D125" s="3">
        <v>0.05986369</v>
      </c>
      <c r="E125" s="4">
        <v>6.8242073</v>
      </c>
      <c r="F125" s="5">
        <v>0.6563205</v>
      </c>
      <c r="G125" s="3">
        <v>0.12569848</v>
      </c>
      <c r="H125" s="5"/>
      <c r="I125" s="5">
        <v>0.16016482</v>
      </c>
      <c r="J125" s="5">
        <v>0.13776942</v>
      </c>
      <c r="K125" s="5"/>
      <c r="L125" s="6">
        <v>16.00946</v>
      </c>
      <c r="M125" s="4">
        <v>21.122</v>
      </c>
      <c r="N125" s="5">
        <v>27.755585</v>
      </c>
      <c r="O125" s="6">
        <v>4.1739</v>
      </c>
      <c r="P125" s="5"/>
      <c r="Q125" s="7" t="s">
        <v>39</v>
      </c>
      <c r="R125" s="5">
        <v>0.0</v>
      </c>
      <c r="S125" s="4" t="s">
        <v>39</v>
      </c>
      <c r="T125" s="5">
        <v>0.1640534</v>
      </c>
      <c r="U125" s="4">
        <v>0.0</v>
      </c>
      <c r="V125" s="5"/>
      <c r="W125" s="35">
        <v>0.1053</v>
      </c>
      <c r="X125" s="5">
        <v>0.11817672</v>
      </c>
      <c r="Y125" s="5"/>
      <c r="Z125" s="6">
        <v>13.618695</v>
      </c>
      <c r="AA125" s="26"/>
      <c r="AB125" s="8">
        <v>2.1554308</v>
      </c>
      <c r="AC125" s="8">
        <v>2.1107</v>
      </c>
      <c r="AD125" s="6">
        <v>15.645205</v>
      </c>
      <c r="AE125" s="6">
        <v>61.072</v>
      </c>
      <c r="AF125" s="3"/>
      <c r="AG125" s="4">
        <v>405.2251</v>
      </c>
      <c r="AH125" s="4">
        <v>409.46</v>
      </c>
      <c r="AI125" s="7">
        <v>29.5</v>
      </c>
      <c r="AJ125" s="7">
        <v>13.88</v>
      </c>
      <c r="AK125" s="14">
        <v>82.451</v>
      </c>
      <c r="AL125" s="14">
        <v>0.5787952</v>
      </c>
      <c r="AM125" s="14"/>
    </row>
    <row r="126">
      <c r="A126" s="9" t="s">
        <v>163</v>
      </c>
      <c r="B126" s="4">
        <v>607.43</v>
      </c>
      <c r="C126" s="13">
        <v>-0.0624</v>
      </c>
      <c r="D126" s="3">
        <v>0.011315375</v>
      </c>
      <c r="E126" s="4">
        <v>2.374256</v>
      </c>
      <c r="F126" s="5">
        <v>0.2119716</v>
      </c>
      <c r="G126" s="3">
        <v>0.097941905</v>
      </c>
      <c r="H126" s="5"/>
      <c r="I126" s="5">
        <v>0.19206822</v>
      </c>
      <c r="J126" s="5">
        <v>0.064163774</v>
      </c>
      <c r="K126" s="5"/>
      <c r="L126" s="6">
        <v>0.68849003</v>
      </c>
      <c r="M126" s="4">
        <v>12.523</v>
      </c>
      <c r="N126" s="5">
        <v>0.24242601</v>
      </c>
      <c r="O126" s="6">
        <v>2.684</v>
      </c>
      <c r="P126" s="5"/>
      <c r="Q126" s="7" t="s">
        <v>39</v>
      </c>
      <c r="R126" s="5">
        <v>0.0</v>
      </c>
      <c r="S126" s="4" t="s">
        <v>39</v>
      </c>
      <c r="T126" s="5">
        <v>0.04377112</v>
      </c>
      <c r="U126" s="4">
        <v>32.825</v>
      </c>
      <c r="V126" s="5"/>
      <c r="W126" s="35">
        <v>0.0803</v>
      </c>
      <c r="X126" s="5">
        <v>0.19451624</v>
      </c>
      <c r="Y126" s="5"/>
      <c r="Z126" s="6">
        <v>8.423692</v>
      </c>
      <c r="AA126" s="26"/>
      <c r="AB126" s="8">
        <v>0.4425201</v>
      </c>
      <c r="AC126" s="8">
        <v>1.6398</v>
      </c>
      <c r="AD126" s="6">
        <v>7.738935</v>
      </c>
      <c r="AE126" s="6">
        <v>24.085682</v>
      </c>
      <c r="AF126" s="3"/>
      <c r="AG126" s="4">
        <v>254.4037</v>
      </c>
      <c r="AH126" s="4">
        <v>301.625</v>
      </c>
      <c r="AI126" s="7">
        <v>20.0</v>
      </c>
      <c r="AJ126" s="7">
        <v>13.44</v>
      </c>
      <c r="AK126" s="14">
        <v>38.975</v>
      </c>
      <c r="AL126" s="14">
        <v>-0.0424774</v>
      </c>
      <c r="AM126" s="14"/>
    </row>
    <row r="127">
      <c r="A127" s="9" t="s">
        <v>164</v>
      </c>
      <c r="B127" s="4">
        <v>25.512</v>
      </c>
      <c r="C127" s="13">
        <v>-0.0117</v>
      </c>
      <c r="D127" s="3">
        <v>0.047489613</v>
      </c>
      <c r="E127" s="4">
        <v>0.52837574</v>
      </c>
      <c r="F127" s="5">
        <v>0.39534885</v>
      </c>
      <c r="G127" s="3">
        <v>0.13554813</v>
      </c>
      <c r="H127" s="5"/>
      <c r="I127" s="5">
        <v>0.31832078</v>
      </c>
      <c r="J127" s="5">
        <v>0.16023833</v>
      </c>
      <c r="K127" s="5"/>
      <c r="L127" s="6">
        <v>-35.25314</v>
      </c>
      <c r="M127" s="4">
        <v>2.114</v>
      </c>
      <c r="N127" s="5">
        <v>0.75392294</v>
      </c>
      <c r="O127" s="6">
        <v>15.5018</v>
      </c>
      <c r="P127" s="5"/>
      <c r="Q127" s="7" t="s">
        <v>39</v>
      </c>
      <c r="R127" s="5">
        <v>0.0</v>
      </c>
      <c r="S127" s="4" t="s">
        <v>39</v>
      </c>
      <c r="T127" s="5">
        <v>0.28236622</v>
      </c>
      <c r="U127" s="4">
        <v>-4.73</v>
      </c>
      <c r="V127" s="5"/>
      <c r="W127" s="35">
        <v>0.1688</v>
      </c>
      <c r="X127" s="5">
        <v>0.26216137</v>
      </c>
      <c r="Y127" s="5"/>
      <c r="Z127" s="6">
        <v>20.913149</v>
      </c>
      <c r="AA127" s="26"/>
      <c r="AB127" s="8">
        <v>2.213292</v>
      </c>
      <c r="AC127" s="8">
        <v>5.4847</v>
      </c>
      <c r="AD127" s="6">
        <v>12.655455</v>
      </c>
      <c r="AE127" s="6">
        <v>24.472801</v>
      </c>
      <c r="AF127" s="3"/>
      <c r="AG127" s="4">
        <v>58.40397</v>
      </c>
      <c r="AH127" s="4">
        <v>51.7355</v>
      </c>
      <c r="AI127" s="7">
        <v>11.05</v>
      </c>
      <c r="AJ127" s="7">
        <v>5.11</v>
      </c>
      <c r="AK127" s="14">
        <v>4.088</v>
      </c>
      <c r="AL127" s="14">
        <v>0.34695223</v>
      </c>
      <c r="AM127" s="14"/>
    </row>
    <row r="128">
      <c r="A128" s="9" t="s">
        <v>165</v>
      </c>
      <c r="B128" s="4">
        <v>789.115</v>
      </c>
      <c r="C128" s="13">
        <v>0.0672</v>
      </c>
      <c r="D128" s="3">
        <v>0.084338516</v>
      </c>
      <c r="E128" s="4">
        <v>0.12586913</v>
      </c>
      <c r="F128" s="5">
        <v>-1.036793</v>
      </c>
      <c r="G128" s="3">
        <v>-0.12859832</v>
      </c>
      <c r="H128" s="5"/>
      <c r="I128" s="5">
        <v>0.10947707</v>
      </c>
      <c r="J128" s="5">
        <v>0.08779836</v>
      </c>
      <c r="K128" s="5"/>
      <c r="L128" s="6">
        <v>7.384917</v>
      </c>
      <c r="M128" s="4">
        <v>69.995</v>
      </c>
      <c r="N128" s="5">
        <v>1.5737702</v>
      </c>
      <c r="O128" s="6">
        <v>1.6689</v>
      </c>
      <c r="P128" s="5"/>
      <c r="Q128" s="7">
        <v>13.763</v>
      </c>
      <c r="R128" s="5">
        <v>0.017441057</v>
      </c>
      <c r="S128" s="4" t="s">
        <v>39</v>
      </c>
      <c r="T128" s="5">
        <v>0.0158692</v>
      </c>
      <c r="U128" s="4">
        <v>104.45</v>
      </c>
      <c r="V128" s="5"/>
      <c r="W128" s="35">
        <v>0.0025</v>
      </c>
      <c r="X128" s="5">
        <v>0.009522852</v>
      </c>
      <c r="Y128" s="5"/>
      <c r="Z128" s="6">
        <v>103.83802</v>
      </c>
      <c r="AA128" s="25">
        <v>13.79274</v>
      </c>
      <c r="AB128" s="8">
        <v>0.3239695</v>
      </c>
      <c r="AC128" s="8">
        <v>0.9971</v>
      </c>
      <c r="AD128" s="6">
        <v>5.1975117</v>
      </c>
      <c r="AE128" s="6">
        <v>5.144642</v>
      </c>
      <c r="AF128" s="3"/>
      <c r="AG128" s="4">
        <v>247.80005</v>
      </c>
      <c r="AH128" s="4">
        <v>360.0992</v>
      </c>
      <c r="AI128" s="7">
        <v>13.07</v>
      </c>
      <c r="AJ128" s="7">
        <v>19.56</v>
      </c>
      <c r="AK128" s="14">
        <v>69.283</v>
      </c>
      <c r="AL128" s="14">
        <v>0.38810307</v>
      </c>
      <c r="AM128" s="14"/>
    </row>
    <row r="129">
      <c r="A129" s="9" t="s">
        <v>166</v>
      </c>
      <c r="B129" s="4">
        <v>562.342</v>
      </c>
      <c r="C129" s="13">
        <v>-0.0802</v>
      </c>
      <c r="D129" s="3">
        <v>-0.018698622</v>
      </c>
      <c r="E129" s="4">
        <v>-6.0052714</v>
      </c>
      <c r="F129" s="5">
        <v>0.46447214</v>
      </c>
      <c r="G129" s="3">
        <v>0.7806458</v>
      </c>
      <c r="H129" s="5"/>
      <c r="I129" s="5">
        <v>0.38413814</v>
      </c>
      <c r="J129" s="5">
        <v>0.022086203</v>
      </c>
      <c r="K129" s="5"/>
      <c r="L129" s="6">
        <v>25.92606</v>
      </c>
      <c r="M129" s="4">
        <v>-7.084</v>
      </c>
      <c r="N129" s="5">
        <v>0.87554073</v>
      </c>
      <c r="O129" s="6">
        <v>2.507</v>
      </c>
      <c r="P129" s="5"/>
      <c r="Q129" s="7" t="s">
        <v>39</v>
      </c>
      <c r="R129" s="5">
        <v>0.0</v>
      </c>
      <c r="S129" s="4" t="s">
        <v>39</v>
      </c>
      <c r="T129" s="5">
        <v>0.016600497</v>
      </c>
      <c r="U129" s="4">
        <v>445.48</v>
      </c>
      <c r="V129" s="5"/>
      <c r="W129" s="35">
        <v>-0.0606</v>
      </c>
      <c r="X129" s="5">
        <v>0.86807835</v>
      </c>
      <c r="Y129" s="5"/>
      <c r="Z129" s="15"/>
      <c r="AA129" s="26"/>
      <c r="AB129" s="8">
        <v>0.055103477</v>
      </c>
      <c r="AC129" s="8">
        <v>7.7734</v>
      </c>
      <c r="AD129" s="6">
        <v>38.36288</v>
      </c>
      <c r="AE129" s="6">
        <v>-67.2596</v>
      </c>
      <c r="AF129" s="3"/>
      <c r="AG129" s="4">
        <v>30.338543</v>
      </c>
      <c r="AH129" s="4">
        <v>476.467</v>
      </c>
      <c r="AI129" s="7">
        <v>4.95</v>
      </c>
      <c r="AJ129" s="7">
        <v>6.26</v>
      </c>
      <c r="AK129" s="14">
        <v>12.42</v>
      </c>
      <c r="AL129" s="14">
        <v>-0.6299827</v>
      </c>
      <c r="AM129" s="14"/>
    </row>
    <row r="130">
      <c r="A130" s="9" t="s">
        <v>167</v>
      </c>
      <c r="B130" s="4">
        <v>201.942</v>
      </c>
      <c r="C130" s="13">
        <v>-0.2797</v>
      </c>
      <c r="D130" s="3">
        <v>0.043393422</v>
      </c>
      <c r="E130" s="4">
        <v>0.2451142</v>
      </c>
      <c r="F130" s="5">
        <v>-0.84567755</v>
      </c>
      <c r="G130" s="3">
        <v>0.9081255</v>
      </c>
      <c r="H130" s="5"/>
      <c r="I130" s="5">
        <v>0.37521663</v>
      </c>
      <c r="J130" s="5">
        <v>0.056491468</v>
      </c>
      <c r="K130" s="5"/>
      <c r="L130" s="6">
        <v>2.99696</v>
      </c>
      <c r="M130" s="4">
        <v>-4.326</v>
      </c>
      <c r="N130" s="5">
        <v>-0.10788299</v>
      </c>
      <c r="O130" s="6">
        <v>2.3424</v>
      </c>
      <c r="P130" s="5"/>
      <c r="Q130" s="7" t="s">
        <v>39</v>
      </c>
      <c r="R130" s="5">
        <v>0.0</v>
      </c>
      <c r="S130" s="4">
        <v>26.509</v>
      </c>
      <c r="T130" s="5">
        <v>0.14602533</v>
      </c>
      <c r="U130" s="4">
        <v>-22.565</v>
      </c>
      <c r="V130" s="5"/>
      <c r="W130" s="35">
        <v>0.0204</v>
      </c>
      <c r="X130" s="5">
        <v>0.03399481</v>
      </c>
      <c r="Y130" s="5"/>
      <c r="Z130" s="6">
        <v>25.743101</v>
      </c>
      <c r="AA130" s="25">
        <v>4.056834</v>
      </c>
      <c r="AB130" s="8">
        <v>0.49244633</v>
      </c>
      <c r="AC130" s="8">
        <v>0.8766</v>
      </c>
      <c r="AD130" s="6">
        <v>6.739183</v>
      </c>
      <c r="AE130" s="6">
        <v>-17.771751</v>
      </c>
      <c r="AF130" s="3"/>
      <c r="AG130" s="4">
        <v>104.49636</v>
      </c>
      <c r="AH130" s="4">
        <v>76.8806</v>
      </c>
      <c r="AI130" s="7">
        <v>6.31</v>
      </c>
      <c r="AJ130" s="7">
        <v>15.76</v>
      </c>
      <c r="AK130" s="14">
        <v>11.408</v>
      </c>
      <c r="AL130" s="14">
        <v>-0.6997974</v>
      </c>
      <c r="AM130" s="14"/>
    </row>
    <row r="131">
      <c r="A131" s="9" t="s">
        <v>168</v>
      </c>
      <c r="B131" s="4">
        <v>469.138</v>
      </c>
      <c r="C131" s="13">
        <v>-0.0173</v>
      </c>
      <c r="D131" s="3">
        <v>0.060464565</v>
      </c>
      <c r="E131" s="4">
        <v>0.35619834</v>
      </c>
      <c r="F131" s="5">
        <v>-0.70219177</v>
      </c>
      <c r="G131" s="3">
        <v>0.168641</v>
      </c>
      <c r="H131" s="5"/>
      <c r="I131" s="5">
        <v>0.50944287</v>
      </c>
      <c r="J131" s="5">
        <v>0.05328496</v>
      </c>
      <c r="K131" s="5"/>
      <c r="L131" s="6">
        <v>-12.635285</v>
      </c>
      <c r="M131" s="4">
        <v>16.759</v>
      </c>
      <c r="N131" s="5">
        <v>-2.346213</v>
      </c>
      <c r="O131" s="6">
        <v>33.7665</v>
      </c>
      <c r="P131" s="5"/>
      <c r="Q131" s="7" t="s">
        <v>39</v>
      </c>
      <c r="R131" s="5">
        <v>0.0</v>
      </c>
      <c r="S131" s="4" t="s">
        <v>39</v>
      </c>
      <c r="T131" s="5">
        <v>0.06102752</v>
      </c>
      <c r="U131" s="4">
        <v>-16.187</v>
      </c>
      <c r="V131" s="5"/>
      <c r="W131" s="35">
        <v>0.0409</v>
      </c>
      <c r="X131" s="5">
        <v>0.1756173</v>
      </c>
      <c r="Y131" s="5"/>
      <c r="Z131" s="6">
        <v>48.06311</v>
      </c>
      <c r="AA131" s="25">
        <v>65.82084</v>
      </c>
      <c r="AB131" s="8">
        <v>1.103897</v>
      </c>
      <c r="AC131" s="8">
        <v>8.442</v>
      </c>
      <c r="AD131" s="6">
        <v>20.069326</v>
      </c>
      <c r="AE131" s="6">
        <v>29.935736</v>
      </c>
      <c r="AF131" s="3"/>
      <c r="AG131" s="4">
        <v>517.96</v>
      </c>
      <c r="AH131" s="4">
        <v>501.693</v>
      </c>
      <c r="AI131" s="7">
        <v>17.12</v>
      </c>
      <c r="AJ131" s="7">
        <v>30.25</v>
      </c>
      <c r="AK131" s="14">
        <v>24.998</v>
      </c>
      <c r="AL131" s="14">
        <v>0.18524489</v>
      </c>
      <c r="AM131" s="14"/>
    </row>
    <row r="132">
      <c r="A132" s="9" t="s">
        <v>169</v>
      </c>
      <c r="B132" s="4">
        <v>39.341</v>
      </c>
      <c r="C132" s="13">
        <v>0.0992</v>
      </c>
      <c r="D132" s="3">
        <v>0.07079207</v>
      </c>
      <c r="E132" s="4">
        <v>0.17007722</v>
      </c>
      <c r="F132" s="5">
        <v>0.24288738</v>
      </c>
      <c r="G132" s="3">
        <v>0.12062975</v>
      </c>
      <c r="H132" s="5"/>
      <c r="I132" s="5">
        <v>0.16512036</v>
      </c>
      <c r="J132" s="5">
        <v>0.19055693</v>
      </c>
      <c r="K132" s="5"/>
      <c r="L132" s="6">
        <v>1.072047</v>
      </c>
      <c r="M132" s="4">
        <v>0.5779</v>
      </c>
      <c r="N132" s="5">
        <v>0.15073031</v>
      </c>
      <c r="O132" s="6">
        <v>8.6597</v>
      </c>
      <c r="P132" s="5"/>
      <c r="Q132" s="7" t="s">
        <v>39</v>
      </c>
      <c r="R132" s="5">
        <v>0.0</v>
      </c>
      <c r="S132" s="4">
        <v>5.16</v>
      </c>
      <c r="T132" s="5">
        <v>0.2301106</v>
      </c>
      <c r="U132" s="4">
        <v>-1.703</v>
      </c>
      <c r="V132" s="5"/>
      <c r="W132" s="35">
        <v>0.2583</v>
      </c>
      <c r="X132" s="5">
        <v>0.34342515</v>
      </c>
      <c r="Y132" s="5"/>
      <c r="Z132" s="6">
        <v>68.21901</v>
      </c>
      <c r="AA132" s="25" t="s">
        <v>39</v>
      </c>
      <c r="AB132" s="8">
        <v>9.166155</v>
      </c>
      <c r="AC132" s="8">
        <v>24.1714</v>
      </c>
      <c r="AD132" s="6">
        <v>47.87476</v>
      </c>
      <c r="AE132" s="6">
        <v>621.0464</v>
      </c>
      <c r="AF132" s="3"/>
      <c r="AG132" s="4">
        <v>379.98212</v>
      </c>
      <c r="AH132" s="4">
        <v>358.9027</v>
      </c>
      <c r="AI132" s="7">
        <v>11.453</v>
      </c>
      <c r="AJ132" s="7">
        <v>31.08</v>
      </c>
      <c r="AK132" s="14">
        <v>7.4967</v>
      </c>
      <c r="AL132" s="14">
        <v>0.094264984</v>
      </c>
      <c r="AM132" s="14"/>
    </row>
    <row r="133">
      <c r="A133" s="9" t="s">
        <v>170</v>
      </c>
      <c r="B133" s="4">
        <v>151.312</v>
      </c>
      <c r="C133" s="13">
        <v>0.2992</v>
      </c>
      <c r="D133" s="3">
        <v>0.30485627</v>
      </c>
      <c r="E133" s="4">
        <v>0.11491358</v>
      </c>
      <c r="F133" s="5">
        <v>0.3225348</v>
      </c>
      <c r="G133" s="3">
        <v>0.10775682</v>
      </c>
      <c r="H133" s="5"/>
      <c r="I133" s="5">
        <v>0.20472269</v>
      </c>
      <c r="J133" s="5">
        <v>0.07799778</v>
      </c>
      <c r="K133" s="5"/>
      <c r="L133" s="6">
        <v>0.7337975</v>
      </c>
      <c r="M133" s="4">
        <v>6.023</v>
      </c>
      <c r="N133" s="5">
        <v>0.78835076</v>
      </c>
      <c r="O133" s="6">
        <v>16.8257</v>
      </c>
      <c r="P133" s="5"/>
      <c r="Q133" s="7">
        <v>0.311</v>
      </c>
      <c r="R133" s="5">
        <v>0.0020553558</v>
      </c>
      <c r="S133" s="4">
        <v>5.56</v>
      </c>
      <c r="T133" s="5">
        <v>0.21500821</v>
      </c>
      <c r="U133" s="4">
        <v>-10.388</v>
      </c>
      <c r="V133" s="5"/>
      <c r="W133" s="35">
        <v>0.0792</v>
      </c>
      <c r="X133" s="5">
        <v>0.09383443</v>
      </c>
      <c r="Y133" s="5"/>
      <c r="Z133" s="6">
        <v>117.65363</v>
      </c>
      <c r="AA133" s="25">
        <v>160.66548</v>
      </c>
      <c r="AB133" s="8">
        <v>3.618748</v>
      </c>
      <c r="AC133" s="8">
        <v>11.4834</v>
      </c>
      <c r="AD133" s="6">
        <v>45.515335</v>
      </c>
      <c r="AE133" s="6">
        <v>89.18678</v>
      </c>
      <c r="AF133" s="3"/>
      <c r="AG133" s="4">
        <v>524.428</v>
      </c>
      <c r="AH133" s="4">
        <v>537.172</v>
      </c>
      <c r="AI133" s="7">
        <v>13.52</v>
      </c>
      <c r="AJ133" s="7">
        <v>40.5</v>
      </c>
      <c r="AK133" s="14">
        <v>11.802</v>
      </c>
      <c r="AL133" s="14">
        <v>0.2586115</v>
      </c>
      <c r="AM133" s="14"/>
    </row>
    <row r="134">
      <c r="A134" s="9" t="s">
        <v>171</v>
      </c>
      <c r="B134" s="4">
        <v>47.02755</v>
      </c>
      <c r="C134" s="13">
        <v>0.2279</v>
      </c>
      <c r="D134" s="3">
        <v>0.14288713</v>
      </c>
      <c r="E134" s="4">
        <v>-0.101302154</v>
      </c>
      <c r="F134" s="5">
        <v>-0.71256727</v>
      </c>
      <c r="G134" s="3">
        <v>-0.42288426</v>
      </c>
      <c r="H134" s="5"/>
      <c r="I134" s="5">
        <v>0.4374489</v>
      </c>
      <c r="J134" s="5">
        <v>-0.016726792</v>
      </c>
      <c r="K134" s="5"/>
      <c r="L134" s="6">
        <v>-3.157473</v>
      </c>
      <c r="M134" s="4">
        <v>-3.45728</v>
      </c>
      <c r="N134" s="5">
        <v>1.1205326</v>
      </c>
      <c r="O134" s="6">
        <v>3.1928</v>
      </c>
      <c r="P134" s="5"/>
      <c r="Q134" s="7">
        <v>0.21972</v>
      </c>
      <c r="R134" s="5">
        <v>0.0</v>
      </c>
      <c r="S134" s="4" t="s">
        <v>39</v>
      </c>
      <c r="T134" s="5">
        <v>0.19230871</v>
      </c>
      <c r="U134" s="4">
        <v>-3.92824</v>
      </c>
      <c r="V134" s="5"/>
      <c r="W134" s="35">
        <v>-0.0542</v>
      </c>
      <c r="X134" s="5">
        <v>-0.080972396</v>
      </c>
      <c r="Y134" s="5"/>
      <c r="Z134" s="15"/>
      <c r="AA134" s="26"/>
      <c r="AB134" s="8">
        <v>0.61602044</v>
      </c>
      <c r="AC134" s="8">
        <v>2.2055</v>
      </c>
      <c r="AD134" s="6">
        <v>-31.834507</v>
      </c>
      <c r="AE134" s="6">
        <v>-7.243168</v>
      </c>
      <c r="AF134" s="3"/>
      <c r="AG134" s="4">
        <v>25.542065</v>
      </c>
      <c r="AH134" s="4">
        <v>25.04166</v>
      </c>
      <c r="AI134" s="7">
        <v>2.71</v>
      </c>
      <c r="AJ134" s="7">
        <v>10.69</v>
      </c>
      <c r="AK134" s="14">
        <v>-0.78662</v>
      </c>
      <c r="AL134" s="14">
        <v>-0.76437074</v>
      </c>
      <c r="AM134" s="14"/>
    </row>
    <row r="135">
      <c r="A135" s="9" t="s">
        <v>172</v>
      </c>
      <c r="B135" s="4">
        <v>54.87897</v>
      </c>
      <c r="C135" s="13">
        <v>0.2911</v>
      </c>
      <c r="D135" s="3">
        <v>0.11788973</v>
      </c>
      <c r="E135" s="4">
        <v>0.31116614</v>
      </c>
      <c r="F135" s="5">
        <v>-1.672147</v>
      </c>
      <c r="G135" s="3">
        <v>-0.03702517</v>
      </c>
      <c r="H135" s="5"/>
      <c r="I135" s="5">
        <v>0.3285714</v>
      </c>
      <c r="J135" s="5">
        <v>0.055929437</v>
      </c>
      <c r="K135" s="5"/>
      <c r="L135" s="6">
        <v>-5.3343773</v>
      </c>
      <c r="M135" s="4">
        <v>2.57382</v>
      </c>
      <c r="N135" s="5">
        <v>2.991979</v>
      </c>
      <c r="O135" s="6">
        <v>2.2787</v>
      </c>
      <c r="P135" s="5"/>
      <c r="Q135" s="7">
        <v>2.6206</v>
      </c>
      <c r="R135" s="5">
        <v>0.047752354</v>
      </c>
      <c r="S135" s="4" t="s">
        <v>39</v>
      </c>
      <c r="T135" s="5">
        <v>0.33600384</v>
      </c>
      <c r="U135" s="4">
        <v>-15.52847</v>
      </c>
      <c r="V135" s="5"/>
      <c r="W135" s="35">
        <v>0.0419</v>
      </c>
      <c r="X135" s="5">
        <v>0.047088765</v>
      </c>
      <c r="Y135" s="5"/>
      <c r="Z135" s="6">
        <v>29.501926</v>
      </c>
      <c r="AA135" s="25" t="s">
        <v>39</v>
      </c>
      <c r="AB135" s="8">
        <v>1.0371181</v>
      </c>
      <c r="AC135" s="8">
        <v>1.389</v>
      </c>
      <c r="AD135" s="6">
        <v>13.484125</v>
      </c>
      <c r="AE135" s="6">
        <v>16.080185</v>
      </c>
      <c r="AF135" s="3"/>
      <c r="AG135" s="4">
        <v>57.61503</v>
      </c>
      <c r="AH135" s="4">
        <v>41.3875</v>
      </c>
      <c r="AI135" s="7">
        <v>9.2</v>
      </c>
      <c r="AJ135" s="7">
        <v>6.2</v>
      </c>
      <c r="AK135" s="14">
        <v>3.06935</v>
      </c>
      <c r="AL135" s="14">
        <v>-2.5275338</v>
      </c>
      <c r="AM135" s="14"/>
    </row>
    <row r="136">
      <c r="A136" s="9" t="s">
        <v>173</v>
      </c>
      <c r="B136" s="4">
        <v>97.889</v>
      </c>
      <c r="C136" s="13">
        <v>0.1298</v>
      </c>
      <c r="D136" s="3">
        <v>0.09252267</v>
      </c>
      <c r="E136" s="4">
        <v>-0.19000398</v>
      </c>
      <c r="F136" s="5">
        <v>-0.29662392</v>
      </c>
      <c r="G136" s="3">
        <v>0.12821996</v>
      </c>
      <c r="H136" s="5"/>
      <c r="I136" s="5">
        <v>0.93509996</v>
      </c>
      <c r="J136" s="5">
        <v>0.12914628</v>
      </c>
      <c r="K136" s="5"/>
      <c r="L136" s="6">
        <v>0.55795187</v>
      </c>
      <c r="M136" s="4">
        <v>1.089</v>
      </c>
      <c r="N136" s="5">
        <v>-0.12472798</v>
      </c>
      <c r="O136" s="6">
        <v>0.1436</v>
      </c>
      <c r="P136" s="5"/>
      <c r="Q136" s="7" t="s">
        <v>39</v>
      </c>
      <c r="R136" s="5">
        <v>0.0</v>
      </c>
      <c r="S136" s="4">
        <v>14.162</v>
      </c>
      <c r="T136" s="5">
        <v>0.09373035</v>
      </c>
      <c r="U136" s="4">
        <v>-8.495</v>
      </c>
      <c r="V136" s="5"/>
      <c r="W136" s="35">
        <v>-0.0325</v>
      </c>
      <c r="X136" s="5">
        <v>-0.05530312</v>
      </c>
      <c r="Y136" s="5"/>
      <c r="Z136" s="15"/>
      <c r="AA136" s="26"/>
      <c r="AB136" s="8">
        <v>0.96193135</v>
      </c>
      <c r="AC136" s="8">
        <v>1.0827</v>
      </c>
      <c r="AD136" s="6">
        <v>6.7764196</v>
      </c>
      <c r="AE136" s="6">
        <v>78.66621</v>
      </c>
      <c r="AF136" s="3"/>
      <c r="AG136" s="4">
        <v>90.14247</v>
      </c>
      <c r="AH136" s="4">
        <v>85.6675</v>
      </c>
      <c r="AI136" s="7">
        <v>3.75</v>
      </c>
      <c r="AJ136" s="7">
        <v>25.11</v>
      </c>
      <c r="AK136" s="14">
        <v>12.642</v>
      </c>
      <c r="AL136" s="14">
        <v>0.019351717</v>
      </c>
      <c r="AM136" s="2"/>
    </row>
    <row r="137">
      <c r="A137" s="9" t="s">
        <v>174</v>
      </c>
      <c r="B137" s="4">
        <v>48.55105</v>
      </c>
      <c r="C137" s="13">
        <v>-0.1119</v>
      </c>
      <c r="D137" s="3">
        <v>0.01598486</v>
      </c>
      <c r="E137" s="4">
        <v>0.3435</v>
      </c>
      <c r="F137" s="5">
        <v>-3.3120193</v>
      </c>
      <c r="G137" s="3">
        <v>-0.11936937</v>
      </c>
      <c r="H137" s="5"/>
      <c r="I137" s="5">
        <v>0.22087349</v>
      </c>
      <c r="J137" s="5">
        <v>0.039310787</v>
      </c>
      <c r="K137" s="5"/>
      <c r="L137" s="6">
        <v>85.3859</v>
      </c>
      <c r="M137" s="4">
        <v>6.17362</v>
      </c>
      <c r="N137" s="5">
        <v>3.6747737</v>
      </c>
      <c r="O137" s="6">
        <v>2.2664</v>
      </c>
      <c r="P137" s="5"/>
      <c r="Q137" s="7" t="s">
        <v>39</v>
      </c>
      <c r="R137" s="5">
        <v>0.0</v>
      </c>
      <c r="S137" s="4" t="s">
        <v>39</v>
      </c>
      <c r="T137" s="5">
        <v>0.037231978</v>
      </c>
      <c r="U137" s="4">
        <v>-1.0547</v>
      </c>
      <c r="V137" s="5"/>
      <c r="W137" s="35">
        <v>0.0411</v>
      </c>
      <c r="X137" s="5">
        <v>0.048010014</v>
      </c>
      <c r="Y137" s="5"/>
      <c r="Z137" s="6">
        <v>14.235807</v>
      </c>
      <c r="AA137" s="25" t="s">
        <v>39</v>
      </c>
      <c r="AB137" s="8">
        <v>0.3525159</v>
      </c>
      <c r="AC137" s="8">
        <v>0.68346</v>
      </c>
      <c r="AD137" s="6">
        <v>8.41479</v>
      </c>
      <c r="AE137" s="6">
        <v>2.6014397</v>
      </c>
      <c r="AF137" s="3"/>
      <c r="AG137" s="4">
        <v>17.115</v>
      </c>
      <c r="AH137" s="4">
        <v>16.0603</v>
      </c>
      <c r="AI137" s="7" t="s">
        <v>39</v>
      </c>
      <c r="AJ137" s="7">
        <v>3.5</v>
      </c>
      <c r="AK137" s="14">
        <v>1.90858</v>
      </c>
      <c r="AL137" s="14">
        <v>8.5429</v>
      </c>
      <c r="AM137" s="14"/>
    </row>
    <row r="138">
      <c r="A138" s="9" t="s">
        <v>175</v>
      </c>
      <c r="B138" s="4">
        <v>314.5</v>
      </c>
      <c r="C138" s="13">
        <v>0.0291</v>
      </c>
      <c r="D138" s="3">
        <v>0.1917919</v>
      </c>
      <c r="E138" s="4">
        <v>0.3177458</v>
      </c>
      <c r="F138" s="5">
        <v>-1.1303813</v>
      </c>
      <c r="G138" s="3">
        <v>-0.15685752</v>
      </c>
      <c r="H138" s="5"/>
      <c r="I138" s="5">
        <v>0.36947536</v>
      </c>
      <c r="J138" s="5">
        <v>0.29252782</v>
      </c>
      <c r="K138" s="5"/>
      <c r="L138" s="6">
        <v>-56.811172</v>
      </c>
      <c r="M138" s="4">
        <v>-76.3</v>
      </c>
      <c r="N138" s="5">
        <v>1.1959248</v>
      </c>
      <c r="O138" s="6">
        <v>52.15235</v>
      </c>
      <c r="P138" s="5"/>
      <c r="Q138" s="7" t="s">
        <v>39</v>
      </c>
      <c r="R138" s="5">
        <v>0.0</v>
      </c>
      <c r="S138" s="4" t="s">
        <v>39</v>
      </c>
      <c r="T138" s="5">
        <v>0.21948051</v>
      </c>
      <c r="U138" s="4">
        <v>109.2</v>
      </c>
      <c r="V138" s="5"/>
      <c r="W138" s="35">
        <v>0.0453</v>
      </c>
      <c r="X138" s="5">
        <v>-0.3019943</v>
      </c>
      <c r="Y138" s="5"/>
      <c r="Z138" s="6">
        <v>27.348906</v>
      </c>
      <c r="AA138" s="26"/>
      <c r="AB138" s="8">
        <v>0.9217755</v>
      </c>
      <c r="AC138" s="8">
        <v>44.1606</v>
      </c>
      <c r="AD138" s="6">
        <v>4.338026</v>
      </c>
      <c r="AE138" s="6">
        <v>-5.2306476</v>
      </c>
      <c r="AF138" s="3"/>
      <c r="AG138" s="4">
        <v>300.85205</v>
      </c>
      <c r="AH138" s="4">
        <v>399.0984</v>
      </c>
      <c r="AI138" s="7">
        <v>8.69</v>
      </c>
      <c r="AJ138" s="7">
        <v>33.36</v>
      </c>
      <c r="AK138" s="14">
        <v>92.0</v>
      </c>
      <c r="AL138" s="14">
        <v>26.878788</v>
      </c>
      <c r="AM138" s="14"/>
    </row>
    <row r="139">
      <c r="A139" s="9" t="s">
        <v>176</v>
      </c>
      <c r="B139" s="4">
        <v>305.697</v>
      </c>
      <c r="C139" s="13">
        <v>-0.068</v>
      </c>
      <c r="D139" s="3">
        <v>-0.03393765</v>
      </c>
      <c r="E139" s="4">
        <v>-1.7029973</v>
      </c>
      <c r="F139" s="5">
        <v>0.29587394</v>
      </c>
      <c r="G139" s="3">
        <v>-0.12473073</v>
      </c>
      <c r="H139" s="5"/>
      <c r="I139" s="5">
        <v>0.40894088</v>
      </c>
      <c r="J139" s="5">
        <v>-0.026068296</v>
      </c>
      <c r="K139" s="5"/>
      <c r="L139" s="6">
        <v>-0.13602944</v>
      </c>
      <c r="M139" s="4">
        <v>0.0</v>
      </c>
      <c r="N139" s="5">
        <v>-1.0862929</v>
      </c>
      <c r="O139" s="6">
        <v>3.2505</v>
      </c>
      <c r="P139" s="5"/>
      <c r="Q139" s="7" t="s">
        <v>39</v>
      </c>
      <c r="R139" s="5">
        <v>0.0</v>
      </c>
      <c r="S139" s="4" t="s">
        <v>39</v>
      </c>
      <c r="T139" s="5">
        <v>0.063700534</v>
      </c>
      <c r="U139" s="4">
        <v>0.0</v>
      </c>
      <c r="V139" s="5"/>
      <c r="W139" s="35">
        <v>-0.0459</v>
      </c>
      <c r="X139" s="5">
        <v>-0.27867275</v>
      </c>
      <c r="Y139" s="5"/>
      <c r="Z139" s="15"/>
      <c r="AA139" s="26"/>
      <c r="AB139" s="8">
        <v>0.09341037</v>
      </c>
      <c r="AC139" s="8">
        <v>0.5547</v>
      </c>
      <c r="AD139" s="6">
        <v>-3.5832942</v>
      </c>
      <c r="AE139" s="6"/>
      <c r="AF139" s="3"/>
      <c r="AG139" s="4">
        <v>33.374264</v>
      </c>
      <c r="AH139" s="4">
        <v>33.2502</v>
      </c>
      <c r="AI139" s="7">
        <v>3.02</v>
      </c>
      <c r="AJ139" s="7">
        <v>11.01</v>
      </c>
      <c r="AK139" s="14">
        <v>-7.969</v>
      </c>
      <c r="AL139" s="14">
        <v>0.008861882</v>
      </c>
      <c r="AM139" s="14"/>
    </row>
    <row r="140">
      <c r="A140" s="9" t="s">
        <v>177</v>
      </c>
      <c r="B140" s="4">
        <v>146.23401</v>
      </c>
      <c r="C140" s="13">
        <v>0.1225</v>
      </c>
      <c r="D140" s="3">
        <v>0.112816736</v>
      </c>
      <c r="E140" s="4">
        <v>0.048963778</v>
      </c>
      <c r="F140" s="5">
        <v>-1.1747699</v>
      </c>
      <c r="G140" s="3">
        <v>-0.33270764</v>
      </c>
      <c r="H140" s="5"/>
      <c r="I140" s="5">
        <v>0.13547204</v>
      </c>
      <c r="J140" s="5">
        <v>0.044350147</v>
      </c>
      <c r="K140" s="5"/>
      <c r="L140" s="6">
        <v>-23.026981</v>
      </c>
      <c r="M140" s="4">
        <v>-2.1926</v>
      </c>
      <c r="N140" s="5">
        <v>0.5199813</v>
      </c>
      <c r="O140" s="6">
        <v>5.3282</v>
      </c>
      <c r="P140" s="5"/>
      <c r="Q140" s="7" t="s">
        <v>39</v>
      </c>
      <c r="R140" s="5">
        <v>0.0</v>
      </c>
      <c r="S140" s="4">
        <v>12.00231</v>
      </c>
      <c r="T140" s="5">
        <v>0.14402413</v>
      </c>
      <c r="U140" s="4">
        <v>-6.82587</v>
      </c>
      <c r="V140" s="5"/>
      <c r="W140" s="35">
        <v>0.0076</v>
      </c>
      <c r="X140" s="5">
        <v>0.00990657</v>
      </c>
      <c r="Y140" s="5"/>
      <c r="Z140" s="6">
        <v>62.69941</v>
      </c>
      <c r="AA140" s="25">
        <v>40.13072</v>
      </c>
      <c r="AB140" s="8">
        <v>0.26662064</v>
      </c>
      <c r="AC140" s="8">
        <v>0.6211</v>
      </c>
      <c r="AD140" s="6">
        <v>4.9592366</v>
      </c>
      <c r="AE140" s="6">
        <v>-14.668945</v>
      </c>
      <c r="AF140" s="3"/>
      <c r="AG140" s="4">
        <v>39.496815</v>
      </c>
      <c r="AH140" s="4">
        <v>32.16313</v>
      </c>
      <c r="AI140" s="7">
        <v>3.07</v>
      </c>
      <c r="AJ140" s="7">
        <v>12.7</v>
      </c>
      <c r="AK140" s="14">
        <v>6.4855</v>
      </c>
      <c r="AL140" s="14">
        <v>9.72533</v>
      </c>
      <c r="AM140" s="14"/>
    </row>
    <row r="141">
      <c r="A141" s="9" t="s">
        <v>178</v>
      </c>
      <c r="B141" s="4">
        <v>30.52652</v>
      </c>
      <c r="C141" s="13">
        <v>0.0396</v>
      </c>
      <c r="D141" s="3">
        <v>0.14204101</v>
      </c>
      <c r="E141" s="4">
        <v>-0.16382274</v>
      </c>
      <c r="F141" s="5">
        <v>1.2757151</v>
      </c>
      <c r="G141" s="3">
        <v>0.44345763</v>
      </c>
      <c r="H141" s="5"/>
      <c r="I141" s="5">
        <v>0.6714273</v>
      </c>
      <c r="J141" s="5">
        <v>0.16504076</v>
      </c>
      <c r="K141" s="5"/>
      <c r="L141" s="6">
        <v>-17.713728</v>
      </c>
      <c r="M141" s="4">
        <v>1.96083</v>
      </c>
      <c r="N141" s="5">
        <v>-4.5854497</v>
      </c>
      <c r="O141" s="6">
        <v>0.2332</v>
      </c>
      <c r="P141" s="5"/>
      <c r="Q141" s="7">
        <v>1.14176</v>
      </c>
      <c r="R141" s="5">
        <v>0.03740223</v>
      </c>
      <c r="S141" s="4" t="s">
        <v>39</v>
      </c>
      <c r="T141" s="5">
        <v>0.18941844</v>
      </c>
      <c r="U141" s="4">
        <v>36.33295</v>
      </c>
      <c r="V141" s="5"/>
      <c r="W141" s="35">
        <v>-0.1208</v>
      </c>
      <c r="X141" s="5">
        <v>0.20491332</v>
      </c>
      <c r="Y141" s="5"/>
      <c r="Z141" s="15"/>
      <c r="AA141" s="26"/>
      <c r="AB141" s="8">
        <v>2.422931</v>
      </c>
      <c r="AC141" s="8">
        <v>9.0462</v>
      </c>
      <c r="AD141" s="6">
        <v>21.892412</v>
      </c>
      <c r="AE141" s="6">
        <v>56.249954</v>
      </c>
      <c r="AF141" s="3"/>
      <c r="AG141" s="4">
        <v>73.975914</v>
      </c>
      <c r="AH141" s="4">
        <v>110.2966</v>
      </c>
      <c r="AI141" s="7">
        <v>2.9</v>
      </c>
      <c r="AJ141" s="7">
        <v>25.33</v>
      </c>
      <c r="AK141" s="14">
        <v>5.03812</v>
      </c>
      <c r="AL141" s="14">
        <v>-0.45626712</v>
      </c>
      <c r="AM141" s="14"/>
    </row>
    <row r="142">
      <c r="A142" s="9" t="s">
        <v>179</v>
      </c>
      <c r="B142" s="4">
        <v>1272.67</v>
      </c>
      <c r="C142" s="13">
        <v>-0.0363</v>
      </c>
      <c r="D142" s="3">
        <v>-0.0066584907</v>
      </c>
      <c r="E142" s="4">
        <v>-1.5650402</v>
      </c>
      <c r="F142" s="5">
        <v>-0.51986706</v>
      </c>
      <c r="G142" s="3">
        <v>-0.2734796</v>
      </c>
      <c r="H142" s="5"/>
      <c r="I142" s="5">
        <v>0.059660397</v>
      </c>
      <c r="J142" s="5">
        <v>0.07646994</v>
      </c>
      <c r="K142" s="5"/>
      <c r="L142" s="6">
        <v>32.79549</v>
      </c>
      <c r="M142" s="4">
        <v>10.721</v>
      </c>
      <c r="N142" s="5">
        <v>-3.6012764</v>
      </c>
      <c r="O142" s="6">
        <v>7.9228</v>
      </c>
      <c r="P142" s="5"/>
      <c r="Q142" s="7" t="s">
        <v>39</v>
      </c>
      <c r="R142" s="5">
        <v>0.0</v>
      </c>
      <c r="S142" s="4" t="s">
        <v>39</v>
      </c>
      <c r="T142" s="5">
        <v>0.07130073</v>
      </c>
      <c r="U142" s="4">
        <v>433.116</v>
      </c>
      <c r="V142" s="5"/>
      <c r="W142" s="35">
        <v>-0.0716</v>
      </c>
      <c r="X142" s="5">
        <v>-4.2641344</v>
      </c>
      <c r="Y142" s="5"/>
      <c r="Z142" s="15"/>
      <c r="AA142" s="26"/>
      <c r="AB142" s="8">
        <v>0.0025851163</v>
      </c>
      <c r="AC142" s="8">
        <v>0.2259</v>
      </c>
      <c r="AD142" s="6">
        <v>4.4841914</v>
      </c>
      <c r="AE142" s="6">
        <v>40.70572</v>
      </c>
      <c r="AF142" s="3"/>
      <c r="AG142" s="4">
        <v>1.01</v>
      </c>
      <c r="AH142" s="4">
        <v>436.406</v>
      </c>
      <c r="AI142" s="7">
        <v>0.3249</v>
      </c>
      <c r="AJ142" s="7">
        <v>37.3</v>
      </c>
      <c r="AK142" s="14">
        <v>97.321</v>
      </c>
      <c r="AL142" s="14">
        <v>3.3626053</v>
      </c>
      <c r="AM142" s="14"/>
    </row>
    <row r="143">
      <c r="A143" s="9" t="s">
        <v>180</v>
      </c>
      <c r="B143" s="4">
        <v>14.459</v>
      </c>
      <c r="C143" s="13">
        <v>-0.4467</v>
      </c>
      <c r="D143" s="2">
        <v>-0.1847505</v>
      </c>
      <c r="E143" s="4">
        <v>-10.552573</v>
      </c>
      <c r="F143" s="2">
        <v>1.5340673</v>
      </c>
      <c r="G143" s="2">
        <v>1.3389918</v>
      </c>
      <c r="H143" s="5"/>
      <c r="I143" s="2">
        <v>0.76021856</v>
      </c>
      <c r="J143" s="2">
        <v>-1.865205</v>
      </c>
      <c r="K143" s="5"/>
      <c r="L143" s="6">
        <v>-3.238958</v>
      </c>
      <c r="M143" s="4">
        <v>-9.504</v>
      </c>
      <c r="N143" s="2">
        <v>1.7105832</v>
      </c>
      <c r="O143" s="6">
        <v>3.7183</v>
      </c>
      <c r="P143" s="2"/>
      <c r="Q143" s="7" t="s">
        <v>39</v>
      </c>
      <c r="R143" s="2">
        <v>0.0</v>
      </c>
      <c r="S143" s="4">
        <v>2.839</v>
      </c>
      <c r="T143" s="2">
        <v>0.26177964</v>
      </c>
      <c r="U143" s="4">
        <v>3.546</v>
      </c>
      <c r="V143" s="5"/>
      <c r="W143" s="35">
        <v>-2.1951</v>
      </c>
      <c r="X143" s="2">
        <v>-19.354687</v>
      </c>
      <c r="Y143" s="2"/>
      <c r="Z143" s="6"/>
      <c r="AA143" s="25"/>
      <c r="AB143" s="8">
        <v>0.18811813</v>
      </c>
      <c r="AC143" s="8">
        <v>1.7834</v>
      </c>
      <c r="AD143" s="6">
        <v>-0.23234084</v>
      </c>
      <c r="AE143" s="6">
        <v>-0.65930134</v>
      </c>
      <c r="AF143" s="2"/>
      <c r="AG143" s="4">
        <v>2.4251072</v>
      </c>
      <c r="AH143" s="4">
        <v>6.266</v>
      </c>
      <c r="AI143" s="7">
        <v>1.0</v>
      </c>
      <c r="AJ143" s="7">
        <v>2.72</v>
      </c>
      <c r="AK143" s="2">
        <v>-26.969</v>
      </c>
      <c r="AL143" s="2">
        <v>1.5673734</v>
      </c>
      <c r="AM143" s="2"/>
    </row>
    <row r="144">
      <c r="A144" s="9" t="s">
        <v>181</v>
      </c>
      <c r="B144" s="4">
        <v>12.202</v>
      </c>
      <c r="C144" s="13">
        <v>0.0035</v>
      </c>
      <c r="D144" s="3">
        <v>0.06135474</v>
      </c>
      <c r="E144" s="4">
        <v>0.19852217</v>
      </c>
      <c r="F144" s="5">
        <v>0.07960199</v>
      </c>
      <c r="G144" s="3">
        <v>-0.08139675</v>
      </c>
      <c r="H144" s="5"/>
      <c r="I144" s="5">
        <v>0.4242747</v>
      </c>
      <c r="J144" s="5">
        <v>0.30126208</v>
      </c>
      <c r="K144" s="5"/>
      <c r="L144" s="6">
        <v>30.368599</v>
      </c>
      <c r="M144" s="4">
        <v>3.408</v>
      </c>
      <c r="N144" s="5">
        <v>1.3229814</v>
      </c>
      <c r="O144" s="6">
        <v>88.0</v>
      </c>
      <c r="P144" s="5"/>
      <c r="Q144" s="7" t="s">
        <v>39</v>
      </c>
      <c r="R144" s="5">
        <v>0.0</v>
      </c>
      <c r="S144" s="4" t="s">
        <v>39</v>
      </c>
      <c r="T144" s="5">
        <v>0.08215231</v>
      </c>
      <c r="U144" s="4">
        <v>-1.397</v>
      </c>
      <c r="V144" s="5"/>
      <c r="W144" s="35">
        <v>0.1726</v>
      </c>
      <c r="X144" s="5">
        <v>0.19013278</v>
      </c>
      <c r="Y144" s="5"/>
      <c r="Z144" s="6">
        <v>15.867246</v>
      </c>
      <c r="AA144" s="26"/>
      <c r="AB144" s="8">
        <v>3.668374</v>
      </c>
      <c r="AC144" s="8">
        <v>3.0651</v>
      </c>
      <c r="AD144" s="6">
        <v>11.796654</v>
      </c>
      <c r="AE144" s="6">
        <v>12.724325</v>
      </c>
      <c r="AF144" s="3"/>
      <c r="AG144" s="4">
        <v>45.985786</v>
      </c>
      <c r="AH144" s="4">
        <v>43.3645</v>
      </c>
      <c r="AI144" s="7">
        <v>3.15</v>
      </c>
      <c r="AJ144" s="7">
        <v>14.21</v>
      </c>
      <c r="AK144" s="14">
        <v>3.676</v>
      </c>
      <c r="AL144" s="14">
        <v>0.08821788</v>
      </c>
      <c r="AM144" s="14"/>
    </row>
    <row r="145">
      <c r="A145" s="9" t="s">
        <v>182</v>
      </c>
      <c r="B145" s="4">
        <v>660.062</v>
      </c>
      <c r="C145" s="13">
        <v>-0.0101</v>
      </c>
      <c r="D145" s="3">
        <v>0.015700312</v>
      </c>
      <c r="E145" s="4">
        <v>-0.4607595</v>
      </c>
      <c r="F145" s="5">
        <v>-0.44677487</v>
      </c>
      <c r="G145" s="3">
        <v>-0.26491916</v>
      </c>
      <c r="H145" s="5"/>
      <c r="I145" s="5">
        <v>0.34586295</v>
      </c>
      <c r="J145" s="5">
        <v>-0.0081659</v>
      </c>
      <c r="K145" s="5"/>
      <c r="L145" s="6">
        <v>23.902077</v>
      </c>
      <c r="M145" s="4">
        <v>-7.489</v>
      </c>
      <c r="N145" s="5">
        <v>0.22537543</v>
      </c>
      <c r="O145" s="6">
        <v>4.345</v>
      </c>
      <c r="P145" s="5"/>
      <c r="Q145" s="7" t="s">
        <v>39</v>
      </c>
      <c r="R145" s="5">
        <v>0.0</v>
      </c>
      <c r="S145" s="4" t="s">
        <v>39</v>
      </c>
      <c r="T145" s="5">
        <v>0.050571706</v>
      </c>
      <c r="U145" s="4">
        <v>-22.769</v>
      </c>
      <c r="V145" s="5"/>
      <c r="W145" s="35">
        <v>-0.0204</v>
      </c>
      <c r="X145" s="5">
        <v>-0.054281693</v>
      </c>
      <c r="Y145" s="5"/>
      <c r="Z145" s="15"/>
      <c r="AA145" s="26"/>
      <c r="AB145" s="8">
        <v>0.10562266</v>
      </c>
      <c r="AC145" s="8">
        <v>0.4099</v>
      </c>
      <c r="AD145" s="6">
        <v>-8.710297</v>
      </c>
      <c r="AE145" s="6">
        <v>-6.2689943</v>
      </c>
      <c r="AF145" s="3"/>
      <c r="AG145" s="4">
        <v>69.12012</v>
      </c>
      <c r="AH145" s="4">
        <v>46.9485</v>
      </c>
      <c r="AI145" s="7">
        <v>3.53</v>
      </c>
      <c r="AJ145" s="7">
        <v>19.75</v>
      </c>
      <c r="AK145" s="14">
        <v>-5.39</v>
      </c>
      <c r="AL145" s="14">
        <v>-0.5093309</v>
      </c>
      <c r="AM145" s="14"/>
    </row>
    <row r="146">
      <c r="A146" s="9" t="s">
        <v>183</v>
      </c>
      <c r="B146" s="4">
        <v>11.21813</v>
      </c>
      <c r="C146" s="13">
        <v>0.7285</v>
      </c>
      <c r="D146" s="3">
        <v>2.5486264</v>
      </c>
      <c r="E146" s="4">
        <v>-0.417136</v>
      </c>
      <c r="F146" s="5">
        <v>0.17911708</v>
      </c>
      <c r="G146" s="3">
        <v>0.068936355</v>
      </c>
      <c r="H146" s="5"/>
      <c r="I146" s="5">
        <v>0.5729377</v>
      </c>
      <c r="J146" s="5">
        <v>-0.36655396</v>
      </c>
      <c r="K146" s="5"/>
      <c r="L146" s="6">
        <v>0.13288356</v>
      </c>
      <c r="M146" s="4">
        <v>-7.96565</v>
      </c>
      <c r="N146" s="5">
        <v>1.3973575</v>
      </c>
      <c r="O146" s="6">
        <v>4.8552</v>
      </c>
      <c r="P146" s="5"/>
      <c r="Q146" s="7" t="s">
        <v>39</v>
      </c>
      <c r="R146" s="5">
        <v>0.0</v>
      </c>
      <c r="S146" s="4">
        <v>0.81201</v>
      </c>
      <c r="T146" s="5">
        <v>0.055399586</v>
      </c>
      <c r="U146" s="4">
        <v>4.67157</v>
      </c>
      <c r="V146" s="5"/>
      <c r="W146" s="35">
        <v>-0.4076</v>
      </c>
      <c r="X146" s="5">
        <v>-1.0916352</v>
      </c>
      <c r="Y146" s="5"/>
      <c r="Z146" s="15"/>
      <c r="AA146" s="25" t="s">
        <v>39</v>
      </c>
      <c r="AB146" s="8">
        <v>3.8524706</v>
      </c>
      <c r="AC146" s="8">
        <v>8.1652</v>
      </c>
      <c r="AD146" s="6">
        <v>-11.6460085</v>
      </c>
      <c r="AE146" s="6">
        <v>-6.011935</v>
      </c>
      <c r="AF146" s="3"/>
      <c r="AG146" s="4">
        <v>41.94774</v>
      </c>
      <c r="AH146" s="4">
        <v>47.88897</v>
      </c>
      <c r="AI146" s="7">
        <v>3.23</v>
      </c>
      <c r="AJ146" s="7">
        <v>13.38</v>
      </c>
      <c r="AK146" s="14">
        <v>-4.11205</v>
      </c>
      <c r="AL146" s="14">
        <v>0.0363421</v>
      </c>
      <c r="AM146" s="14"/>
    </row>
    <row r="147">
      <c r="A147" s="9" t="s">
        <v>184</v>
      </c>
      <c r="B147" s="4">
        <v>36.037</v>
      </c>
      <c r="C147" s="13">
        <v>-0.1995</v>
      </c>
      <c r="D147" s="3">
        <v>-0.0012330426</v>
      </c>
      <c r="E147" s="4">
        <v>-1.8263687</v>
      </c>
      <c r="F147" s="5">
        <v>0.26546413</v>
      </c>
      <c r="G147" s="3">
        <v>0.051440924</v>
      </c>
      <c r="H147" s="5"/>
      <c r="I147" s="5">
        <v>0.45567057</v>
      </c>
      <c r="J147" s="5">
        <v>-0.37966534</v>
      </c>
      <c r="K147" s="5"/>
      <c r="L147" s="6">
        <v>-5.80931</v>
      </c>
      <c r="M147" s="4">
        <v>-13.455</v>
      </c>
      <c r="N147" s="5">
        <v>2.4893618</v>
      </c>
      <c r="O147" s="6">
        <v>2.2296</v>
      </c>
      <c r="P147" s="5"/>
      <c r="Q147" s="7" t="s">
        <v>39</v>
      </c>
      <c r="R147" s="5">
        <v>0.0</v>
      </c>
      <c r="S147" s="4">
        <v>2.677</v>
      </c>
      <c r="T147" s="5">
        <v>0.11292976</v>
      </c>
      <c r="U147" s="4">
        <v>7.059</v>
      </c>
      <c r="V147" s="5"/>
      <c r="W147" s="35">
        <v>-0.7397</v>
      </c>
      <c r="X147" s="5">
        <v>-9.421326</v>
      </c>
      <c r="Y147" s="5"/>
      <c r="Z147" s="15"/>
      <c r="AA147" s="26"/>
      <c r="AB147" s="8">
        <v>0.6923742</v>
      </c>
      <c r="AC147" s="8">
        <v>14.513</v>
      </c>
      <c r="AD147" s="6">
        <v>-2.3395767</v>
      </c>
      <c r="AE147" s="6">
        <v>-2.3790479</v>
      </c>
      <c r="AF147" s="3"/>
      <c r="AG147" s="4">
        <v>24.95109</v>
      </c>
      <c r="AH147" s="4">
        <v>32.01009</v>
      </c>
      <c r="AI147" s="7">
        <v>2.094</v>
      </c>
      <c r="AJ147" s="7">
        <v>8.95</v>
      </c>
      <c r="AK147" s="14">
        <v>-13.682</v>
      </c>
      <c r="AL147" s="14">
        <v>1.174853</v>
      </c>
      <c r="AM147" s="14"/>
    </row>
    <row r="148">
      <c r="A148" s="9" t="s">
        <v>185</v>
      </c>
      <c r="B148" s="4">
        <v>2.0995</v>
      </c>
      <c r="C148" s="13">
        <v>0.1964</v>
      </c>
      <c r="D148" s="3">
        <v>-0.05323682</v>
      </c>
      <c r="E148" s="4">
        <v>-0.06275671</v>
      </c>
      <c r="F148" s="5">
        <v>-0.8102696</v>
      </c>
      <c r="G148" s="3">
        <v>0.0069210758</v>
      </c>
      <c r="H148" s="5"/>
      <c r="I148" s="5">
        <v>1.0684925</v>
      </c>
      <c r="J148" s="5">
        <v>-0.5530841</v>
      </c>
      <c r="K148" s="5"/>
      <c r="L148" s="6">
        <v>-3.6704128</v>
      </c>
      <c r="M148" s="4">
        <v>0.7942</v>
      </c>
      <c r="N148" s="5">
        <v>11.645162</v>
      </c>
      <c r="O148" s="6">
        <v>2.6895</v>
      </c>
      <c r="P148" s="5"/>
      <c r="Q148" s="7">
        <v>0.1829</v>
      </c>
      <c r="R148" s="5">
        <v>0.08711598</v>
      </c>
      <c r="S148" s="4">
        <v>11.295</v>
      </c>
      <c r="T148" s="5">
        <v>0.79541135</v>
      </c>
      <c r="U148" s="4">
        <v>-11.295</v>
      </c>
      <c r="V148" s="5"/>
      <c r="W148" s="35">
        <v>-0.0482</v>
      </c>
      <c r="X148" s="5">
        <v>-0.04984277</v>
      </c>
      <c r="Y148" s="5"/>
      <c r="Z148" s="15"/>
      <c r="AA148" s="25" t="s">
        <v>39</v>
      </c>
      <c r="AB148" s="8">
        <v>8.547083</v>
      </c>
      <c r="AC148" s="8">
        <v>1.319</v>
      </c>
      <c r="AD148" s="6">
        <v>-5.72649</v>
      </c>
      <c r="AE148" s="6">
        <v>8.372702</v>
      </c>
      <c r="AF148" s="3"/>
      <c r="AG148" s="4">
        <v>17.95264</v>
      </c>
      <c r="AH148" s="4">
        <v>6.6496</v>
      </c>
      <c r="AI148" s="7">
        <v>1.66</v>
      </c>
      <c r="AJ148" s="7">
        <v>10.81</v>
      </c>
      <c r="AK148" s="14">
        <v>-1.1612</v>
      </c>
      <c r="AL148" s="14">
        <v>-0.7204622</v>
      </c>
      <c r="AM148" s="14"/>
    </row>
    <row r="149">
      <c r="A149" s="9" t="s">
        <v>186</v>
      </c>
      <c r="B149" s="4">
        <v>29.4159</v>
      </c>
      <c r="C149" s="13">
        <v>-0.3065</v>
      </c>
      <c r="D149" s="3">
        <v>-0.2859977</v>
      </c>
      <c r="E149" s="4">
        <v>-0.5304312</v>
      </c>
      <c r="F149" s="5">
        <v>0.67018974</v>
      </c>
      <c r="G149" s="3">
        <v>-0.5329189</v>
      </c>
      <c r="H149" s="5"/>
      <c r="I149" s="5">
        <v>0.8069037</v>
      </c>
      <c r="J149" s="5">
        <v>-0.07429656</v>
      </c>
      <c r="K149" s="5"/>
      <c r="L149" s="6">
        <v>-5.7611284</v>
      </c>
      <c r="M149" s="4">
        <v>3.7876</v>
      </c>
      <c r="N149" s="5">
        <v>0.972601</v>
      </c>
      <c r="O149" s="6">
        <v>0.3945</v>
      </c>
      <c r="P149" s="5"/>
      <c r="Q149" s="7" t="s">
        <v>39</v>
      </c>
      <c r="R149" s="5">
        <v>0.0</v>
      </c>
      <c r="S149" s="4" t="s">
        <v>39</v>
      </c>
      <c r="T149" s="5">
        <v>0.010159519</v>
      </c>
      <c r="U149" s="4">
        <v>29.2518</v>
      </c>
      <c r="V149" s="5"/>
      <c r="W149" s="35">
        <v>-0.0583</v>
      </c>
      <c r="X149" s="5">
        <v>-0.1190979</v>
      </c>
      <c r="Y149" s="5"/>
      <c r="Z149" s="15"/>
      <c r="AA149" s="26"/>
      <c r="AB149" s="8">
        <v>0.42001775</v>
      </c>
      <c r="AC149" s="8">
        <v>0.3246</v>
      </c>
      <c r="AD149" s="6">
        <v>-19.037748</v>
      </c>
      <c r="AE149" s="6">
        <v>10.985057</v>
      </c>
      <c r="AF149" s="3"/>
      <c r="AG149" s="4">
        <v>12.251661</v>
      </c>
      <c r="AH149" s="4">
        <v>41.607</v>
      </c>
      <c r="AI149" s="7">
        <v>1.44</v>
      </c>
      <c r="AJ149" s="7">
        <v>8.58</v>
      </c>
      <c r="AK149" s="14">
        <v>-2.1855</v>
      </c>
      <c r="AL149" s="14">
        <v>-3.8636007</v>
      </c>
      <c r="AM149" s="14"/>
    </row>
    <row r="150">
      <c r="A150" s="9" t="s">
        <v>187</v>
      </c>
      <c r="B150" s="4">
        <v>169.328</v>
      </c>
      <c r="C150" s="13">
        <v>0.606</v>
      </c>
      <c r="D150" s="3">
        <v>0.014693915</v>
      </c>
      <c r="E150" s="4">
        <v>-0.26728842</v>
      </c>
      <c r="F150" s="5">
        <v>-0.6691554</v>
      </c>
      <c r="G150" s="3">
        <v>0.33455572</v>
      </c>
      <c r="H150" s="5"/>
      <c r="I150" s="5">
        <v>0.70912665</v>
      </c>
      <c r="J150" s="5">
        <v>-0.07353775</v>
      </c>
      <c r="K150" s="5"/>
      <c r="L150" s="6">
        <v>-1.1220587</v>
      </c>
      <c r="M150" s="4">
        <v>-2.867</v>
      </c>
      <c r="N150" s="5">
        <v>0.116119884</v>
      </c>
      <c r="O150" s="6">
        <v>14.4999</v>
      </c>
      <c r="P150" s="5"/>
      <c r="Q150" s="7" t="s">
        <v>39</v>
      </c>
      <c r="R150" s="5">
        <v>0.0</v>
      </c>
      <c r="S150" s="4" t="s">
        <v>39</v>
      </c>
      <c r="T150" s="5">
        <v>0.09867738</v>
      </c>
      <c r="U150" s="4">
        <v>149.332</v>
      </c>
      <c r="V150" s="5"/>
      <c r="W150" s="35">
        <v>-0.105</v>
      </c>
      <c r="X150" s="5">
        <v>-7.6339784</v>
      </c>
      <c r="Y150" s="5"/>
      <c r="Z150" s="15"/>
      <c r="AA150" s="26"/>
      <c r="AB150" s="8">
        <v>1.1900643</v>
      </c>
      <c r="AC150" s="8">
        <v>53.4074</v>
      </c>
      <c r="AD150" s="6">
        <v>-28.17565</v>
      </c>
      <c r="AE150" s="6">
        <v>-122.37293</v>
      </c>
      <c r="AF150" s="3"/>
      <c r="AG150" s="4">
        <v>198.27357</v>
      </c>
      <c r="AH150" s="4">
        <v>350.8432</v>
      </c>
      <c r="AI150" s="7">
        <v>1.87</v>
      </c>
      <c r="AJ150" s="7">
        <v>107.76</v>
      </c>
      <c r="AK150" s="14">
        <v>-12.452</v>
      </c>
      <c r="AL150" s="14">
        <v>-0.7654858</v>
      </c>
      <c r="AM150" s="14"/>
    </row>
    <row r="151">
      <c r="A151" s="9" t="s">
        <v>188</v>
      </c>
      <c r="B151" s="4">
        <v>454.55</v>
      </c>
      <c r="C151" s="13">
        <v>-0.0812</v>
      </c>
      <c r="D151" s="3">
        <v>0.22727261</v>
      </c>
      <c r="E151" s="4">
        <v>-46.64856</v>
      </c>
      <c r="F151" s="5">
        <v>0.017348303</v>
      </c>
      <c r="G151" s="3">
        <v>1.0240822</v>
      </c>
      <c r="H151" s="5"/>
      <c r="I151" s="5">
        <v>0.57677263</v>
      </c>
      <c r="J151" s="5">
        <v>-0.32672754</v>
      </c>
      <c r="K151" s="5"/>
      <c r="L151" s="6">
        <v>2.5356386</v>
      </c>
      <c r="M151" s="4">
        <v>-3.995</v>
      </c>
      <c r="N151" s="5">
        <v>-0.07491093</v>
      </c>
      <c r="O151" s="6">
        <v>1.7102</v>
      </c>
      <c r="P151" s="5"/>
      <c r="Q151" s="7" t="s">
        <v>39</v>
      </c>
      <c r="R151" s="5">
        <v>0.0</v>
      </c>
      <c r="S151" s="4" t="s">
        <v>39</v>
      </c>
      <c r="T151" s="5">
        <v>0.024199087</v>
      </c>
      <c r="U151" s="4">
        <v>139.871</v>
      </c>
      <c r="V151" s="5"/>
      <c r="W151" s="35">
        <v>-0.1939</v>
      </c>
      <c r="X151" s="5">
        <v>-0.84776235</v>
      </c>
      <c r="Y151" s="5"/>
      <c r="Z151" s="15"/>
      <c r="AA151" s="26"/>
      <c r="AB151" s="8">
        <v>0.10451326</v>
      </c>
      <c r="AC151" s="8">
        <v>0.3374</v>
      </c>
      <c r="AD151" s="6">
        <v>-1.2616824</v>
      </c>
      <c r="AE151" s="6">
        <v>-46.903004</v>
      </c>
      <c r="AF151" s="3"/>
      <c r="AG151" s="4">
        <v>47.5065</v>
      </c>
      <c r="AH151" s="4">
        <v>187.3775</v>
      </c>
      <c r="AI151" s="7">
        <v>19.55</v>
      </c>
      <c r="AJ151" s="7">
        <v>2.43</v>
      </c>
      <c r="AK151" s="14">
        <v>-148.514</v>
      </c>
      <c r="AL151" s="14">
        <v>-0.2313099</v>
      </c>
      <c r="AM151" s="14"/>
    </row>
    <row r="152">
      <c r="A152" s="9" t="s">
        <v>189</v>
      </c>
      <c r="B152" s="4">
        <v>6.64398</v>
      </c>
      <c r="C152" s="13">
        <v>-0.2909</v>
      </c>
      <c r="D152" s="3">
        <v>-0.17223983</v>
      </c>
      <c r="E152" s="4">
        <v>-0.88516694</v>
      </c>
      <c r="F152" s="5">
        <v>20.092169</v>
      </c>
      <c r="G152" s="3">
        <v>-0.34986332</v>
      </c>
      <c r="H152" s="5"/>
      <c r="I152" s="5">
        <v>0.79737747</v>
      </c>
      <c r="J152" s="5">
        <v>-0.19604214</v>
      </c>
      <c r="K152" s="5"/>
      <c r="L152" s="6">
        <v>-29.860498</v>
      </c>
      <c r="M152" s="4">
        <v>-0.57833</v>
      </c>
      <c r="N152" s="5">
        <v>0.433456</v>
      </c>
      <c r="O152" s="6">
        <v>1.3155</v>
      </c>
      <c r="P152" s="5"/>
      <c r="Q152" s="7">
        <v>0.02556</v>
      </c>
      <c r="R152" s="5">
        <v>0.0038470917</v>
      </c>
      <c r="S152" s="4">
        <v>0.13816</v>
      </c>
      <c r="T152" s="5">
        <v>0.025105575</v>
      </c>
      <c r="U152" s="4">
        <v>0.69157</v>
      </c>
      <c r="V152" s="5"/>
      <c r="W152" s="35">
        <v>-0.8563</v>
      </c>
      <c r="X152" s="5">
        <v>-1.6537858</v>
      </c>
      <c r="Y152" s="5"/>
      <c r="Z152" s="15"/>
      <c r="AA152" s="26"/>
      <c r="AB152" s="8">
        <v>0.5127827</v>
      </c>
      <c r="AC152" s="8">
        <v>1.0929</v>
      </c>
      <c r="AD152" s="6">
        <v>-3.146632</v>
      </c>
      <c r="AE152" s="6">
        <v>-7.0867634</v>
      </c>
      <c r="AF152" s="3"/>
      <c r="AG152" s="4">
        <v>3.728351</v>
      </c>
      <c r="AH152" s="4">
        <v>4.098488</v>
      </c>
      <c r="AI152" s="7">
        <v>0.5</v>
      </c>
      <c r="AJ152" s="7">
        <v>6.59</v>
      </c>
      <c r="AK152" s="14">
        <v>-1.3025</v>
      </c>
      <c r="AL152" s="14">
        <v>9.069579</v>
      </c>
      <c r="AM152" s="14"/>
    </row>
    <row r="153">
      <c r="A153" s="9" t="s">
        <v>190</v>
      </c>
      <c r="B153" s="4">
        <v>17.106</v>
      </c>
      <c r="C153" s="13">
        <v>0.2433</v>
      </c>
      <c r="D153" s="3">
        <v>-0.020163307</v>
      </c>
      <c r="E153" s="4">
        <v>-2.3371084</v>
      </c>
      <c r="F153" s="5">
        <v>0.4117904</v>
      </c>
      <c r="G153" s="2" t="s">
        <v>39</v>
      </c>
      <c r="H153" s="5"/>
      <c r="I153" s="5">
        <v>0.46644452</v>
      </c>
      <c r="J153" s="5">
        <v>-0.54337656</v>
      </c>
      <c r="K153" s="5"/>
      <c r="L153" s="6">
        <v>1.801192</v>
      </c>
      <c r="M153" s="4">
        <v>-2.488</v>
      </c>
      <c r="N153" s="5">
        <v>1.5482265</v>
      </c>
      <c r="O153" s="6">
        <v>3.3585</v>
      </c>
      <c r="P153" s="5"/>
      <c r="Q153" s="7" t="s">
        <v>39</v>
      </c>
      <c r="R153" s="5">
        <v>0.0</v>
      </c>
      <c r="S153" s="4" t="s">
        <v>39</v>
      </c>
      <c r="T153" s="5">
        <v>0.23884386</v>
      </c>
      <c r="U153" s="4">
        <v>-2.397</v>
      </c>
      <c r="V153" s="5"/>
      <c r="W153" s="35">
        <v>-0.8556</v>
      </c>
      <c r="X153" s="5">
        <v>-1.0841717</v>
      </c>
      <c r="Y153" s="5"/>
      <c r="Z153" s="15"/>
      <c r="AA153" s="25" t="s">
        <v>39</v>
      </c>
      <c r="AB153" s="8">
        <v>0.008768853</v>
      </c>
      <c r="AC153" s="8">
        <v>0.065</v>
      </c>
      <c r="AD153" s="6">
        <v>0.24174288</v>
      </c>
      <c r="AE153" s="6">
        <v>0.90313506</v>
      </c>
      <c r="AF153" s="3"/>
      <c r="AG153" s="4">
        <v>0.15</v>
      </c>
      <c r="AH153" s="4">
        <v>-2.247</v>
      </c>
      <c r="AI153" s="7">
        <v>0.0957</v>
      </c>
      <c r="AJ153" s="7">
        <v>4.15</v>
      </c>
      <c r="AK153" s="14">
        <v>-9.295</v>
      </c>
      <c r="AL153" s="14">
        <v>0.45438898</v>
      </c>
      <c r="AM153" s="2"/>
    </row>
    <row r="154">
      <c r="A154" s="9" t="s">
        <v>191</v>
      </c>
      <c r="B154" s="4">
        <v>65.716</v>
      </c>
      <c r="C154" s="13">
        <v>-1.3003473</v>
      </c>
      <c r="D154" s="3">
        <v>-0.33494318</v>
      </c>
      <c r="E154" s="4">
        <v>-14.714452</v>
      </c>
      <c r="F154" s="5">
        <v>9.561908</v>
      </c>
      <c r="G154" s="3">
        <v>1.1033568</v>
      </c>
      <c r="H154" s="5"/>
      <c r="I154" s="5">
        <v>1.7443241</v>
      </c>
      <c r="J154" s="2" t="s">
        <v>39</v>
      </c>
      <c r="K154" s="5"/>
      <c r="L154" s="6">
        <v>-4.3211327</v>
      </c>
      <c r="M154" s="4">
        <v>-89.477</v>
      </c>
      <c r="N154" s="5">
        <v>4.5556235</v>
      </c>
      <c r="O154" s="6">
        <v>-5.1852</v>
      </c>
      <c r="P154" s="5"/>
      <c r="Q154" s="7" t="s">
        <v>39</v>
      </c>
      <c r="R154" s="5">
        <v>0.0</v>
      </c>
      <c r="S154" s="4" t="s">
        <v>39</v>
      </c>
      <c r="T154" s="5">
        <v>0.570021</v>
      </c>
      <c r="U154" s="4">
        <v>-0.758</v>
      </c>
      <c r="V154" s="5"/>
      <c r="W154" s="35">
        <v>-3.404</v>
      </c>
      <c r="X154" s="5">
        <v>20.00581</v>
      </c>
      <c r="Y154" s="2"/>
      <c r="Z154" s="15"/>
      <c r="AA154" s="26"/>
      <c r="AB154" s="8">
        <v>0.12582895</v>
      </c>
      <c r="AC154" s="8">
        <v>0.0612</v>
      </c>
      <c r="AD154" s="15"/>
      <c r="AE154" s="6">
        <v>-0.083943084</v>
      </c>
      <c r="AF154" s="3"/>
      <c r="AG154" s="4">
        <v>7.72</v>
      </c>
      <c r="AH154" s="4">
        <v>7.510975</v>
      </c>
      <c r="AI154" s="7" t="s">
        <v>39</v>
      </c>
      <c r="AJ154" s="7">
        <v>12.87</v>
      </c>
      <c r="AK154" s="2" t="s">
        <v>39</v>
      </c>
      <c r="AL154" s="2" t="s">
        <v>39</v>
      </c>
      <c r="AM154" s="2"/>
    </row>
    <row r="155">
      <c r="A155" s="9" t="s">
        <v>192</v>
      </c>
      <c r="B155" s="4">
        <v>10150.042</v>
      </c>
      <c r="C155" s="13">
        <v>0.8129</v>
      </c>
      <c r="D155" s="3">
        <v>0.22323568</v>
      </c>
      <c r="E155" s="4">
        <v>0.5798512</v>
      </c>
      <c r="F155" s="5">
        <v>-1.3580754</v>
      </c>
      <c r="G155" s="3">
        <v>-0.44589546</v>
      </c>
      <c r="H155" s="5"/>
      <c r="I155" s="5">
        <v>0.2051357</v>
      </c>
      <c r="J155" s="5">
        <v>0.05466539</v>
      </c>
      <c r="K155" s="5"/>
      <c r="L155" s="6">
        <v>-2.6706924</v>
      </c>
      <c r="M155" s="4">
        <v>706.104</v>
      </c>
      <c r="N155" s="5">
        <v>-0.6200253</v>
      </c>
      <c r="O155" s="6">
        <v>97402.26</v>
      </c>
      <c r="P155" s="2"/>
      <c r="Q155" s="7" t="s">
        <v>39</v>
      </c>
      <c r="R155" s="5">
        <v>0.0</v>
      </c>
      <c r="S155" s="4">
        <v>1741.95</v>
      </c>
      <c r="T155" s="5">
        <v>0.05863051</v>
      </c>
      <c r="U155" s="4">
        <v>-199.858</v>
      </c>
      <c r="V155" s="5"/>
      <c r="W155" s="35">
        <v>0.0027</v>
      </c>
      <c r="X155" s="5">
        <v>0.1579656</v>
      </c>
      <c r="Y155" s="5"/>
      <c r="Z155" s="6">
        <v>277.0452</v>
      </c>
      <c r="AA155" s="25"/>
      <c r="AB155" s="8">
        <v>0.95753914</v>
      </c>
      <c r="AC155" s="8">
        <v>43.9115</v>
      </c>
      <c r="AD155" s="6">
        <v>17.1561</v>
      </c>
      <c r="AE155" s="6">
        <v>13.48125</v>
      </c>
      <c r="AF155" s="3"/>
      <c r="AG155" s="4">
        <v>107.992355</v>
      </c>
      <c r="AH155" s="4">
        <v>105.47551</v>
      </c>
      <c r="AI155" s="7">
        <v>1.78</v>
      </c>
      <c r="AJ155" s="7">
        <v>60.5</v>
      </c>
      <c r="AK155" s="14">
        <v>554.856</v>
      </c>
      <c r="AL155" s="14">
        <v>6.5908885</v>
      </c>
      <c r="AM155" s="14"/>
    </row>
    <row r="156">
      <c r="A156" s="9" t="s">
        <v>193</v>
      </c>
      <c r="B156" s="4">
        <v>7.27036</v>
      </c>
      <c r="C156" s="13">
        <v>-0.8188</v>
      </c>
      <c r="D156" s="3">
        <v>0.8794849</v>
      </c>
      <c r="E156" s="4">
        <v>-1.788959</v>
      </c>
      <c r="F156" s="5">
        <v>-13.186818</v>
      </c>
      <c r="G156" s="3">
        <v>0.22056136</v>
      </c>
      <c r="H156" s="5"/>
      <c r="I156" s="5">
        <v>1.9214729</v>
      </c>
      <c r="J156" s="5">
        <v>-2.8090107</v>
      </c>
      <c r="K156" s="5"/>
      <c r="L156" s="6">
        <v>8.339096</v>
      </c>
      <c r="M156" s="4">
        <v>-8.12943</v>
      </c>
      <c r="N156" s="5">
        <v>0.62286323</v>
      </c>
      <c r="O156" s="6">
        <v>1.0635</v>
      </c>
      <c r="P156" s="5"/>
      <c r="Q156" s="7" t="s">
        <v>39</v>
      </c>
      <c r="R156" s="5">
        <v>0.0</v>
      </c>
      <c r="S156" s="4" t="s">
        <v>39</v>
      </c>
      <c r="T156" s="5">
        <v>0.015145744</v>
      </c>
      <c r="U156" s="4">
        <v>1.75514</v>
      </c>
      <c r="V156" s="5"/>
      <c r="W156" s="35">
        <v>-0.4779</v>
      </c>
      <c r="X156" s="5">
        <v>-1.1452115</v>
      </c>
      <c r="Y156" s="5"/>
      <c r="Z156" s="15"/>
      <c r="AA156" s="26"/>
      <c r="AB156" s="8">
        <v>0.98372394</v>
      </c>
      <c r="AC156" s="8">
        <v>0.397</v>
      </c>
      <c r="AD156" s="6">
        <v>-0.4361448</v>
      </c>
      <c r="AE156" s="6">
        <v>-1.0956694</v>
      </c>
      <c r="AF156" s="3"/>
      <c r="AG156" s="4">
        <v>7.152027</v>
      </c>
      <c r="AH156" s="4">
        <v>8.907167</v>
      </c>
      <c r="AI156" s="7">
        <v>0.7902</v>
      </c>
      <c r="AJ156" s="7">
        <v>12.22</v>
      </c>
      <c r="AK156" s="14">
        <v>-20.42252</v>
      </c>
      <c r="AL156" s="14">
        <v>-5.624979</v>
      </c>
      <c r="AM156" s="14"/>
    </row>
    <row r="157">
      <c r="A157" s="9" t="s">
        <v>194</v>
      </c>
      <c r="B157" s="4">
        <v>135.6541</v>
      </c>
      <c r="C157" s="13">
        <v>0.0666</v>
      </c>
      <c r="D157" s="3">
        <v>0.075975224</v>
      </c>
      <c r="E157" s="4">
        <v>-2.0386822</v>
      </c>
      <c r="F157" s="5">
        <v>13.994905</v>
      </c>
      <c r="G157" s="3">
        <v>-0.39302942</v>
      </c>
      <c r="H157" s="5"/>
      <c r="I157" s="5">
        <v>0.27138817</v>
      </c>
      <c r="J157" s="5">
        <v>0.021056643</v>
      </c>
      <c r="K157" s="5"/>
      <c r="L157" s="6">
        <v>-79.87937</v>
      </c>
      <c r="M157" s="4">
        <v>-2.78573</v>
      </c>
      <c r="N157" s="5">
        <v>0.41191292</v>
      </c>
      <c r="O157" s="6">
        <v>7.5795</v>
      </c>
      <c r="P157" s="5"/>
      <c r="Q157" s="7">
        <v>1.48104</v>
      </c>
      <c r="R157" s="5">
        <v>0.010917768</v>
      </c>
      <c r="S157" s="4">
        <v>1.87568</v>
      </c>
      <c r="T157" s="5">
        <v>0.025680872</v>
      </c>
      <c r="U157" s="4">
        <v>12.20067</v>
      </c>
      <c r="V157" s="5"/>
      <c r="W157" s="35">
        <v>-0.0542</v>
      </c>
      <c r="X157" s="5">
        <v>-0.19827482</v>
      </c>
      <c r="Y157" s="5"/>
      <c r="Z157" s="15"/>
      <c r="AA157" s="26"/>
      <c r="AB157" s="8">
        <v>0.085205</v>
      </c>
      <c r="AC157" s="8">
        <v>0.5748</v>
      </c>
      <c r="AD157" s="6">
        <v>8.317789</v>
      </c>
      <c r="AE157" s="6">
        <v>-8.528859</v>
      </c>
      <c r="AF157" s="3"/>
      <c r="AG157" s="4">
        <v>11.51124</v>
      </c>
      <c r="AH157" s="4">
        <v>23.7591</v>
      </c>
      <c r="AI157" s="7">
        <v>6.02</v>
      </c>
      <c r="AJ157" s="7">
        <v>1.92</v>
      </c>
      <c r="AK157" s="14">
        <v>2.85642</v>
      </c>
      <c r="AL157" s="14">
        <v>-0.56063867</v>
      </c>
      <c r="AM157" s="14"/>
    </row>
    <row r="158">
      <c r="A158" s="9" t="s">
        <v>195</v>
      </c>
      <c r="B158" s="4">
        <v>3.68127</v>
      </c>
      <c r="C158" s="13">
        <v>0.3787</v>
      </c>
      <c r="D158" s="3">
        <v>0.22673605</v>
      </c>
      <c r="E158" s="4">
        <v>-0.043152854</v>
      </c>
      <c r="F158" s="5">
        <v>0.09404252</v>
      </c>
      <c r="G158" s="3">
        <v>0.49658448</v>
      </c>
      <c r="H158" s="5"/>
      <c r="I158" s="5">
        <v>0.4852836</v>
      </c>
      <c r="J158" s="5">
        <v>-0.10199469</v>
      </c>
      <c r="K158" s="5"/>
      <c r="L158" s="6">
        <v>0.13825642</v>
      </c>
      <c r="M158" s="4">
        <v>-0.05238</v>
      </c>
      <c r="N158" s="5">
        <v>1.5333724</v>
      </c>
      <c r="O158" s="6">
        <v>3.3366</v>
      </c>
      <c r="P158" s="2"/>
      <c r="Q158" s="7" t="s">
        <v>39</v>
      </c>
      <c r="R158" s="5">
        <v>0.0</v>
      </c>
      <c r="S158" s="4" t="s">
        <v>39</v>
      </c>
      <c r="T158" s="5">
        <v>0.03158488</v>
      </c>
      <c r="U158" s="4">
        <v>0.41529</v>
      </c>
      <c r="V158" s="5"/>
      <c r="W158" s="35">
        <v>-0.4212</v>
      </c>
      <c r="X158" s="5">
        <v>-0.7795928</v>
      </c>
      <c r="Y158" s="5"/>
      <c r="Z158" s="15"/>
      <c r="AA158" s="25" t="s">
        <v>39</v>
      </c>
      <c r="AB158" s="8">
        <v>3.507784</v>
      </c>
      <c r="AC158" s="8">
        <v>25.1039</v>
      </c>
      <c r="AD158" s="6">
        <v>-35.497883</v>
      </c>
      <c r="AE158" s="6">
        <v>-254.4557</v>
      </c>
      <c r="AF158" s="3"/>
      <c r="AG158" s="4">
        <v>12.073334</v>
      </c>
      <c r="AH158" s="4">
        <v>13.32839</v>
      </c>
      <c r="AI158" s="7">
        <v>1.32</v>
      </c>
      <c r="AJ158" s="7">
        <v>9.29</v>
      </c>
      <c r="AK158" s="14">
        <v>-0.37547</v>
      </c>
      <c r="AL158" s="14">
        <v>0.05235573</v>
      </c>
      <c r="AM158" s="14"/>
    </row>
    <row r="159">
      <c r="A159" s="9" t="s">
        <v>196</v>
      </c>
      <c r="B159" s="4">
        <v>10.262</v>
      </c>
      <c r="C159" s="13">
        <v>0.0893</v>
      </c>
      <c r="D159" s="3">
        <v>0.113310106</v>
      </c>
      <c r="E159" s="4">
        <v>-0.2333175</v>
      </c>
      <c r="F159" s="5">
        <v>-15.697605</v>
      </c>
      <c r="G159" s="3">
        <v>0.01755081</v>
      </c>
      <c r="H159" s="5"/>
      <c r="I159" s="5">
        <v>0.62560904</v>
      </c>
      <c r="J159" s="5">
        <v>-0.5476515</v>
      </c>
      <c r="K159" s="5"/>
      <c r="L159" s="6">
        <v>80.57172</v>
      </c>
      <c r="M159" s="4">
        <v>-3.336</v>
      </c>
      <c r="N159" s="5">
        <v>0.5754701</v>
      </c>
      <c r="O159" s="6">
        <v>1.6822</v>
      </c>
      <c r="P159" s="5"/>
      <c r="Q159" s="7" t="s">
        <v>39</v>
      </c>
      <c r="R159" s="5">
        <v>0.0</v>
      </c>
      <c r="S159" s="4" t="s">
        <v>39</v>
      </c>
      <c r="T159" s="5">
        <v>0.07101176</v>
      </c>
      <c r="U159" s="4">
        <v>-1.649</v>
      </c>
      <c r="V159" s="5"/>
      <c r="W159" s="35">
        <v>-0.1968</v>
      </c>
      <c r="X159" s="5">
        <v>-0.24118109</v>
      </c>
      <c r="Y159" s="5"/>
      <c r="Z159" s="15"/>
      <c r="AA159" s="26"/>
      <c r="AB159" s="8">
        <v>0.80063534</v>
      </c>
      <c r="AC159" s="8">
        <v>0.4106</v>
      </c>
      <c r="AD159" s="6">
        <v>-1.1685266</v>
      </c>
      <c r="AE159" s="6">
        <v>-1.9685612</v>
      </c>
      <c r="AF159" s="3"/>
      <c r="AG159" s="4">
        <v>8.711658</v>
      </c>
      <c r="AH159" s="4">
        <v>6.56712</v>
      </c>
      <c r="AI159" s="7">
        <v>0.3905</v>
      </c>
      <c r="AJ159" s="7">
        <v>21.04</v>
      </c>
      <c r="AK159" s="14">
        <v>-5.62</v>
      </c>
      <c r="AL159" s="14">
        <v>7.593272</v>
      </c>
      <c r="AM159" s="14"/>
    </row>
    <row r="160">
      <c r="A160" s="9" t="s">
        <v>197</v>
      </c>
      <c r="B160" s="4">
        <v>21.95684</v>
      </c>
      <c r="C160" s="13">
        <v>-0.2668</v>
      </c>
      <c r="D160" s="3">
        <v>-0.07397186</v>
      </c>
      <c r="E160" s="4">
        <v>-3.2131746</v>
      </c>
      <c r="F160" s="5">
        <v>-0.26648843</v>
      </c>
      <c r="G160" s="3">
        <v>1.1249601</v>
      </c>
      <c r="H160" s="5"/>
      <c r="I160" s="5">
        <v>0.8345067</v>
      </c>
      <c r="J160" s="5">
        <v>-0.633153</v>
      </c>
      <c r="K160" s="5"/>
      <c r="L160" s="6">
        <v>-0.16880623</v>
      </c>
      <c r="M160" s="4">
        <v>-8.4034</v>
      </c>
      <c r="N160" s="5">
        <v>1.6290078</v>
      </c>
      <c r="O160" s="6">
        <v>2.061</v>
      </c>
      <c r="P160" s="5"/>
      <c r="Q160" s="7" t="s">
        <v>39</v>
      </c>
      <c r="R160" s="5">
        <v>0.0</v>
      </c>
      <c r="S160" s="4" t="s">
        <v>39</v>
      </c>
      <c r="T160" s="5">
        <v>0.10095256</v>
      </c>
      <c r="U160" s="4">
        <v>-1.83706</v>
      </c>
      <c r="V160" s="5"/>
      <c r="W160" s="35">
        <v>-0.3321</v>
      </c>
      <c r="X160" s="5">
        <v>-0.5599705</v>
      </c>
      <c r="Y160" s="5"/>
      <c r="Z160" s="15"/>
      <c r="AA160" s="26"/>
      <c r="AB160" s="8">
        <v>0.030547166</v>
      </c>
      <c r="AC160" s="8">
        <v>0.0349</v>
      </c>
      <c r="AD160" s="6">
        <v>0.08389743</v>
      </c>
      <c r="AE160" s="6">
        <v>0.13879406</v>
      </c>
      <c r="AF160" s="3"/>
      <c r="AG160" s="4">
        <v>0.670718</v>
      </c>
      <c r="AH160" s="4">
        <v>-1.166342</v>
      </c>
      <c r="AI160" s="7">
        <v>0.49</v>
      </c>
      <c r="AJ160" s="7">
        <v>4.47</v>
      </c>
      <c r="AK160" s="14">
        <v>-13.90204</v>
      </c>
      <c r="AL160" s="14">
        <v>0.043477345</v>
      </c>
      <c r="AM160" s="14"/>
    </row>
    <row r="161">
      <c r="A161" s="9" t="s">
        <v>198</v>
      </c>
      <c r="B161" s="4">
        <v>16.79</v>
      </c>
      <c r="C161" s="13">
        <v>-0.1547</v>
      </c>
      <c r="D161" s="3">
        <v>0.07694482</v>
      </c>
      <c r="E161" s="4">
        <v>-0.035829015</v>
      </c>
      <c r="F161" s="5">
        <v>-0.38729835</v>
      </c>
      <c r="G161" s="3">
        <v>0.06971189</v>
      </c>
      <c r="H161" s="5"/>
      <c r="I161" s="5">
        <v>0.64091724</v>
      </c>
      <c r="J161" s="5">
        <v>-0.2347826</v>
      </c>
      <c r="K161" s="5"/>
      <c r="L161" s="6">
        <v>2.696745</v>
      </c>
      <c r="M161" s="4">
        <v>-5.172</v>
      </c>
      <c r="N161" s="5">
        <v>0.83608145</v>
      </c>
      <c r="O161" s="6">
        <v>3.3401</v>
      </c>
      <c r="P161" s="5"/>
      <c r="Q161" s="7" t="s">
        <v>39</v>
      </c>
      <c r="R161" s="5">
        <v>0.0</v>
      </c>
      <c r="S161" s="4" t="s">
        <v>39</v>
      </c>
      <c r="T161" s="5">
        <v>0.016470782</v>
      </c>
      <c r="U161" s="4">
        <v>1.696</v>
      </c>
      <c r="V161" s="5"/>
      <c r="W161" s="35">
        <v>-0.3979</v>
      </c>
      <c r="X161" s="5">
        <v>-1.2577566</v>
      </c>
      <c r="Y161" s="5"/>
      <c r="Z161" s="15"/>
      <c r="AA161" s="26"/>
      <c r="AB161" s="8">
        <v>1.7590929</v>
      </c>
      <c r="AC161" s="8">
        <v>8.8113</v>
      </c>
      <c r="AD161" s="6">
        <v>-7.9226713</v>
      </c>
      <c r="AE161" s="6">
        <v>-6.0385094</v>
      </c>
      <c r="AF161" s="3"/>
      <c r="AG161" s="4">
        <v>29.417902</v>
      </c>
      <c r="AH161" s="4">
        <v>31.23117</v>
      </c>
      <c r="AI161" s="7">
        <v>0.2556</v>
      </c>
      <c r="AJ161" s="7">
        <v>117.67</v>
      </c>
      <c r="AK161" s="14">
        <v>-3.942</v>
      </c>
      <c r="AL161" s="14">
        <v>-0.42140028</v>
      </c>
      <c r="AM161" s="14"/>
    </row>
    <row r="162">
      <c r="A162" s="9" t="s">
        <v>199</v>
      </c>
      <c r="B162" s="4">
        <v>15.41941</v>
      </c>
      <c r="C162" s="13">
        <v>0.0607</v>
      </c>
      <c r="D162" s="3">
        <v>0.07007449</v>
      </c>
      <c r="E162" s="4">
        <v>0.023760127</v>
      </c>
      <c r="F162" s="5">
        <v>1.2727077</v>
      </c>
      <c r="G162" s="3">
        <v>-0.61377084</v>
      </c>
      <c r="H162" s="5"/>
      <c r="I162" s="5">
        <v>0.1495135</v>
      </c>
      <c r="J162" s="5">
        <v>0.16130449</v>
      </c>
      <c r="K162" s="5"/>
      <c r="L162" s="6">
        <v>3.4413104</v>
      </c>
      <c r="M162" s="4">
        <v>0.87223</v>
      </c>
      <c r="N162" s="5">
        <v>0.5294971</v>
      </c>
      <c r="O162" s="6">
        <v>10.7325</v>
      </c>
      <c r="P162" s="5"/>
      <c r="Q162" s="7" t="s">
        <v>39</v>
      </c>
      <c r="R162" s="5">
        <v>0.0</v>
      </c>
      <c r="S162" s="4">
        <v>0.63563</v>
      </c>
      <c r="T162" s="5">
        <v>0.039167274</v>
      </c>
      <c r="U162" s="4">
        <v>6.12366</v>
      </c>
      <c r="V162" s="5"/>
      <c r="W162" s="35">
        <v>0.0319</v>
      </c>
      <c r="X162" s="5">
        <v>0.19290355</v>
      </c>
      <c r="Y162" s="5"/>
      <c r="Z162" s="6">
        <v>14.587464</v>
      </c>
      <c r="AA162" s="26"/>
      <c r="AB162" s="8">
        <v>0.49946508</v>
      </c>
      <c r="AC162" s="8">
        <v>2.8134</v>
      </c>
      <c r="AD162" s="6">
        <v>5.5584598</v>
      </c>
      <c r="AE162" s="6">
        <v>15.850306</v>
      </c>
      <c r="AF162" s="3"/>
      <c r="AG162" s="4">
        <v>8.552972</v>
      </c>
      <c r="AH162" s="4">
        <v>13.825112</v>
      </c>
      <c r="AI162" s="7">
        <v>0.3466</v>
      </c>
      <c r="AJ162" s="7">
        <v>22.22</v>
      </c>
      <c r="AK162" s="14">
        <v>2.48722</v>
      </c>
      <c r="AL162" s="14">
        <v>0.15758952</v>
      </c>
      <c r="AM162" s="14"/>
    </row>
    <row r="163">
      <c r="A163" s="9" t="s">
        <v>200</v>
      </c>
      <c r="B163" s="4">
        <v>1128.3</v>
      </c>
      <c r="C163" s="13">
        <v>-0.1976</v>
      </c>
      <c r="D163" s="3">
        <v>0.1852814</v>
      </c>
      <c r="E163" s="4">
        <v>-0.2637206</v>
      </c>
      <c r="F163" s="5">
        <v>-1.0436836</v>
      </c>
      <c r="G163" s="3">
        <v>0.17853293</v>
      </c>
      <c r="H163" s="5"/>
      <c r="I163" s="5">
        <v>0.17725782</v>
      </c>
      <c r="J163" s="5">
        <v>0.044934858</v>
      </c>
      <c r="K163" s="5"/>
      <c r="L163" s="6">
        <v>4.02633</v>
      </c>
      <c r="M163" s="4">
        <v>-114.9</v>
      </c>
      <c r="N163" s="5">
        <v>0.9671717</v>
      </c>
      <c r="O163" s="6">
        <v>2.5197</v>
      </c>
      <c r="P163" s="5"/>
      <c r="Q163" s="7" t="s">
        <v>39</v>
      </c>
      <c r="R163" s="5">
        <v>0.0</v>
      </c>
      <c r="S163" s="4">
        <v>32.9</v>
      </c>
      <c r="T163" s="5">
        <v>0.035936646</v>
      </c>
      <c r="U163" s="4">
        <v>330.9</v>
      </c>
      <c r="V163" s="5"/>
      <c r="W163" s="35">
        <v>-0.0043</v>
      </c>
      <c r="X163" s="5">
        <v>-0.0115336655</v>
      </c>
      <c r="Y163" s="5"/>
      <c r="Z163" s="15"/>
      <c r="AA163" s="26"/>
      <c r="AB163" s="8">
        <v>0.06640096</v>
      </c>
      <c r="AC163" s="8">
        <v>0.23354177</v>
      </c>
      <c r="AD163" s="6">
        <v>8.004343</v>
      </c>
      <c r="AE163" s="6">
        <v>-3.5319426</v>
      </c>
      <c r="AF163" s="3"/>
      <c r="AG163" s="4">
        <v>74.9202</v>
      </c>
      <c r="AH163" s="4">
        <v>405.8202</v>
      </c>
      <c r="AI163" s="7" t="s">
        <v>39</v>
      </c>
      <c r="AJ163" s="7">
        <v>14.03</v>
      </c>
      <c r="AK163" s="14">
        <v>50.7</v>
      </c>
      <c r="AL163" s="14">
        <v>-0.65580446</v>
      </c>
      <c r="AM163" s="14"/>
    </row>
    <row r="164">
      <c r="A164" s="9" t="s">
        <v>201</v>
      </c>
      <c r="B164" s="4">
        <v>103.3</v>
      </c>
      <c r="C164" s="13">
        <v>0.1222</v>
      </c>
      <c r="D164" s="3">
        <v>0.35344943</v>
      </c>
      <c r="E164" s="4">
        <v>-0.025755597</v>
      </c>
      <c r="F164" s="5">
        <v>-0.43641752</v>
      </c>
      <c r="G164" s="3">
        <v>-0.21342698</v>
      </c>
      <c r="H164" s="5"/>
      <c r="I164" s="5">
        <v>0.3553727</v>
      </c>
      <c r="J164" s="5">
        <v>0.296757</v>
      </c>
      <c r="K164" s="5"/>
      <c r="L164" s="6">
        <v>-22.492249</v>
      </c>
      <c r="M164" s="4">
        <v>8.136</v>
      </c>
      <c r="N164" s="5">
        <v>0.67585975</v>
      </c>
      <c r="O164" s="6">
        <v>3.6086</v>
      </c>
      <c r="P164" s="5"/>
      <c r="Q164" s="7" t="s">
        <v>39</v>
      </c>
      <c r="R164" s="5">
        <v>0.0</v>
      </c>
      <c r="S164" s="4">
        <v>8.483</v>
      </c>
      <c r="T164" s="5">
        <v>0.04594296</v>
      </c>
      <c r="U164" s="4">
        <v>100.094</v>
      </c>
      <c r="V164" s="5"/>
      <c r="W164" s="35">
        <v>-0.0879</v>
      </c>
      <c r="X164" s="5">
        <v>-2.7442183</v>
      </c>
      <c r="Y164" s="5"/>
      <c r="Z164" s="15"/>
      <c r="AA164" s="25">
        <v>1.3480393</v>
      </c>
      <c r="AB164" s="8">
        <v>0.30445305</v>
      </c>
      <c r="AC164" s="8">
        <v>4.7947</v>
      </c>
      <c r="AD164" s="6">
        <v>4.2911105</v>
      </c>
      <c r="AE164" s="6">
        <v>16.168142</v>
      </c>
      <c r="AF164" s="3"/>
      <c r="AG164" s="4">
        <v>24.51</v>
      </c>
      <c r="AH164" s="4">
        <v>131.544</v>
      </c>
      <c r="AI164" s="7">
        <v>0.05</v>
      </c>
      <c r="AJ164" s="7" t="s">
        <v>39</v>
      </c>
      <c r="AK164" s="14">
        <v>30.655</v>
      </c>
      <c r="AL164" s="14">
        <v>3.9716187</v>
      </c>
      <c r="AM164" s="14"/>
    </row>
    <row r="165">
      <c r="A165" s="9" t="s">
        <v>202</v>
      </c>
      <c r="B165" s="4">
        <v>0.0</v>
      </c>
      <c r="C165" s="13">
        <v>-0.2809</v>
      </c>
      <c r="D165" s="3">
        <v>-0.5717671</v>
      </c>
      <c r="E165" s="4">
        <v>-0.01564059</v>
      </c>
      <c r="F165" s="5">
        <v>-0.4067333</v>
      </c>
      <c r="G165" s="3">
        <v>-0.15663153</v>
      </c>
      <c r="H165" s="5"/>
      <c r="I165" s="5">
        <v>3.0746627</v>
      </c>
      <c r="J165" s="5">
        <v>-6.205993</v>
      </c>
      <c r="K165" s="5"/>
      <c r="L165" s="6">
        <v>0.21590368</v>
      </c>
      <c r="M165" s="4">
        <v>-0.33634</v>
      </c>
      <c r="N165" s="5">
        <v>1.0059519</v>
      </c>
      <c r="O165" s="6">
        <v>2.188</v>
      </c>
      <c r="P165" s="5"/>
      <c r="Q165" s="7">
        <v>0.00447</v>
      </c>
      <c r="R165" s="5">
        <v>0.046219707</v>
      </c>
      <c r="S165" s="4">
        <v>0.04178</v>
      </c>
      <c r="T165" s="5">
        <v>0.04922011</v>
      </c>
      <c r="U165" s="4">
        <v>0.33191</v>
      </c>
      <c r="V165" s="5"/>
      <c r="W165" s="35">
        <v>-0.7815</v>
      </c>
      <c r="X165" s="5">
        <v>-2.7925336</v>
      </c>
      <c r="Y165" s="5"/>
      <c r="Z165" s="15"/>
      <c r="AA165" s="25" t="s">
        <v>39</v>
      </c>
      <c r="AB165" s="8"/>
      <c r="AC165" s="8">
        <v>9.8196</v>
      </c>
      <c r="AD165" s="6">
        <v>-2.740977</v>
      </c>
      <c r="AE165" s="6">
        <v>-7.1275673</v>
      </c>
      <c r="AF165" s="3"/>
      <c r="AG165" s="4">
        <v>2.0653758</v>
      </c>
      <c r="AH165" s="4">
        <v>2.397286</v>
      </c>
      <c r="AI165" s="7">
        <v>0.05</v>
      </c>
      <c r="AJ165" s="7">
        <v>48.83</v>
      </c>
      <c r="AK165" s="14">
        <v>-0.87461</v>
      </c>
      <c r="AL165" s="14">
        <v>-0.22363165</v>
      </c>
      <c r="AM165" s="14"/>
    </row>
    <row r="166">
      <c r="A166" s="9" t="s">
        <v>203</v>
      </c>
      <c r="B166" s="16">
        <v>82.51759</v>
      </c>
      <c r="C166" s="29">
        <v>0.0494</v>
      </c>
      <c r="D166" s="30">
        <v>0.056337107</v>
      </c>
      <c r="E166" s="16">
        <v>178.56522</v>
      </c>
      <c r="F166" s="20">
        <v>0.33801934</v>
      </c>
      <c r="G166" s="30">
        <v>0.21313697</v>
      </c>
      <c r="H166" s="20"/>
      <c r="I166" s="20">
        <v>0.07356553</v>
      </c>
      <c r="J166" s="20">
        <v>0.5239655</v>
      </c>
      <c r="K166" s="20"/>
      <c r="L166" s="21">
        <v>4.1225615</v>
      </c>
      <c r="M166" s="16">
        <v>-99.24007</v>
      </c>
      <c r="N166" s="20">
        <v>6.568732</v>
      </c>
      <c r="O166" s="21">
        <v>52.15235</v>
      </c>
      <c r="P166" s="20"/>
      <c r="Q166" s="22" t="s">
        <v>39</v>
      </c>
      <c r="R166" s="20">
        <v>0.0</v>
      </c>
      <c r="S166" s="16" t="s">
        <v>39</v>
      </c>
      <c r="T166" s="20">
        <v>0.0337072</v>
      </c>
      <c r="U166" s="16">
        <v>494.4975</v>
      </c>
      <c r="V166" s="20"/>
      <c r="W166" s="20">
        <v>0.0387</v>
      </c>
      <c r="X166" s="20">
        <v>-0.23300119</v>
      </c>
      <c r="Y166" s="20"/>
      <c r="Z166" s="21">
        <v>14.352489</v>
      </c>
      <c r="AA166" s="23" t="s">
        <v>39</v>
      </c>
      <c r="AB166" s="23">
        <v>2.7952514</v>
      </c>
      <c r="AC166" s="23">
        <v>84.4579</v>
      </c>
      <c r="AD166" s="21">
        <v>16.77185</v>
      </c>
      <c r="AE166" s="21">
        <v>-7.3070707</v>
      </c>
      <c r="AF166" s="30"/>
      <c r="AG166" s="16">
        <v>230.65742</v>
      </c>
      <c r="AH166" s="16">
        <v>725.1544</v>
      </c>
      <c r="AI166" s="22">
        <v>65.25</v>
      </c>
      <c r="AJ166" s="22">
        <v>0.09</v>
      </c>
      <c r="AK166" s="34">
        <v>43.23637</v>
      </c>
      <c r="AL166" s="34">
        <v>0.097783834</v>
      </c>
      <c r="AM166" s="34"/>
      <c r="AN166" s="24"/>
      <c r="AO166" s="24"/>
      <c r="AP166" s="24"/>
      <c r="AQ166" s="24"/>
      <c r="AR166" s="24"/>
      <c r="AS166" s="24"/>
      <c r="AT166" s="24"/>
    </row>
    <row r="167">
      <c r="A167" s="9" t="s">
        <v>204</v>
      </c>
      <c r="B167" s="4">
        <v>109.6</v>
      </c>
      <c r="C167" s="13">
        <v>0.0533</v>
      </c>
      <c r="D167" s="3">
        <v>0.1366366</v>
      </c>
      <c r="E167" s="4">
        <v>2.4368553</v>
      </c>
      <c r="F167" s="5">
        <v>-0.062087737</v>
      </c>
      <c r="G167" s="3">
        <v>0.14245614</v>
      </c>
      <c r="H167" s="5"/>
      <c r="I167" s="5">
        <v>0.5879562</v>
      </c>
      <c r="J167" s="2" t="s">
        <v>39</v>
      </c>
      <c r="K167" s="5"/>
      <c r="L167" s="6">
        <v>-1.578915</v>
      </c>
      <c r="M167" s="4">
        <v>11.333</v>
      </c>
      <c r="N167" s="5">
        <v>0.3058014</v>
      </c>
      <c r="O167" s="6">
        <v>52.15235</v>
      </c>
      <c r="P167" s="5"/>
      <c r="Q167" s="7" t="s">
        <v>39</v>
      </c>
      <c r="R167" s="5">
        <v>0.0</v>
      </c>
      <c r="S167" s="4">
        <v>35.17</v>
      </c>
      <c r="T167" s="5">
        <v>0.3844136</v>
      </c>
      <c r="U167" s="4">
        <v>-35.17</v>
      </c>
      <c r="V167" s="5"/>
      <c r="W167" s="5">
        <v>0.3357</v>
      </c>
      <c r="X167" s="5">
        <v>0.6657802</v>
      </c>
      <c r="Y167" s="2"/>
      <c r="Z167" s="6">
        <v>22.385408</v>
      </c>
      <c r="AA167" s="8">
        <v>22.441172</v>
      </c>
      <c r="AB167" s="8">
        <v>5.982582</v>
      </c>
      <c r="AC167" s="8">
        <v>14.8498</v>
      </c>
      <c r="AD167" s="15"/>
      <c r="AE167" s="6">
        <v>54.753464</v>
      </c>
      <c r="AF167" s="3"/>
      <c r="AG167" s="4">
        <v>631.0889</v>
      </c>
      <c r="AH167" s="4">
        <v>620.521</v>
      </c>
      <c r="AI167" s="7">
        <v>54.0</v>
      </c>
      <c r="AJ167" s="7">
        <v>12.02</v>
      </c>
      <c r="AK167" s="2" t="s">
        <v>39</v>
      </c>
      <c r="AL167" s="2" t="s">
        <v>39</v>
      </c>
      <c r="AM167" s="2"/>
    </row>
    <row r="168">
      <c r="A168" s="9" t="s">
        <v>205</v>
      </c>
      <c r="B168" s="4">
        <v>281.738</v>
      </c>
      <c r="C168" s="13">
        <v>-0.0534</v>
      </c>
      <c r="D168" s="3">
        <v>0.13630576</v>
      </c>
      <c r="E168" s="4">
        <v>1.8987385</v>
      </c>
      <c r="F168" s="5">
        <v>2.3394513</v>
      </c>
      <c r="G168" s="3">
        <v>-0.050197065</v>
      </c>
      <c r="H168" s="5"/>
      <c r="I168" s="5">
        <v>0.3549681</v>
      </c>
      <c r="J168" s="5">
        <v>0.17845303</v>
      </c>
      <c r="K168" s="5"/>
      <c r="L168" s="6">
        <v>-12.850806</v>
      </c>
      <c r="M168" s="4">
        <v>33.665</v>
      </c>
      <c r="N168" s="5">
        <v>1.4843475</v>
      </c>
      <c r="O168" s="6">
        <v>25.6301</v>
      </c>
      <c r="P168" s="5"/>
      <c r="Q168" s="7" t="s">
        <v>39</v>
      </c>
      <c r="R168" s="5">
        <v>0.0</v>
      </c>
      <c r="S168" s="4" t="s">
        <v>39</v>
      </c>
      <c r="T168" s="5">
        <v>0.04912355</v>
      </c>
      <c r="U168" s="4">
        <v>211.914</v>
      </c>
      <c r="V168" s="5"/>
      <c r="W168" s="5">
        <v>0.0281</v>
      </c>
      <c r="X168" s="5">
        <v>0.06142528</v>
      </c>
      <c r="Y168" s="5"/>
      <c r="Z168" s="6">
        <v>13.635368</v>
      </c>
      <c r="AA168" s="8">
        <v>5.835024</v>
      </c>
      <c r="AB168" s="8">
        <v>0.8013147</v>
      </c>
      <c r="AC168" s="8">
        <v>0.8389</v>
      </c>
      <c r="AD168" s="6">
        <v>8.705269</v>
      </c>
      <c r="AE168" s="6">
        <v>13.000885</v>
      </c>
      <c r="AF168" s="3"/>
      <c r="AG168" s="4">
        <v>222.9822</v>
      </c>
      <c r="AH168" s="4">
        <v>437.6748</v>
      </c>
      <c r="AI168" s="7">
        <v>25.89</v>
      </c>
      <c r="AJ168" s="7">
        <v>8.72</v>
      </c>
      <c r="AK168" s="14">
        <v>50.277</v>
      </c>
      <c r="AL168" s="14">
        <v>0.37335083</v>
      </c>
      <c r="AM168" s="14"/>
    </row>
    <row r="169">
      <c r="A169" s="9" t="s">
        <v>206</v>
      </c>
      <c r="B169" s="4">
        <v>651.926</v>
      </c>
      <c r="C169" s="13">
        <v>0.129</v>
      </c>
      <c r="D169" s="3">
        <v>0.09015811</v>
      </c>
      <c r="E169" s="4">
        <v>2.815729</v>
      </c>
      <c r="F169" s="5">
        <v>0.8125955</v>
      </c>
      <c r="G169" s="3">
        <v>0.3628814</v>
      </c>
      <c r="H169" s="5"/>
      <c r="I169" s="5">
        <v>0.21929637</v>
      </c>
      <c r="J169" s="5">
        <v>0.09805254</v>
      </c>
      <c r="K169" s="5"/>
      <c r="L169" s="6">
        <v>2.4742074</v>
      </c>
      <c r="M169" s="4">
        <v>65.103</v>
      </c>
      <c r="N169" s="5">
        <v>1.4372792</v>
      </c>
      <c r="O169" s="6">
        <v>52.15235</v>
      </c>
      <c r="P169" s="5"/>
      <c r="Q169" s="7" t="s">
        <v>39</v>
      </c>
      <c r="R169" s="5">
        <v>0.0</v>
      </c>
      <c r="S169" s="4" t="s">
        <v>39</v>
      </c>
      <c r="T169" s="5">
        <v>0.065184824</v>
      </c>
      <c r="U169" s="4">
        <v>18.568</v>
      </c>
      <c r="V169" s="5"/>
      <c r="W169" s="5">
        <v>0.0861</v>
      </c>
      <c r="X169" s="5">
        <v>0.14670849</v>
      </c>
      <c r="Y169" s="5"/>
      <c r="Z169" s="6">
        <v>45.888653</v>
      </c>
      <c r="AA169" s="8">
        <v>30.67227</v>
      </c>
      <c r="AB169" s="8">
        <v>2.923411</v>
      </c>
      <c r="AC169" s="8">
        <v>6.5749</v>
      </c>
      <c r="AD169" s="6">
        <v>30.105213</v>
      </c>
      <c r="AE169" s="6">
        <v>29.559551</v>
      </c>
      <c r="AF169" s="3"/>
      <c r="AG169" s="4">
        <v>1759.6609</v>
      </c>
      <c r="AH169" s="4">
        <v>1924.4155</v>
      </c>
      <c r="AI169" s="7">
        <v>129.21</v>
      </c>
      <c r="AJ169" s="7">
        <v>14.75</v>
      </c>
      <c r="AK169" s="14">
        <v>63.923</v>
      </c>
      <c r="AL169" s="14">
        <v>0.28073972</v>
      </c>
      <c r="AM169" s="14"/>
    </row>
    <row r="170">
      <c r="A170" s="9" t="s">
        <v>207</v>
      </c>
      <c r="B170" s="4">
        <v>11369.0</v>
      </c>
      <c r="C170" s="13">
        <v>0.0087</v>
      </c>
      <c r="D170" s="3">
        <v>0.34644386</v>
      </c>
      <c r="E170" s="4">
        <v>-1.1807358</v>
      </c>
      <c r="F170" s="5">
        <v>-0.33240998</v>
      </c>
      <c r="G170" s="3">
        <v>-0.27644116</v>
      </c>
      <c r="H170" s="5"/>
      <c r="I170" s="5">
        <v>0.16888028</v>
      </c>
      <c r="J170" s="5">
        <v>0.31427565</v>
      </c>
      <c r="K170" s="5"/>
      <c r="L170" s="6">
        <v>0.05339378</v>
      </c>
      <c r="M170" s="4">
        <v>379.0</v>
      </c>
      <c r="N170" s="5">
        <v>-2.984252</v>
      </c>
      <c r="O170" s="6">
        <v>142.1429</v>
      </c>
      <c r="P170" s="5"/>
      <c r="Q170" s="7" t="s">
        <v>39</v>
      </c>
      <c r="R170" s="5">
        <v>0.0</v>
      </c>
      <c r="S170" s="4" t="s">
        <v>39</v>
      </c>
      <c r="T170" s="5">
        <v>0.026206896</v>
      </c>
      <c r="U170" s="4">
        <v>24024.0</v>
      </c>
      <c r="V170" s="5"/>
      <c r="W170" s="5">
        <v>-0.0075</v>
      </c>
      <c r="X170" s="5">
        <v>-0.0637229</v>
      </c>
      <c r="Y170" s="5"/>
      <c r="Z170" s="15"/>
      <c r="AA170" s="8"/>
      <c r="AB170" s="8">
        <v>0.43931496</v>
      </c>
      <c r="AC170" s="8">
        <v>1.3417</v>
      </c>
      <c r="AD170" s="6">
        <v>8.121627</v>
      </c>
      <c r="AE170" s="6">
        <v>76.566154</v>
      </c>
      <c r="AF170" s="3"/>
      <c r="AG170" s="4">
        <v>4998.6035</v>
      </c>
      <c r="AH170" s="4">
        <v>29018.572</v>
      </c>
      <c r="AI170" s="7">
        <v>24.47</v>
      </c>
      <c r="AJ170" s="7">
        <v>204.11</v>
      </c>
      <c r="AK170" s="14">
        <v>3573.0</v>
      </c>
      <c r="AL170" s="14">
        <v>0.035352074</v>
      </c>
      <c r="AM170" s="14"/>
    </row>
    <row r="171">
      <c r="A171" s="9" t="s">
        <v>208</v>
      </c>
      <c r="B171" s="4">
        <v>186.786</v>
      </c>
      <c r="C171" s="13">
        <v>-0.0228</v>
      </c>
      <c r="D171" s="3">
        <v>0.13710967</v>
      </c>
      <c r="E171" s="4">
        <v>1.2447</v>
      </c>
      <c r="F171" s="5">
        <v>-0.1215042</v>
      </c>
      <c r="G171" s="3">
        <v>0.45188266</v>
      </c>
      <c r="H171" s="5"/>
      <c r="I171" s="5">
        <v>0.23261915</v>
      </c>
      <c r="J171" s="5">
        <v>0.26952234</v>
      </c>
      <c r="K171" s="5"/>
      <c r="L171" s="6">
        <v>4.918525</v>
      </c>
      <c r="M171" s="4">
        <v>51.51</v>
      </c>
      <c r="N171" s="5">
        <v>1.1662025</v>
      </c>
      <c r="O171" s="6">
        <v>2.4387</v>
      </c>
      <c r="P171" s="5"/>
      <c r="Q171" s="7">
        <v>12.764</v>
      </c>
      <c r="R171" s="5">
        <v>0.068334885</v>
      </c>
      <c r="S171" s="4">
        <v>33.204</v>
      </c>
      <c r="T171" s="5">
        <v>0.16121028</v>
      </c>
      <c r="U171" s="4">
        <v>-95.4</v>
      </c>
      <c r="V171" s="5"/>
      <c r="W171" s="5">
        <v>0.2226</v>
      </c>
      <c r="X171" s="5">
        <v>0.25203136</v>
      </c>
      <c r="Y171" s="5"/>
      <c r="Z171" s="6">
        <v>31.726522</v>
      </c>
      <c r="AA171" s="8">
        <v>28.648577</v>
      </c>
      <c r="AB171" s="8">
        <v>7.5391808</v>
      </c>
      <c r="AC171" s="8">
        <v>7.997</v>
      </c>
      <c r="AD171" s="6">
        <v>26.077377</v>
      </c>
      <c r="AE171" s="6">
        <v>25.486574</v>
      </c>
      <c r="AF171" s="3"/>
      <c r="AG171" s="4">
        <v>1506.8177</v>
      </c>
      <c r="AH171" s="4">
        <v>1312.8134</v>
      </c>
      <c r="AI171" s="7">
        <v>39.49</v>
      </c>
      <c r="AJ171" s="7">
        <v>35.66</v>
      </c>
      <c r="AK171" s="14">
        <v>50.343</v>
      </c>
      <c r="AL171" s="14">
        <v>-0.10566521</v>
      </c>
      <c r="AM171" s="14"/>
    </row>
    <row r="172">
      <c r="A172" s="9" t="s">
        <v>209</v>
      </c>
      <c r="B172" s="4">
        <v>11944.284</v>
      </c>
      <c r="C172" s="13">
        <v>0.2029</v>
      </c>
      <c r="D172" s="3">
        <v>0.15360543</v>
      </c>
      <c r="E172" s="4">
        <v>0.30020294</v>
      </c>
      <c r="F172" s="5">
        <v>-0.8739928</v>
      </c>
      <c r="G172" s="3">
        <v>-0.32655385</v>
      </c>
      <c r="H172" s="5"/>
      <c r="I172" s="5">
        <v>0.014433515</v>
      </c>
      <c r="J172" s="5">
        <v>0.006031002</v>
      </c>
      <c r="K172" s="5"/>
      <c r="L172" s="6">
        <v>-1.2169836</v>
      </c>
      <c r="M172" s="4">
        <v>463.248</v>
      </c>
      <c r="N172" s="5">
        <v>-12.597504</v>
      </c>
      <c r="O172" s="6">
        <v>9.3617</v>
      </c>
      <c r="P172" s="5"/>
      <c r="Q172" s="7" t="s">
        <v>39</v>
      </c>
      <c r="R172" s="5">
        <v>0.0</v>
      </c>
      <c r="S172" s="4">
        <v>89.221</v>
      </c>
      <c r="T172" s="5">
        <v>0.034590214</v>
      </c>
      <c r="U172" s="4">
        <v>643.989</v>
      </c>
      <c r="V172" s="5"/>
      <c r="W172" s="5">
        <v>0.0033</v>
      </c>
      <c r="X172" s="5">
        <v>0.011486525</v>
      </c>
      <c r="Y172" s="5"/>
      <c r="Z172" s="6">
        <v>97.4341</v>
      </c>
      <c r="AA172" s="8">
        <v>19.610123</v>
      </c>
      <c r="AB172" s="8">
        <v>0.060340077</v>
      </c>
      <c r="AC172" s="8">
        <v>1.1194</v>
      </c>
      <c r="AD172" s="6">
        <v>18.944818</v>
      </c>
      <c r="AE172" s="6">
        <v>2.9459577</v>
      </c>
      <c r="AF172" s="3"/>
      <c r="AG172" s="4">
        <v>758.06</v>
      </c>
      <c r="AH172" s="4">
        <v>1364.709</v>
      </c>
      <c r="AI172" s="7">
        <v>29.25</v>
      </c>
      <c r="AJ172" s="7">
        <v>24.64</v>
      </c>
      <c r="AK172" s="14">
        <v>72.036</v>
      </c>
      <c r="AL172" s="14">
        <v>-0.035804633</v>
      </c>
      <c r="AM172" s="14"/>
    </row>
    <row r="173">
      <c r="A173" s="9" t="s">
        <v>210</v>
      </c>
      <c r="B173" s="4">
        <v>962.015</v>
      </c>
      <c r="C173" s="13">
        <v>0.0848</v>
      </c>
      <c r="D173" s="3">
        <v>0.115455456</v>
      </c>
      <c r="E173" s="4">
        <v>0.4177085</v>
      </c>
      <c r="F173" s="5">
        <v>-0.26271856</v>
      </c>
      <c r="G173" s="3">
        <v>0.045622747</v>
      </c>
      <c r="H173" s="5"/>
      <c r="I173" s="5">
        <v>0.4041278</v>
      </c>
      <c r="J173" s="5">
        <v>0.115429595</v>
      </c>
      <c r="K173" s="5"/>
      <c r="L173" s="6">
        <v>-2.629666</v>
      </c>
      <c r="M173" s="4">
        <v>51.854</v>
      </c>
      <c r="N173" s="5">
        <v>0.93058395</v>
      </c>
      <c r="O173" s="6">
        <v>52.15235</v>
      </c>
      <c r="P173" s="5"/>
      <c r="Q173" s="7" t="s">
        <v>39</v>
      </c>
      <c r="R173" s="5">
        <v>0.0</v>
      </c>
      <c r="S173" s="4" t="s">
        <v>39</v>
      </c>
      <c r="T173" s="5">
        <v>0.040556967</v>
      </c>
      <c r="U173" s="4">
        <v>180.111</v>
      </c>
      <c r="V173" s="5"/>
      <c r="W173" s="5">
        <v>0.0217</v>
      </c>
      <c r="X173" s="5">
        <v>0.033214312</v>
      </c>
      <c r="Y173" s="5"/>
      <c r="Z173" s="6">
        <v>52.90509</v>
      </c>
      <c r="AA173" s="8">
        <v>16.866947</v>
      </c>
      <c r="AB173" s="8">
        <v>1.5397781</v>
      </c>
      <c r="AC173" s="8">
        <v>1.7939</v>
      </c>
      <c r="AD173" s="6">
        <v>14.961508</v>
      </c>
      <c r="AE173" s="6">
        <v>32.03997</v>
      </c>
      <c r="AF173" s="3"/>
      <c r="AG173" s="4">
        <v>1512.22</v>
      </c>
      <c r="AH173" s="4">
        <v>1661.4006</v>
      </c>
      <c r="AI173" s="7">
        <v>22.56</v>
      </c>
      <c r="AJ173" s="7">
        <v>67.03</v>
      </c>
      <c r="AK173" s="14">
        <v>111.045</v>
      </c>
      <c r="AL173" s="14">
        <v>-0.052848406</v>
      </c>
      <c r="AM173" s="14"/>
    </row>
    <row r="174">
      <c r="A174" s="9" t="s">
        <v>211</v>
      </c>
      <c r="B174" s="4">
        <v>223.032</v>
      </c>
      <c r="C174" s="13">
        <v>0.1398</v>
      </c>
      <c r="D174" s="3">
        <v>-0.16025211</v>
      </c>
      <c r="E174" s="4">
        <v>50.70363</v>
      </c>
      <c r="F174" s="5">
        <v>0.4126588</v>
      </c>
      <c r="G174" s="3">
        <v>-0.021089122</v>
      </c>
      <c r="H174" s="5"/>
      <c r="I174" s="5">
        <v>0.67658454</v>
      </c>
      <c r="J174" s="5">
        <v>0.13159098</v>
      </c>
      <c r="K174" s="5"/>
      <c r="L174" s="6">
        <v>-5.4656653</v>
      </c>
      <c r="M174" s="4">
        <v>15.697</v>
      </c>
      <c r="N174" s="5">
        <v>-19.894804</v>
      </c>
      <c r="O174" s="6">
        <v>0.3489</v>
      </c>
      <c r="P174" s="5"/>
      <c r="Q174" s="7" t="s">
        <v>39</v>
      </c>
      <c r="R174" s="5">
        <v>0.0</v>
      </c>
      <c r="S174" s="4" t="s">
        <v>39</v>
      </c>
      <c r="T174" s="5">
        <v>0.02796754</v>
      </c>
      <c r="U174" s="4">
        <v>94.695</v>
      </c>
      <c r="V174" s="5"/>
      <c r="W174" s="5">
        <v>0.2253</v>
      </c>
      <c r="X174" s="5">
        <v>0.67045766</v>
      </c>
      <c r="Y174" s="5"/>
      <c r="Z174" s="6">
        <v>0.4890498</v>
      </c>
      <c r="AA174" s="27"/>
      <c r="AB174" s="8">
        <v>0.2757253</v>
      </c>
      <c r="AC174" s="8">
        <v>0.328</v>
      </c>
      <c r="AD174" s="6">
        <v>5.321836</v>
      </c>
      <c r="AE174" s="6">
        <v>9.950345</v>
      </c>
      <c r="AF174" s="3"/>
      <c r="AG174" s="4">
        <v>62.84279</v>
      </c>
      <c r="AH174" s="4">
        <v>156.19057</v>
      </c>
      <c r="AI174" s="7">
        <v>24.7966</v>
      </c>
      <c r="AJ174" s="7">
        <v>2.48</v>
      </c>
      <c r="AK174" s="14">
        <v>29.349</v>
      </c>
      <c r="AL174" s="14">
        <v>-0.7433608</v>
      </c>
      <c r="AM174" s="14"/>
    </row>
    <row r="175">
      <c r="A175" s="9" t="s">
        <v>212</v>
      </c>
      <c r="B175" s="4">
        <v>59.0996</v>
      </c>
      <c r="C175" s="13">
        <v>-0.0485</v>
      </c>
      <c r="D175" s="3">
        <v>0.08326326</v>
      </c>
      <c r="E175" s="4">
        <v>-0.27151763</v>
      </c>
      <c r="F175" s="5">
        <v>-1.2932423</v>
      </c>
      <c r="G175" s="3">
        <v>-0.28108484</v>
      </c>
      <c r="H175" s="5"/>
      <c r="I175" s="5">
        <v>0.60095686</v>
      </c>
      <c r="J175" s="5">
        <v>0.10024603</v>
      </c>
      <c r="K175" s="5"/>
      <c r="L175" s="6">
        <v>14.725906</v>
      </c>
      <c r="M175" s="4">
        <v>-3.71584</v>
      </c>
      <c r="N175" s="5">
        <v>1.6286972</v>
      </c>
      <c r="O175" s="6">
        <v>41.07</v>
      </c>
      <c r="P175" s="5"/>
      <c r="Q175" s="7" t="s">
        <v>39</v>
      </c>
      <c r="R175" s="5">
        <v>0.0</v>
      </c>
      <c r="S175" s="4">
        <v>11.95548</v>
      </c>
      <c r="T175" s="5">
        <v>0.10452346</v>
      </c>
      <c r="U175" s="4">
        <v>-11.8298</v>
      </c>
      <c r="V175" s="5"/>
      <c r="W175" s="5">
        <v>-0.0123</v>
      </c>
      <c r="X175" s="5">
        <v>-0.01646053</v>
      </c>
      <c r="Y175" s="5"/>
      <c r="Z175" s="6"/>
      <c r="AA175" s="27"/>
      <c r="AB175" s="8">
        <v>1.3193125</v>
      </c>
      <c r="AC175" s="8">
        <v>0.9141</v>
      </c>
      <c r="AD175" s="6">
        <v>11.163987</v>
      </c>
      <c r="AE175" s="6">
        <v>-17.799755</v>
      </c>
      <c r="AF175" s="3"/>
      <c r="AG175" s="4">
        <v>77.25397</v>
      </c>
      <c r="AH175" s="4">
        <v>66.14104</v>
      </c>
      <c r="AI175" s="7">
        <v>15.2884</v>
      </c>
      <c r="AJ175" s="7">
        <v>5.1</v>
      </c>
      <c r="AK175" s="14">
        <v>5.9245</v>
      </c>
      <c r="AL175" s="14">
        <v>-0.4426649</v>
      </c>
      <c r="AM175" s="14"/>
    </row>
    <row r="176">
      <c r="A176" s="9" t="s">
        <v>213</v>
      </c>
      <c r="B176" s="4">
        <v>166.41258</v>
      </c>
      <c r="C176" s="13">
        <v>0.05</v>
      </c>
      <c r="D176" s="3">
        <v>0.11342075</v>
      </c>
      <c r="E176" s="4">
        <v>1.1612415</v>
      </c>
      <c r="F176" s="5">
        <v>0.0014872387</v>
      </c>
      <c r="G176" s="3">
        <v>0.43475693</v>
      </c>
      <c r="H176" s="5"/>
      <c r="I176" s="5">
        <v>0.35022923</v>
      </c>
      <c r="J176" s="5">
        <v>0.12518717</v>
      </c>
      <c r="K176" s="5"/>
      <c r="L176" s="6">
        <v>0.70085377</v>
      </c>
      <c r="M176" s="4">
        <v>12.04814</v>
      </c>
      <c r="N176" s="5">
        <v>0.653993</v>
      </c>
      <c r="O176" s="6">
        <v>5.1911</v>
      </c>
      <c r="P176" s="5"/>
      <c r="Q176" s="7" t="s">
        <v>39</v>
      </c>
      <c r="R176" s="5">
        <v>0.0</v>
      </c>
      <c r="S176" s="4" t="s">
        <v>39</v>
      </c>
      <c r="T176" s="5">
        <v>0.25344416</v>
      </c>
      <c r="U176" s="4">
        <v>-26.93302</v>
      </c>
      <c r="V176" s="5"/>
      <c r="W176" s="5">
        <v>0.0914</v>
      </c>
      <c r="X176" s="5">
        <v>0.131612</v>
      </c>
      <c r="Y176" s="5"/>
      <c r="Z176" s="6">
        <v>13.821427</v>
      </c>
      <c r="AA176" s="8" t="s">
        <v>39</v>
      </c>
      <c r="AB176" s="8">
        <v>0.8786303</v>
      </c>
      <c r="AC176" s="8">
        <v>1.8187</v>
      </c>
      <c r="AD176" s="6">
        <v>5.725734</v>
      </c>
      <c r="AE176" s="6">
        <v>9.900524</v>
      </c>
      <c r="AF176" s="3"/>
      <c r="AG176" s="4">
        <v>146.1842</v>
      </c>
      <c r="AH176" s="4">
        <v>119.2825</v>
      </c>
      <c r="AI176" s="7">
        <v>16.05</v>
      </c>
      <c r="AJ176" s="7">
        <v>9.11</v>
      </c>
      <c r="AK176" s="14">
        <v>20.83272</v>
      </c>
      <c r="AL176" s="14">
        <v>0.05978751</v>
      </c>
      <c r="AM176" s="14"/>
    </row>
    <row r="177">
      <c r="A177" s="9" t="s">
        <v>214</v>
      </c>
      <c r="B177" s="4">
        <v>342.206</v>
      </c>
      <c r="C177" s="13">
        <v>-0.1917</v>
      </c>
      <c r="D177" s="3">
        <v>-0.07045123</v>
      </c>
      <c r="E177" s="4">
        <v>0.3636931</v>
      </c>
      <c r="F177" s="5">
        <v>0.1521739</v>
      </c>
      <c r="G177" s="3">
        <v>-0.564923</v>
      </c>
      <c r="H177" s="5"/>
      <c r="I177" s="5">
        <v>0.6009918</v>
      </c>
      <c r="J177" s="2" t="s">
        <v>39</v>
      </c>
      <c r="K177" s="5"/>
      <c r="L177" s="6">
        <v>-0.6711462</v>
      </c>
      <c r="M177" s="4">
        <v>27.47</v>
      </c>
      <c r="N177" s="5">
        <v>-2.5856552</v>
      </c>
      <c r="O177" s="6">
        <v>52.15235</v>
      </c>
      <c r="P177" s="5"/>
      <c r="Q177" s="7">
        <v>9.602</v>
      </c>
      <c r="R177" s="5">
        <v>0.028059123</v>
      </c>
      <c r="S177" s="4">
        <v>0.41678</v>
      </c>
      <c r="T177" s="5">
        <v>0.25060004</v>
      </c>
      <c r="U177" s="4">
        <v>-50.535</v>
      </c>
      <c r="V177" s="5"/>
      <c r="W177" s="5">
        <v>0.0256</v>
      </c>
      <c r="X177" s="5">
        <v>-0.40159813</v>
      </c>
      <c r="Y177" s="2"/>
      <c r="Z177" s="6">
        <v>43.993137</v>
      </c>
      <c r="AA177" s="8">
        <v>1584.1584</v>
      </c>
      <c r="AB177" s="8">
        <v>0.7494901</v>
      </c>
      <c r="AC177" s="8">
        <v>-17.667562</v>
      </c>
      <c r="AD177" s="15"/>
      <c r="AE177" s="6">
        <v>7.497088</v>
      </c>
      <c r="AF177" s="3"/>
      <c r="AG177" s="4">
        <v>243.1642</v>
      </c>
      <c r="AH177" s="4">
        <v>205.945</v>
      </c>
      <c r="AI177" s="7">
        <v>16.0</v>
      </c>
      <c r="AJ177" s="7">
        <v>16.03</v>
      </c>
      <c r="AK177" s="2" t="s">
        <v>39</v>
      </c>
      <c r="AL177" s="2" t="s">
        <v>39</v>
      </c>
      <c r="AM177" s="2"/>
    </row>
    <row r="178">
      <c r="A178" s="9" t="s">
        <v>215</v>
      </c>
      <c r="B178" s="4">
        <v>919.173</v>
      </c>
      <c r="C178" s="13">
        <v>0.5351</v>
      </c>
      <c r="D178" s="3">
        <v>2.407795</v>
      </c>
      <c r="E178" s="4">
        <v>2.4503994</v>
      </c>
      <c r="F178" s="5">
        <v>0.61641157</v>
      </c>
      <c r="G178" s="3">
        <v>0.68365896</v>
      </c>
      <c r="H178" s="5"/>
      <c r="I178" s="5">
        <v>0.45517546</v>
      </c>
      <c r="J178" s="5">
        <v>0.6397316</v>
      </c>
      <c r="K178" s="5"/>
      <c r="L178" s="6">
        <v>-2.1110868</v>
      </c>
      <c r="M178" s="4">
        <v>-1323.16</v>
      </c>
      <c r="N178" s="5">
        <v>2.5403323</v>
      </c>
      <c r="O178" s="6">
        <v>52.15235</v>
      </c>
      <c r="P178" s="5"/>
      <c r="Q178" s="7">
        <v>30.665</v>
      </c>
      <c r="R178" s="5">
        <v>0.03336151</v>
      </c>
      <c r="S178" s="4">
        <v>189.087</v>
      </c>
      <c r="T178" s="5">
        <v>0.090282746</v>
      </c>
      <c r="U178" s="4">
        <v>2775.159</v>
      </c>
      <c r="V178" s="5"/>
      <c r="W178" s="5">
        <v>0.1231</v>
      </c>
      <c r="X178" s="5">
        <v>0.17964941</v>
      </c>
      <c r="Y178" s="5"/>
      <c r="Z178" s="6">
        <v>4.533955</v>
      </c>
      <c r="AA178" s="8">
        <v>15.46573</v>
      </c>
      <c r="AB178" s="8">
        <v>4.5710435</v>
      </c>
      <c r="AC178" s="8">
        <v>0.8028</v>
      </c>
      <c r="AD178" s="6">
        <v>11.864719</v>
      </c>
      <c r="AE178" s="6">
        <v>-5.272786</v>
      </c>
      <c r="AF178" s="3"/>
      <c r="AG178" s="4">
        <v>3851.8076</v>
      </c>
      <c r="AH178" s="4">
        <v>6976.7397</v>
      </c>
      <c r="AI178" s="7">
        <v>11.11</v>
      </c>
      <c r="AJ178" s="7">
        <v>378.18</v>
      </c>
      <c r="AK178" s="14">
        <v>588.024</v>
      </c>
      <c r="AL178" s="14">
        <v>-0.10676868</v>
      </c>
      <c r="AM178" s="14"/>
    </row>
    <row r="179">
      <c r="A179" s="9" t="s">
        <v>216</v>
      </c>
      <c r="B179" s="4">
        <v>55.836</v>
      </c>
      <c r="C179" s="13">
        <v>0.2298</v>
      </c>
      <c r="D179" s="3">
        <v>0.16161463</v>
      </c>
      <c r="E179" s="4">
        <v>1.3778989</v>
      </c>
      <c r="F179" s="5">
        <v>1.27806</v>
      </c>
      <c r="G179" s="3">
        <v>0.3332725</v>
      </c>
      <c r="H179" s="5"/>
      <c r="I179" s="5">
        <v>0.042195</v>
      </c>
      <c r="J179" s="5">
        <v>0.1740275</v>
      </c>
      <c r="K179" s="5"/>
      <c r="L179" s="6">
        <v>1.3033004</v>
      </c>
      <c r="M179" s="4">
        <v>7.023</v>
      </c>
      <c r="N179" s="5">
        <v>0.5825315</v>
      </c>
      <c r="O179" s="6">
        <v>2.0933</v>
      </c>
      <c r="P179" s="5"/>
      <c r="Q179" s="7" t="s">
        <v>39</v>
      </c>
      <c r="R179" s="5">
        <v>0.0</v>
      </c>
      <c r="S179" s="4" t="s">
        <v>39</v>
      </c>
      <c r="T179" s="5">
        <v>0.3871736</v>
      </c>
      <c r="U179" s="4">
        <v>-26.171</v>
      </c>
      <c r="V179" s="5"/>
      <c r="W179" s="5">
        <v>0.2135</v>
      </c>
      <c r="X179" s="5">
        <v>0.24710295</v>
      </c>
      <c r="Y179" s="5"/>
      <c r="Z179" s="6">
        <v>8.244436</v>
      </c>
      <c r="AA179" s="27"/>
      <c r="AB179" s="8">
        <v>2.0528405</v>
      </c>
      <c r="AC179" s="8">
        <v>2.0546</v>
      </c>
      <c r="AD179" s="6">
        <v>9.102748</v>
      </c>
      <c r="AE179" s="6">
        <v>12.594532</v>
      </c>
      <c r="AF179" s="3"/>
      <c r="AG179" s="4">
        <v>122.86455</v>
      </c>
      <c r="AH179" s="4">
        <v>88.4514</v>
      </c>
      <c r="AI179" s="7">
        <v>11.36</v>
      </c>
      <c r="AJ179" s="7">
        <v>10.09</v>
      </c>
      <c r="AK179" s="14">
        <v>9.717</v>
      </c>
      <c r="AL179" s="14">
        <v>0.3016745</v>
      </c>
      <c r="AM179" s="14"/>
    </row>
    <row r="180">
      <c r="A180" s="9" t="s">
        <v>217</v>
      </c>
      <c r="B180" s="4">
        <v>165.751</v>
      </c>
      <c r="C180" s="13">
        <v>-0.097</v>
      </c>
      <c r="D180" s="3">
        <v>0.092540696</v>
      </c>
      <c r="E180" s="4">
        <v>-3.1764543</v>
      </c>
      <c r="F180" s="5">
        <v>1.9410105</v>
      </c>
      <c r="G180" s="3">
        <v>0.19528203</v>
      </c>
      <c r="H180" s="5"/>
      <c r="I180" s="5">
        <v>0.5723887</v>
      </c>
      <c r="J180" s="5">
        <v>-0.0020090376</v>
      </c>
      <c r="K180" s="5"/>
      <c r="L180" s="6">
        <v>1.3213714</v>
      </c>
      <c r="M180" s="4">
        <v>-1.495</v>
      </c>
      <c r="N180" s="5">
        <v>-0.6857798</v>
      </c>
      <c r="O180" s="6">
        <v>21.5643</v>
      </c>
      <c r="P180" s="5"/>
      <c r="Q180" s="7" t="s">
        <v>39</v>
      </c>
      <c r="R180" s="5">
        <v>0.0</v>
      </c>
      <c r="S180" s="4" t="s">
        <v>39</v>
      </c>
      <c r="T180" s="5">
        <v>0.084822066</v>
      </c>
      <c r="U180" s="4">
        <v>-7.807</v>
      </c>
      <c r="V180" s="5"/>
      <c r="W180" s="5">
        <v>-0.081</v>
      </c>
      <c r="X180" s="5">
        <v>-0.3503942</v>
      </c>
      <c r="Y180" s="5"/>
      <c r="Z180" s="15"/>
      <c r="AA180" s="27"/>
      <c r="AB180" s="8">
        <v>0.14120187</v>
      </c>
      <c r="AC180" s="8">
        <v>0.7163</v>
      </c>
      <c r="AD180" s="6">
        <v>-46.838894</v>
      </c>
      <c r="AE180" s="6">
        <v>-10.433011</v>
      </c>
      <c r="AF180" s="3"/>
      <c r="AG180" s="4">
        <v>23.908821</v>
      </c>
      <c r="AH180" s="4">
        <v>15.597352</v>
      </c>
      <c r="AI180" s="7">
        <v>6.4832</v>
      </c>
      <c r="AJ180" s="7">
        <v>3.61</v>
      </c>
      <c r="AK180" s="14">
        <v>-0.333</v>
      </c>
      <c r="AL180" s="14">
        <v>-4.055046</v>
      </c>
      <c r="AM180" s="14"/>
    </row>
    <row r="181">
      <c r="A181" s="9" t="s">
        <v>218</v>
      </c>
      <c r="B181" s="4">
        <v>31.69</v>
      </c>
      <c r="C181" s="13">
        <v>-0.1265</v>
      </c>
      <c r="D181" s="3">
        <v>0.14390181</v>
      </c>
      <c r="E181" s="4">
        <v>0.49269503</v>
      </c>
      <c r="F181" s="5">
        <v>3.7452185</v>
      </c>
      <c r="G181" s="3">
        <v>-0.0144121535</v>
      </c>
      <c r="H181" s="5"/>
      <c r="I181" s="5">
        <v>0.6723257</v>
      </c>
      <c r="J181" s="5">
        <v>0.33082992</v>
      </c>
      <c r="K181" s="5"/>
      <c r="L181" s="6">
        <v>-15.477377</v>
      </c>
      <c r="M181" s="4">
        <v>13.853</v>
      </c>
      <c r="N181" s="5">
        <v>1.1763756</v>
      </c>
      <c r="O181" s="6">
        <v>52.15235</v>
      </c>
      <c r="P181" s="5"/>
      <c r="Q181" s="7" t="s">
        <v>39</v>
      </c>
      <c r="R181" s="5">
        <v>0.0</v>
      </c>
      <c r="S181" s="4">
        <v>1.102</v>
      </c>
      <c r="T181" s="5">
        <v>0.011607086</v>
      </c>
      <c r="U181" s="4">
        <v>1.101</v>
      </c>
      <c r="V181" s="5"/>
      <c r="W181" s="5">
        <v>0.0737</v>
      </c>
      <c r="X181" s="5">
        <v>0.10242234</v>
      </c>
      <c r="Y181" s="5"/>
      <c r="Z181" s="6">
        <v>21.636103</v>
      </c>
      <c r="AA181" s="8">
        <v>18.662464</v>
      </c>
      <c r="AB181" s="8">
        <v>4.7430105</v>
      </c>
      <c r="AC181" s="8">
        <v>2.2077</v>
      </c>
      <c r="AD181" s="6">
        <v>14.441721</v>
      </c>
      <c r="AE181" s="6">
        <v>10.929546</v>
      </c>
      <c r="AF181" s="3"/>
      <c r="AG181" s="4">
        <v>152.28</v>
      </c>
      <c r="AH181" s="4">
        <v>151.407</v>
      </c>
      <c r="AI181" s="7">
        <v>10.66</v>
      </c>
      <c r="AJ181" s="7">
        <v>14.1</v>
      </c>
      <c r="AK181" s="14">
        <v>10.484</v>
      </c>
      <c r="AL181" s="14">
        <v>0.9618263</v>
      </c>
      <c r="AM181" s="14"/>
    </row>
    <row r="182">
      <c r="A182" s="9" t="s">
        <v>219</v>
      </c>
      <c r="B182" s="4">
        <v>715.3</v>
      </c>
      <c r="C182" s="13">
        <v>-0.032</v>
      </c>
      <c r="D182" s="3">
        <v>0.032090638</v>
      </c>
      <c r="E182" s="4">
        <v>0.5747068</v>
      </c>
      <c r="F182" s="5">
        <v>0.61044496</v>
      </c>
      <c r="G182" s="3">
        <v>0.25871745</v>
      </c>
      <c r="H182" s="5"/>
      <c r="I182" s="5">
        <v>0.20424017</v>
      </c>
      <c r="J182" s="5">
        <v>0.09745002</v>
      </c>
      <c r="K182" s="5"/>
      <c r="L182" s="6">
        <v>-6.6216254</v>
      </c>
      <c r="M182" s="4">
        <v>-0.038</v>
      </c>
      <c r="N182" s="5">
        <v>-0.0025316456</v>
      </c>
      <c r="O182" s="6">
        <v>34.8708</v>
      </c>
      <c r="P182" s="5"/>
      <c r="Q182" s="7">
        <v>1.081</v>
      </c>
      <c r="R182" s="5">
        <v>0.001511254</v>
      </c>
      <c r="S182" s="4" t="s">
        <v>39</v>
      </c>
      <c r="T182" s="5">
        <v>0.046632655</v>
      </c>
      <c r="U182" s="4">
        <v>195.179</v>
      </c>
      <c r="V182" s="5"/>
      <c r="W182" s="5">
        <v>0.0327</v>
      </c>
      <c r="X182" s="5">
        <v>0.07973474</v>
      </c>
      <c r="Y182" s="5"/>
      <c r="Z182" s="6">
        <v>24.55165</v>
      </c>
      <c r="AA182" s="8">
        <v>16.116505</v>
      </c>
      <c r="AB182" s="8">
        <v>0.622355</v>
      </c>
      <c r="AC182" s="8">
        <v>1.9187</v>
      </c>
      <c r="AD182" s="6">
        <v>9.186433</v>
      </c>
      <c r="AE182" s="6">
        <v>-16851.303</v>
      </c>
      <c r="AF182" s="3"/>
      <c r="AG182" s="4">
        <v>431.57874</v>
      </c>
      <c r="AH182" s="4">
        <v>640.3495</v>
      </c>
      <c r="AI182" s="7">
        <v>14.11</v>
      </c>
      <c r="AJ182" s="7">
        <v>31.55</v>
      </c>
      <c r="AK182" s="14">
        <v>69.706</v>
      </c>
      <c r="AL182" s="14">
        <v>0.07375459</v>
      </c>
      <c r="AM182" s="14"/>
    </row>
    <row r="183">
      <c r="A183" s="9" t="s">
        <v>220</v>
      </c>
      <c r="B183" s="4">
        <v>302.812</v>
      </c>
      <c r="C183" s="13">
        <v>0.1383889</v>
      </c>
      <c r="D183" s="2">
        <v>0.5872295</v>
      </c>
      <c r="E183" s="4">
        <v>0.08010517</v>
      </c>
      <c r="F183" s="5">
        <v>-2.34313</v>
      </c>
      <c r="G183" s="2" t="s">
        <v>39</v>
      </c>
      <c r="H183" s="5"/>
      <c r="I183" s="5">
        <v>0.839336</v>
      </c>
      <c r="J183" s="5">
        <v>0.019886926</v>
      </c>
      <c r="K183" s="5"/>
      <c r="L183" s="6">
        <v>-4.5243187</v>
      </c>
      <c r="M183" s="4">
        <v>3.687</v>
      </c>
      <c r="N183" s="5">
        <v>-0.31179705</v>
      </c>
      <c r="O183" s="6">
        <v>52.15235</v>
      </c>
      <c r="P183" s="5"/>
      <c r="Q183" s="7" t="s">
        <v>39</v>
      </c>
      <c r="R183" s="5">
        <v>0.0</v>
      </c>
      <c r="S183" s="4">
        <v>0.26836</v>
      </c>
      <c r="T183" s="5">
        <v>0.54074323</v>
      </c>
      <c r="U183" s="4">
        <v>-31.22</v>
      </c>
      <c r="V183" s="5"/>
      <c r="W183" s="5">
        <v>0.05</v>
      </c>
      <c r="X183" s="5">
        <v>0.151884</v>
      </c>
      <c r="Y183" s="5"/>
      <c r="Z183" s="6">
        <v>83.08702</v>
      </c>
      <c r="AA183" s="8">
        <v>261.00784</v>
      </c>
      <c r="AB183" s="8">
        <v>1.0031509</v>
      </c>
      <c r="AC183" s="8">
        <v>12.4223</v>
      </c>
      <c r="AD183" s="6">
        <v>45.25841</v>
      </c>
      <c r="AE183" s="6">
        <v>73.920845</v>
      </c>
      <c r="AF183" s="3"/>
      <c r="AG183" s="4">
        <v>349.40817</v>
      </c>
      <c r="AH183" s="4">
        <v>317.35696</v>
      </c>
      <c r="AI183" s="7">
        <v>7.75</v>
      </c>
      <c r="AJ183" s="7">
        <v>45.64</v>
      </c>
      <c r="AK183" s="14">
        <v>6.022</v>
      </c>
      <c r="AL183" s="14">
        <v>-1.2822195</v>
      </c>
      <c r="AM183" s="2"/>
    </row>
    <row r="184">
      <c r="A184" s="36" t="s">
        <v>221</v>
      </c>
      <c r="B184" s="4">
        <v>309.84</v>
      </c>
      <c r="C184" s="13">
        <v>0.137</v>
      </c>
      <c r="D184" s="3">
        <v>0.14448895</v>
      </c>
      <c r="E184" s="4">
        <v>1.7674764</v>
      </c>
      <c r="F184" s="5">
        <v>-0.16659243</v>
      </c>
      <c r="G184" s="3">
        <v>0.2683563</v>
      </c>
      <c r="H184" s="5"/>
      <c r="I184" s="5">
        <v>0.19753422</v>
      </c>
      <c r="J184" s="5">
        <v>0.08302672</v>
      </c>
      <c r="K184" s="5"/>
      <c r="L184" s="6">
        <v>-0.16424611</v>
      </c>
      <c r="M184" s="4">
        <v>3.502</v>
      </c>
      <c r="N184" s="5">
        <v>-0.32125494</v>
      </c>
      <c r="O184" s="6">
        <v>52.15235</v>
      </c>
      <c r="P184" s="5"/>
      <c r="Q184" s="7" t="s">
        <v>39</v>
      </c>
      <c r="R184" s="5">
        <v>0.0</v>
      </c>
      <c r="S184" s="4" t="s">
        <v>39</v>
      </c>
      <c r="T184" s="5">
        <v>0.01008358</v>
      </c>
      <c r="U184" s="4">
        <v>31.681</v>
      </c>
      <c r="V184" s="5"/>
      <c r="W184" s="5">
        <v>0.101</v>
      </c>
      <c r="X184" s="5">
        <v>0.31652087</v>
      </c>
      <c r="Y184" s="5"/>
      <c r="Z184" s="6">
        <v>11.524906</v>
      </c>
      <c r="AA184" s="8">
        <v>8.69324</v>
      </c>
      <c r="AB184" s="8">
        <v>0.48716015</v>
      </c>
      <c r="AC184" s="8">
        <v>3.6562</v>
      </c>
      <c r="AD184" s="6">
        <v>7.0990357</v>
      </c>
      <c r="AE184" s="6">
        <v>52.148117</v>
      </c>
      <c r="AF184" s="3"/>
      <c r="AG184" s="4">
        <v>148.21019</v>
      </c>
      <c r="AH184" s="4">
        <v>182.6227</v>
      </c>
      <c r="AI184" s="7">
        <v>20.37</v>
      </c>
      <c r="AJ184" s="7">
        <v>7.41</v>
      </c>
      <c r="AK184" s="14">
        <v>25.725</v>
      </c>
      <c r="AL184" s="14">
        <v>0.012078055</v>
      </c>
      <c r="AM184" s="14"/>
    </row>
    <row r="185">
      <c r="A185" s="36" t="s">
        <v>222</v>
      </c>
      <c r="B185" s="4">
        <v>595.281</v>
      </c>
      <c r="C185" s="13">
        <v>0.0544</v>
      </c>
      <c r="D185" s="3">
        <v>0.07209361</v>
      </c>
      <c r="E185" s="4">
        <v>-2.4480448</v>
      </c>
      <c r="F185" s="5">
        <v>-0.1384192</v>
      </c>
      <c r="G185" s="3">
        <v>1.3248519</v>
      </c>
      <c r="H185" s="5"/>
      <c r="I185" s="5">
        <v>0.5645737</v>
      </c>
      <c r="J185" s="5">
        <v>0.027558414</v>
      </c>
      <c r="K185" s="5"/>
      <c r="L185" s="6">
        <v>-3.5696158</v>
      </c>
      <c r="M185" s="4">
        <v>5.515</v>
      </c>
      <c r="N185" s="5">
        <v>6.5421114</v>
      </c>
      <c r="O185" s="6">
        <v>2.4993</v>
      </c>
      <c r="P185" s="5"/>
      <c r="Q185" s="7" t="s">
        <v>39</v>
      </c>
      <c r="R185" s="5">
        <v>0.0</v>
      </c>
      <c r="S185" s="4">
        <v>23.426</v>
      </c>
      <c r="T185" s="5">
        <v>0.056952253</v>
      </c>
      <c r="U185" s="4">
        <v>87.876</v>
      </c>
      <c r="V185" s="5"/>
      <c r="W185" s="5">
        <v>-0.0656</v>
      </c>
      <c r="X185" s="5">
        <v>-0.23879024</v>
      </c>
      <c r="Y185" s="5"/>
      <c r="Z185" s="15"/>
      <c r="AA185" s="27"/>
      <c r="AB185" s="8">
        <v>0.19941007</v>
      </c>
      <c r="AC185" s="8">
        <v>1.1493</v>
      </c>
      <c r="AD185" s="6">
        <v>12.592565</v>
      </c>
      <c r="AE185" s="6">
        <v>37.458027</v>
      </c>
      <c r="AF185" s="3"/>
      <c r="AG185" s="4">
        <v>124.75745</v>
      </c>
      <c r="AH185" s="4">
        <v>206.58102</v>
      </c>
      <c r="AI185" s="7">
        <v>11.052609</v>
      </c>
      <c r="AJ185" s="7">
        <v>10.74</v>
      </c>
      <c r="AK185" s="14">
        <v>16.405</v>
      </c>
      <c r="AL185" s="14">
        <v>0.13122328</v>
      </c>
      <c r="AM185" s="14"/>
    </row>
    <row r="186">
      <c r="A186" s="36" t="s">
        <v>223</v>
      </c>
      <c r="B186" s="4">
        <v>1338.866</v>
      </c>
      <c r="C186" s="13">
        <v>-0.1009</v>
      </c>
      <c r="D186" s="3">
        <v>-0.04230671</v>
      </c>
      <c r="E186" s="4">
        <v>-1.2313036</v>
      </c>
      <c r="F186" s="5">
        <v>-0.8296675</v>
      </c>
      <c r="G186" s="3">
        <v>-0.21942258</v>
      </c>
      <c r="H186" s="5"/>
      <c r="I186" s="5">
        <v>0.27475268</v>
      </c>
      <c r="J186" s="5">
        <v>0.036811</v>
      </c>
      <c r="K186" s="5"/>
      <c r="L186" s="6">
        <v>10.146594</v>
      </c>
      <c r="M186" s="4">
        <v>-4.538</v>
      </c>
      <c r="N186" s="5">
        <v>0.049854983</v>
      </c>
      <c r="O186" s="6">
        <v>2.0119</v>
      </c>
      <c r="P186" s="5"/>
      <c r="Q186" s="7" t="s">
        <v>39</v>
      </c>
      <c r="R186" s="5">
        <v>0.0</v>
      </c>
      <c r="S186" s="4" t="s">
        <v>39</v>
      </c>
      <c r="T186" s="5">
        <v>0.009685789</v>
      </c>
      <c r="U186" s="4">
        <v>393.812</v>
      </c>
      <c r="V186" s="5"/>
      <c r="W186" s="5">
        <v>-0.0668</v>
      </c>
      <c r="X186" s="5">
        <v>5.6087937</v>
      </c>
      <c r="Y186" s="5"/>
      <c r="Z186" s="15"/>
      <c r="AA186" s="8">
        <v>2.954699</v>
      </c>
      <c r="AB186" s="8">
        <v>0.07236169</v>
      </c>
      <c r="AC186" s="8">
        <v>68.5403</v>
      </c>
      <c r="AD186" s="6">
        <v>9.956273</v>
      </c>
      <c r="AE186" s="6">
        <v>-108.13021</v>
      </c>
      <c r="AF186" s="3"/>
      <c r="AG186" s="4">
        <v>107.51427</v>
      </c>
      <c r="AH186" s="4">
        <v>490.6949</v>
      </c>
      <c r="AI186" s="7">
        <v>4.37</v>
      </c>
      <c r="AJ186" s="7">
        <v>22.17</v>
      </c>
      <c r="AK186" s="14">
        <v>49.285</v>
      </c>
      <c r="AL186" s="14">
        <v>-3.2374814</v>
      </c>
      <c r="AM186" s="14"/>
    </row>
    <row r="187">
      <c r="A187" s="36" t="s">
        <v>224</v>
      </c>
      <c r="B187" s="4">
        <v>217.45</v>
      </c>
      <c r="C187" s="13">
        <v>0.0936</v>
      </c>
      <c r="D187" s="3">
        <v>0.10101322</v>
      </c>
      <c r="E187" s="4">
        <v>-0.04043716</v>
      </c>
      <c r="F187" s="5">
        <v>-2.7231565</v>
      </c>
      <c r="G187" s="3">
        <v>-0.80695987</v>
      </c>
      <c r="H187" s="5"/>
      <c r="I187" s="5">
        <v>0.5148218</v>
      </c>
      <c r="J187" s="5">
        <v>-0.0033203035</v>
      </c>
      <c r="K187" s="5"/>
      <c r="L187" s="6">
        <v>-99.88312</v>
      </c>
      <c r="M187" s="4">
        <v>-18.518</v>
      </c>
      <c r="N187" s="5">
        <v>3.5707674</v>
      </c>
      <c r="O187" s="6">
        <v>63.3659</v>
      </c>
      <c r="P187" s="5"/>
      <c r="Q187" s="7" t="s">
        <v>39</v>
      </c>
      <c r="R187" s="5">
        <v>0.0</v>
      </c>
      <c r="S187" s="4" t="s">
        <v>39</v>
      </c>
      <c r="T187" s="5">
        <v>0.01952032</v>
      </c>
      <c r="U187" s="4">
        <v>6.01</v>
      </c>
      <c r="V187" s="5"/>
      <c r="W187" s="5">
        <v>-0.0055</v>
      </c>
      <c r="X187" s="5">
        <v>-0.08639253</v>
      </c>
      <c r="Y187" s="5"/>
      <c r="Z187" s="15"/>
      <c r="AA187" s="8"/>
      <c r="AB187" s="8">
        <v>0.3756781</v>
      </c>
      <c r="AC187" s="8">
        <v>5.2343</v>
      </c>
      <c r="AD187" s="6">
        <v>-121.4698</v>
      </c>
      <c r="AE187" s="6">
        <v>-4.735997</v>
      </c>
      <c r="AF187" s="3"/>
      <c r="AG187" s="4">
        <v>86.3028</v>
      </c>
      <c r="AH187" s="4">
        <v>87.7012</v>
      </c>
      <c r="AI187" s="7">
        <v>2.48</v>
      </c>
      <c r="AJ187" s="7">
        <v>32.94</v>
      </c>
      <c r="AK187" s="14">
        <v>-0.722</v>
      </c>
      <c r="AL187" s="14">
        <v>-1.0964596</v>
      </c>
      <c r="AM187" s="14"/>
    </row>
    <row r="188">
      <c r="A188" s="36" t="s">
        <v>225</v>
      </c>
      <c r="B188" s="4">
        <v>344.497</v>
      </c>
      <c r="C188" s="13">
        <v>-0.1299</v>
      </c>
      <c r="D188" s="3">
        <v>0.104904525</v>
      </c>
      <c r="E188" s="4">
        <v>0.09471855</v>
      </c>
      <c r="F188" s="5">
        <v>-0.8158854</v>
      </c>
      <c r="G188" s="3">
        <v>-0.28314278</v>
      </c>
      <c r="H188" s="5"/>
      <c r="I188" s="5">
        <v>0.09056392</v>
      </c>
      <c r="J188" s="5">
        <v>0.098595925</v>
      </c>
      <c r="K188" s="5"/>
      <c r="L188" s="6">
        <v>2.509133</v>
      </c>
      <c r="M188" s="4">
        <v>22.975</v>
      </c>
      <c r="N188" s="5">
        <v>0.8782492</v>
      </c>
      <c r="O188" s="6">
        <v>430.0</v>
      </c>
      <c r="P188" s="5"/>
      <c r="Q188" s="7" t="s">
        <v>39</v>
      </c>
      <c r="R188" s="5">
        <v>0.0</v>
      </c>
      <c r="S188" s="4">
        <v>0.125</v>
      </c>
      <c r="T188" s="5">
        <v>4.300513E-4</v>
      </c>
      <c r="U188" s="4">
        <v>127.908</v>
      </c>
      <c r="V188" s="5"/>
      <c r="W188" s="5">
        <v>0.0045</v>
      </c>
      <c r="X188" s="5">
        <v>0.012066431</v>
      </c>
      <c r="Y188" s="5"/>
      <c r="Z188" s="6">
        <v>63.556713</v>
      </c>
      <c r="AA188" s="8"/>
      <c r="AB188" s="8">
        <v>0.25146168</v>
      </c>
      <c r="AC188" s="8">
        <v>0.7878</v>
      </c>
      <c r="AD188" s="6">
        <v>6.3161926</v>
      </c>
      <c r="AE188" s="6">
        <v>9.337793</v>
      </c>
      <c r="AF188" s="3"/>
      <c r="AG188" s="4">
        <v>84.701645</v>
      </c>
      <c r="AH188" s="4">
        <v>214.5358</v>
      </c>
      <c r="AI188" s="7">
        <v>6.02</v>
      </c>
      <c r="AJ188" s="7">
        <v>14.39</v>
      </c>
      <c r="AK188" s="14">
        <v>33.966</v>
      </c>
      <c r="AL188" s="14">
        <v>-0.18947168</v>
      </c>
      <c r="AM188" s="14"/>
    </row>
    <row r="189">
      <c r="A189" s="36" t="s">
        <v>226</v>
      </c>
      <c r="B189" s="4">
        <v>595.33594</v>
      </c>
      <c r="C189" s="13">
        <v>0.1422</v>
      </c>
      <c r="D189" s="3">
        <v>0.08245595</v>
      </c>
      <c r="E189" s="4">
        <v>0.24504726</v>
      </c>
      <c r="F189" s="5">
        <v>-0.2630729</v>
      </c>
      <c r="G189" s="3">
        <v>1.4497823</v>
      </c>
      <c r="H189" s="5"/>
      <c r="I189" s="5">
        <v>0.0514079</v>
      </c>
      <c r="J189" s="5">
        <v>0.1279214</v>
      </c>
      <c r="K189" s="5"/>
      <c r="L189" s="6">
        <v>-1.2651051</v>
      </c>
      <c r="M189" s="4">
        <v>40.63629</v>
      </c>
      <c r="N189" s="5">
        <v>3.2404404</v>
      </c>
      <c r="O189" s="6">
        <v>12.9352</v>
      </c>
      <c r="P189" s="5"/>
      <c r="Q189" s="7" t="s">
        <v>39</v>
      </c>
      <c r="R189" s="5">
        <v>0.0</v>
      </c>
      <c r="S189" s="4">
        <v>62.86419</v>
      </c>
      <c r="T189" s="5">
        <v>0.06744031</v>
      </c>
      <c r="U189" s="4">
        <v>288.89316</v>
      </c>
      <c r="V189" s="5"/>
      <c r="W189" s="5">
        <v>0.0172</v>
      </c>
      <c r="X189" s="5">
        <v>0.037882853</v>
      </c>
      <c r="Y189" s="5"/>
      <c r="Z189" s="6">
        <v>27.831402</v>
      </c>
      <c r="AA189" s="8">
        <v>21.550682</v>
      </c>
      <c r="AB189" s="8">
        <v>0.74427783</v>
      </c>
      <c r="AC189" s="8">
        <v>1.0776</v>
      </c>
      <c r="AD189" s="6">
        <v>9.611671</v>
      </c>
      <c r="AE189" s="6">
        <v>18.013166</v>
      </c>
      <c r="AF189" s="3"/>
      <c r="AG189" s="4">
        <v>443.12054</v>
      </c>
      <c r="AH189" s="4">
        <v>731.9884</v>
      </c>
      <c r="AI189" s="7">
        <v>6.82</v>
      </c>
      <c r="AJ189" s="7">
        <v>64.97</v>
      </c>
      <c r="AK189" s="14">
        <v>76.15621</v>
      </c>
      <c r="AL189" s="14">
        <v>8.533172E-4</v>
      </c>
      <c r="AM189" s="14"/>
    </row>
    <row r="190">
      <c r="A190" s="36" t="s">
        <v>227</v>
      </c>
      <c r="B190" s="4">
        <v>11.56182</v>
      </c>
      <c r="C190" s="13">
        <v>0.1303</v>
      </c>
      <c r="D190" s="3">
        <v>0.120358415</v>
      </c>
      <c r="E190" s="4">
        <v>0.36319396</v>
      </c>
      <c r="F190" s="5">
        <v>0.107240476</v>
      </c>
      <c r="G190" s="3">
        <v>0.22138613</v>
      </c>
      <c r="H190" s="5"/>
      <c r="I190" s="5">
        <v>0.52721715</v>
      </c>
      <c r="J190" s="5">
        <v>0.15599447</v>
      </c>
      <c r="K190" s="5"/>
      <c r="L190" s="6">
        <v>0.6905511</v>
      </c>
      <c r="M190" s="4">
        <v>2.06684</v>
      </c>
      <c r="N190" s="5">
        <v>1.4522688</v>
      </c>
      <c r="O190" s="6">
        <v>1.6862</v>
      </c>
      <c r="P190" s="5"/>
      <c r="Q190" s="7">
        <v>0.46537</v>
      </c>
      <c r="R190" s="5">
        <v>0.040250584</v>
      </c>
      <c r="S190" s="4">
        <v>5.85442</v>
      </c>
      <c r="T190" s="5">
        <v>0.42877463</v>
      </c>
      <c r="U190" s="4">
        <v>-5.85442</v>
      </c>
      <c r="V190" s="5"/>
      <c r="W190" s="5">
        <v>0.124</v>
      </c>
      <c r="X190" s="5">
        <v>0.1374967</v>
      </c>
      <c r="Y190" s="5"/>
      <c r="Z190" s="6">
        <v>11.013399</v>
      </c>
      <c r="AA190" s="8" t="s">
        <v>39</v>
      </c>
      <c r="AB190" s="8">
        <v>1.6052864</v>
      </c>
      <c r="AC190" s="8">
        <v>1.5148</v>
      </c>
      <c r="AD190" s="6">
        <v>7.0446444</v>
      </c>
      <c r="AE190" s="6">
        <v>6.1473455</v>
      </c>
      <c r="AF190" s="3"/>
      <c r="AG190" s="4">
        <v>18.566092</v>
      </c>
      <c r="AH190" s="4">
        <v>12.70558</v>
      </c>
      <c r="AI190" s="7">
        <v>4.0125</v>
      </c>
      <c r="AJ190" s="7">
        <v>4.64</v>
      </c>
      <c r="AK190" s="14">
        <v>1.80358</v>
      </c>
      <c r="AL190" s="14">
        <v>0.10630076</v>
      </c>
      <c r="AM190" s="14"/>
    </row>
    <row r="191">
      <c r="A191" s="36" t="s">
        <v>228</v>
      </c>
      <c r="B191" s="4">
        <v>46.967</v>
      </c>
      <c r="C191" s="13">
        <v>0.4938</v>
      </c>
      <c r="D191" s="3">
        <v>0.20705226</v>
      </c>
      <c r="E191" s="4">
        <v>-2.4282486</v>
      </c>
      <c r="F191" s="5">
        <v>0.03119002</v>
      </c>
      <c r="G191" s="3">
        <v>-0.084416434</v>
      </c>
      <c r="H191" s="5"/>
      <c r="I191" s="5">
        <v>0.24719484</v>
      </c>
      <c r="J191" s="5">
        <v>-0.08529393</v>
      </c>
      <c r="K191" s="5"/>
      <c r="L191" s="6">
        <v>-0.7962856</v>
      </c>
      <c r="M191" s="4">
        <v>-8.012</v>
      </c>
      <c r="N191" s="5">
        <v>3.0041244</v>
      </c>
      <c r="O191" s="6">
        <v>2.2356</v>
      </c>
      <c r="P191" s="5"/>
      <c r="Q191" s="7" t="s">
        <v>39</v>
      </c>
      <c r="R191" s="5">
        <v>0.0</v>
      </c>
      <c r="S191" s="4" t="s">
        <v>39</v>
      </c>
      <c r="T191" s="5">
        <v>0.017518638</v>
      </c>
      <c r="U191" s="4">
        <v>43.914</v>
      </c>
      <c r="V191" s="5"/>
      <c r="W191" s="5">
        <v>-0.0428</v>
      </c>
      <c r="X191" s="5">
        <v>-0.4610104</v>
      </c>
      <c r="Y191" s="5"/>
      <c r="Z191" s="15"/>
      <c r="AA191" s="27"/>
      <c r="AB191" s="8">
        <v>0.13416228</v>
      </c>
      <c r="AC191" s="8">
        <v>0.677</v>
      </c>
      <c r="AD191" s="6">
        <v>-12.534998</v>
      </c>
      <c r="AE191" s="6">
        <v>-6.267499</v>
      </c>
      <c r="AF191" s="3"/>
      <c r="AG191" s="4">
        <v>6.282076</v>
      </c>
      <c r="AH191" s="4">
        <v>50.2152</v>
      </c>
      <c r="AI191" s="7">
        <v>3.56</v>
      </c>
      <c r="AJ191" s="7">
        <v>1.77</v>
      </c>
      <c r="AK191" s="14">
        <v>-4.006</v>
      </c>
      <c r="AL191" s="14">
        <v>0.36397684</v>
      </c>
      <c r="AM191" s="14"/>
    </row>
    <row r="192">
      <c r="A192" s="36" t="s">
        <v>229</v>
      </c>
      <c r="B192" s="4">
        <v>299.916</v>
      </c>
      <c r="C192" s="13">
        <v>0.0745</v>
      </c>
      <c r="D192" s="3">
        <v>0.18875335</v>
      </c>
      <c r="E192" s="4">
        <v>-1.1108804</v>
      </c>
      <c r="F192" s="5">
        <v>-0.01786807</v>
      </c>
      <c r="G192" s="3">
        <v>0.39927375</v>
      </c>
      <c r="H192" s="5"/>
      <c r="I192" s="5">
        <v>0.3661792</v>
      </c>
      <c r="J192" s="5">
        <v>0.15049213</v>
      </c>
      <c r="K192" s="5"/>
      <c r="L192" s="6">
        <v>-50.04771</v>
      </c>
      <c r="M192" s="4">
        <v>-6.466</v>
      </c>
      <c r="N192" s="5">
        <v>0.11667479</v>
      </c>
      <c r="O192" s="6">
        <v>71.7505</v>
      </c>
      <c r="P192" s="5"/>
      <c r="Q192" s="7">
        <v>0.544</v>
      </c>
      <c r="R192" s="5">
        <v>0.0018138412</v>
      </c>
      <c r="S192" s="4" t="s">
        <v>39</v>
      </c>
      <c r="T192" s="5">
        <v>0.047996584</v>
      </c>
      <c r="U192" s="4">
        <v>445.919</v>
      </c>
      <c r="V192" s="5"/>
      <c r="W192" s="5">
        <v>-0.0611</v>
      </c>
      <c r="X192" s="5">
        <v>-2.824312</v>
      </c>
      <c r="Y192" s="5"/>
      <c r="Z192" s="15"/>
      <c r="AA192" s="27"/>
      <c r="AB192" s="8">
        <v>0.30349296</v>
      </c>
      <c r="AC192" s="8">
        <v>6.2292</v>
      </c>
      <c r="AD192" s="6">
        <v>11.896342</v>
      </c>
      <c r="AE192" s="6">
        <v>-83.04073</v>
      </c>
      <c r="AF192" s="3"/>
      <c r="AG192" s="4">
        <v>90.66495</v>
      </c>
      <c r="AH192" s="4">
        <v>536.9414</v>
      </c>
      <c r="AI192" s="7">
        <v>2.52</v>
      </c>
      <c r="AJ192" s="7">
        <v>36.12</v>
      </c>
      <c r="AK192" s="14">
        <v>45.135</v>
      </c>
      <c r="AL192" s="14">
        <v>0.15473175</v>
      </c>
      <c r="AM192" s="14"/>
    </row>
    <row r="193">
      <c r="A193" s="36" t="s">
        <v>230</v>
      </c>
      <c r="B193" s="4">
        <v>820.588</v>
      </c>
      <c r="C193" s="13">
        <v>0.5157</v>
      </c>
      <c r="D193" s="3">
        <v>0.40637255</v>
      </c>
      <c r="E193" s="4">
        <v>-2.6946945</v>
      </c>
      <c r="F193" s="5">
        <v>5.3268156</v>
      </c>
      <c r="G193" s="3">
        <v>-0.5938338</v>
      </c>
      <c r="H193" s="5"/>
      <c r="I193" s="5">
        <v>0.06967443</v>
      </c>
      <c r="J193" s="5">
        <v>0.072995216</v>
      </c>
      <c r="K193" s="5"/>
      <c r="L193" s="6">
        <v>-28.043745</v>
      </c>
      <c r="M193" s="4">
        <v>-26.217</v>
      </c>
      <c r="N193" s="5">
        <v>0.9468381</v>
      </c>
      <c r="O193" s="6">
        <v>19.0581</v>
      </c>
      <c r="P193" s="5"/>
      <c r="Q193" s="7" t="s">
        <v>39</v>
      </c>
      <c r="R193" s="5">
        <v>0.0</v>
      </c>
      <c r="S193" s="4" t="s">
        <v>39</v>
      </c>
      <c r="T193" s="5">
        <v>0.006307886</v>
      </c>
      <c r="U193" s="4">
        <v>338.472</v>
      </c>
      <c r="V193" s="5"/>
      <c r="W193" s="5">
        <v>-0.0899</v>
      </c>
      <c r="X193" s="5">
        <v>-0.69331384</v>
      </c>
      <c r="Y193" s="5"/>
      <c r="Z193" s="15"/>
      <c r="AA193" s="8">
        <v>31.268831</v>
      </c>
      <c r="AB193" s="8">
        <v>0.08849569</v>
      </c>
      <c r="AC193" s="8">
        <v>0.597</v>
      </c>
      <c r="AD193" s="6">
        <v>6.863061</v>
      </c>
      <c r="AE193" s="6">
        <v>-15.680303</v>
      </c>
      <c r="AF193" s="3"/>
      <c r="AG193" s="4">
        <v>64.23138</v>
      </c>
      <c r="AH193" s="4">
        <v>411.0905</v>
      </c>
      <c r="AI193" s="7">
        <v>2.335</v>
      </c>
      <c r="AJ193" s="7">
        <v>31.1</v>
      </c>
      <c r="AK193" s="14">
        <v>59.899</v>
      </c>
      <c r="AL193" s="14">
        <v>1.2804767</v>
      </c>
      <c r="AM193" s="14"/>
    </row>
    <row r="194">
      <c r="A194" s="36" t="s">
        <v>231</v>
      </c>
      <c r="B194" s="4">
        <v>74.551</v>
      </c>
      <c r="C194" s="13">
        <v>-0.0041</v>
      </c>
      <c r="D194" s="3">
        <v>0.035032786</v>
      </c>
      <c r="E194" s="4">
        <v>1.4194548</v>
      </c>
      <c r="F194" s="5">
        <v>3.7081792</v>
      </c>
      <c r="G194" s="3">
        <v>1.273762</v>
      </c>
      <c r="H194" s="5"/>
      <c r="I194" s="5">
        <v>0.0</v>
      </c>
      <c r="J194" s="5">
        <v>0.20918566</v>
      </c>
      <c r="K194" s="5"/>
      <c r="L194" s="6">
        <v>-1969.272</v>
      </c>
      <c r="M194" s="4">
        <v>-8.276</v>
      </c>
      <c r="N194" s="5">
        <v>-10.204685</v>
      </c>
      <c r="O194" s="6">
        <v>0.872</v>
      </c>
      <c r="P194" s="5"/>
      <c r="Q194" s="7" t="s">
        <v>39</v>
      </c>
      <c r="R194" s="5">
        <v>0.0</v>
      </c>
      <c r="S194" s="4">
        <v>16.419</v>
      </c>
      <c r="T194" s="5">
        <v>0.0</v>
      </c>
      <c r="U194" s="4">
        <v>0.0</v>
      </c>
      <c r="V194" s="5"/>
      <c r="W194" s="5">
        <v>0.1459</v>
      </c>
      <c r="X194" s="5">
        <v>0.21460152</v>
      </c>
      <c r="Y194" s="5"/>
      <c r="Z194" s="6">
        <v>2.0078132</v>
      </c>
      <c r="AA194" s="27"/>
      <c r="AB194" s="8">
        <v>0.30850694</v>
      </c>
      <c r="AC194" s="8">
        <v>0.4202</v>
      </c>
      <c r="AD194" s="6">
        <v>1.4747996</v>
      </c>
      <c r="AE194" s="6">
        <v>-2.77906</v>
      </c>
      <c r="AF194" s="3"/>
      <c r="AG194" s="4">
        <v>22.616434</v>
      </c>
      <c r="AH194" s="4">
        <v>22.9995</v>
      </c>
      <c r="AI194" s="7">
        <v>2.85</v>
      </c>
      <c r="AJ194" s="7">
        <v>8.07</v>
      </c>
      <c r="AK194" s="14">
        <v>15.595</v>
      </c>
      <c r="AL194" s="14">
        <v>3.4153454</v>
      </c>
      <c r="AM194" s="14"/>
    </row>
    <row r="195">
      <c r="A195" s="36" t="s">
        <v>232</v>
      </c>
      <c r="B195" s="4">
        <v>261.281</v>
      </c>
      <c r="C195" s="13">
        <v>-0.0925</v>
      </c>
      <c r="D195" s="3">
        <v>0.22696725</v>
      </c>
      <c r="E195" s="4">
        <v>-1.1132587</v>
      </c>
      <c r="F195" s="5">
        <v>1.9464549</v>
      </c>
      <c r="G195" s="3">
        <v>1.9047047</v>
      </c>
      <c r="H195" s="5"/>
      <c r="I195" s="5">
        <v>0.15313944</v>
      </c>
      <c r="J195" s="5">
        <v>-0.0010426323</v>
      </c>
      <c r="K195" s="5"/>
      <c r="L195" s="6">
        <v>72.19276</v>
      </c>
      <c r="M195" s="4">
        <v>1.78147</v>
      </c>
      <c r="N195" s="5">
        <v>-0.11731443</v>
      </c>
      <c r="O195" s="6">
        <v>52.15235</v>
      </c>
      <c r="P195" s="5"/>
      <c r="Q195" s="7" t="s">
        <v>39</v>
      </c>
      <c r="R195" s="5">
        <v>0.0</v>
      </c>
      <c r="S195" s="4" t="s">
        <v>39</v>
      </c>
      <c r="T195" s="5">
        <v>0.0076765916</v>
      </c>
      <c r="U195" s="4">
        <v>65.651</v>
      </c>
      <c r="V195" s="5"/>
      <c r="W195" s="5">
        <v>-0.1444</v>
      </c>
      <c r="X195" s="5">
        <v>-0.55306506</v>
      </c>
      <c r="Y195" s="5"/>
      <c r="Z195" s="15"/>
      <c r="AA195" s="8"/>
      <c r="AB195" s="8">
        <v>0.16214766</v>
      </c>
      <c r="AC195" s="8">
        <v>0.9489</v>
      </c>
      <c r="AD195" s="6">
        <v>-396.50943</v>
      </c>
      <c r="AE195" s="6">
        <v>60.63369</v>
      </c>
      <c r="AF195" s="3"/>
      <c r="AG195" s="4">
        <v>39.54883</v>
      </c>
      <c r="AH195" s="4">
        <v>108.0171</v>
      </c>
      <c r="AI195" s="7">
        <v>2.03</v>
      </c>
      <c r="AJ195" s="7">
        <v>20.87</v>
      </c>
      <c r="AK195" s="14">
        <v>-0.27242</v>
      </c>
      <c r="AL195" s="14">
        <v>-1.01244</v>
      </c>
      <c r="AM195" s="14"/>
    </row>
    <row r="196">
      <c r="A196" s="36" t="s">
        <v>233</v>
      </c>
      <c r="B196" s="4">
        <v>143.431</v>
      </c>
      <c r="C196" s="13">
        <v>-0.0048</v>
      </c>
      <c r="D196" s="3">
        <v>0.054297686</v>
      </c>
      <c r="E196" s="4">
        <v>0.11914692</v>
      </c>
      <c r="F196" s="5">
        <v>0.109443955</v>
      </c>
      <c r="G196" s="3">
        <v>0.07085766</v>
      </c>
      <c r="H196" s="5"/>
      <c r="I196" s="5">
        <v>0.16309585</v>
      </c>
      <c r="J196" s="5">
        <v>0.033849027</v>
      </c>
      <c r="K196" s="5"/>
      <c r="L196" s="6">
        <v>-13.649553</v>
      </c>
      <c r="M196" s="4">
        <v>-1.77</v>
      </c>
      <c r="N196" s="5">
        <v>-0.4298203</v>
      </c>
      <c r="O196" s="6">
        <v>83.9722</v>
      </c>
      <c r="P196" s="5"/>
      <c r="Q196" s="7" t="s">
        <v>39</v>
      </c>
      <c r="R196" s="5">
        <v>0.0</v>
      </c>
      <c r="S196" s="4" t="s">
        <v>39</v>
      </c>
      <c r="T196" s="5">
        <v>0.036594752</v>
      </c>
      <c r="U196" s="4">
        <v>-0.79</v>
      </c>
      <c r="V196" s="5"/>
      <c r="W196" s="5">
        <v>0.0118</v>
      </c>
      <c r="X196" s="5">
        <v>0.038014878</v>
      </c>
      <c r="Y196" s="5"/>
      <c r="Z196" s="6">
        <v>9.819809</v>
      </c>
      <c r="AA196" s="27"/>
      <c r="AB196" s="8">
        <v>0.0860588</v>
      </c>
      <c r="AC196" s="8">
        <v>0.3763</v>
      </c>
      <c r="AD196" s="6">
        <v>2.3797116</v>
      </c>
      <c r="AE196" s="6">
        <v>-6.527401</v>
      </c>
      <c r="AF196" s="3"/>
      <c r="AG196" s="4">
        <v>12.775055</v>
      </c>
      <c r="AH196" s="4">
        <v>11.5535</v>
      </c>
      <c r="AI196" s="7">
        <v>1.17</v>
      </c>
      <c r="AJ196" s="7">
        <v>10.55</v>
      </c>
      <c r="AK196" s="14">
        <v>4.855</v>
      </c>
      <c r="AL196" s="14">
        <v>-0.012810085</v>
      </c>
      <c r="AM196" s="14"/>
    </row>
    <row r="197">
      <c r="A197" s="36" t="s">
        <v>234</v>
      </c>
      <c r="B197" s="4">
        <v>420.178</v>
      </c>
      <c r="C197" s="13">
        <v>-0.4595</v>
      </c>
      <c r="D197" s="3">
        <v>0.11565437</v>
      </c>
      <c r="E197" s="4">
        <v>-1.2895142</v>
      </c>
      <c r="F197" s="5">
        <v>0.055149835</v>
      </c>
      <c r="G197" s="3">
        <v>0.47331995</v>
      </c>
      <c r="H197" s="5"/>
      <c r="I197" s="5">
        <v>0.22861263</v>
      </c>
      <c r="J197" s="5">
        <v>-0.2318089</v>
      </c>
      <c r="K197" s="5"/>
      <c r="L197" s="6">
        <v>-14.803869</v>
      </c>
      <c r="M197" s="4">
        <v>5.45</v>
      </c>
      <c r="N197" s="5">
        <v>0.10043121</v>
      </c>
      <c r="O197" s="6">
        <v>52.15235</v>
      </c>
      <c r="P197" s="5"/>
      <c r="Q197" s="7" t="s">
        <v>39</v>
      </c>
      <c r="R197" s="5">
        <v>0.0</v>
      </c>
      <c r="S197" s="4" t="s">
        <v>39</v>
      </c>
      <c r="T197" s="5">
        <v>0.14894971</v>
      </c>
      <c r="U197" s="4">
        <v>110.285</v>
      </c>
      <c r="V197" s="5"/>
      <c r="W197" s="5">
        <v>-0.2673</v>
      </c>
      <c r="X197" s="5">
        <v>-1.5009276</v>
      </c>
      <c r="Y197" s="5"/>
      <c r="Z197" s="15"/>
      <c r="AA197" s="27"/>
      <c r="AB197" s="8">
        <v>0.69072205</v>
      </c>
      <c r="AC197" s="8">
        <v>3.6546</v>
      </c>
      <c r="AD197" s="6">
        <v>-4.1119823</v>
      </c>
      <c r="AE197" s="6">
        <v>73.4883</v>
      </c>
      <c r="AF197" s="3"/>
      <c r="AG197" s="4">
        <v>279.7521</v>
      </c>
      <c r="AH197" s="4">
        <v>400.5112</v>
      </c>
      <c r="AI197" s="7">
        <v>3.19</v>
      </c>
      <c r="AJ197" s="7">
        <v>90.98</v>
      </c>
      <c r="AK197" s="14">
        <v>-97.401</v>
      </c>
      <c r="AL197" s="14">
        <v>-10.298425</v>
      </c>
      <c r="AM197" s="14"/>
    </row>
    <row r="198">
      <c r="A198" s="36" t="s">
        <v>235</v>
      </c>
      <c r="B198" s="4">
        <v>80.39697</v>
      </c>
      <c r="C198" s="13">
        <v>0.1689</v>
      </c>
      <c r="D198" s="3">
        <v>0.073361285</v>
      </c>
      <c r="E198" s="4">
        <v>0.016737178</v>
      </c>
      <c r="F198" s="5">
        <v>-5.1300216</v>
      </c>
      <c r="G198" s="3">
        <v>0.6555202</v>
      </c>
      <c r="H198" s="5"/>
      <c r="I198" s="5">
        <v>0.21370097</v>
      </c>
      <c r="J198" s="5">
        <v>0.024428159</v>
      </c>
      <c r="K198" s="5"/>
      <c r="L198" s="6">
        <v>5.0696197</v>
      </c>
      <c r="M198" s="4">
        <v>-3.70066</v>
      </c>
      <c r="N198" s="5">
        <v>1.7236102</v>
      </c>
      <c r="O198" s="6">
        <v>14.4118</v>
      </c>
      <c r="P198" s="5"/>
      <c r="Q198" s="7" t="s">
        <v>39</v>
      </c>
      <c r="R198" s="5">
        <v>0.0</v>
      </c>
      <c r="S198" s="4" t="s">
        <v>39</v>
      </c>
      <c r="T198" s="5">
        <v>0.06480249</v>
      </c>
      <c r="U198" s="4">
        <v>7.40478</v>
      </c>
      <c r="V198" s="5"/>
      <c r="W198" s="5">
        <v>0.0376</v>
      </c>
      <c r="X198" s="5">
        <v>0.11455529</v>
      </c>
      <c r="Y198" s="5"/>
      <c r="Z198" s="6">
        <v>28.148413</v>
      </c>
      <c r="AA198" s="8" t="s">
        <v>39</v>
      </c>
      <c r="AB198" s="8">
        <v>0.32106844</v>
      </c>
      <c r="AC198" s="8">
        <v>3.2243</v>
      </c>
      <c r="AD198" s="6">
        <v>16.913729</v>
      </c>
      <c r="AE198" s="6">
        <v>-8.976161</v>
      </c>
      <c r="AF198" s="3"/>
      <c r="AG198" s="4">
        <v>22.653881</v>
      </c>
      <c r="AH198" s="4">
        <v>33.21772</v>
      </c>
      <c r="AI198" s="7">
        <v>0.43</v>
      </c>
      <c r="AJ198" s="7">
        <v>54.79</v>
      </c>
      <c r="AK198" s="14">
        <v>1.96395</v>
      </c>
      <c r="AL198" s="14">
        <v>0.4735851</v>
      </c>
      <c r="AM198" s="14"/>
    </row>
    <row r="199">
      <c r="A199" s="36" t="s">
        <v>236</v>
      </c>
      <c r="B199" s="4">
        <v>131.236</v>
      </c>
      <c r="C199" s="13">
        <v>-0.0913</v>
      </c>
      <c r="D199" s="3">
        <v>-0.014780494</v>
      </c>
      <c r="E199" s="4">
        <v>-0.28496608</v>
      </c>
      <c r="F199" s="5">
        <v>-10.745468</v>
      </c>
      <c r="G199" s="3">
        <v>-0.13953164</v>
      </c>
      <c r="H199" s="5"/>
      <c r="I199" s="5">
        <v>0.5367658</v>
      </c>
      <c r="J199" s="5">
        <v>0.021640403</v>
      </c>
      <c r="K199" s="5"/>
      <c r="L199" s="6">
        <v>29.295044</v>
      </c>
      <c r="M199" s="4">
        <v>9.682</v>
      </c>
      <c r="N199" s="5">
        <v>1.2275897</v>
      </c>
      <c r="O199" s="6">
        <v>52.15235</v>
      </c>
      <c r="P199" s="5"/>
      <c r="Q199" s="7">
        <v>14.437</v>
      </c>
      <c r="R199" s="5">
        <v>0.11000793</v>
      </c>
      <c r="S199" s="4" t="s">
        <v>39</v>
      </c>
      <c r="T199" s="5">
        <v>0.0119287595</v>
      </c>
      <c r="U199" s="4">
        <v>27.704</v>
      </c>
      <c r="V199" s="5"/>
      <c r="W199" s="5">
        <v>-0.0647</v>
      </c>
      <c r="X199" s="5">
        <v>-0.13815187</v>
      </c>
      <c r="Y199" s="5"/>
      <c r="Z199" s="15"/>
      <c r="AA199" s="8">
        <v>6.0769506</v>
      </c>
      <c r="AB199" s="8">
        <v>0.60730594</v>
      </c>
      <c r="AC199" s="8">
        <v>0.8047</v>
      </c>
      <c r="AD199" s="6">
        <v>37.81845</v>
      </c>
      <c r="AE199" s="6">
        <v>11.093204</v>
      </c>
      <c r="AF199" s="3"/>
      <c r="AG199" s="4">
        <v>80.874306</v>
      </c>
      <c r="AH199" s="4">
        <v>107.4044</v>
      </c>
      <c r="AI199" s="7">
        <v>1.69</v>
      </c>
      <c r="AJ199" s="7">
        <v>47.16</v>
      </c>
      <c r="AK199" s="14">
        <v>2.84</v>
      </c>
      <c r="AL199" s="14">
        <v>-0.8891707</v>
      </c>
      <c r="AM199" s="14"/>
    </row>
    <row r="200">
      <c r="A200" s="36" t="s">
        <v>237</v>
      </c>
      <c r="B200" s="4">
        <v>1142.625</v>
      </c>
      <c r="C200" s="13">
        <v>-0.4879</v>
      </c>
      <c r="D200" s="3">
        <v>-0.12784444</v>
      </c>
      <c r="E200" s="4">
        <v>0.023999115</v>
      </c>
      <c r="F200" s="5">
        <v>-1.0324718</v>
      </c>
      <c r="G200" s="3">
        <v>-0.41334844</v>
      </c>
      <c r="H200" s="5"/>
      <c r="I200" s="5">
        <v>0.24759305</v>
      </c>
      <c r="J200" s="5">
        <v>0.3282897</v>
      </c>
      <c r="K200" s="5"/>
      <c r="L200" s="6">
        <v>0.5610889</v>
      </c>
      <c r="M200" s="4">
        <v>-35.27</v>
      </c>
      <c r="N200" s="5">
        <v>0.4757216</v>
      </c>
      <c r="O200" s="6">
        <v>52.15235</v>
      </c>
      <c r="P200" s="5"/>
      <c r="Q200" s="7" t="s">
        <v>39</v>
      </c>
      <c r="R200" s="5">
        <v>0.0</v>
      </c>
      <c r="S200" s="4" t="s">
        <v>39</v>
      </c>
      <c r="T200" s="5">
        <v>0.04122021</v>
      </c>
      <c r="U200" s="4">
        <v>4945.102</v>
      </c>
      <c r="V200" s="5"/>
      <c r="W200" s="5">
        <v>0.0031</v>
      </c>
      <c r="X200" s="5">
        <v>-0.0034442267</v>
      </c>
      <c r="Y200" s="5"/>
      <c r="Z200" s="6">
        <v>83.3364</v>
      </c>
      <c r="AA200" s="8">
        <v>47.429893</v>
      </c>
      <c r="AB200" s="8">
        <v>0.87047315</v>
      </c>
      <c r="AC200" s="8">
        <v>7.9415</v>
      </c>
      <c r="AD200" s="6">
        <v>15.834524</v>
      </c>
      <c r="AE200" s="6">
        <v>-168.40715</v>
      </c>
      <c r="AF200" s="3"/>
      <c r="AG200" s="4">
        <v>1029.4216</v>
      </c>
      <c r="AH200" s="4">
        <v>5939.72</v>
      </c>
      <c r="AI200" s="7">
        <v>2.0</v>
      </c>
      <c r="AJ200" s="7">
        <v>497.31</v>
      </c>
      <c r="AK200" s="14">
        <v>375.112</v>
      </c>
      <c r="AL200" s="14">
        <v>-0.24825446</v>
      </c>
      <c r="AM200" s="14"/>
    </row>
    <row r="201">
      <c r="A201" s="36" t="s">
        <v>238</v>
      </c>
      <c r="B201" s="4">
        <v>442.12</v>
      </c>
      <c r="C201" s="13">
        <v>-0.0883</v>
      </c>
      <c r="D201" s="3">
        <v>0.047838673</v>
      </c>
      <c r="E201" s="4">
        <v>-0.14179659</v>
      </c>
      <c r="F201" s="5">
        <v>-1.7954191</v>
      </c>
      <c r="G201" s="3">
        <v>-0.3309729</v>
      </c>
      <c r="H201" s="5"/>
      <c r="I201" s="5">
        <v>0.43025875</v>
      </c>
      <c r="J201" s="5">
        <v>0.010569529</v>
      </c>
      <c r="K201" s="5"/>
      <c r="L201" s="6">
        <v>20.93184</v>
      </c>
      <c r="M201" s="4">
        <v>-11.401</v>
      </c>
      <c r="N201" s="5">
        <v>-4.51346</v>
      </c>
      <c r="O201" s="6">
        <v>2.8237</v>
      </c>
      <c r="P201" s="5"/>
      <c r="Q201" s="7" t="s">
        <v>39</v>
      </c>
      <c r="R201" s="5">
        <v>0.0</v>
      </c>
      <c r="S201" s="4" t="s">
        <v>39</v>
      </c>
      <c r="T201" s="5">
        <v>0.03634516</v>
      </c>
      <c r="U201" s="4">
        <v>-14.594</v>
      </c>
      <c r="V201" s="5"/>
      <c r="W201" s="5">
        <v>-0.0194</v>
      </c>
      <c r="X201" s="5">
        <v>-0.05568351</v>
      </c>
      <c r="Y201" s="5"/>
      <c r="Z201" s="15"/>
      <c r="AA201" s="8">
        <v>8.910892</v>
      </c>
      <c r="AB201" s="8">
        <v>0.10968063</v>
      </c>
      <c r="AC201" s="8">
        <v>0.3548</v>
      </c>
      <c r="AD201" s="6">
        <v>7.2540126</v>
      </c>
      <c r="AE201" s="6">
        <v>-2.973248</v>
      </c>
      <c r="AF201" s="3"/>
      <c r="AG201" s="4">
        <v>50.491596</v>
      </c>
      <c r="AH201" s="4">
        <v>33.898</v>
      </c>
      <c r="AI201" s="7">
        <v>0.9</v>
      </c>
      <c r="AJ201" s="7">
        <v>53.88</v>
      </c>
      <c r="AK201" s="14">
        <v>4.673</v>
      </c>
      <c r="AL201" s="14">
        <v>-0.8188549</v>
      </c>
      <c r="AM201" s="14"/>
    </row>
    <row r="202">
      <c r="A202" s="36" t="s">
        <v>239</v>
      </c>
      <c r="B202" s="4">
        <v>1.03033</v>
      </c>
      <c r="C202" s="11" t="s">
        <v>39</v>
      </c>
      <c r="D202" s="2">
        <v>-0.67073524</v>
      </c>
      <c r="E202" s="4" t="s">
        <v>39</v>
      </c>
      <c r="F202" s="2">
        <v>-0.07418028</v>
      </c>
      <c r="G202" s="2" t="s">
        <v>39</v>
      </c>
      <c r="H202" s="2">
        <v>0.6122</v>
      </c>
      <c r="I202" s="2" t="s">
        <v>39</v>
      </c>
      <c r="J202" s="2">
        <v>-20.554754</v>
      </c>
      <c r="K202" s="2">
        <v>-19.7465</v>
      </c>
      <c r="L202" s="6">
        <v>0.07800483</v>
      </c>
      <c r="M202" s="4">
        <v>0.48311</v>
      </c>
      <c r="N202" s="2">
        <v>-0.21789095</v>
      </c>
      <c r="O202" s="6">
        <v>52.15235</v>
      </c>
      <c r="P202" s="2">
        <v>1.4535372</v>
      </c>
      <c r="Q202" s="7" t="s">
        <v>39</v>
      </c>
      <c r="R202" s="2">
        <v>0.0</v>
      </c>
      <c r="S202" s="4">
        <v>0.46868</v>
      </c>
      <c r="T202" s="2">
        <v>0.008770352</v>
      </c>
      <c r="U202" s="4" t="s">
        <v>39</v>
      </c>
      <c r="V202" s="2" t="s">
        <v>39</v>
      </c>
      <c r="W202" s="2">
        <v>-0.4628</v>
      </c>
      <c r="X202" s="2">
        <v>-1.3218492</v>
      </c>
      <c r="Y202" s="2" t="s">
        <v>39</v>
      </c>
      <c r="Z202" s="6"/>
      <c r="AA202" s="8"/>
      <c r="AB202" s="8">
        <v>35.502216</v>
      </c>
      <c r="AC202" s="8">
        <v>1.842</v>
      </c>
      <c r="AD202" s="6" t="s">
        <v>39</v>
      </c>
      <c r="AE202" s="6">
        <v>87.60502</v>
      </c>
      <c r="AF202" s="2">
        <v>0.0</v>
      </c>
      <c r="AG202" s="4">
        <v>36.579</v>
      </c>
      <c r="AH202" s="4">
        <v>42.32286</v>
      </c>
      <c r="AI202" s="7">
        <v>1.37</v>
      </c>
      <c r="AJ202" s="7">
        <v>26.7</v>
      </c>
      <c r="AK202" s="2">
        <v>-21.17818</v>
      </c>
      <c r="AL202" s="2">
        <v>-0.04504889</v>
      </c>
      <c r="AM202" s="2" t="s">
        <v>39</v>
      </c>
    </row>
    <row r="203">
      <c r="A203" s="36" t="s">
        <v>240</v>
      </c>
      <c r="B203" s="4">
        <v>49.028</v>
      </c>
      <c r="C203" s="13"/>
      <c r="D203" s="3">
        <v>0.439938</v>
      </c>
      <c r="E203" s="4"/>
      <c r="F203" s="5">
        <v>-0.16551071</v>
      </c>
      <c r="G203" s="3"/>
      <c r="H203" s="5">
        <v>0.5394</v>
      </c>
      <c r="I203" s="5"/>
      <c r="J203" s="5">
        <v>-0.66390634</v>
      </c>
      <c r="K203" s="5">
        <v>-0.8477</v>
      </c>
      <c r="L203" s="6">
        <v>-1.3433632</v>
      </c>
      <c r="M203" s="4">
        <v>-28.386</v>
      </c>
      <c r="N203" s="5">
        <v>0.82589465</v>
      </c>
      <c r="O203" s="6">
        <v>5.7686</v>
      </c>
      <c r="P203" s="5">
        <v>0.058884718</v>
      </c>
      <c r="Q203" s="7">
        <v>15.323</v>
      </c>
      <c r="R203" s="5">
        <v>0.3125357</v>
      </c>
      <c r="S203" s="4" t="s">
        <v>39</v>
      </c>
      <c r="T203" s="5">
        <v>0.038997766</v>
      </c>
      <c r="U203" s="4"/>
      <c r="V203" s="5"/>
      <c r="W203" s="5">
        <v>-0.5448</v>
      </c>
      <c r="X203" s="5">
        <v>-1.2069949</v>
      </c>
      <c r="Y203" s="5"/>
      <c r="Z203" s="15"/>
      <c r="AA203" s="27"/>
      <c r="AB203" s="8">
        <v>4.082773</v>
      </c>
      <c r="AC203" s="8">
        <v>5.9469</v>
      </c>
      <c r="AD203" s="6"/>
      <c r="AE203" s="6">
        <v>-7.5269923</v>
      </c>
      <c r="AF203" s="3">
        <v>0.0</v>
      </c>
      <c r="AG203" s="4">
        <v>230.61331</v>
      </c>
      <c r="AH203" s="4">
        <v>213.6612</v>
      </c>
      <c r="AI203" s="7">
        <v>1.58</v>
      </c>
      <c r="AJ203" s="7">
        <v>126.69</v>
      </c>
      <c r="AK203" s="14">
        <v>-32.55</v>
      </c>
      <c r="AL203" s="14">
        <v>-0.098387904</v>
      </c>
      <c r="AM203" s="14"/>
    </row>
    <row r="204">
      <c r="A204" s="36" t="s">
        <v>241</v>
      </c>
      <c r="B204" s="4">
        <v>560.632</v>
      </c>
      <c r="C204" s="13"/>
      <c r="D204" s="3">
        <v>0.076889</v>
      </c>
      <c r="E204" s="4"/>
      <c r="F204" s="5">
        <v>0.7364482</v>
      </c>
      <c r="G204" s="3"/>
      <c r="H204" s="5">
        <v>0.3261</v>
      </c>
      <c r="I204" s="5"/>
      <c r="J204" s="5">
        <v>-0.05530901</v>
      </c>
      <c r="K204" s="5">
        <v>-0.0947</v>
      </c>
      <c r="L204" s="6">
        <v>-8.97572</v>
      </c>
      <c r="M204" s="4">
        <v>-33.389</v>
      </c>
      <c r="N204" s="5">
        <v>1.5069958</v>
      </c>
      <c r="O204" s="6">
        <v>3.9452</v>
      </c>
      <c r="P204" s="5">
        <v>0.01553247</v>
      </c>
      <c r="Q204" s="7" t="s">
        <v>39</v>
      </c>
      <c r="R204" s="5">
        <v>0.0</v>
      </c>
      <c r="S204" s="4" t="s">
        <v>39</v>
      </c>
      <c r="T204" s="5">
        <v>0.17980507</v>
      </c>
      <c r="U204" s="4"/>
      <c r="V204" s="5"/>
      <c r="W204" s="5">
        <v>-0.2659</v>
      </c>
      <c r="X204" s="5">
        <v>-0.8463145</v>
      </c>
      <c r="Y204" s="5"/>
      <c r="Z204" s="15"/>
      <c r="AA204" s="27"/>
      <c r="AB204" s="8">
        <v>0.06551841</v>
      </c>
      <c r="AC204" s="8">
        <v>0.601</v>
      </c>
      <c r="AD204" s="6"/>
      <c r="AE204" s="6">
        <v>-1.0610297</v>
      </c>
      <c r="AF204" s="3">
        <v>0.0</v>
      </c>
      <c r="AG204" s="4">
        <v>36.030094</v>
      </c>
      <c r="AH204" s="4">
        <v>35.42672</v>
      </c>
      <c r="AI204" s="7">
        <v>0.5273</v>
      </c>
      <c r="AJ204" s="7">
        <v>69.66</v>
      </c>
      <c r="AK204" s="14">
        <v>-31.008</v>
      </c>
      <c r="AL204" s="14">
        <v>1.4988315</v>
      </c>
      <c r="AM204" s="14"/>
    </row>
    <row r="205">
      <c r="A205" s="36" t="s">
        <v>242</v>
      </c>
      <c r="B205" s="4">
        <v>91.714</v>
      </c>
      <c r="C205" s="13"/>
      <c r="D205" s="3">
        <v>-0.16330059</v>
      </c>
      <c r="E205" s="4"/>
      <c r="F205" s="5">
        <v>-1.2062885</v>
      </c>
      <c r="G205" s="3"/>
      <c r="H205" s="5">
        <v>0.4093486</v>
      </c>
      <c r="I205" s="5"/>
      <c r="J205" s="5">
        <v>-0.05645812</v>
      </c>
      <c r="K205" s="5">
        <v>-0.1081187</v>
      </c>
      <c r="L205" s="6">
        <v>9.924156</v>
      </c>
      <c r="M205" s="4">
        <v>3.99867</v>
      </c>
      <c r="N205" s="5">
        <v>-0.6733495</v>
      </c>
      <c r="O205" s="6">
        <v>1.55247</v>
      </c>
      <c r="P205" s="5">
        <v>0.001395643</v>
      </c>
      <c r="Q205" s="7" t="s">
        <v>39</v>
      </c>
      <c r="R205" s="5">
        <v>0.0</v>
      </c>
      <c r="S205" s="4">
        <v>16.131</v>
      </c>
      <c r="T205" s="5">
        <v>0.23523493</v>
      </c>
      <c r="U205" s="4"/>
      <c r="V205" s="5"/>
      <c r="W205" s="5">
        <v>-0.14925481</v>
      </c>
      <c r="X205" s="5">
        <v>-0.2705739</v>
      </c>
      <c r="Y205" s="5"/>
      <c r="Z205" s="15"/>
      <c r="AA205" s="27"/>
      <c r="AB205" s="8">
        <v>0.17626266</v>
      </c>
      <c r="AC205" s="8">
        <v>0.4273602</v>
      </c>
      <c r="AD205" s="6"/>
      <c r="AE205" s="6">
        <v>3.063695</v>
      </c>
      <c r="AF205" s="3">
        <v>0.49408334</v>
      </c>
      <c r="AG205" s="4">
        <v>11.980848</v>
      </c>
      <c r="AH205" s="4">
        <v>9.073923</v>
      </c>
      <c r="AI205" s="7" t="s">
        <v>39</v>
      </c>
      <c r="AJ205" s="7">
        <v>26.6241</v>
      </c>
      <c r="AK205" s="14">
        <v>-5.178</v>
      </c>
      <c r="AL205" s="14">
        <v>-1.0945563</v>
      </c>
      <c r="AM205" s="14"/>
    </row>
    <row r="206">
      <c r="A206" s="36" t="s">
        <v>243</v>
      </c>
      <c r="B206" s="4">
        <v>183.314</v>
      </c>
      <c r="C206" s="13"/>
      <c r="D206" s="3">
        <v>3.2015886</v>
      </c>
      <c r="E206" s="4"/>
      <c r="F206" s="5">
        <v>3.5162213</v>
      </c>
      <c r="G206" s="3"/>
      <c r="H206" s="5">
        <v>0.6194</v>
      </c>
      <c r="I206" s="5"/>
      <c r="J206" s="5">
        <v>-0.06180652</v>
      </c>
      <c r="K206" s="5">
        <v>-0.2009</v>
      </c>
      <c r="L206" s="6">
        <v>-8.246448</v>
      </c>
      <c r="M206" s="4">
        <v>5.972</v>
      </c>
      <c r="N206" s="5">
        <v>0.2871154</v>
      </c>
      <c r="O206" s="6">
        <v>12.6937</v>
      </c>
      <c r="P206" s="5">
        <v>0.023620673</v>
      </c>
      <c r="Q206" s="7" t="s">
        <v>39</v>
      </c>
      <c r="R206" s="5">
        <v>0.0</v>
      </c>
      <c r="S206" s="4" t="s">
        <v>39</v>
      </c>
      <c r="T206" s="5">
        <v>0.03310385</v>
      </c>
      <c r="U206" s="4"/>
      <c r="V206" s="5"/>
      <c r="W206" s="5">
        <v>-0.1083</v>
      </c>
      <c r="X206" s="5">
        <v>-0.15123531</v>
      </c>
      <c r="Y206" s="5"/>
      <c r="Z206" s="15"/>
      <c r="AA206" s="27"/>
      <c r="AB206" s="8">
        <v>0.5291129</v>
      </c>
      <c r="AC206" s="8">
        <v>0.6199</v>
      </c>
      <c r="AD206" s="6"/>
      <c r="AE206" s="6">
        <v>15.830844</v>
      </c>
      <c r="AF206" s="3">
        <v>0.014361747</v>
      </c>
      <c r="AG206" s="4">
        <v>95.82493</v>
      </c>
      <c r="AH206" s="4">
        <v>94.5418</v>
      </c>
      <c r="AI206" s="7">
        <v>1.74</v>
      </c>
      <c r="AJ206" s="7">
        <v>58.43</v>
      </c>
      <c r="AK206" s="14">
        <v>-11.33</v>
      </c>
      <c r="AL206" s="14">
        <v>-1.9947323</v>
      </c>
      <c r="AM206" s="14"/>
    </row>
    <row r="207">
      <c r="A207" s="36" t="s">
        <v>244</v>
      </c>
      <c r="B207" s="4">
        <v>24.088</v>
      </c>
      <c r="C207" s="13"/>
      <c r="D207" s="2">
        <v>-0.05731305</v>
      </c>
      <c r="E207" s="4"/>
      <c r="F207" s="2">
        <v>2.6176472</v>
      </c>
      <c r="G207" s="2"/>
      <c r="H207" s="5">
        <v>0.419</v>
      </c>
      <c r="I207" s="5"/>
      <c r="J207" s="5">
        <v>-0.07767353</v>
      </c>
      <c r="K207" s="5">
        <v>-0.0852</v>
      </c>
      <c r="L207" s="6">
        <v>-23.593012</v>
      </c>
      <c r="M207" s="4">
        <v>-0.176</v>
      </c>
      <c r="N207" s="2">
        <v>0.2670713</v>
      </c>
      <c r="O207" s="6">
        <v>2.4711</v>
      </c>
      <c r="P207" s="5">
        <v>8.302889E-4</v>
      </c>
      <c r="Q207" s="7" t="s">
        <v>39</v>
      </c>
      <c r="R207" s="5">
        <v>0.0</v>
      </c>
      <c r="S207" s="4" t="s">
        <v>39</v>
      </c>
      <c r="T207" s="5">
        <v>0.25675797</v>
      </c>
      <c r="U207" s="4"/>
      <c r="V207" s="5"/>
      <c r="W207" s="5">
        <v>-0.0812</v>
      </c>
      <c r="X207" s="5">
        <v>-0.09443136</v>
      </c>
      <c r="Y207" s="5"/>
      <c r="Z207" s="15"/>
      <c r="AA207" s="27"/>
      <c r="AB207" s="8">
        <v>37.32579</v>
      </c>
      <c r="AC207" s="8">
        <v>48.9087</v>
      </c>
      <c r="AD207" s="6"/>
      <c r="AE207" s="6">
        <v>-5075.947</v>
      </c>
      <c r="AF207" s="3">
        <v>0.0</v>
      </c>
      <c r="AG207" s="4">
        <v>955.57855</v>
      </c>
      <c r="AH207" s="4">
        <v>893.36664</v>
      </c>
      <c r="AI207" s="7">
        <v>34.01</v>
      </c>
      <c r="AJ207" s="7">
        <v>0.29</v>
      </c>
      <c r="AK207" s="14">
        <v>-1.871</v>
      </c>
      <c r="AL207" s="2">
        <v>6.1685824</v>
      </c>
      <c r="AM207" s="2"/>
    </row>
    <row r="208">
      <c r="A208" s="36" t="s">
        <v>245</v>
      </c>
      <c r="B208" s="4">
        <v>9.85609</v>
      </c>
      <c r="C208" s="13"/>
      <c r="D208" s="3">
        <v>0.07126909</v>
      </c>
      <c r="E208" s="4"/>
      <c r="F208" s="5">
        <v>-1.7523837</v>
      </c>
      <c r="G208" s="3"/>
      <c r="H208" s="5">
        <v>0.8734</v>
      </c>
      <c r="I208" s="5"/>
      <c r="J208" s="5">
        <v>0.24268346</v>
      </c>
      <c r="K208" s="5">
        <v>0.1968</v>
      </c>
      <c r="L208" s="6">
        <v>69.46501</v>
      </c>
      <c r="M208" s="4">
        <v>0.32907</v>
      </c>
      <c r="N208" s="5">
        <v>0.483152</v>
      </c>
      <c r="O208" s="6">
        <v>3.8657</v>
      </c>
      <c r="P208" s="5">
        <v>0.14397393</v>
      </c>
      <c r="Q208" s="7" t="s">
        <v>39</v>
      </c>
      <c r="R208" s="5">
        <v>0.0</v>
      </c>
      <c r="S208" s="4">
        <v>2.68766</v>
      </c>
      <c r="T208" s="5">
        <v>0.14457503</v>
      </c>
      <c r="U208" s="4"/>
      <c r="V208" s="5"/>
      <c r="W208" s="5">
        <v>0.0777</v>
      </c>
      <c r="X208" s="5">
        <v>0.0670165</v>
      </c>
      <c r="Y208" s="5"/>
      <c r="Z208" s="6">
        <v>31.31366</v>
      </c>
      <c r="AA208" s="8" t="s">
        <v>39</v>
      </c>
      <c r="AB208" s="8">
        <v>3.1036332</v>
      </c>
      <c r="AC208" s="8">
        <v>2.0134</v>
      </c>
      <c r="AD208" s="6"/>
      <c r="AE208" s="6">
        <v>94.75348</v>
      </c>
      <c r="AF208" s="3">
        <v>0.0046149623</v>
      </c>
      <c r="AG208" s="4">
        <v>29.766294</v>
      </c>
      <c r="AH208" s="4">
        <v>31.180527</v>
      </c>
      <c r="AI208" s="7">
        <v>39.58</v>
      </c>
      <c r="AJ208" s="7">
        <v>0.75</v>
      </c>
      <c r="AK208" s="14">
        <v>2.39191</v>
      </c>
      <c r="AL208" s="14">
        <v>-5.4872994</v>
      </c>
      <c r="AM208" s="14"/>
    </row>
    <row r="209">
      <c r="A209" s="36" t="s">
        <v>246</v>
      </c>
      <c r="B209" s="4">
        <v>248.324</v>
      </c>
      <c r="C209" s="13"/>
      <c r="D209" s="3">
        <v>0.1419398</v>
      </c>
      <c r="E209" s="4"/>
      <c r="F209" s="5">
        <v>-4.59309</v>
      </c>
      <c r="G209" s="3"/>
      <c r="H209" s="5">
        <v>0.7752</v>
      </c>
      <c r="I209" s="5"/>
      <c r="J209" s="5">
        <v>0.107339606</v>
      </c>
      <c r="K209" s="5">
        <v>0.0819</v>
      </c>
      <c r="L209" s="6">
        <v>-0.46598372</v>
      </c>
      <c r="M209" s="4">
        <v>0.0</v>
      </c>
      <c r="N209" s="5">
        <v>0.64568764</v>
      </c>
      <c r="O209" s="6">
        <v>52.15235</v>
      </c>
      <c r="P209" s="5">
        <v>0.005052233</v>
      </c>
      <c r="Q209" s="7" t="s">
        <v>39</v>
      </c>
      <c r="R209" s="5">
        <v>0.0</v>
      </c>
      <c r="S209" s="4" t="s">
        <v>39</v>
      </c>
      <c r="T209" s="5">
        <v>0.020915324</v>
      </c>
      <c r="U209" s="4"/>
      <c r="V209" s="5"/>
      <c r="W209" s="5">
        <v>-0.0167</v>
      </c>
      <c r="X209" s="5">
        <v>0.21241325</v>
      </c>
      <c r="Y209" s="5"/>
      <c r="Z209" s="6"/>
      <c r="AA209" s="27"/>
      <c r="AB209" s="8">
        <v>0.016003469</v>
      </c>
      <c r="AC209" s="8">
        <v>0.7274</v>
      </c>
      <c r="AD209" s="6"/>
      <c r="AE209" s="6"/>
      <c r="AF209" s="3">
        <v>0.0</v>
      </c>
      <c r="AG209" s="4">
        <v>3.9740455</v>
      </c>
      <c r="AH209" s="4">
        <v>3.9740455</v>
      </c>
      <c r="AI209" s="7">
        <v>0.84</v>
      </c>
      <c r="AJ209" s="7">
        <v>8.56</v>
      </c>
      <c r="AK209" s="14">
        <v>26.655</v>
      </c>
      <c r="AL209" s="14">
        <v>-0.2659047</v>
      </c>
      <c r="AM209" s="14"/>
    </row>
    <row r="210">
      <c r="A210" s="36" t="s">
        <v>247</v>
      </c>
      <c r="B210" s="4">
        <v>103.39</v>
      </c>
      <c r="C210" s="13"/>
      <c r="D210" s="3">
        <v>-0.055681754</v>
      </c>
      <c r="E210" s="4"/>
      <c r="F210" s="5">
        <v>0.6877284</v>
      </c>
      <c r="G210" s="3"/>
      <c r="H210" s="5">
        <v>0.3425</v>
      </c>
      <c r="I210" s="5"/>
      <c r="J210" s="5">
        <v>-0.2409614</v>
      </c>
      <c r="K210" s="5">
        <v>-0.257</v>
      </c>
      <c r="L210" s="6">
        <v>0.028354267</v>
      </c>
      <c r="M210" s="4">
        <v>-0.581</v>
      </c>
      <c r="N210" s="5">
        <v>-0.2735405</v>
      </c>
      <c r="O210" s="6">
        <v>52.15235</v>
      </c>
      <c r="P210" s="5">
        <v>1.5475384E-4</v>
      </c>
      <c r="Q210" s="7" t="s">
        <v>39</v>
      </c>
      <c r="R210" s="5">
        <v>0.0</v>
      </c>
      <c r="S210" s="4" t="s">
        <v>39</v>
      </c>
      <c r="T210" s="5">
        <v>0.3074764</v>
      </c>
      <c r="U210" s="4"/>
      <c r="V210" s="5"/>
      <c r="W210" s="5">
        <v>-0.5052</v>
      </c>
      <c r="X210" s="5">
        <v>-0.72402024</v>
      </c>
      <c r="Y210" s="5"/>
      <c r="Z210" s="15"/>
      <c r="AA210" s="8">
        <v>2.040594</v>
      </c>
      <c r="AB210" s="8">
        <v>0.2181004</v>
      </c>
      <c r="AC210" s="8">
        <v>0.4536</v>
      </c>
      <c r="AD210" s="6"/>
      <c r="AE210" s="6">
        <v>-7.553186</v>
      </c>
      <c r="AF210" s="3">
        <v>0.0</v>
      </c>
      <c r="AG210" s="4">
        <v>22.551174</v>
      </c>
      <c r="AH210" s="4">
        <v>4.388401</v>
      </c>
      <c r="AI210" s="7">
        <v>0.2061</v>
      </c>
      <c r="AJ210" s="7">
        <v>109.41</v>
      </c>
      <c r="AK210" s="14">
        <v>-24.913</v>
      </c>
      <c r="AL210" s="14">
        <v>0.08742907</v>
      </c>
      <c r="AM210" s="14"/>
    </row>
    <row r="211">
      <c r="A211" s="36" t="s">
        <v>248</v>
      </c>
      <c r="B211" s="4">
        <v>45.41372</v>
      </c>
      <c r="C211" s="13"/>
      <c r="D211" s="3">
        <v>0.019913752</v>
      </c>
      <c r="E211" s="4"/>
      <c r="F211" s="5">
        <v>-0.8900339</v>
      </c>
      <c r="G211" s="3"/>
      <c r="H211" s="5">
        <v>0.7538</v>
      </c>
      <c r="I211" s="5"/>
      <c r="J211" s="5">
        <v>0.0787163</v>
      </c>
      <c r="K211" s="5">
        <v>0.1441</v>
      </c>
      <c r="L211" s="6">
        <v>-4.197773</v>
      </c>
      <c r="M211" s="4">
        <v>0.64819</v>
      </c>
      <c r="N211" s="5">
        <v>0.99225414</v>
      </c>
      <c r="O211" s="6">
        <v>52.15235</v>
      </c>
      <c r="P211" s="5">
        <v>0.019830791</v>
      </c>
      <c r="Q211" s="7" t="s">
        <v>39</v>
      </c>
      <c r="R211" s="5">
        <v>0.0</v>
      </c>
      <c r="S211" s="4" t="s">
        <v>39</v>
      </c>
      <c r="T211" s="5">
        <v>0.007156679</v>
      </c>
      <c r="U211" s="4"/>
      <c r="V211" s="5"/>
      <c r="W211" s="5">
        <v>0.057</v>
      </c>
      <c r="X211" s="5">
        <v>-0.03210652</v>
      </c>
      <c r="Y211" s="5"/>
      <c r="Z211" s="15"/>
      <c r="AA211" s="27"/>
      <c r="AB211" s="8">
        <v>0.068402335</v>
      </c>
      <c r="AC211" s="8">
        <v>0.1026</v>
      </c>
      <c r="AD211" s="6"/>
      <c r="AE211" s="6">
        <v>14.466319</v>
      </c>
      <c r="AF211" s="3">
        <v>0.0</v>
      </c>
      <c r="AG211" s="4">
        <v>3.106403</v>
      </c>
      <c r="AH211" s="4">
        <v>9.376924</v>
      </c>
      <c r="AI211" s="7">
        <v>0.1317</v>
      </c>
      <c r="AJ211" s="7">
        <v>30.06</v>
      </c>
      <c r="AK211" s="14">
        <v>3.5748</v>
      </c>
      <c r="AL211" s="14">
        <v>-1.6650815</v>
      </c>
      <c r="AM211" s="14"/>
    </row>
    <row r="212">
      <c r="A212" s="36" t="s">
        <v>249</v>
      </c>
      <c r="B212" s="4">
        <v>6.68462</v>
      </c>
      <c r="C212" s="13"/>
      <c r="D212" s="3">
        <v>0.18259428</v>
      </c>
      <c r="E212" s="4"/>
      <c r="F212" s="5">
        <v>-0.79640585</v>
      </c>
      <c r="G212" s="3"/>
      <c r="H212" s="5">
        <v>0.6002</v>
      </c>
      <c r="I212" s="5"/>
      <c r="J212" s="5">
        <v>0.086707994</v>
      </c>
      <c r="K212" s="5">
        <v>0.0823</v>
      </c>
      <c r="L212" s="6">
        <v>-4.1898723</v>
      </c>
      <c r="M212" s="4">
        <v>1.54317</v>
      </c>
      <c r="N212" s="5">
        <v>0.7539464</v>
      </c>
      <c r="O212" s="6">
        <v>1.2978</v>
      </c>
      <c r="P212" s="5">
        <v>0.00856294</v>
      </c>
      <c r="Q212" s="7" t="s">
        <v>39</v>
      </c>
      <c r="R212" s="5">
        <v>0.0</v>
      </c>
      <c r="S212" s="4">
        <v>3.59467</v>
      </c>
      <c r="T212" s="5">
        <v>0.3608592</v>
      </c>
      <c r="U212" s="4"/>
      <c r="V212" s="5"/>
      <c r="W212" s="5">
        <v>0.0553</v>
      </c>
      <c r="X212" s="5">
        <v>0.06328958</v>
      </c>
      <c r="Y212" s="5"/>
      <c r="Z212" s="6">
        <v>27.68625</v>
      </c>
      <c r="AA212" s="8" t="s">
        <v>39</v>
      </c>
      <c r="AB212" s="8">
        <v>2.2147775</v>
      </c>
      <c r="AC212" s="8">
        <v>1.7522</v>
      </c>
      <c r="AD212" s="6"/>
      <c r="AE212" s="6">
        <v>7.2644467</v>
      </c>
      <c r="AF212" s="3">
        <v>0.0</v>
      </c>
      <c r="AG212" s="4">
        <v>16.260454</v>
      </c>
      <c r="AH212" s="4">
        <v>11.210276</v>
      </c>
      <c r="AI212" s="7">
        <v>0.1257</v>
      </c>
      <c r="AJ212" s="7">
        <v>117.78</v>
      </c>
      <c r="AK212" s="14">
        <v>0.57961</v>
      </c>
      <c r="AL212" s="14">
        <v>-0.5530873</v>
      </c>
      <c r="AM212" s="14"/>
    </row>
    <row r="213">
      <c r="A213" s="36" t="s">
        <v>250</v>
      </c>
      <c r="B213" s="4">
        <v>340.11</v>
      </c>
      <c r="C213" s="13"/>
      <c r="D213" s="3">
        <v>0.07997495</v>
      </c>
      <c r="E213" s="4"/>
      <c r="F213" s="5">
        <v>0.11633774</v>
      </c>
      <c r="G213" s="3"/>
      <c r="H213" s="5">
        <v>0.9354</v>
      </c>
      <c r="I213" s="5"/>
      <c r="J213" s="5">
        <v>-0.031660344</v>
      </c>
      <c r="K213" s="5">
        <v>-0.1128</v>
      </c>
      <c r="L213" s="6">
        <v>-7.5769486</v>
      </c>
      <c r="M213" s="4">
        <v>29.299</v>
      </c>
      <c r="N213" s="5">
        <v>3.5219378</v>
      </c>
      <c r="O213" s="6">
        <v>6.3707</v>
      </c>
      <c r="P213" s="5">
        <v>0.036970392</v>
      </c>
      <c r="Q213" s="7" t="s">
        <v>39</v>
      </c>
      <c r="R213" s="5">
        <v>0.0</v>
      </c>
      <c r="S213" s="4" t="s">
        <v>39</v>
      </c>
      <c r="T213" s="5">
        <v>0.06989743</v>
      </c>
      <c r="U213" s="4"/>
      <c r="V213" s="5"/>
      <c r="W213" s="5">
        <v>-0.1257</v>
      </c>
      <c r="X213" s="5">
        <v>0.43526667</v>
      </c>
      <c r="Y213" s="5"/>
      <c r="Z213" s="15"/>
      <c r="AA213" s="27"/>
      <c r="AB213" s="8">
        <v>0.072714336</v>
      </c>
      <c r="AC213" s="8">
        <v>3.3606</v>
      </c>
      <c r="AD213" s="6"/>
      <c r="AE213" s="6">
        <v>1.8058935</v>
      </c>
      <c r="AF213" s="3">
        <v>0.0</v>
      </c>
      <c r="AG213" s="4">
        <v>24.730873</v>
      </c>
      <c r="AH213" s="4">
        <v>52.910873</v>
      </c>
      <c r="AI213" s="7">
        <v>14.0</v>
      </c>
      <c r="AJ213" s="7">
        <v>199.44</v>
      </c>
      <c r="AK213" s="14">
        <v>-10.768</v>
      </c>
      <c r="AL213" s="14">
        <v>-5.083428</v>
      </c>
      <c r="AM213" s="2"/>
    </row>
    <row r="214">
      <c r="A214" s="36" t="s">
        <v>251</v>
      </c>
      <c r="B214" s="4">
        <v>7.469</v>
      </c>
      <c r="C214" s="13"/>
      <c r="D214" s="3">
        <v>22.824417</v>
      </c>
      <c r="E214" s="4"/>
      <c r="F214" s="5">
        <v>-0.8605368</v>
      </c>
      <c r="G214" s="3"/>
      <c r="H214" s="5">
        <v>0.4776</v>
      </c>
      <c r="I214" s="5"/>
      <c r="J214" s="5">
        <v>-0.0998795</v>
      </c>
      <c r="K214" s="5">
        <v>-0.1074</v>
      </c>
      <c r="L214" s="6">
        <v>-20.74627</v>
      </c>
      <c r="M214" s="4">
        <v>0.144</v>
      </c>
      <c r="N214" s="5">
        <v>-0.49484536</v>
      </c>
      <c r="O214" s="6">
        <v>52.15235</v>
      </c>
      <c r="P214" s="5">
        <v>0.0032087055</v>
      </c>
      <c r="Q214" s="7">
        <v>0.575</v>
      </c>
      <c r="R214" s="5">
        <v>0.07698487</v>
      </c>
      <c r="S214" s="4">
        <v>1.114</v>
      </c>
      <c r="T214" s="5">
        <v>0.29833958</v>
      </c>
      <c r="U214" s="4"/>
      <c r="V214" s="5"/>
      <c r="W214" s="5">
        <v>-0.2225</v>
      </c>
      <c r="X214" s="5">
        <v>-0.32557252</v>
      </c>
      <c r="Y214" s="5"/>
      <c r="Z214" s="15"/>
      <c r="AA214" s="27"/>
      <c r="AB214" s="8">
        <v>1.7835267</v>
      </c>
      <c r="AC214" s="8">
        <v>5.0844</v>
      </c>
      <c r="AD214" s="6"/>
      <c r="AE214" s="6">
        <v>92.50806</v>
      </c>
      <c r="AF214" s="3">
        <v>0.0</v>
      </c>
      <c r="AG214" s="4">
        <v>12.278263</v>
      </c>
      <c r="AH214" s="4">
        <v>13.32116</v>
      </c>
      <c r="AI214" s="7">
        <v>0.05617</v>
      </c>
      <c r="AJ214" s="7">
        <v>231.23</v>
      </c>
      <c r="AK214" s="14">
        <v>-0.746</v>
      </c>
      <c r="AL214" s="14">
        <v>-0.87338763</v>
      </c>
      <c r="AM214" s="14"/>
    </row>
    <row r="215">
      <c r="A215" s="36" t="s">
        <v>252</v>
      </c>
      <c r="B215" s="4">
        <v>5.5821</v>
      </c>
      <c r="C215" s="13"/>
      <c r="D215" s="3">
        <v>0.0566028</v>
      </c>
      <c r="E215" s="4"/>
      <c r="F215" s="5">
        <v>7.2159004</v>
      </c>
      <c r="G215" s="3"/>
      <c r="H215" s="5">
        <v>0.3288</v>
      </c>
      <c r="I215" s="5"/>
      <c r="J215" s="5">
        <v>0.112669066</v>
      </c>
      <c r="K215" s="5">
        <v>0.0426</v>
      </c>
      <c r="L215" s="6">
        <v>383.1799</v>
      </c>
      <c r="M215" s="4">
        <v>-4.2309</v>
      </c>
      <c r="N215" s="5">
        <v>5.298029</v>
      </c>
      <c r="O215" s="6">
        <v>7.7594</v>
      </c>
      <c r="P215" s="5">
        <v>0.7646674</v>
      </c>
      <c r="Q215" s="7" t="s">
        <v>39</v>
      </c>
      <c r="R215" s="5">
        <v>0.0</v>
      </c>
      <c r="S215" s="4">
        <v>0.12868</v>
      </c>
      <c r="T215" s="5">
        <v>0.012827798</v>
      </c>
      <c r="U215" s="4"/>
      <c r="V215" s="5"/>
      <c r="W215" s="5">
        <v>0.053</v>
      </c>
      <c r="X215" s="5">
        <v>0.14095159</v>
      </c>
      <c r="Y215" s="5"/>
      <c r="Z215" s="6">
        <v>14.433387</v>
      </c>
      <c r="AA215" s="8" t="s">
        <v>39</v>
      </c>
      <c r="AB215" s="8">
        <v>1.1276044</v>
      </c>
      <c r="AC215" s="8">
        <v>2.0345</v>
      </c>
      <c r="AD215" s="6"/>
      <c r="AE215" s="6">
        <v>-2.8827507</v>
      </c>
      <c r="AF215" s="3">
        <v>0.0</v>
      </c>
      <c r="AG215" s="4">
        <v>5.853929</v>
      </c>
      <c r="AH215" s="4">
        <v>12.19663</v>
      </c>
      <c r="AI215" s="7">
        <v>0.0401</v>
      </c>
      <c r="AJ215" s="7">
        <v>157.36</v>
      </c>
      <c r="AK215" s="14">
        <v>0.62893</v>
      </c>
      <c r="AL215" s="14">
        <v>2.1712887</v>
      </c>
      <c r="AM215" s="2"/>
    </row>
    <row r="216">
      <c r="A216" s="36" t="s">
        <v>253</v>
      </c>
      <c r="B216" s="4">
        <v>2.27674</v>
      </c>
      <c r="C216" s="13"/>
      <c r="D216" s="3">
        <v>-0.104339816</v>
      </c>
      <c r="E216" s="4"/>
      <c r="F216" s="5">
        <v>-2.5534785</v>
      </c>
      <c r="G216" s="3"/>
      <c r="H216" s="5">
        <v>0.517</v>
      </c>
      <c r="I216" s="5"/>
      <c r="J216" s="5">
        <v>-0.318306</v>
      </c>
      <c r="K216" s="5">
        <v>-0.3241</v>
      </c>
      <c r="L216" s="6">
        <v>4.480713</v>
      </c>
      <c r="M216" s="4">
        <v>-0.88454</v>
      </c>
      <c r="N216" s="5">
        <v>2.5919068</v>
      </c>
      <c r="O216" s="6">
        <v>17.4167</v>
      </c>
      <c r="P216" s="5">
        <v>0.0021214543</v>
      </c>
      <c r="Q216" s="7" t="s">
        <v>39</v>
      </c>
      <c r="R216" s="5">
        <v>0.0</v>
      </c>
      <c r="S216" s="4" t="s">
        <v>39</v>
      </c>
      <c r="T216" s="5">
        <v>0.18099698</v>
      </c>
      <c r="U216" s="4"/>
      <c r="V216" s="5"/>
      <c r="W216" s="5">
        <v>-0.2037</v>
      </c>
      <c r="X216" s="5">
        <v>-0.25205147</v>
      </c>
      <c r="Y216" s="5"/>
      <c r="Z216" s="15"/>
      <c r="AA216" s="8" t="s">
        <v>39</v>
      </c>
      <c r="AB216" s="8">
        <v>0.0060622646</v>
      </c>
      <c r="AC216" s="8">
        <v>0.0042</v>
      </c>
      <c r="AD216" s="6"/>
      <c r="AE216" s="6">
        <v>0.56157756</v>
      </c>
      <c r="AF216" s="3">
        <v>0.0</v>
      </c>
      <c r="AG216" s="4">
        <v>0.0069011</v>
      </c>
      <c r="AH216" s="4">
        <v>-0.4967378</v>
      </c>
      <c r="AI216" s="7">
        <v>3.0E-4</v>
      </c>
      <c r="AJ216" s="7">
        <v>34.51</v>
      </c>
      <c r="AK216" s="14">
        <v>-0.7247</v>
      </c>
      <c r="AL216" s="14">
        <v>-2.2521164</v>
      </c>
      <c r="AM216" s="14"/>
    </row>
    <row r="217">
      <c r="A217" s="36" t="s">
        <v>254</v>
      </c>
      <c r="B217" s="4">
        <v>24.017</v>
      </c>
      <c r="C217" s="13"/>
      <c r="D217" s="3">
        <v>-0.12057953</v>
      </c>
      <c r="E217" s="4"/>
      <c r="F217" s="5">
        <v>-0.30737606</v>
      </c>
      <c r="G217" s="3"/>
      <c r="H217" s="5">
        <v>0.2608</v>
      </c>
      <c r="I217" s="5"/>
      <c r="J217" s="5">
        <v>-0.07311488</v>
      </c>
      <c r="K217" s="5">
        <v>-0.1175</v>
      </c>
      <c r="L217" s="6">
        <v>-4.9640536</v>
      </c>
      <c r="M217" s="4">
        <v>0.104</v>
      </c>
      <c r="N217" s="5">
        <v>-0.039694656</v>
      </c>
      <c r="O217" s="6">
        <v>88.3234</v>
      </c>
      <c r="P217" s="5">
        <v>0.013157347</v>
      </c>
      <c r="Q217" s="7" t="s">
        <v>39</v>
      </c>
      <c r="R217" s="5">
        <v>0.0</v>
      </c>
      <c r="S217" s="4" t="s">
        <v>39</v>
      </c>
      <c r="T217" s="5">
        <v>0.009312399</v>
      </c>
      <c r="U217" s="4"/>
      <c r="V217" s="5"/>
      <c r="W217" s="5">
        <v>-0.4004</v>
      </c>
      <c r="X217" s="5">
        <v>-1.5924381</v>
      </c>
      <c r="Y217" s="5"/>
      <c r="Z217" s="15"/>
      <c r="AA217" s="27"/>
      <c r="AB217" s="8">
        <v>0.0012112254</v>
      </c>
      <c r="AC217" s="8">
        <v>0.0081</v>
      </c>
      <c r="AD217" s="6"/>
      <c r="AE217" s="6">
        <v>79.38548</v>
      </c>
      <c r="AF217" s="3">
        <v>0.0</v>
      </c>
      <c r="AG217" s="4">
        <v>0.029091</v>
      </c>
      <c r="AH217" s="4">
        <v>8.25609</v>
      </c>
      <c r="AI217" s="7">
        <v>5.0E-4</v>
      </c>
      <c r="AJ217" s="7">
        <v>58.18</v>
      </c>
      <c r="AK217" s="14">
        <v>-1.756</v>
      </c>
      <c r="AL217" s="14">
        <v>-0.30317461</v>
      </c>
      <c r="AM217" s="14"/>
    </row>
    <row r="218">
      <c r="A218" s="9" t="s">
        <v>255</v>
      </c>
      <c r="B218" s="16">
        <v>71.206</v>
      </c>
      <c r="C218" s="29"/>
      <c r="D218" s="19" t="s">
        <v>39</v>
      </c>
      <c r="E218" s="16"/>
      <c r="F218" s="19" t="s">
        <v>39</v>
      </c>
      <c r="G218" s="19"/>
      <c r="H218" s="20">
        <v>0.6270149</v>
      </c>
      <c r="I218" s="20"/>
      <c r="J218" s="34">
        <v>0.33063224</v>
      </c>
      <c r="K218" s="34">
        <v>0.4415552</v>
      </c>
      <c r="L218" s="21" t="s">
        <v>39</v>
      </c>
      <c r="M218" s="16">
        <v>-130.866</v>
      </c>
      <c r="N218" s="19" t="s">
        <v>39</v>
      </c>
      <c r="O218" s="21">
        <v>52.15235</v>
      </c>
      <c r="P218" s="20">
        <v>0.0063056485</v>
      </c>
      <c r="Q218" s="22" t="s">
        <v>39</v>
      </c>
      <c r="R218" s="20">
        <v>0.0</v>
      </c>
      <c r="S218" s="16" t="s">
        <v>39</v>
      </c>
      <c r="T218" s="20">
        <v>0.091307625</v>
      </c>
      <c r="U218" s="16"/>
      <c r="V218" s="20"/>
      <c r="W218" s="20">
        <v>0.020359922</v>
      </c>
      <c r="X218" s="20">
        <v>0.057793655</v>
      </c>
      <c r="Y218" s="20"/>
      <c r="Z218" s="21">
        <v>17.086216</v>
      </c>
      <c r="AA218" s="24"/>
      <c r="AB218" s="23">
        <v>3.7656097</v>
      </c>
      <c r="AC218" s="23">
        <v>0.9874</v>
      </c>
      <c r="AD218" s="21"/>
      <c r="AE218" s="21">
        <v>-3.0256064</v>
      </c>
      <c r="AF218" s="30">
        <v>0.0</v>
      </c>
      <c r="AG218" s="16">
        <v>271.04007</v>
      </c>
      <c r="AH218" s="16">
        <v>395.949</v>
      </c>
      <c r="AI218" s="22">
        <v>4.6</v>
      </c>
      <c r="AJ218" s="22">
        <v>58.29</v>
      </c>
      <c r="AK218" s="37">
        <v>23.543</v>
      </c>
      <c r="AL218" s="37" t="s">
        <v>39</v>
      </c>
      <c r="AM218" s="19"/>
      <c r="AN218" s="38"/>
      <c r="AO218" s="39"/>
      <c r="AP218" s="40"/>
      <c r="AQ218" s="41"/>
      <c r="AR218" s="41"/>
      <c r="AS218" s="24"/>
      <c r="AT218" s="24"/>
    </row>
    <row r="219">
      <c r="A219" s="9" t="s">
        <v>256</v>
      </c>
      <c r="B219" s="4" t="s">
        <v>39</v>
      </c>
      <c r="C219" s="11"/>
      <c r="D219" s="2" t="s">
        <v>39</v>
      </c>
      <c r="E219" s="4"/>
      <c r="F219" s="2" t="s">
        <v>39</v>
      </c>
      <c r="G219" s="2"/>
      <c r="H219" s="2" t="s">
        <v>39</v>
      </c>
      <c r="I219" s="2"/>
      <c r="J219" s="2" t="s">
        <v>39</v>
      </c>
      <c r="K219" s="2" t="s">
        <v>39</v>
      </c>
      <c r="L219" s="6" t="s">
        <v>39</v>
      </c>
      <c r="M219" s="4" t="s">
        <v>39</v>
      </c>
      <c r="N219" s="2" t="s">
        <v>39</v>
      </c>
      <c r="O219" s="6" t="s">
        <v>39</v>
      </c>
      <c r="P219" s="2" t="s">
        <v>39</v>
      </c>
      <c r="Q219" s="7" t="s">
        <v>39</v>
      </c>
      <c r="R219" s="2" t="s">
        <v>39</v>
      </c>
      <c r="S219" s="4" t="s">
        <v>39</v>
      </c>
      <c r="T219" s="2" t="s">
        <v>39</v>
      </c>
      <c r="U219" s="4"/>
      <c r="V219" s="2"/>
      <c r="W219" s="2" t="s">
        <v>39</v>
      </c>
      <c r="X219" s="2" t="s">
        <v>39</v>
      </c>
      <c r="Y219" s="2"/>
      <c r="Z219" s="6" t="s">
        <v>39</v>
      </c>
      <c r="AA219" s="2" t="s">
        <v>39</v>
      </c>
      <c r="AB219" s="8" t="s">
        <v>39</v>
      </c>
      <c r="AC219" s="8" t="s">
        <v>39</v>
      </c>
      <c r="AD219" s="6"/>
      <c r="AE219" s="6" t="s">
        <v>39</v>
      </c>
      <c r="AF219" s="2" t="s">
        <v>39</v>
      </c>
      <c r="AG219" s="4" t="s">
        <v>39</v>
      </c>
      <c r="AH219" s="4" t="s">
        <v>39</v>
      </c>
      <c r="AI219" s="7">
        <v>530.0</v>
      </c>
      <c r="AJ219" s="7" t="s">
        <v>39</v>
      </c>
      <c r="AK219" s="42" t="s">
        <v>39</v>
      </c>
      <c r="AL219" s="42" t="s">
        <v>39</v>
      </c>
      <c r="AM219" s="2"/>
      <c r="AN219" s="43"/>
      <c r="AO219" s="44"/>
      <c r="AP219" s="27"/>
      <c r="AQ219" s="45"/>
      <c r="AR219" s="45"/>
    </row>
    <row r="220">
      <c r="A220" s="9" t="s">
        <v>257</v>
      </c>
      <c r="B220" s="4" t="s">
        <v>39</v>
      </c>
      <c r="C220" s="11"/>
      <c r="D220" s="2" t="s">
        <v>39</v>
      </c>
      <c r="E220" s="4"/>
      <c r="F220" s="2" t="s">
        <v>39</v>
      </c>
      <c r="G220" s="2"/>
      <c r="H220" s="2" t="s">
        <v>39</v>
      </c>
      <c r="I220" s="2"/>
      <c r="J220" s="2" t="s">
        <v>39</v>
      </c>
      <c r="K220" s="2" t="s">
        <v>39</v>
      </c>
      <c r="L220" s="6" t="s">
        <v>39</v>
      </c>
      <c r="M220" s="4" t="s">
        <v>39</v>
      </c>
      <c r="N220" s="2" t="s">
        <v>39</v>
      </c>
      <c r="O220" s="6" t="s">
        <v>39</v>
      </c>
      <c r="P220" s="2" t="s">
        <v>39</v>
      </c>
      <c r="Q220" s="7" t="s">
        <v>39</v>
      </c>
      <c r="R220" s="2" t="s">
        <v>39</v>
      </c>
      <c r="S220" s="4" t="s">
        <v>39</v>
      </c>
      <c r="T220" s="2" t="s">
        <v>39</v>
      </c>
      <c r="U220" s="4"/>
      <c r="V220" s="2"/>
      <c r="W220" s="2" t="s">
        <v>39</v>
      </c>
      <c r="X220" s="2" t="s">
        <v>39</v>
      </c>
      <c r="Y220" s="2"/>
      <c r="Z220" s="6" t="s">
        <v>39</v>
      </c>
      <c r="AA220" s="2" t="s">
        <v>39</v>
      </c>
      <c r="AB220" s="8" t="s">
        <v>39</v>
      </c>
      <c r="AC220" s="8" t="s">
        <v>39</v>
      </c>
      <c r="AD220" s="6"/>
      <c r="AE220" s="6" t="s">
        <v>39</v>
      </c>
      <c r="AF220" s="2" t="s">
        <v>39</v>
      </c>
      <c r="AG220" s="4" t="s">
        <v>39</v>
      </c>
      <c r="AH220" s="4" t="s">
        <v>39</v>
      </c>
      <c r="AI220" s="7">
        <v>450.0</v>
      </c>
      <c r="AJ220" s="7" t="s">
        <v>39</v>
      </c>
      <c r="AK220" s="42" t="s">
        <v>39</v>
      </c>
      <c r="AL220" s="42" t="s">
        <v>39</v>
      </c>
      <c r="AM220" s="2"/>
      <c r="AN220" s="43"/>
      <c r="AO220" s="44"/>
      <c r="AP220" s="27"/>
      <c r="AQ220" s="45"/>
      <c r="AR220" s="45"/>
    </row>
    <row r="221">
      <c r="A221" s="9" t="s">
        <v>258</v>
      </c>
      <c r="B221" s="4">
        <v>180.548</v>
      </c>
      <c r="C221" s="13"/>
      <c r="D221" s="3">
        <v>0.17410873</v>
      </c>
      <c r="E221" s="4"/>
      <c r="F221" s="5">
        <v>0.95443344</v>
      </c>
      <c r="G221" s="3"/>
      <c r="H221" s="5">
        <v>14.3657</v>
      </c>
      <c r="I221" s="2"/>
      <c r="J221" s="2" t="s">
        <v>39</v>
      </c>
      <c r="K221" s="14">
        <v>0.592637</v>
      </c>
      <c r="L221" s="6">
        <v>12.6791935</v>
      </c>
      <c r="M221" s="4">
        <v>29.551</v>
      </c>
      <c r="N221" s="14">
        <v>1.8685426</v>
      </c>
      <c r="O221" s="6">
        <v>52.15235</v>
      </c>
      <c r="P221" s="5">
        <v>8.0907915E-4</v>
      </c>
      <c r="Q221" s="7" t="s">
        <v>39</v>
      </c>
      <c r="R221" s="2" t="s">
        <v>39</v>
      </c>
      <c r="S221" s="4" t="s">
        <v>39</v>
      </c>
      <c r="T221" s="5">
        <v>0.0</v>
      </c>
      <c r="U221" s="4"/>
      <c r="V221" s="5"/>
      <c r="W221" s="5">
        <v>0.01</v>
      </c>
      <c r="X221" s="5">
        <v>0.09791534</v>
      </c>
      <c r="Y221" s="2"/>
      <c r="Z221" s="6">
        <v>13.617766</v>
      </c>
      <c r="AA221" s="2" t="s">
        <v>39</v>
      </c>
      <c r="AB221" s="8">
        <v>3.409797</v>
      </c>
      <c r="AC221" s="8">
        <v>1.2861</v>
      </c>
      <c r="AD221" s="15"/>
      <c r="AE221" s="6">
        <v>20.832865</v>
      </c>
      <c r="AF221" s="3">
        <v>0.008927408</v>
      </c>
      <c r="AG221" s="4">
        <v>612.80286</v>
      </c>
      <c r="AH221" s="4">
        <v>615.632</v>
      </c>
      <c r="AI221" s="7">
        <v>282.4</v>
      </c>
      <c r="AJ221" s="7">
        <v>2.18</v>
      </c>
      <c r="AK221" s="42" t="s">
        <v>39</v>
      </c>
      <c r="AL221" s="42" t="s">
        <v>39</v>
      </c>
      <c r="AM221" s="2"/>
      <c r="AN221" s="43"/>
      <c r="AO221" s="44"/>
      <c r="AP221" s="27"/>
      <c r="AQ221" s="45"/>
      <c r="AR221" s="45"/>
    </row>
    <row r="222">
      <c r="A222" s="9" t="s">
        <v>259</v>
      </c>
      <c r="B222" s="4">
        <v>689.42</v>
      </c>
      <c r="C222" s="13"/>
      <c r="D222" s="3">
        <v>0.16855587</v>
      </c>
      <c r="E222" s="4"/>
      <c r="F222" s="5">
        <v>0.24493422</v>
      </c>
      <c r="G222" s="3"/>
      <c r="H222" s="5">
        <v>0.8813</v>
      </c>
      <c r="I222" s="5"/>
      <c r="J222" s="14">
        <v>0.5760784</v>
      </c>
      <c r="K222" s="14">
        <v>0.2512</v>
      </c>
      <c r="L222" s="6">
        <v>0.90849394</v>
      </c>
      <c r="M222" s="4">
        <v>-411.682</v>
      </c>
      <c r="N222" s="14">
        <v>1.7437208</v>
      </c>
      <c r="O222" s="6">
        <v>1.2811</v>
      </c>
      <c r="P222" s="5">
        <v>0.9989861</v>
      </c>
      <c r="Q222" s="7" t="s">
        <v>39</v>
      </c>
      <c r="R222" s="5">
        <v>0.0</v>
      </c>
      <c r="S222" s="4" t="s">
        <v>39</v>
      </c>
      <c r="T222" s="5">
        <v>0.0037660606</v>
      </c>
      <c r="U222" s="4"/>
      <c r="V222" s="5"/>
      <c r="W222" s="5">
        <v>0.0352</v>
      </c>
      <c r="X222" s="5">
        <v>0.17186403</v>
      </c>
      <c r="Y222" s="5"/>
      <c r="Z222" s="6">
        <v>9.199506</v>
      </c>
      <c r="AA222" s="14">
        <v>9.533785</v>
      </c>
      <c r="AB222" s="8">
        <v>1.6363677</v>
      </c>
      <c r="AC222" s="8">
        <v>1.5625</v>
      </c>
      <c r="AD222" s="6"/>
      <c r="AE222" s="6">
        <v>-8.148801</v>
      </c>
      <c r="AF222" s="3">
        <v>0.010520826</v>
      </c>
      <c r="AG222" s="4">
        <v>1046.654</v>
      </c>
      <c r="AH222" s="4">
        <v>3354.7146</v>
      </c>
      <c r="AI222" s="7">
        <v>165.66</v>
      </c>
      <c r="AJ222" s="7">
        <v>6.81</v>
      </c>
      <c r="AK222" s="42">
        <v>397.16</v>
      </c>
      <c r="AL222" s="42">
        <v>0.22744285</v>
      </c>
      <c r="AM222" s="5"/>
      <c r="AN222" s="43"/>
      <c r="AO222" s="44"/>
      <c r="AP222" s="27"/>
      <c r="AQ222" s="45"/>
      <c r="AR222" s="45"/>
    </row>
    <row r="223">
      <c r="A223" s="9" t="s">
        <v>260</v>
      </c>
      <c r="B223" s="4">
        <v>115.641</v>
      </c>
      <c r="C223" s="13"/>
      <c r="D223" s="3">
        <v>0.2522292</v>
      </c>
      <c r="E223" s="4"/>
      <c r="F223" s="5">
        <v>0.1751741</v>
      </c>
      <c r="G223" s="3"/>
      <c r="H223" s="5">
        <v>0.7665954</v>
      </c>
      <c r="I223" s="2"/>
      <c r="J223" s="2" t="s">
        <v>39</v>
      </c>
      <c r="K223" s="14">
        <v>0.4990247</v>
      </c>
      <c r="L223" s="6">
        <v>0.6560011</v>
      </c>
      <c r="M223" s="4">
        <v>51.827</v>
      </c>
      <c r="N223" s="14">
        <v>1.1231823</v>
      </c>
      <c r="O223" s="6">
        <v>52.15235</v>
      </c>
      <c r="P223" s="5">
        <v>0.018492114</v>
      </c>
      <c r="Q223" s="7" t="s">
        <v>39</v>
      </c>
      <c r="R223" s="2" t="s">
        <v>39</v>
      </c>
      <c r="S223" s="4" t="s">
        <v>39</v>
      </c>
      <c r="T223" s="5">
        <v>0.0</v>
      </c>
      <c r="U223" s="4"/>
      <c r="V223" s="5"/>
      <c r="W223" s="5">
        <v>0.0243</v>
      </c>
      <c r="X223" s="5">
        <v>0.17586766</v>
      </c>
      <c r="Y223" s="2"/>
      <c r="Z223" s="6">
        <v>18.339977</v>
      </c>
      <c r="AA223" s="14">
        <v>17.723637</v>
      </c>
      <c r="AB223" s="8">
        <v>7.7880793</v>
      </c>
      <c r="AC223" s="8">
        <v>3.2191</v>
      </c>
      <c r="AD223" s="15"/>
      <c r="AE223" s="6">
        <v>17.377455</v>
      </c>
      <c r="AF223" s="3">
        <v>0.006155752</v>
      </c>
      <c r="AG223" s="4">
        <v>940.06274</v>
      </c>
      <c r="AH223" s="4">
        <v>900.6213</v>
      </c>
      <c r="AI223" s="7">
        <v>105.09</v>
      </c>
      <c r="AJ223" s="7">
        <v>8.57</v>
      </c>
      <c r="AK223" s="42" t="s">
        <v>39</v>
      </c>
      <c r="AL223" s="42" t="s">
        <v>39</v>
      </c>
      <c r="AM223" s="2"/>
      <c r="AN223" s="43"/>
      <c r="AO223" s="44"/>
      <c r="AP223" s="27"/>
      <c r="AQ223" s="45"/>
      <c r="AR223" s="45"/>
    </row>
    <row r="224">
      <c r="A224" s="9" t="s">
        <v>261</v>
      </c>
      <c r="B224" s="4" t="s">
        <v>39</v>
      </c>
      <c r="C224" s="11"/>
      <c r="D224" s="2" t="s">
        <v>39</v>
      </c>
      <c r="E224" s="4"/>
      <c r="F224" s="2" t="s">
        <v>39</v>
      </c>
      <c r="G224" s="2"/>
      <c r="H224" s="2" t="s">
        <v>39</v>
      </c>
      <c r="I224" s="2"/>
      <c r="J224" s="2" t="s">
        <v>39</v>
      </c>
      <c r="K224" s="2" t="s">
        <v>39</v>
      </c>
      <c r="L224" s="6" t="s">
        <v>39</v>
      </c>
      <c r="M224" s="4" t="s">
        <v>39</v>
      </c>
      <c r="N224" s="2" t="s">
        <v>39</v>
      </c>
      <c r="O224" s="6" t="s">
        <v>39</v>
      </c>
      <c r="P224" s="2" t="s">
        <v>39</v>
      </c>
      <c r="Q224" s="7" t="s">
        <v>39</v>
      </c>
      <c r="R224" s="2" t="s">
        <v>39</v>
      </c>
      <c r="S224" s="4" t="s">
        <v>39</v>
      </c>
      <c r="T224" s="2" t="s">
        <v>39</v>
      </c>
      <c r="U224" s="4"/>
      <c r="V224" s="2"/>
      <c r="W224" s="2" t="s">
        <v>39</v>
      </c>
      <c r="X224" s="2" t="s">
        <v>39</v>
      </c>
      <c r="Y224" s="2"/>
      <c r="Z224" s="6" t="s">
        <v>39</v>
      </c>
      <c r="AA224" s="2" t="s">
        <v>39</v>
      </c>
      <c r="AB224" s="8" t="s">
        <v>39</v>
      </c>
      <c r="AC224" s="8" t="s">
        <v>39</v>
      </c>
      <c r="AD224" s="6"/>
      <c r="AE224" s="6" t="s">
        <v>39</v>
      </c>
      <c r="AF224" s="2" t="s">
        <v>39</v>
      </c>
      <c r="AG224" s="4" t="s">
        <v>39</v>
      </c>
      <c r="AH224" s="4" t="s">
        <v>39</v>
      </c>
      <c r="AI224" s="7">
        <v>84.44</v>
      </c>
      <c r="AJ224" s="7" t="s">
        <v>39</v>
      </c>
      <c r="AK224" s="42" t="s">
        <v>39</v>
      </c>
      <c r="AL224" s="42" t="s">
        <v>39</v>
      </c>
      <c r="AM224" s="2"/>
      <c r="AN224" s="43"/>
      <c r="AO224" s="44"/>
      <c r="AP224" s="27"/>
      <c r="AQ224" s="45"/>
      <c r="AR224" s="45"/>
    </row>
    <row r="225">
      <c r="A225" s="9" t="s">
        <v>262</v>
      </c>
      <c r="B225" s="4">
        <v>2113.173</v>
      </c>
      <c r="C225" s="13"/>
      <c r="D225" s="3">
        <v>0.17288572</v>
      </c>
      <c r="E225" s="4"/>
      <c r="F225" s="5">
        <v>-0.034542035</v>
      </c>
      <c r="G225" s="3"/>
      <c r="H225" s="5">
        <v>0.3184</v>
      </c>
      <c r="I225" s="5"/>
      <c r="J225" s="14">
        <v>0.2208338</v>
      </c>
      <c r="K225" s="14">
        <v>0.2079</v>
      </c>
      <c r="L225" s="6">
        <v>-0.12780373</v>
      </c>
      <c r="M225" s="4">
        <v>158.094</v>
      </c>
      <c r="N225" s="14">
        <v>-5.4753065</v>
      </c>
      <c r="O225" s="6">
        <v>0.7169</v>
      </c>
      <c r="P225" s="5">
        <v>0.0019435228</v>
      </c>
      <c r="Q225" s="7" t="s">
        <v>39</v>
      </c>
      <c r="R225" s="5">
        <v>0.0</v>
      </c>
      <c r="S225" s="4" t="s">
        <v>39</v>
      </c>
      <c r="T225" s="5">
        <v>0.057398014</v>
      </c>
      <c r="U225" s="4"/>
      <c r="V225" s="5"/>
      <c r="W225" s="5">
        <v>0.1454</v>
      </c>
      <c r="X225" s="5">
        <v>0.18771762</v>
      </c>
      <c r="Y225" s="5"/>
      <c r="Z225" s="6">
        <v>9.359227</v>
      </c>
      <c r="AA225" s="14">
        <v>10.333734</v>
      </c>
      <c r="AB225" s="8">
        <v>1.4999822</v>
      </c>
      <c r="AC225" s="8">
        <v>1.7895</v>
      </c>
      <c r="AD225" s="6"/>
      <c r="AE225" s="6">
        <v>21.19841</v>
      </c>
      <c r="AF225" s="3">
        <v>9.070213E-4</v>
      </c>
      <c r="AG225" s="4">
        <v>3137.1228</v>
      </c>
      <c r="AH225" s="4">
        <v>3351.3416</v>
      </c>
      <c r="AI225" s="7">
        <v>72.75</v>
      </c>
      <c r="AJ225" s="7">
        <v>43.57</v>
      </c>
      <c r="AK225" s="42">
        <v>466.66</v>
      </c>
      <c r="AL225" s="42">
        <v>-0.0073365965</v>
      </c>
      <c r="AM225" s="5"/>
      <c r="AN225" s="43"/>
      <c r="AO225" s="44"/>
      <c r="AP225" s="27"/>
      <c r="AQ225" s="45"/>
      <c r="AR225" s="45"/>
    </row>
    <row r="226">
      <c r="A226" s="46" t="s">
        <v>263</v>
      </c>
      <c r="B226" s="4">
        <v>418.633</v>
      </c>
      <c r="C226" s="13"/>
      <c r="D226" s="3">
        <v>0.9934727</v>
      </c>
      <c r="E226" s="4"/>
      <c r="F226" s="5">
        <v>1.0644989</v>
      </c>
      <c r="G226" s="3"/>
      <c r="H226" s="5">
        <v>0.8493</v>
      </c>
      <c r="I226" s="5"/>
      <c r="J226" s="2" t="s">
        <v>39</v>
      </c>
      <c r="K226" s="14">
        <v>0.3641</v>
      </c>
      <c r="L226" s="6">
        <v>2.5092397</v>
      </c>
      <c r="M226" s="4">
        <v>54.08</v>
      </c>
      <c r="N226" s="14">
        <v>2.298538</v>
      </c>
      <c r="O226" s="6" t="s">
        <v>39</v>
      </c>
      <c r="P226" s="5">
        <v>0.0059933164</v>
      </c>
      <c r="Q226" s="7">
        <v>2.012</v>
      </c>
      <c r="R226" s="5">
        <v>0.0</v>
      </c>
      <c r="S226" s="4" t="s">
        <v>39</v>
      </c>
      <c r="T226" s="5">
        <v>0.28380713</v>
      </c>
      <c r="U226" s="4"/>
      <c r="V226" s="5"/>
      <c r="W226" s="5">
        <v>0.3525</v>
      </c>
      <c r="X226" s="5">
        <v>0.74583626</v>
      </c>
      <c r="Y226" s="2"/>
      <c r="Z226" s="6">
        <v>21.889664</v>
      </c>
      <c r="AA226" s="14">
        <v>21.739273</v>
      </c>
      <c r="AB226" s="8">
        <v>6.0553145</v>
      </c>
      <c r="AC226" s="8">
        <v>16.7741</v>
      </c>
      <c r="AD226" s="15"/>
      <c r="AE226" s="6">
        <v>47.117596</v>
      </c>
      <c r="AF226" s="3">
        <v>0.0</v>
      </c>
      <c r="AG226" s="4">
        <v>2637.4734</v>
      </c>
      <c r="AH226" s="4">
        <v>2548.1194</v>
      </c>
      <c r="AI226" s="7">
        <v>74.23</v>
      </c>
      <c r="AJ226" s="7">
        <v>34.15</v>
      </c>
      <c r="AK226" s="42" t="s">
        <v>39</v>
      </c>
      <c r="AL226" s="42" t="s">
        <v>39</v>
      </c>
      <c r="AM226" s="2"/>
      <c r="AN226" s="43"/>
      <c r="AO226" s="44"/>
      <c r="AP226" s="27"/>
      <c r="AQ226" s="45"/>
      <c r="AR226" s="45"/>
    </row>
    <row r="227">
      <c r="A227" s="46" t="s">
        <v>264</v>
      </c>
      <c r="B227" s="4">
        <v>1387.404</v>
      </c>
      <c r="C227" s="13"/>
      <c r="D227" s="3">
        <v>0.1181738</v>
      </c>
      <c r="E227" s="4"/>
      <c r="F227" s="5">
        <v>2.6199448</v>
      </c>
      <c r="G227" s="3"/>
      <c r="H227" s="5">
        <v>0.4808</v>
      </c>
      <c r="I227" s="5"/>
      <c r="J227" s="14">
        <v>0.041144468</v>
      </c>
      <c r="K227" s="14">
        <v>0.0356</v>
      </c>
      <c r="L227" s="6">
        <v>-13.006622</v>
      </c>
      <c r="M227" s="4">
        <v>-11.212</v>
      </c>
      <c r="N227" s="14">
        <v>0.27141786</v>
      </c>
      <c r="O227" s="6">
        <v>6.3509</v>
      </c>
      <c r="P227" s="5">
        <v>0.0020145539</v>
      </c>
      <c r="Q227" s="7" t="s">
        <v>39</v>
      </c>
      <c r="R227" s="5">
        <v>0.0</v>
      </c>
      <c r="S227" s="4" t="s">
        <v>39</v>
      </c>
      <c r="T227" s="5">
        <v>0.071226835</v>
      </c>
      <c r="U227" s="4"/>
      <c r="V227" s="5"/>
      <c r="W227" s="5">
        <v>-0.0088</v>
      </c>
      <c r="X227" s="5">
        <v>-0.02594585</v>
      </c>
      <c r="Y227" s="5"/>
      <c r="Z227" s="6"/>
      <c r="AA227" s="14">
        <v>14.449353</v>
      </c>
      <c r="AB227" s="8">
        <v>0.16298601</v>
      </c>
      <c r="AC227" s="8">
        <v>0.4123</v>
      </c>
      <c r="AD227" s="6"/>
      <c r="AE227" s="6">
        <v>-89.25355</v>
      </c>
      <c r="AF227" s="3">
        <v>0.0</v>
      </c>
      <c r="AG227" s="4">
        <v>232.00574</v>
      </c>
      <c r="AH227" s="4">
        <v>1000.7108</v>
      </c>
      <c r="AI227" s="7">
        <v>27.31</v>
      </c>
      <c r="AJ227" s="7">
        <v>8.28</v>
      </c>
      <c r="AK227" s="42">
        <v>57.084</v>
      </c>
      <c r="AL227" s="42">
        <v>-0.23178166</v>
      </c>
      <c r="AM227" s="5"/>
      <c r="AN227" s="43"/>
      <c r="AO227" s="44"/>
      <c r="AP227" s="27"/>
      <c r="AQ227" s="45"/>
      <c r="AR227" s="45"/>
    </row>
    <row r="228">
      <c r="A228" s="46" t="s">
        <v>265</v>
      </c>
      <c r="B228" s="4">
        <v>83.336</v>
      </c>
      <c r="C228" s="13"/>
      <c r="D228" s="3">
        <v>0.16824716</v>
      </c>
      <c r="E228" s="4"/>
      <c r="F228" s="5">
        <v>-0.070233524</v>
      </c>
      <c r="G228" s="3"/>
      <c r="H228" s="5">
        <v>0.7665954</v>
      </c>
      <c r="I228" s="2"/>
      <c r="J228" s="2" t="s">
        <v>39</v>
      </c>
      <c r="K228" s="14">
        <v>0.5074338</v>
      </c>
      <c r="L228" s="6">
        <v>-0.4764098</v>
      </c>
      <c r="M228" s="4">
        <v>23.057</v>
      </c>
      <c r="N228" s="14">
        <v>1.0635147</v>
      </c>
      <c r="O228" s="6">
        <v>52.15235</v>
      </c>
      <c r="P228" s="5">
        <v>0.010897292</v>
      </c>
      <c r="Q228" s="7" t="s">
        <v>39</v>
      </c>
      <c r="R228" s="2" t="s">
        <v>39</v>
      </c>
      <c r="S228" s="4" t="s">
        <v>39</v>
      </c>
      <c r="T228" s="5">
        <v>0.0</v>
      </c>
      <c r="U228" s="4"/>
      <c r="V228" s="5"/>
      <c r="W228" s="5">
        <v>0.0148</v>
      </c>
      <c r="X228" s="5">
        <v>0.107326694</v>
      </c>
      <c r="Y228" s="2"/>
      <c r="Z228" s="6">
        <v>11.938811</v>
      </c>
      <c r="AA228" s="14">
        <v>10.584319</v>
      </c>
      <c r="AB228" s="8">
        <v>3.7816646</v>
      </c>
      <c r="AC228" s="8">
        <v>1.2735</v>
      </c>
      <c r="AD228" s="15"/>
      <c r="AE228" s="6">
        <v>18.897377</v>
      </c>
      <c r="AF228" s="3">
        <v>0.022950971</v>
      </c>
      <c r="AG228" s="4">
        <v>316.4759</v>
      </c>
      <c r="AH228" s="4">
        <v>435.7168</v>
      </c>
      <c r="AI228" s="7">
        <v>45.28</v>
      </c>
      <c r="AJ228" s="7">
        <v>6.96</v>
      </c>
      <c r="AK228" s="42" t="s">
        <v>39</v>
      </c>
      <c r="AL228" s="42" t="s">
        <v>39</v>
      </c>
      <c r="AM228" s="2"/>
      <c r="AN228" s="43"/>
      <c r="AO228" s="44"/>
      <c r="AP228" s="27"/>
      <c r="AQ228" s="45"/>
      <c r="AR228" s="45"/>
    </row>
    <row r="229">
      <c r="A229" s="46" t="s">
        <v>266</v>
      </c>
      <c r="B229" s="4">
        <v>1399.759</v>
      </c>
      <c r="C229" s="13"/>
      <c r="D229" s="3">
        <v>0.246687</v>
      </c>
      <c r="E229" s="4"/>
      <c r="F229" s="5">
        <v>-2.149197</v>
      </c>
      <c r="G229" s="3"/>
      <c r="H229" s="5">
        <v>0.1564</v>
      </c>
      <c r="I229" s="5"/>
      <c r="J229" s="2" t="s">
        <v>39</v>
      </c>
      <c r="K229" s="14">
        <v>0.0053</v>
      </c>
      <c r="L229" s="6">
        <v>-18.412773</v>
      </c>
      <c r="M229" s="4">
        <v>71.864</v>
      </c>
      <c r="N229" s="14">
        <v>2.374492</v>
      </c>
      <c r="O229" s="6">
        <v>52.15235</v>
      </c>
      <c r="P229" s="5">
        <v>0.008618627</v>
      </c>
      <c r="Q229" s="7">
        <v>34.717</v>
      </c>
      <c r="R229" s="5">
        <v>0.024802126</v>
      </c>
      <c r="S229" s="4" t="s">
        <v>39</v>
      </c>
      <c r="T229" s="5">
        <v>0.17584383</v>
      </c>
      <c r="U229" s="4"/>
      <c r="V229" s="5"/>
      <c r="W229" s="5">
        <v>0.0183</v>
      </c>
      <c r="X229" s="5">
        <v>0.041944098</v>
      </c>
      <c r="Y229" s="2"/>
      <c r="Z229" s="6">
        <v>95.1244</v>
      </c>
      <c r="AA229" s="14">
        <v>73.91002</v>
      </c>
      <c r="AB229" s="8">
        <v>1.0505573</v>
      </c>
      <c r="AC229" s="8">
        <v>3.9733</v>
      </c>
      <c r="AD229" s="15"/>
      <c r="AE229" s="6">
        <v>19.902803</v>
      </c>
      <c r="AF229" s="3">
        <v>0.0</v>
      </c>
      <c r="AG229" s="4">
        <v>1543.9026</v>
      </c>
      <c r="AH229" s="4">
        <v>1430.295</v>
      </c>
      <c r="AI229" s="7">
        <v>34.04</v>
      </c>
      <c r="AJ229" s="7">
        <v>43.2</v>
      </c>
      <c r="AK229" s="42" t="s">
        <v>39</v>
      </c>
      <c r="AL229" s="42" t="s">
        <v>39</v>
      </c>
      <c r="AM229" s="2"/>
      <c r="AN229" s="43"/>
      <c r="AO229" s="44"/>
      <c r="AP229" s="27"/>
      <c r="AQ229" s="45"/>
      <c r="AR229" s="45"/>
    </row>
    <row r="230">
      <c r="A230" s="46" t="s">
        <v>267</v>
      </c>
      <c r="B230" s="4" t="s">
        <v>39</v>
      </c>
      <c r="C230" s="11"/>
      <c r="D230" s="2" t="s">
        <v>39</v>
      </c>
      <c r="E230" s="4"/>
      <c r="F230" s="2" t="s">
        <v>39</v>
      </c>
      <c r="G230" s="2"/>
      <c r="H230" s="2" t="s">
        <v>39</v>
      </c>
      <c r="I230" s="2"/>
      <c r="J230" s="2" t="s">
        <v>39</v>
      </c>
      <c r="K230" s="2" t="s">
        <v>39</v>
      </c>
      <c r="L230" s="6" t="s">
        <v>39</v>
      </c>
      <c r="M230" s="4" t="s">
        <v>39</v>
      </c>
      <c r="N230" s="2" t="s">
        <v>39</v>
      </c>
      <c r="O230" s="6" t="s">
        <v>39</v>
      </c>
      <c r="P230" s="2" t="s">
        <v>39</v>
      </c>
      <c r="Q230" s="7" t="s">
        <v>39</v>
      </c>
      <c r="R230" s="2" t="s">
        <v>39</v>
      </c>
      <c r="S230" s="4" t="s">
        <v>39</v>
      </c>
      <c r="T230" s="2" t="s">
        <v>39</v>
      </c>
      <c r="U230" s="4"/>
      <c r="V230" s="2"/>
      <c r="W230" s="2" t="s">
        <v>39</v>
      </c>
      <c r="X230" s="2" t="s">
        <v>39</v>
      </c>
      <c r="Y230" s="2"/>
      <c r="Z230" s="6" t="s">
        <v>39</v>
      </c>
      <c r="AA230" s="2" t="s">
        <v>39</v>
      </c>
      <c r="AB230" s="8" t="s">
        <v>39</v>
      </c>
      <c r="AC230" s="8" t="s">
        <v>39</v>
      </c>
      <c r="AD230" s="6"/>
      <c r="AE230" s="6" t="s">
        <v>39</v>
      </c>
      <c r="AF230" s="2" t="s">
        <v>39</v>
      </c>
      <c r="AG230" s="4" t="s">
        <v>39</v>
      </c>
      <c r="AH230" s="4" t="s">
        <v>39</v>
      </c>
      <c r="AI230" s="7">
        <v>47.54</v>
      </c>
      <c r="AJ230" s="7" t="s">
        <v>39</v>
      </c>
      <c r="AK230" s="42" t="s">
        <v>39</v>
      </c>
      <c r="AL230" s="42" t="s">
        <v>39</v>
      </c>
      <c r="AM230" s="2"/>
      <c r="AN230" s="43"/>
      <c r="AO230" s="44"/>
      <c r="AP230" s="27"/>
      <c r="AQ230" s="45"/>
      <c r="AR230" s="45"/>
    </row>
    <row r="231">
      <c r="A231" s="46" t="s">
        <v>268</v>
      </c>
      <c r="B231" s="4">
        <v>262.109</v>
      </c>
      <c r="C231" s="13"/>
      <c r="D231" s="3">
        <v>0.06951304</v>
      </c>
      <c r="E231" s="4"/>
      <c r="F231" s="5">
        <v>0.1832925</v>
      </c>
      <c r="G231" s="3"/>
      <c r="H231" s="5">
        <v>0.7665954</v>
      </c>
      <c r="I231" s="2"/>
      <c r="J231" s="2" t="s">
        <v>39</v>
      </c>
      <c r="K231" s="14">
        <v>0.2693055</v>
      </c>
      <c r="L231" s="6">
        <v>4.0360575</v>
      </c>
      <c r="M231" s="4">
        <v>79.837</v>
      </c>
      <c r="N231" s="14">
        <v>1.8539581</v>
      </c>
      <c r="O231" s="6">
        <v>52.15235</v>
      </c>
      <c r="P231" s="5">
        <v>0.028991593</v>
      </c>
      <c r="Q231" s="7" t="s">
        <v>39</v>
      </c>
      <c r="R231" s="2" t="s">
        <v>39</v>
      </c>
      <c r="S231" s="4" t="s">
        <v>39</v>
      </c>
      <c r="T231" s="5">
        <v>0.0</v>
      </c>
      <c r="U231" s="4"/>
      <c r="V231" s="5"/>
      <c r="W231" s="5">
        <v>0.0139</v>
      </c>
      <c r="X231" s="5">
        <v>0.11255653</v>
      </c>
      <c r="Y231" s="2"/>
      <c r="Z231" s="6">
        <v>12.261383</v>
      </c>
      <c r="AA231" s="14">
        <v>11.500513</v>
      </c>
      <c r="AB231" s="8">
        <v>2.846639</v>
      </c>
      <c r="AC231" s="8">
        <v>1.374</v>
      </c>
      <c r="AD231" s="15"/>
      <c r="AE231" s="6">
        <v>10.383101</v>
      </c>
      <c r="AF231" s="3">
        <v>0.022281652</v>
      </c>
      <c r="AG231" s="4">
        <v>734.89825</v>
      </c>
      <c r="AH231" s="4">
        <v>828.9557</v>
      </c>
      <c r="AI231" s="7">
        <v>43.71</v>
      </c>
      <c r="AJ231" s="7">
        <v>17.07</v>
      </c>
      <c r="AK231" s="42" t="s">
        <v>39</v>
      </c>
      <c r="AL231" s="42" t="s">
        <v>39</v>
      </c>
      <c r="AM231" s="2"/>
      <c r="AN231" s="43"/>
      <c r="AO231" s="44"/>
      <c r="AP231" s="27"/>
      <c r="AQ231" s="45"/>
      <c r="AR231" s="45"/>
    </row>
    <row r="232">
      <c r="A232" s="46" t="s">
        <v>269</v>
      </c>
      <c r="B232" s="4">
        <v>172.725</v>
      </c>
      <c r="C232" s="13"/>
      <c r="D232" s="3">
        <v>0.13096583</v>
      </c>
      <c r="E232" s="4"/>
      <c r="F232" s="5">
        <v>0.8575693</v>
      </c>
      <c r="G232" s="3"/>
      <c r="H232" s="5">
        <v>0.7665954</v>
      </c>
      <c r="I232" s="2"/>
      <c r="J232" s="2" t="s">
        <v>39</v>
      </c>
      <c r="K232" s="14">
        <v>0.5752961</v>
      </c>
      <c r="L232" s="6">
        <v>17.66099</v>
      </c>
      <c r="M232" s="4">
        <v>30.209</v>
      </c>
      <c r="N232" s="14">
        <v>0.9007126</v>
      </c>
      <c r="O232" s="6">
        <v>52.15235</v>
      </c>
      <c r="P232" s="5">
        <v>0.002385587</v>
      </c>
      <c r="Q232" s="7" t="s">
        <v>39</v>
      </c>
      <c r="R232" s="2" t="s">
        <v>39</v>
      </c>
      <c r="S232" s="4" t="s">
        <v>39</v>
      </c>
      <c r="T232" s="5">
        <v>0.0</v>
      </c>
      <c r="U232" s="4"/>
      <c r="V232" s="5"/>
      <c r="W232" s="5">
        <v>0.0061</v>
      </c>
      <c r="X232" s="5">
        <v>0.07334404</v>
      </c>
      <c r="Y232" s="2"/>
      <c r="Z232" s="6">
        <v>16.642597</v>
      </c>
      <c r="AA232" s="14">
        <v>15.375484</v>
      </c>
      <c r="AB232" s="8">
        <v>2.5182858</v>
      </c>
      <c r="AC232" s="8">
        <v>1.2102</v>
      </c>
      <c r="AD232" s="15"/>
      <c r="AE232" s="6">
        <v>15.223076</v>
      </c>
      <c r="AF232" s="3">
        <v>0.0</v>
      </c>
      <c r="AG232" s="4">
        <v>435.66418</v>
      </c>
      <c r="AH232" s="4">
        <v>459.8739</v>
      </c>
      <c r="AI232" s="7">
        <v>53.11</v>
      </c>
      <c r="AJ232" s="7">
        <v>8.19</v>
      </c>
      <c r="AK232" s="42" t="s">
        <v>39</v>
      </c>
      <c r="AL232" s="42" t="s">
        <v>39</v>
      </c>
      <c r="AM232" s="2"/>
      <c r="AN232" s="43"/>
      <c r="AO232" s="44"/>
      <c r="AP232" s="27"/>
      <c r="AQ232" s="45"/>
      <c r="AR232" s="45"/>
    </row>
    <row r="233">
      <c r="A233" s="46" t="s">
        <v>270</v>
      </c>
      <c r="B233" s="4">
        <v>48.794</v>
      </c>
      <c r="C233" s="13"/>
      <c r="D233" s="3">
        <v>0.017909087</v>
      </c>
      <c r="E233" s="4"/>
      <c r="F233" s="5">
        <v>0.759787</v>
      </c>
      <c r="G233" s="3"/>
      <c r="H233" s="5">
        <v>0.4492</v>
      </c>
      <c r="I233" s="5"/>
      <c r="J233" s="14">
        <v>0.25107595</v>
      </c>
      <c r="K233" s="14">
        <v>-0.0932</v>
      </c>
      <c r="L233" s="6">
        <v>-829.40344</v>
      </c>
      <c r="M233" s="4">
        <v>-113.05</v>
      </c>
      <c r="N233" s="14">
        <v>1.8410853</v>
      </c>
      <c r="O233" s="6">
        <v>52.15235</v>
      </c>
      <c r="P233" s="5">
        <v>1.949584</v>
      </c>
      <c r="Q233" s="7" t="s">
        <v>39</v>
      </c>
      <c r="R233" s="5">
        <v>0.0</v>
      </c>
      <c r="S233" s="4" t="s">
        <v>39</v>
      </c>
      <c r="T233" s="5">
        <v>0.010486965</v>
      </c>
      <c r="U233" s="4"/>
      <c r="V233" s="5"/>
      <c r="W233" s="5">
        <v>0.0051</v>
      </c>
      <c r="X233" s="5">
        <v>0.0067020757</v>
      </c>
      <c r="Y233" s="5"/>
      <c r="Z233" s="6">
        <v>79.98804</v>
      </c>
      <c r="AA233" s="2" t="s">
        <v>39</v>
      </c>
      <c r="AB233" s="8">
        <v>9.211231</v>
      </c>
      <c r="AC233" s="8">
        <v>0.5255</v>
      </c>
      <c r="AD233" s="6"/>
      <c r="AE233" s="6">
        <v>-5.84734</v>
      </c>
      <c r="AF233" s="3">
        <v>0.0</v>
      </c>
      <c r="AG233" s="4">
        <v>460.90753</v>
      </c>
      <c r="AH233" s="4">
        <v>661.0418</v>
      </c>
      <c r="AI233" s="7">
        <v>52.02</v>
      </c>
      <c r="AJ233" s="7">
        <v>8.64</v>
      </c>
      <c r="AK233" s="42">
        <v>12.251</v>
      </c>
      <c r="AL233" s="42">
        <v>1.2574166</v>
      </c>
      <c r="AM233" s="5"/>
      <c r="AN233" s="43"/>
      <c r="AO233" s="44"/>
      <c r="AP233" s="27"/>
      <c r="AQ233" s="45"/>
      <c r="AR233" s="45"/>
    </row>
    <row r="234">
      <c r="A234" s="46" t="s">
        <v>271</v>
      </c>
      <c r="B234" s="4">
        <v>187.992</v>
      </c>
      <c r="C234" s="13"/>
      <c r="D234" s="3">
        <v>0.08871694</v>
      </c>
      <c r="E234" s="4"/>
      <c r="F234" s="5">
        <v>0.09077703</v>
      </c>
      <c r="G234" s="3"/>
      <c r="H234" s="5">
        <v>0.7665954</v>
      </c>
      <c r="I234" s="2"/>
      <c r="J234" s="2" t="s">
        <v>39</v>
      </c>
      <c r="K234" s="14">
        <v>0.3259054</v>
      </c>
      <c r="L234" s="6">
        <v>-5.265686</v>
      </c>
      <c r="M234" s="4">
        <v>40.521</v>
      </c>
      <c r="N234" s="14">
        <v>1.061565</v>
      </c>
      <c r="O234" s="6">
        <v>52.15235</v>
      </c>
      <c r="P234" s="5">
        <v>0.0065901857</v>
      </c>
      <c r="Q234" s="7" t="s">
        <v>39</v>
      </c>
      <c r="R234" s="2" t="s">
        <v>39</v>
      </c>
      <c r="S234" s="4" t="s">
        <v>39</v>
      </c>
      <c r="T234" s="5">
        <v>0.0</v>
      </c>
      <c r="U234" s="4"/>
      <c r="V234" s="5"/>
      <c r="W234" s="5">
        <v>0.0108</v>
      </c>
      <c r="X234" s="5">
        <v>0.11052174</v>
      </c>
      <c r="Y234" s="2"/>
      <c r="Z234" s="6">
        <v>11.47295</v>
      </c>
      <c r="AA234" s="14">
        <v>11.036456</v>
      </c>
      <c r="AB234" s="8">
        <v>2.4287682</v>
      </c>
      <c r="AC234" s="8">
        <v>1.2719</v>
      </c>
      <c r="AD234" s="15"/>
      <c r="AE234" s="6">
        <v>16.479628</v>
      </c>
      <c r="AF234" s="3">
        <v>0.030226333</v>
      </c>
      <c r="AG234" s="4">
        <v>458.4036</v>
      </c>
      <c r="AH234" s="4">
        <v>667.771</v>
      </c>
      <c r="AI234" s="7">
        <v>34.33</v>
      </c>
      <c r="AJ234" s="7">
        <v>13.3</v>
      </c>
      <c r="AK234" s="42" t="s">
        <v>39</v>
      </c>
      <c r="AL234" s="42" t="s">
        <v>39</v>
      </c>
      <c r="AM234" s="2"/>
      <c r="AN234" s="43"/>
      <c r="AO234" s="44"/>
      <c r="AP234" s="27"/>
      <c r="AQ234" s="45"/>
      <c r="AR234" s="45"/>
    </row>
    <row r="235">
      <c r="A235" s="46" t="s">
        <v>272</v>
      </c>
      <c r="B235" s="4">
        <v>123.003</v>
      </c>
      <c r="C235" s="13"/>
      <c r="D235" s="3">
        <v>0.6366868</v>
      </c>
      <c r="E235" s="4"/>
      <c r="F235" s="5">
        <v>-0.10500623</v>
      </c>
      <c r="G235" s="3"/>
      <c r="H235" s="5">
        <v>0.7665954</v>
      </c>
      <c r="I235" s="2"/>
      <c r="J235" s="2" t="s">
        <v>39</v>
      </c>
      <c r="K235" s="14">
        <v>0.6270103</v>
      </c>
      <c r="L235" s="6">
        <v>11.887236</v>
      </c>
      <c r="M235" s="4">
        <v>49.137</v>
      </c>
      <c r="N235" s="14">
        <v>0.98684525</v>
      </c>
      <c r="O235" s="6">
        <v>52.15235</v>
      </c>
      <c r="P235" s="5">
        <v>0.010769028</v>
      </c>
      <c r="Q235" s="7" t="s">
        <v>39</v>
      </c>
      <c r="R235" s="2" t="s">
        <v>39</v>
      </c>
      <c r="S235" s="4" t="s">
        <v>39</v>
      </c>
      <c r="T235" s="5">
        <v>0.0</v>
      </c>
      <c r="U235" s="4"/>
      <c r="V235" s="5"/>
      <c r="W235" s="5">
        <v>0.022</v>
      </c>
      <c r="X235" s="5">
        <v>0.12736198</v>
      </c>
      <c r="Y235" s="2"/>
      <c r="Z235" s="6">
        <v>7.367527</v>
      </c>
      <c r="AA235" s="14">
        <v>6.8567853</v>
      </c>
      <c r="AB235" s="8">
        <v>2.6245725</v>
      </c>
      <c r="AC235" s="8">
        <v>0.9308</v>
      </c>
      <c r="AD235" s="15"/>
      <c r="AE235" s="6">
        <v>10.042703</v>
      </c>
      <c r="AF235" s="3">
        <v>0.03691721</v>
      </c>
      <c r="AG235" s="4">
        <v>318.1378</v>
      </c>
      <c r="AH235" s="4">
        <v>493.4683</v>
      </c>
      <c r="AI235" s="7">
        <v>23.01</v>
      </c>
      <c r="AJ235" s="7">
        <v>14.03</v>
      </c>
      <c r="AK235" s="42" t="s">
        <v>39</v>
      </c>
      <c r="AL235" s="42" t="s">
        <v>39</v>
      </c>
      <c r="AM235" s="2"/>
      <c r="AN235" s="43"/>
      <c r="AO235" s="44"/>
      <c r="AP235" s="27"/>
      <c r="AQ235" s="45"/>
      <c r="AR235" s="45"/>
    </row>
    <row r="236">
      <c r="A236" s="46" t="s">
        <v>273</v>
      </c>
      <c r="B236" s="4">
        <v>243.37</v>
      </c>
      <c r="C236" s="13"/>
      <c r="D236" s="3">
        <v>0.1396379</v>
      </c>
      <c r="E236" s="4"/>
      <c r="F236" s="5">
        <v>-2.4994342</v>
      </c>
      <c r="G236" s="3"/>
      <c r="H236" s="5">
        <v>0.7665954</v>
      </c>
      <c r="I236" s="2"/>
      <c r="J236" s="2" t="s">
        <v>39</v>
      </c>
      <c r="K236" s="14">
        <v>0.0813055</v>
      </c>
      <c r="L236" s="6">
        <v>-124.88528</v>
      </c>
      <c r="M236" s="4">
        <v>-27.864</v>
      </c>
      <c r="N236" s="14">
        <v>-0.9623873</v>
      </c>
      <c r="O236" s="6">
        <v>52.15235</v>
      </c>
      <c r="P236" s="5">
        <v>0.0043864073</v>
      </c>
      <c r="Q236" s="7" t="s">
        <v>39</v>
      </c>
      <c r="R236" s="2" t="s">
        <v>39</v>
      </c>
      <c r="S236" s="4" t="s">
        <v>39</v>
      </c>
      <c r="T236" s="5">
        <v>0.0</v>
      </c>
      <c r="U236" s="4"/>
      <c r="V236" s="5"/>
      <c r="W236" s="5">
        <v>-0.0057</v>
      </c>
      <c r="X236" s="5">
        <v>-0.0940659</v>
      </c>
      <c r="Y236" s="2"/>
      <c r="Z236" s="6"/>
      <c r="AA236" s="14"/>
      <c r="AB236" s="8">
        <v>0.7644558</v>
      </c>
      <c r="AC236" s="8">
        <v>0.5228</v>
      </c>
      <c r="AD236" s="15"/>
      <c r="AE236" s="6">
        <v>-10.459073</v>
      </c>
      <c r="AF236" s="3">
        <v>0.011120927</v>
      </c>
      <c r="AG236" s="4">
        <v>187.96457</v>
      </c>
      <c r="AH236" s="4">
        <v>291.4316</v>
      </c>
      <c r="AI236" s="7">
        <v>21.36</v>
      </c>
      <c r="AJ236" s="7">
        <v>8.71</v>
      </c>
      <c r="AK236" s="42" t="s">
        <v>39</v>
      </c>
      <c r="AL236" s="42" t="s">
        <v>39</v>
      </c>
      <c r="AM236" s="2"/>
      <c r="AN236" s="43"/>
      <c r="AO236" s="44"/>
      <c r="AP236" s="27"/>
      <c r="AQ236" s="45"/>
      <c r="AR236" s="45"/>
    </row>
    <row r="237">
      <c r="A237" s="46" t="s">
        <v>274</v>
      </c>
      <c r="B237" s="4">
        <v>79.81511</v>
      </c>
      <c r="C237" s="13"/>
      <c r="D237" s="3">
        <v>0.111158386</v>
      </c>
      <c r="E237" s="4"/>
      <c r="F237" s="5">
        <v>1.3292598</v>
      </c>
      <c r="G237" s="3"/>
      <c r="H237" s="5">
        <v>0.3659</v>
      </c>
      <c r="I237" s="5"/>
      <c r="J237" s="14">
        <v>0.2806644</v>
      </c>
      <c r="K237" s="14">
        <v>0.208</v>
      </c>
      <c r="L237" s="6">
        <v>-8.27443</v>
      </c>
      <c r="M237" s="4">
        <v>-35.78836</v>
      </c>
      <c r="N237" s="14">
        <v>0.9412646</v>
      </c>
      <c r="O237" s="6">
        <v>45.8227</v>
      </c>
      <c r="P237" s="5">
        <v>0.51026493</v>
      </c>
      <c r="Q237" s="7" t="s">
        <v>39</v>
      </c>
      <c r="R237" s="5">
        <v>0.0</v>
      </c>
      <c r="S237" s="4" t="s">
        <v>39</v>
      </c>
      <c r="T237" s="5">
        <v>0.030919032</v>
      </c>
      <c r="U237" s="4"/>
      <c r="V237" s="5"/>
      <c r="W237" s="5">
        <v>0.0227</v>
      </c>
      <c r="X237" s="5">
        <v>1.6594594</v>
      </c>
      <c r="Y237" s="5"/>
      <c r="Z237" s="6">
        <v>12.120069</v>
      </c>
      <c r="AA237" s="2" t="s">
        <v>39</v>
      </c>
      <c r="AB237" s="8">
        <v>0.853222</v>
      </c>
      <c r="AC237" s="8">
        <v>20.5203</v>
      </c>
      <c r="AD237" s="6"/>
      <c r="AE237" s="6">
        <v>-7.926591</v>
      </c>
      <c r="AF237" s="3">
        <v>0.0</v>
      </c>
      <c r="AG237" s="4">
        <v>69.48</v>
      </c>
      <c r="AH237" s="4">
        <v>283.68</v>
      </c>
      <c r="AI237" s="7">
        <v>30.0</v>
      </c>
      <c r="AJ237" s="7">
        <v>2.27</v>
      </c>
      <c r="AK237" s="42">
        <v>22.40126</v>
      </c>
      <c r="AL237" s="42">
        <v>0.29632944</v>
      </c>
      <c r="AM237" s="5"/>
      <c r="AN237" s="43"/>
      <c r="AO237" s="44"/>
      <c r="AP237" s="27"/>
      <c r="AQ237" s="45"/>
      <c r="AR237" s="45"/>
    </row>
    <row r="238">
      <c r="A238" s="46" t="s">
        <v>275</v>
      </c>
      <c r="B238" s="4">
        <v>12.27</v>
      </c>
      <c r="C238" s="13"/>
      <c r="D238" s="3">
        <v>-0.038483035</v>
      </c>
      <c r="E238" s="4"/>
      <c r="F238" s="5">
        <v>-0.58536583</v>
      </c>
      <c r="G238" s="3"/>
      <c r="H238" s="5">
        <v>3.1458</v>
      </c>
      <c r="I238" s="2"/>
      <c r="J238" s="2" t="s">
        <v>39</v>
      </c>
      <c r="K238" s="14">
        <v>0.0140808</v>
      </c>
      <c r="L238" s="6">
        <v>16.887005</v>
      </c>
      <c r="M238" s="4">
        <v>0.58</v>
      </c>
      <c r="N238" s="14">
        <v>3.4827836E15</v>
      </c>
      <c r="O238" s="6">
        <v>52.15235</v>
      </c>
      <c r="P238" s="5">
        <v>0.06438468</v>
      </c>
      <c r="Q238" s="7" t="s">
        <v>39</v>
      </c>
      <c r="R238" s="2" t="s">
        <v>39</v>
      </c>
      <c r="S238" s="4" t="s">
        <v>39</v>
      </c>
      <c r="T238" s="5">
        <v>0.0</v>
      </c>
      <c r="U238" s="4"/>
      <c r="V238" s="5"/>
      <c r="W238" s="5">
        <v>6.0E-4</v>
      </c>
      <c r="X238" s="5">
        <v>0.004644809</v>
      </c>
      <c r="Y238" s="2"/>
      <c r="Z238" s="6">
        <v>224.69765</v>
      </c>
      <c r="AA238" s="2" t="s">
        <v>39</v>
      </c>
      <c r="AB238" s="8">
        <v>3.1131704</v>
      </c>
      <c r="AC238" s="8">
        <v>1.0414</v>
      </c>
      <c r="AD238" s="15"/>
      <c r="AE238" s="6">
        <v>67.41138</v>
      </c>
      <c r="AF238" s="3">
        <v>0.0062829354</v>
      </c>
      <c r="AG238" s="4">
        <v>38.985706</v>
      </c>
      <c r="AH238" s="4">
        <v>39.0986</v>
      </c>
      <c r="AI238" s="7">
        <v>19.25</v>
      </c>
      <c r="AJ238" s="7">
        <v>1.94</v>
      </c>
      <c r="AK238" s="42" t="s">
        <v>39</v>
      </c>
      <c r="AL238" s="42" t="s">
        <v>39</v>
      </c>
      <c r="AM238" s="2"/>
      <c r="AN238" s="43"/>
      <c r="AO238" s="44"/>
      <c r="AP238" s="27"/>
      <c r="AQ238" s="45"/>
      <c r="AR238" s="45"/>
    </row>
    <row r="239">
      <c r="A239" s="46" t="s">
        <v>276</v>
      </c>
      <c r="B239" s="4">
        <v>21.962</v>
      </c>
      <c r="C239" s="13"/>
      <c r="D239" s="3">
        <v>0.78557175</v>
      </c>
      <c r="E239" s="4"/>
      <c r="F239" s="5">
        <v>2.53211</v>
      </c>
      <c r="G239" s="3"/>
      <c r="H239" s="5">
        <v>0.7665954</v>
      </c>
      <c r="I239" s="5"/>
      <c r="J239" s="2" t="s">
        <v>39</v>
      </c>
      <c r="K239" s="14">
        <v>-0.0273</v>
      </c>
      <c r="L239" s="6">
        <v>-0.06186303</v>
      </c>
      <c r="M239" s="4">
        <v>0.0</v>
      </c>
      <c r="N239" s="14">
        <v>1.055</v>
      </c>
      <c r="O239" s="6">
        <v>52.15235</v>
      </c>
      <c r="P239" s="5">
        <v>1.7868311E-4</v>
      </c>
      <c r="Q239" s="7" t="s">
        <v>39</v>
      </c>
      <c r="R239" s="5">
        <v>0.0</v>
      </c>
      <c r="S239" s="4" t="s">
        <v>39</v>
      </c>
      <c r="T239" s="5">
        <v>0.036448825</v>
      </c>
      <c r="U239" s="4"/>
      <c r="V239" s="5"/>
      <c r="W239" s="5">
        <v>0.069</v>
      </c>
      <c r="X239" s="5">
        <v>0.09060529</v>
      </c>
      <c r="Y239" s="2"/>
      <c r="Z239" s="6">
        <v>9.550553</v>
      </c>
      <c r="AB239" s="8">
        <v>1.6742387</v>
      </c>
      <c r="AC239" s="8">
        <v>0.5872</v>
      </c>
      <c r="AD239" s="15"/>
      <c r="AE239" s="6"/>
      <c r="AF239" s="3">
        <v>0.0</v>
      </c>
      <c r="AG239" s="4">
        <v>36.76963</v>
      </c>
      <c r="AH239" s="4">
        <v>34.37363</v>
      </c>
      <c r="AI239" s="7">
        <v>18.78</v>
      </c>
      <c r="AJ239" s="7">
        <v>1.27</v>
      </c>
      <c r="AK239" s="42" t="s">
        <v>39</v>
      </c>
      <c r="AL239" s="42" t="s">
        <v>39</v>
      </c>
      <c r="AM239" s="2"/>
      <c r="AN239" s="43"/>
      <c r="AO239" s="44"/>
      <c r="AP239" s="27"/>
      <c r="AQ239" s="45"/>
      <c r="AR239" s="45"/>
    </row>
    <row r="240">
      <c r="A240" s="46" t="s">
        <v>277</v>
      </c>
      <c r="B240" s="4">
        <v>15.5451</v>
      </c>
      <c r="C240" s="13"/>
      <c r="D240" s="3">
        <v>0.107734</v>
      </c>
      <c r="E240" s="4"/>
      <c r="F240" s="5">
        <v>0.527162</v>
      </c>
      <c r="G240" s="3"/>
      <c r="H240" s="2" t="s">
        <v>39</v>
      </c>
      <c r="I240" s="2"/>
      <c r="J240" s="2" t="s">
        <v>39</v>
      </c>
      <c r="K240" s="14">
        <v>0.282559</v>
      </c>
      <c r="L240" s="6">
        <v>161.835</v>
      </c>
      <c r="M240" s="4">
        <v>3.12</v>
      </c>
      <c r="N240" s="14">
        <v>1.05051</v>
      </c>
      <c r="O240" s="6" t="s">
        <v>39</v>
      </c>
      <c r="P240" s="5">
        <v>0.00450303</v>
      </c>
      <c r="Q240" s="7" t="s">
        <v>39</v>
      </c>
      <c r="R240" s="2" t="s">
        <v>39</v>
      </c>
      <c r="S240" s="4" t="s">
        <v>39</v>
      </c>
      <c r="T240" s="5">
        <v>0.0</v>
      </c>
      <c r="U240" s="4"/>
      <c r="V240" s="5"/>
      <c r="W240" s="5">
        <v>0.00895946</v>
      </c>
      <c r="X240" s="5">
        <v>0.0607061</v>
      </c>
      <c r="Y240" s="2"/>
      <c r="Z240" s="6">
        <v>14.864277</v>
      </c>
      <c r="AA240" s="2" t="s">
        <v>39</v>
      </c>
      <c r="AB240" s="8">
        <v>2.8313181</v>
      </c>
      <c r="AC240" s="8">
        <v>0.90235204</v>
      </c>
      <c r="AD240" s="6"/>
      <c r="AE240" s="6">
        <v>14.1067705</v>
      </c>
      <c r="AF240" s="3">
        <v>0.008860997</v>
      </c>
      <c r="AG240" s="4">
        <v>44.013123</v>
      </c>
      <c r="AH240" s="4">
        <v>44.013123</v>
      </c>
      <c r="AI240" s="7">
        <v>14.583</v>
      </c>
      <c r="AJ240" s="7" t="s">
        <v>39</v>
      </c>
      <c r="AK240" s="42" t="s">
        <v>39</v>
      </c>
      <c r="AL240" s="42" t="s">
        <v>39</v>
      </c>
      <c r="AM240" s="2"/>
      <c r="AN240" s="43"/>
      <c r="AO240" s="44"/>
      <c r="AP240" s="27"/>
      <c r="AQ240" s="45"/>
      <c r="AR240" s="45"/>
    </row>
    <row r="241">
      <c r="A241" s="46" t="s">
        <v>278</v>
      </c>
      <c r="B241" s="4" t="s">
        <v>39</v>
      </c>
      <c r="C241" s="11"/>
      <c r="D241" s="2" t="s">
        <v>39</v>
      </c>
      <c r="E241" s="4"/>
      <c r="F241" s="2" t="s">
        <v>39</v>
      </c>
      <c r="G241" s="2"/>
      <c r="H241" s="2" t="s">
        <v>39</v>
      </c>
      <c r="I241" s="2"/>
      <c r="J241" s="2" t="s">
        <v>39</v>
      </c>
      <c r="K241" s="2" t="s">
        <v>39</v>
      </c>
      <c r="L241" s="6" t="s">
        <v>39</v>
      </c>
      <c r="M241" s="4" t="s">
        <v>39</v>
      </c>
      <c r="N241" s="2" t="s">
        <v>39</v>
      </c>
      <c r="O241" s="6" t="s">
        <v>39</v>
      </c>
      <c r="P241" s="2" t="s">
        <v>39</v>
      </c>
      <c r="Q241" s="7" t="s">
        <v>39</v>
      </c>
      <c r="R241" s="2" t="s">
        <v>39</v>
      </c>
      <c r="S241" s="4" t="s">
        <v>39</v>
      </c>
      <c r="T241" s="2" t="s">
        <v>39</v>
      </c>
      <c r="U241" s="4"/>
      <c r="V241" s="2"/>
      <c r="W241" s="2" t="s">
        <v>39</v>
      </c>
      <c r="X241" s="2" t="s">
        <v>39</v>
      </c>
      <c r="Y241" s="2"/>
      <c r="Z241" s="6" t="s">
        <v>39</v>
      </c>
      <c r="AA241" s="2" t="s">
        <v>39</v>
      </c>
      <c r="AB241" s="8" t="s">
        <v>39</v>
      </c>
      <c r="AC241" s="8" t="s">
        <v>39</v>
      </c>
      <c r="AD241" s="6"/>
      <c r="AE241" s="6" t="s">
        <v>39</v>
      </c>
      <c r="AF241" s="2" t="s">
        <v>39</v>
      </c>
      <c r="AG241" s="4" t="s">
        <v>39</v>
      </c>
      <c r="AH241" s="4" t="s">
        <v>39</v>
      </c>
      <c r="AI241" s="7">
        <v>18.45</v>
      </c>
      <c r="AJ241" s="7" t="s">
        <v>39</v>
      </c>
      <c r="AK241" s="42" t="s">
        <v>39</v>
      </c>
      <c r="AL241" s="42" t="s">
        <v>39</v>
      </c>
      <c r="AM241" s="2"/>
      <c r="AN241" s="43"/>
      <c r="AO241" s="44"/>
      <c r="AP241" s="27"/>
      <c r="AQ241" s="45"/>
      <c r="AR241" s="45"/>
    </row>
    <row r="242">
      <c r="A242" s="46" t="s">
        <v>279</v>
      </c>
      <c r="B242" s="4">
        <v>82.476</v>
      </c>
      <c r="C242" s="13"/>
      <c r="D242" s="3">
        <v>0.35433573</v>
      </c>
      <c r="E242" s="4"/>
      <c r="F242" s="5">
        <v>0.06125053</v>
      </c>
      <c r="G242" s="3"/>
      <c r="H242" s="5">
        <v>0.7665954</v>
      </c>
      <c r="I242" s="5"/>
      <c r="J242" s="2" t="s">
        <v>39</v>
      </c>
      <c r="K242" s="14">
        <v>0.3476828</v>
      </c>
      <c r="L242" s="6">
        <v>0.15264747</v>
      </c>
      <c r="M242" s="4">
        <v>-41.67</v>
      </c>
      <c r="N242" s="14">
        <v>3.5072806</v>
      </c>
      <c r="O242" s="6">
        <v>52.15235</v>
      </c>
      <c r="P242" s="5">
        <v>0.04720964</v>
      </c>
      <c r="Q242" s="7" t="s">
        <v>39</v>
      </c>
      <c r="R242" s="5">
        <v>0.0</v>
      </c>
      <c r="S242" s="4">
        <v>0.41</v>
      </c>
      <c r="T242" s="5">
        <v>0.0</v>
      </c>
      <c r="U242" s="4"/>
      <c r="V242" s="5"/>
      <c r="W242" s="5">
        <v>0.0182</v>
      </c>
      <c r="X242" s="5">
        <v>0.07972732</v>
      </c>
      <c r="Y242" s="2"/>
      <c r="Z242" s="6">
        <v>16.240822</v>
      </c>
      <c r="AA242" s="14">
        <v>14.439801</v>
      </c>
      <c r="AB242" s="8">
        <v>2.9478285</v>
      </c>
      <c r="AC242" s="8">
        <v>1.2728</v>
      </c>
      <c r="AD242" s="15"/>
      <c r="AE242" s="6">
        <v>-5.8345356</v>
      </c>
      <c r="AF242" s="3">
        <v>0.0</v>
      </c>
      <c r="AG242" s="4">
        <v>238.99394</v>
      </c>
      <c r="AH242" s="4">
        <v>243.1251</v>
      </c>
      <c r="AI242" s="7">
        <v>17.89</v>
      </c>
      <c r="AJ242" s="7">
        <v>13.59</v>
      </c>
      <c r="AK242" s="42" t="s">
        <v>39</v>
      </c>
      <c r="AL242" s="42" t="s">
        <v>39</v>
      </c>
      <c r="AM242" s="2"/>
      <c r="AN242" s="43"/>
      <c r="AO242" s="44"/>
      <c r="AP242" s="27"/>
      <c r="AQ242" s="45"/>
      <c r="AR242" s="45"/>
    </row>
    <row r="243">
      <c r="A243" s="46" t="s">
        <v>280</v>
      </c>
      <c r="B243" s="4">
        <v>96.102</v>
      </c>
      <c r="C243" s="13"/>
      <c r="D243" s="3">
        <v>0.25320342</v>
      </c>
      <c r="E243" s="4"/>
      <c r="F243" s="5">
        <v>1.5125629</v>
      </c>
      <c r="G243" s="3"/>
      <c r="H243" s="5">
        <v>3.8419</v>
      </c>
      <c r="I243" s="2"/>
      <c r="J243" s="2" t="s">
        <v>39</v>
      </c>
      <c r="K243" s="14">
        <v>0.7549</v>
      </c>
      <c r="L243" s="6">
        <v>8.319596</v>
      </c>
      <c r="M243" s="4">
        <v>0.0</v>
      </c>
      <c r="N243" s="14">
        <v>8.255653</v>
      </c>
      <c r="O243" s="6">
        <v>52.15235</v>
      </c>
      <c r="P243" s="5">
        <v>0.0070175244</v>
      </c>
      <c r="Q243" s="7" t="s">
        <v>39</v>
      </c>
      <c r="R243" s="2" t="s">
        <v>39</v>
      </c>
      <c r="S243" s="4" t="s">
        <v>39</v>
      </c>
      <c r="T243" s="5">
        <v>0.0</v>
      </c>
      <c r="U243" s="4"/>
      <c r="V243" s="5"/>
      <c r="W243" s="5">
        <v>0.0069</v>
      </c>
      <c r="X243" s="5">
        <v>0.04057867</v>
      </c>
      <c r="Y243" s="2"/>
      <c r="Z243" s="6">
        <v>18.106047</v>
      </c>
      <c r="AA243" s="14">
        <v>15.294672</v>
      </c>
      <c r="AB243" s="8">
        <v>4.0506964</v>
      </c>
      <c r="AC243" s="8">
        <v>0.7302</v>
      </c>
      <c r="AD243" s="15"/>
      <c r="AE243" s="6"/>
      <c r="AF243" s="3">
        <v>0.0</v>
      </c>
      <c r="AG243" s="4">
        <v>387.73816</v>
      </c>
      <c r="AH243" s="4">
        <v>389.28</v>
      </c>
      <c r="AI243" s="7">
        <v>16.22</v>
      </c>
      <c r="AJ243" s="7">
        <v>24.0</v>
      </c>
      <c r="AK243" s="42" t="s">
        <v>39</v>
      </c>
      <c r="AL243" s="42" t="s">
        <v>39</v>
      </c>
      <c r="AM243" s="2"/>
      <c r="AN243" s="43"/>
      <c r="AO243" s="44"/>
      <c r="AP243" s="27"/>
      <c r="AQ243" s="45"/>
      <c r="AR243" s="45"/>
    </row>
    <row r="244">
      <c r="A244" s="46" t="s">
        <v>281</v>
      </c>
      <c r="B244" s="4">
        <v>27.085</v>
      </c>
      <c r="C244" s="13"/>
      <c r="D244" s="3">
        <v>-0.18377121</v>
      </c>
      <c r="E244" s="4"/>
      <c r="F244" s="5">
        <v>1.0270752</v>
      </c>
      <c r="G244" s="3"/>
      <c r="H244" s="5">
        <v>0.7665954</v>
      </c>
      <c r="I244" s="5"/>
      <c r="J244" s="2" t="s">
        <v>39</v>
      </c>
      <c r="K244" s="14">
        <v>-1.3436</v>
      </c>
      <c r="L244" s="6">
        <v>-2.7929158</v>
      </c>
      <c r="M244" s="4">
        <v>-0.215</v>
      </c>
      <c r="N244" s="14">
        <v>-0.63235295</v>
      </c>
      <c r="O244" s="6">
        <v>52.15235</v>
      </c>
      <c r="P244" s="5">
        <v>5.8461126E-4</v>
      </c>
      <c r="Q244" s="7" t="s">
        <v>39</v>
      </c>
      <c r="R244" s="5">
        <v>0.0</v>
      </c>
      <c r="S244" s="4">
        <v>7.817</v>
      </c>
      <c r="T244" s="5">
        <v>0.13030288</v>
      </c>
      <c r="U244" s="4"/>
      <c r="V244" s="5"/>
      <c r="W244" s="5">
        <v>-0.4228</v>
      </c>
      <c r="X244" s="5">
        <v>-0.61615837</v>
      </c>
      <c r="Y244" s="2"/>
      <c r="Z244" s="15"/>
      <c r="AB244" s="8">
        <v>2.0320637</v>
      </c>
      <c r="AC244" s="8">
        <v>0.8023</v>
      </c>
      <c r="AD244" s="15"/>
      <c r="AE244" s="6">
        <v>14.445975</v>
      </c>
      <c r="AF244" s="3">
        <v>0.0</v>
      </c>
      <c r="AG244" s="4">
        <v>49.575787</v>
      </c>
      <c r="AH244" s="4">
        <v>26.205</v>
      </c>
      <c r="AI244" s="7" t="s">
        <v>39</v>
      </c>
      <c r="AJ244" s="7">
        <v>7.3</v>
      </c>
      <c r="AK244" s="42" t="s">
        <v>39</v>
      </c>
      <c r="AL244" s="42" t="s">
        <v>39</v>
      </c>
      <c r="AM244" s="2"/>
      <c r="AN244" s="43"/>
      <c r="AO244" s="44"/>
      <c r="AP244" s="27"/>
      <c r="AQ244" s="45"/>
      <c r="AR244" s="45"/>
    </row>
    <row r="245">
      <c r="A245" s="46" t="s">
        <v>282</v>
      </c>
      <c r="B245" s="4">
        <v>10.09846</v>
      </c>
      <c r="C245" s="13"/>
      <c r="D245" s="3">
        <v>0.0013613929</v>
      </c>
      <c r="E245" s="4"/>
      <c r="F245" s="5">
        <v>8.965082</v>
      </c>
      <c r="G245" s="3"/>
      <c r="H245" s="5">
        <v>0.7383</v>
      </c>
      <c r="I245" s="5"/>
      <c r="J245" s="14">
        <v>0.47982463</v>
      </c>
      <c r="K245" s="14">
        <v>0.0744</v>
      </c>
      <c r="L245" s="6">
        <v>-43.92765</v>
      </c>
      <c r="M245" s="4">
        <v>-13.54561</v>
      </c>
      <c r="N245" s="14">
        <v>234.55602</v>
      </c>
      <c r="O245" s="6">
        <v>52.15235</v>
      </c>
      <c r="P245" s="5">
        <v>1.6044704</v>
      </c>
      <c r="Q245" s="7" t="s">
        <v>39</v>
      </c>
      <c r="R245" s="5">
        <v>0.0</v>
      </c>
      <c r="S245" s="4">
        <v>1.88668</v>
      </c>
      <c r="T245" s="5">
        <v>0.020484153</v>
      </c>
      <c r="U245" s="4"/>
      <c r="V245" s="5"/>
      <c r="W245" s="5">
        <v>-0.0265</v>
      </c>
      <c r="X245" s="5">
        <v>-0.20624834</v>
      </c>
      <c r="Y245" s="5"/>
      <c r="Z245" s="15"/>
      <c r="AB245" s="8">
        <v>2.6678205</v>
      </c>
      <c r="AC245" s="8">
        <v>2.6217</v>
      </c>
      <c r="AD245" s="6"/>
      <c r="AE245" s="6">
        <v>-4.634928</v>
      </c>
      <c r="AF245" s="3">
        <v>0.03773634</v>
      </c>
      <c r="AG245" s="4">
        <v>26.940987</v>
      </c>
      <c r="AH245" s="4">
        <v>62.782887</v>
      </c>
      <c r="AI245" s="7">
        <v>12.96</v>
      </c>
      <c r="AJ245" s="7">
        <v>1.11</v>
      </c>
      <c r="AK245" s="42">
        <v>4.84549</v>
      </c>
      <c r="AL245" s="42">
        <v>-0.4333794</v>
      </c>
      <c r="AM245" s="5"/>
      <c r="AN245" s="43"/>
      <c r="AO245" s="44"/>
      <c r="AP245" s="27"/>
      <c r="AQ245" s="45"/>
      <c r="AR245" s="45"/>
    </row>
    <row r="246">
      <c r="A246" s="46" t="s">
        <v>283</v>
      </c>
      <c r="B246" s="4">
        <v>573.523</v>
      </c>
      <c r="C246" s="13"/>
      <c r="D246" s="3">
        <v>0.14902292</v>
      </c>
      <c r="E246" s="4"/>
      <c r="F246" s="5">
        <v>-0.46931508</v>
      </c>
      <c r="G246" s="3"/>
      <c r="H246" s="5">
        <v>0.9887</v>
      </c>
      <c r="I246" s="5"/>
      <c r="J246" s="2" t="s">
        <v>39</v>
      </c>
      <c r="K246" s="14">
        <v>0.2797</v>
      </c>
      <c r="L246" s="6">
        <v>7.397936</v>
      </c>
      <c r="M246" s="4">
        <v>360.369</v>
      </c>
      <c r="N246" s="14">
        <v>1.1966548</v>
      </c>
      <c r="O246" s="6">
        <v>52.15235</v>
      </c>
      <c r="P246" s="5">
        <v>0.032464262</v>
      </c>
      <c r="Q246" s="7" t="s">
        <v>39</v>
      </c>
      <c r="R246" s="5">
        <v>0.0</v>
      </c>
      <c r="S246" s="4">
        <v>0.31122</v>
      </c>
      <c r="T246" s="5">
        <v>0.1043456</v>
      </c>
      <c r="U246" s="4"/>
      <c r="V246" s="5"/>
      <c r="W246" s="5">
        <v>0.0058</v>
      </c>
      <c r="X246" s="5">
        <v>0.078384556</v>
      </c>
      <c r="Y246" s="2"/>
      <c r="Z246" s="6">
        <v>221.80743</v>
      </c>
      <c r="AA246" s="14">
        <v>6.139967</v>
      </c>
      <c r="AB246" s="8">
        <v>1.498252</v>
      </c>
      <c r="AC246" s="8">
        <v>17.6314</v>
      </c>
      <c r="AD246" s="15"/>
      <c r="AE246" s="6">
        <v>3.0661156</v>
      </c>
      <c r="AF246" s="3">
        <v>0.007464372</v>
      </c>
      <c r="AG246" s="4">
        <v>899.89777</v>
      </c>
      <c r="AH246" s="4">
        <v>1104.933</v>
      </c>
      <c r="AI246" s="7">
        <v>9.95</v>
      </c>
      <c r="AJ246" s="7">
        <v>86.36</v>
      </c>
      <c r="AK246" s="42" t="s">
        <v>39</v>
      </c>
      <c r="AL246" s="42" t="s">
        <v>39</v>
      </c>
      <c r="AM246" s="2"/>
      <c r="AN246" s="43"/>
      <c r="AO246" s="44"/>
      <c r="AP246" s="27"/>
      <c r="AQ246" s="45"/>
      <c r="AR246" s="45"/>
    </row>
    <row r="247">
      <c r="A247" s="46" t="s">
        <v>284</v>
      </c>
      <c r="B247" s="4">
        <v>16.641</v>
      </c>
      <c r="C247" s="13"/>
      <c r="D247" s="2" t="s">
        <v>39</v>
      </c>
      <c r="E247" s="4"/>
      <c r="F247" s="2" t="s">
        <v>39</v>
      </c>
      <c r="G247" s="2"/>
      <c r="H247" s="5">
        <v>0.7665954</v>
      </c>
      <c r="I247" s="2"/>
      <c r="J247" s="2" t="s">
        <v>39</v>
      </c>
      <c r="K247" s="14">
        <v>0.4919546</v>
      </c>
      <c r="L247" s="6" t="s">
        <v>39</v>
      </c>
      <c r="M247" s="4">
        <v>1090.399</v>
      </c>
      <c r="N247" s="2" t="s">
        <v>39</v>
      </c>
      <c r="O247" s="6">
        <v>52.15235</v>
      </c>
      <c r="P247" s="5">
        <v>0.00120185</v>
      </c>
      <c r="Q247" s="7" t="s">
        <v>39</v>
      </c>
      <c r="R247" s="2" t="s">
        <v>39</v>
      </c>
      <c r="S247" s="4" t="s">
        <v>39</v>
      </c>
      <c r="T247" s="5">
        <v>0.0</v>
      </c>
      <c r="U247" s="4"/>
      <c r="V247" s="5"/>
      <c r="W247" s="5">
        <v>0.0155</v>
      </c>
      <c r="X247" s="5">
        <v>0.123548</v>
      </c>
      <c r="Y247" s="2"/>
      <c r="Z247" s="6">
        <v>10.253623</v>
      </c>
      <c r="AA247" s="2" t="s">
        <v>39</v>
      </c>
      <c r="AB247" s="8">
        <v>3.6563308</v>
      </c>
      <c r="AC247" s="8">
        <v>1.2207</v>
      </c>
      <c r="AD247" s="15"/>
      <c r="AE247" s="6">
        <v>0.051780082</v>
      </c>
      <c r="AF247" s="3">
        <v>0.021201413</v>
      </c>
      <c r="AG247" s="4">
        <v>58.63222</v>
      </c>
      <c r="AH247" s="4">
        <v>56.461</v>
      </c>
      <c r="AI247" s="7">
        <v>14.15</v>
      </c>
      <c r="AJ247" s="7" t="s">
        <v>39</v>
      </c>
      <c r="AK247" s="42" t="s">
        <v>39</v>
      </c>
      <c r="AL247" s="42" t="s">
        <v>39</v>
      </c>
      <c r="AM247" s="2"/>
      <c r="AN247" s="43"/>
      <c r="AO247" s="44"/>
      <c r="AP247" s="27"/>
      <c r="AQ247" s="45"/>
      <c r="AR247" s="45"/>
    </row>
    <row r="248">
      <c r="A248" s="46" t="s">
        <v>285</v>
      </c>
      <c r="B248" s="4">
        <v>126.331</v>
      </c>
      <c r="C248" s="13"/>
      <c r="D248" s="3">
        <v>0.16408446</v>
      </c>
      <c r="E248" s="4"/>
      <c r="F248" s="5">
        <v>0.120946445</v>
      </c>
      <c r="G248" s="3"/>
      <c r="H248" s="5">
        <v>0.7665954</v>
      </c>
      <c r="I248" s="5"/>
      <c r="J248" s="2" t="s">
        <v>39</v>
      </c>
      <c r="K248" s="14">
        <v>-0.0813</v>
      </c>
      <c r="L248" s="6">
        <v>2.6786027</v>
      </c>
      <c r="M248" s="4">
        <v>-0.934</v>
      </c>
      <c r="N248" s="14">
        <v>0.056018714</v>
      </c>
      <c r="O248" s="6">
        <v>52.15235</v>
      </c>
      <c r="P248" s="5">
        <v>0.006601705</v>
      </c>
      <c r="Q248" s="7" t="s">
        <v>39</v>
      </c>
      <c r="R248" s="5">
        <v>0.0</v>
      </c>
      <c r="S248" s="4" t="s">
        <v>39</v>
      </c>
      <c r="T248" s="5">
        <v>0.039513808</v>
      </c>
      <c r="U248" s="4"/>
      <c r="V248" s="5"/>
      <c r="W248" s="5">
        <v>-0.0517</v>
      </c>
      <c r="X248" s="5">
        <v>-0.322563</v>
      </c>
      <c r="Y248" s="2"/>
      <c r="Z248" s="15"/>
      <c r="AB248" s="8">
        <v>3.0442948</v>
      </c>
      <c r="AC248" s="8">
        <v>11.4332</v>
      </c>
      <c r="AD248" s="15"/>
      <c r="AE248" s="6">
        <v>-477.5394</v>
      </c>
      <c r="AF248" s="3">
        <v>0.0017863252</v>
      </c>
      <c r="AG248" s="4">
        <v>365.42664</v>
      </c>
      <c r="AH248" s="4">
        <v>446.0218</v>
      </c>
      <c r="AI248" s="7">
        <v>13.28</v>
      </c>
      <c r="AJ248" s="7">
        <v>28.96</v>
      </c>
      <c r="AK248" s="42" t="s">
        <v>39</v>
      </c>
      <c r="AL248" s="42" t="s">
        <v>39</v>
      </c>
      <c r="AM248" s="2"/>
      <c r="AN248" s="43"/>
      <c r="AO248" s="44"/>
      <c r="AP248" s="27"/>
      <c r="AQ248" s="45"/>
      <c r="AR248" s="45"/>
    </row>
    <row r="249">
      <c r="A249" s="46" t="s">
        <v>286</v>
      </c>
      <c r="B249" s="4">
        <v>305.775</v>
      </c>
      <c r="C249" s="13"/>
      <c r="D249" s="3">
        <v>0.36737922</v>
      </c>
      <c r="E249" s="4"/>
      <c r="F249" s="5">
        <v>2.0756197</v>
      </c>
      <c r="G249" s="3"/>
      <c r="H249" s="5">
        <v>0.2574</v>
      </c>
      <c r="I249" s="5"/>
      <c r="J249" s="14">
        <v>-0.14732075</v>
      </c>
      <c r="K249" s="14">
        <v>-0.2024</v>
      </c>
      <c r="L249" s="6">
        <v>-2.0685108</v>
      </c>
      <c r="M249" s="4">
        <v>-41.185</v>
      </c>
      <c r="N249" s="14">
        <v>1.5641854</v>
      </c>
      <c r="O249" s="6">
        <v>7.021</v>
      </c>
      <c r="P249" s="5">
        <v>0.023595782</v>
      </c>
      <c r="Q249" s="7" t="s">
        <v>39</v>
      </c>
      <c r="R249" s="5">
        <v>0.0</v>
      </c>
      <c r="S249" s="4" t="s">
        <v>39</v>
      </c>
      <c r="T249" s="5">
        <v>0.14543277</v>
      </c>
      <c r="U249" s="4"/>
      <c r="V249" s="5"/>
      <c r="W249" s="5">
        <v>-0.1003</v>
      </c>
      <c r="X249" s="5">
        <v>-0.26018512</v>
      </c>
      <c r="Y249" s="5"/>
      <c r="Z249" s="15"/>
      <c r="AA249" s="2" t="s">
        <v>39</v>
      </c>
      <c r="AB249" s="8">
        <v>0.14436759</v>
      </c>
      <c r="AC249" s="8">
        <v>0.1939</v>
      </c>
      <c r="AD249" s="6"/>
      <c r="AE249" s="6">
        <v>-1.099138</v>
      </c>
      <c r="AF249" s="3">
        <v>0.0</v>
      </c>
      <c r="AG249" s="4">
        <v>53.090656</v>
      </c>
      <c r="AH249" s="4">
        <v>45.268</v>
      </c>
      <c r="AI249" s="7">
        <v>3.36</v>
      </c>
      <c r="AJ249" s="7">
        <v>14.24</v>
      </c>
      <c r="AK249" s="42">
        <v>-45.047</v>
      </c>
      <c r="AL249" s="42">
        <v>0.66427755</v>
      </c>
      <c r="AM249" s="5"/>
      <c r="AN249" s="43"/>
      <c r="AO249" s="44"/>
      <c r="AP249" s="27"/>
      <c r="AQ249" s="45"/>
      <c r="AR249" s="45"/>
    </row>
    <row r="250">
      <c r="A250" s="46" t="s">
        <v>287</v>
      </c>
      <c r="B250" s="4">
        <v>19.99836</v>
      </c>
      <c r="C250" s="13"/>
      <c r="D250" s="3">
        <v>0.059347752</v>
      </c>
      <c r="E250" s="4"/>
      <c r="F250" s="5">
        <v>0.47339666</v>
      </c>
      <c r="G250" s="3"/>
      <c r="H250" s="5">
        <v>0.563</v>
      </c>
      <c r="I250" s="5"/>
      <c r="J250" s="2" t="s">
        <v>39</v>
      </c>
      <c r="K250" s="14">
        <v>0.0729</v>
      </c>
      <c r="L250" s="6">
        <v>15.207954</v>
      </c>
      <c r="M250" s="4">
        <v>1.0786</v>
      </c>
      <c r="N250" s="14">
        <v>0.5478603</v>
      </c>
      <c r="O250" s="6">
        <v>52.15235</v>
      </c>
      <c r="P250" s="5">
        <v>0.019785622</v>
      </c>
      <c r="Q250" s="7" t="s">
        <v>39</v>
      </c>
      <c r="R250" s="5">
        <v>0.0</v>
      </c>
      <c r="S250" s="4" t="s">
        <v>39</v>
      </c>
      <c r="T250" s="5">
        <v>0.22118922</v>
      </c>
      <c r="U250" s="4"/>
      <c r="V250" s="5"/>
      <c r="W250" s="5">
        <v>0.0714</v>
      </c>
      <c r="X250" s="5">
        <v>0.15473028</v>
      </c>
      <c r="Y250" s="2"/>
      <c r="Z250" s="6">
        <v>15.199236</v>
      </c>
      <c r="AA250" s="2" t="s">
        <v>39</v>
      </c>
      <c r="AB250" s="8">
        <v>1.3732848</v>
      </c>
      <c r="AC250" s="8">
        <v>2.3512</v>
      </c>
      <c r="AD250" s="15"/>
      <c r="AE250" s="6">
        <v>20.104414</v>
      </c>
      <c r="AF250" s="3">
        <v>0.0</v>
      </c>
      <c r="AG250" s="4">
        <v>27.457127</v>
      </c>
      <c r="AH250" s="4">
        <v>21.68462</v>
      </c>
      <c r="AI250" s="7">
        <v>2.55</v>
      </c>
      <c r="AJ250" s="7">
        <v>10.77</v>
      </c>
      <c r="AK250" s="42" t="s">
        <v>39</v>
      </c>
      <c r="AL250" s="42" t="s">
        <v>39</v>
      </c>
      <c r="AM250" s="2"/>
      <c r="AN250" s="43"/>
      <c r="AO250" s="44"/>
      <c r="AP250" s="27"/>
      <c r="AQ250" s="45"/>
      <c r="AR250" s="45"/>
    </row>
    <row r="251">
      <c r="A251" s="46" t="s">
        <v>288</v>
      </c>
      <c r="B251" s="4">
        <v>120.782</v>
      </c>
      <c r="C251" s="13"/>
      <c r="D251" s="3">
        <v>-0.03766156</v>
      </c>
      <c r="E251" s="4"/>
      <c r="F251" s="5">
        <v>-0.0963374</v>
      </c>
      <c r="G251" s="3"/>
      <c r="H251" s="5">
        <v>0.7665954</v>
      </c>
      <c r="I251" s="5"/>
      <c r="J251" s="14">
        <v>-0.0023016674</v>
      </c>
      <c r="K251" s="14">
        <v>-0.0571</v>
      </c>
      <c r="L251" s="6">
        <v>-1.2790211</v>
      </c>
      <c r="M251" s="4">
        <v>-5.422</v>
      </c>
      <c r="N251" s="14">
        <v>-7.745714</v>
      </c>
      <c r="O251" s="6">
        <v>52.15235</v>
      </c>
      <c r="P251" s="5">
        <v>0.05735126</v>
      </c>
      <c r="Q251" s="7" t="s">
        <v>39</v>
      </c>
      <c r="R251" s="5">
        <v>0.0</v>
      </c>
      <c r="S251" s="4" t="s">
        <v>39</v>
      </c>
      <c r="T251" s="5">
        <v>0.076343</v>
      </c>
      <c r="U251" s="4"/>
      <c r="V251" s="5"/>
      <c r="W251" s="5">
        <v>-0.0809</v>
      </c>
      <c r="X251" s="5">
        <v>-0.10821659</v>
      </c>
      <c r="Y251" s="5"/>
      <c r="Z251" s="15"/>
      <c r="AB251" s="8">
        <v>2.3075657</v>
      </c>
      <c r="AC251" s="8">
        <v>3.70441</v>
      </c>
      <c r="AD251" s="6"/>
      <c r="AE251" s="6">
        <v>-51.44548</v>
      </c>
      <c r="AF251" s="3">
        <v>0.0</v>
      </c>
      <c r="AG251" s="4">
        <v>278.7124</v>
      </c>
      <c r="AH251" s="4">
        <v>278.9374</v>
      </c>
      <c r="AI251" s="7" t="s">
        <v>39</v>
      </c>
      <c r="AJ251" s="7">
        <v>78.29</v>
      </c>
      <c r="AK251" s="42">
        <v>-0.278</v>
      </c>
      <c r="AL251" s="42">
        <v>-0.9031359</v>
      </c>
      <c r="AM251" s="5"/>
      <c r="AN251" s="43"/>
      <c r="AO251" s="44"/>
      <c r="AP251" s="27"/>
      <c r="AQ251" s="45"/>
      <c r="AR251" s="45"/>
    </row>
    <row r="252">
      <c r="A252" s="46" t="s">
        <v>289</v>
      </c>
      <c r="B252" s="4">
        <v>23.112</v>
      </c>
      <c r="C252" s="13"/>
      <c r="D252" s="3">
        <v>-0.17091873</v>
      </c>
      <c r="E252" s="4"/>
      <c r="F252" s="5">
        <v>-3.1155615</v>
      </c>
      <c r="G252" s="3"/>
      <c r="H252" s="5">
        <v>0.1572</v>
      </c>
      <c r="I252" s="5"/>
      <c r="J252" s="14">
        <v>-0.7095582</v>
      </c>
      <c r="K252" s="14">
        <v>-0.4211</v>
      </c>
      <c r="L252" s="6">
        <v>-35.156227</v>
      </c>
      <c r="M252" s="4">
        <v>0.595</v>
      </c>
      <c r="N252" s="14">
        <v>-0.039113857</v>
      </c>
      <c r="O252" s="6">
        <v>7.1429</v>
      </c>
      <c r="P252" s="5">
        <v>0.023044864</v>
      </c>
      <c r="Q252" s="7" t="s">
        <v>39</v>
      </c>
      <c r="R252" s="5">
        <v>0.0</v>
      </c>
      <c r="S252" s="4" t="s">
        <v>39</v>
      </c>
      <c r="T252" s="5">
        <v>0.37744662</v>
      </c>
      <c r="U252" s="4"/>
      <c r="V252" s="5"/>
      <c r="W252" s="5">
        <v>0.022</v>
      </c>
      <c r="X252" s="5">
        <v>0.043669187</v>
      </c>
      <c r="Y252" s="5"/>
      <c r="Z252" s="6">
        <v>25.013409</v>
      </c>
      <c r="AA252" s="14">
        <v>1.9561471</v>
      </c>
      <c r="AB252" s="8">
        <v>3.4870718</v>
      </c>
      <c r="AC252" s="8">
        <v>1.1057</v>
      </c>
      <c r="AD252" s="6"/>
      <c r="AE252" s="6">
        <v>140.06924</v>
      </c>
      <c r="AF252" s="3">
        <v>0.0</v>
      </c>
      <c r="AG252" s="4">
        <v>81.777405</v>
      </c>
      <c r="AH252" s="4">
        <v>83.3412</v>
      </c>
      <c r="AI252" s="7">
        <v>2.44</v>
      </c>
      <c r="AJ252" s="7">
        <v>33.03</v>
      </c>
      <c r="AK252" s="42">
        <v>-8.448</v>
      </c>
      <c r="AL252" s="42">
        <v>-3.0258992</v>
      </c>
      <c r="AM252" s="5"/>
      <c r="AN252" s="43"/>
      <c r="AO252" s="44"/>
      <c r="AP252" s="27"/>
      <c r="AQ252" s="45"/>
      <c r="AR252" s="45"/>
    </row>
    <row r="253">
      <c r="A253" s="46" t="s">
        <v>290</v>
      </c>
      <c r="B253" s="4">
        <v>0.91729</v>
      </c>
      <c r="C253" s="13"/>
      <c r="D253" s="3">
        <v>-0.23050545</v>
      </c>
      <c r="E253" s="4"/>
      <c r="F253" s="5">
        <v>3.1892512</v>
      </c>
      <c r="G253" s="3"/>
      <c r="H253" s="5">
        <v>0.9754</v>
      </c>
      <c r="I253" s="5"/>
      <c r="J253" s="2" t="s">
        <v>39</v>
      </c>
      <c r="K253" s="14">
        <v>-36.3065</v>
      </c>
      <c r="L253" s="6">
        <v>-3.021608</v>
      </c>
      <c r="M253" s="4">
        <v>-7.58982</v>
      </c>
      <c r="N253" s="14">
        <v>1.4098326</v>
      </c>
      <c r="O253" s="6">
        <v>52.15235</v>
      </c>
      <c r="P253" s="2" t="s">
        <v>39</v>
      </c>
      <c r="Q253" s="7" t="s">
        <v>39</v>
      </c>
      <c r="R253" s="5">
        <v>0.0</v>
      </c>
      <c r="S253" s="4" t="s">
        <v>39</v>
      </c>
      <c r="T253" s="5">
        <v>0.16046855</v>
      </c>
      <c r="U253" s="4"/>
      <c r="V253" s="5"/>
      <c r="W253" s="5">
        <v>-1.0229</v>
      </c>
      <c r="X253" s="5">
        <v>-1.2719467</v>
      </c>
      <c r="Y253" s="2"/>
      <c r="Z253" s="15"/>
      <c r="AA253" s="2"/>
      <c r="AB253" s="8">
        <v>6.2248263</v>
      </c>
      <c r="AC253" s="8">
        <v>0.24</v>
      </c>
      <c r="AD253" s="15"/>
      <c r="AE253" s="6">
        <v>-0.54910403</v>
      </c>
      <c r="AF253" s="3">
        <v>0.0</v>
      </c>
      <c r="AG253" s="4">
        <v>5.709971</v>
      </c>
      <c r="AH253" s="4">
        <v>4.167601</v>
      </c>
      <c r="AI253" s="7">
        <v>0.7556</v>
      </c>
      <c r="AJ253" s="7">
        <v>4.92</v>
      </c>
      <c r="AK253" s="42" t="s">
        <v>39</v>
      </c>
      <c r="AL253" s="42" t="s">
        <v>39</v>
      </c>
      <c r="AM253" s="2"/>
      <c r="AN253" s="43"/>
      <c r="AO253" s="44"/>
      <c r="AP253" s="27"/>
      <c r="AQ253" s="45"/>
      <c r="AR253" s="45"/>
    </row>
    <row r="254">
      <c r="A254" s="46" t="s">
        <v>291</v>
      </c>
      <c r="B254" s="4">
        <v>635.643</v>
      </c>
      <c r="C254" s="13"/>
      <c r="D254" s="3">
        <v>0.005952514</v>
      </c>
      <c r="E254" s="4"/>
      <c r="F254" s="5">
        <v>-1.6862731</v>
      </c>
      <c r="G254" s="2"/>
      <c r="H254" s="5">
        <v>0.1943</v>
      </c>
      <c r="I254" s="5"/>
      <c r="J254" s="14">
        <v>0.10338822</v>
      </c>
      <c r="K254" s="14">
        <v>0.0877</v>
      </c>
      <c r="L254" s="6">
        <v>33.41867</v>
      </c>
      <c r="M254" s="4">
        <v>32.605</v>
      </c>
      <c r="N254" s="14">
        <v>2.1911962</v>
      </c>
      <c r="O254" s="6" t="s">
        <v>39</v>
      </c>
      <c r="P254" s="5">
        <v>0.008997189</v>
      </c>
      <c r="Q254" s="7" t="s">
        <v>39</v>
      </c>
      <c r="R254" s="5">
        <v>0.0</v>
      </c>
      <c r="S254" s="4" t="s">
        <v>39</v>
      </c>
      <c r="T254" s="5">
        <v>0.47307587</v>
      </c>
      <c r="U254" s="4"/>
      <c r="V254" s="5"/>
      <c r="W254" s="5">
        <v>0.0906</v>
      </c>
      <c r="X254" s="5">
        <v>0.49417287</v>
      </c>
      <c r="Y254" s="5"/>
      <c r="Z254" s="6">
        <v>10.9507265</v>
      </c>
      <c r="AA254" s="14">
        <v>3.6301007</v>
      </c>
      <c r="AB254" s="8">
        <v>0.15778935</v>
      </c>
      <c r="AC254" s="8">
        <v>5.4113</v>
      </c>
      <c r="AD254" s="6"/>
      <c r="AE254" s="6">
        <v>3.4067383</v>
      </c>
      <c r="AF254" s="3">
        <v>0.0</v>
      </c>
      <c r="AG254" s="4">
        <v>97.73104</v>
      </c>
      <c r="AH254" s="4">
        <v>111.0767</v>
      </c>
      <c r="AI254" s="7">
        <v>1.37</v>
      </c>
      <c r="AJ254" s="7">
        <v>73.21</v>
      </c>
      <c r="AK254" s="42">
        <v>65.718</v>
      </c>
      <c r="AL254" s="42">
        <v>1.486869</v>
      </c>
      <c r="AM254" s="5"/>
      <c r="AN254" s="43"/>
      <c r="AO254" s="44"/>
      <c r="AP254" s="27"/>
      <c r="AQ254" s="45"/>
      <c r="AR254" s="45"/>
    </row>
    <row r="255">
      <c r="A255" s="46" t="s">
        <v>292</v>
      </c>
      <c r="B255" s="4">
        <v>139.80074</v>
      </c>
      <c r="C255" s="13"/>
      <c r="D255" s="3">
        <v>0.09506238</v>
      </c>
      <c r="E255" s="4"/>
      <c r="F255" s="5">
        <v>-0.95767456</v>
      </c>
      <c r="G255" s="3"/>
      <c r="H255" s="5">
        <v>0.5488</v>
      </c>
      <c r="I255" s="5"/>
      <c r="J255" s="2" t="s">
        <v>39</v>
      </c>
      <c r="K255" s="14">
        <v>0.1629</v>
      </c>
      <c r="L255" s="6">
        <v>-5.7551417</v>
      </c>
      <c r="M255" s="4">
        <v>-44.09742</v>
      </c>
      <c r="N255" s="14">
        <v>3.0998244</v>
      </c>
      <c r="O255" s="6">
        <v>52.15235</v>
      </c>
      <c r="P255" s="5">
        <v>0.065459386</v>
      </c>
      <c r="Q255" s="7" t="s">
        <v>39</v>
      </c>
      <c r="R255" s="5">
        <v>0.0</v>
      </c>
      <c r="S255" s="4">
        <v>10.40264</v>
      </c>
      <c r="T255" s="5">
        <v>0.049652595</v>
      </c>
      <c r="U255" s="4"/>
      <c r="V255" s="5"/>
      <c r="W255" s="5">
        <v>-0.001</v>
      </c>
      <c r="X255" s="5">
        <v>-0.005408117</v>
      </c>
      <c r="Y255" s="2"/>
      <c r="Z255" s="15"/>
      <c r="AA255" s="14">
        <v>0.6899056</v>
      </c>
      <c r="AB255" s="8">
        <v>2.3027018E-4</v>
      </c>
      <c r="AC255" s="8">
        <v>1.0E-4</v>
      </c>
      <c r="AD255" s="15"/>
      <c r="AE255" s="6">
        <v>-3.4390507</v>
      </c>
      <c r="AF255" s="3">
        <v>0.0</v>
      </c>
      <c r="AG255" s="4">
        <v>0.15023</v>
      </c>
      <c r="AH255" s="4">
        <v>151.6532</v>
      </c>
      <c r="AI255" s="7">
        <v>0.19</v>
      </c>
      <c r="AJ255" s="7">
        <v>24.61</v>
      </c>
      <c r="AK255" s="42" t="s">
        <v>39</v>
      </c>
      <c r="AL255" s="42" t="s">
        <v>39</v>
      </c>
      <c r="AM255" s="2"/>
      <c r="AN255" s="43"/>
      <c r="AO255" s="44"/>
      <c r="AP255" s="27"/>
      <c r="AQ255" s="45"/>
      <c r="AR255" s="45"/>
    </row>
    <row r="256">
      <c r="A256" s="46" t="s">
        <v>293</v>
      </c>
      <c r="B256" s="4">
        <v>1.234</v>
      </c>
      <c r="C256" s="13"/>
      <c r="D256" s="3">
        <v>-0.20327882</v>
      </c>
      <c r="E256" s="4"/>
      <c r="F256" s="5">
        <v>-0.6130107</v>
      </c>
      <c r="G256" s="3"/>
      <c r="H256" s="5">
        <v>-1.6934524</v>
      </c>
      <c r="I256" s="5"/>
      <c r="J256" s="2" t="s">
        <v>39</v>
      </c>
      <c r="K256" s="14">
        <v>-5.9214</v>
      </c>
      <c r="L256" s="6">
        <v>0.98154265</v>
      </c>
      <c r="M256" s="4">
        <v>-7.481</v>
      </c>
      <c r="N256" s="14">
        <v>0.891338</v>
      </c>
      <c r="O256" s="6">
        <v>52.15235</v>
      </c>
      <c r="P256" s="5">
        <v>0.024311183</v>
      </c>
      <c r="Q256" s="7">
        <v>0.122</v>
      </c>
      <c r="R256" s="5">
        <v>0.09886548</v>
      </c>
      <c r="S256" s="4" t="s">
        <v>39</v>
      </c>
      <c r="T256" s="5">
        <v>0.036596686</v>
      </c>
      <c r="U256" s="4"/>
      <c r="V256" s="5"/>
      <c r="W256" s="5">
        <v>-0.1922</v>
      </c>
      <c r="X256" s="5">
        <v>-0.21814767</v>
      </c>
      <c r="Y256" s="2"/>
      <c r="Z256" s="15"/>
      <c r="AB256" s="8">
        <v>61.83958</v>
      </c>
      <c r="AC256" s="8">
        <v>1.2208</v>
      </c>
      <c r="AD256" s="15"/>
      <c r="AE256" s="6">
        <v>-10.571053</v>
      </c>
      <c r="AF256" s="3">
        <v>0.0</v>
      </c>
      <c r="AG256" s="4">
        <v>107.00145</v>
      </c>
      <c r="AH256" s="4">
        <v>101.256645</v>
      </c>
      <c r="AI256" s="7">
        <v>2.95</v>
      </c>
      <c r="AJ256" s="7" t="s">
        <v>39</v>
      </c>
      <c r="AK256" s="42" t="s">
        <v>39</v>
      </c>
      <c r="AL256" s="42" t="s">
        <v>39</v>
      </c>
      <c r="AM256" s="2"/>
      <c r="AN256" s="43"/>
      <c r="AO256" s="44"/>
      <c r="AP256" s="27"/>
      <c r="AQ256" s="45"/>
      <c r="AR256" s="45"/>
    </row>
    <row r="257">
      <c r="A257" s="46" t="s">
        <v>294</v>
      </c>
      <c r="B257" s="4">
        <v>2.07548</v>
      </c>
      <c r="C257" s="13"/>
      <c r="D257" s="3">
        <v>-0.100263834</v>
      </c>
      <c r="E257" s="4"/>
      <c r="F257" s="5">
        <v>-0.8273844</v>
      </c>
      <c r="G257" s="3"/>
      <c r="H257" s="5">
        <v>0.494</v>
      </c>
      <c r="I257" s="5"/>
      <c r="J257" s="14">
        <v>-0.6100324</v>
      </c>
      <c r="K257" s="14">
        <v>-2.0503</v>
      </c>
      <c r="L257" s="6">
        <v>2.70573</v>
      </c>
      <c r="M257" s="4">
        <v>-0.48896</v>
      </c>
      <c r="N257" s="14">
        <v>0.28455865</v>
      </c>
      <c r="O257" s="6">
        <v>52.15235</v>
      </c>
      <c r="P257" s="5">
        <v>0.0063652913</v>
      </c>
      <c r="Q257" s="7" t="s">
        <v>39</v>
      </c>
      <c r="R257" s="5">
        <v>0.0</v>
      </c>
      <c r="S257" s="4" t="s">
        <v>39</v>
      </c>
      <c r="T257" s="5">
        <v>0.07130935</v>
      </c>
      <c r="U257" s="4"/>
      <c r="V257" s="5"/>
      <c r="W257" s="5">
        <v>-0.1093</v>
      </c>
      <c r="X257" s="5">
        <v>-0.6484331</v>
      </c>
      <c r="Y257" s="5"/>
      <c r="Z257" s="15"/>
      <c r="AB257" s="8">
        <v>1.6109802</v>
      </c>
      <c r="AC257" s="8">
        <v>0.5109</v>
      </c>
      <c r="AD257" s="6"/>
      <c r="AE257" s="6">
        <v>-43.76648</v>
      </c>
      <c r="AF257" s="3">
        <v>0.0</v>
      </c>
      <c r="AG257" s="4">
        <v>3.022561</v>
      </c>
      <c r="AH257" s="4">
        <v>21.400057</v>
      </c>
      <c r="AI257" s="7">
        <v>0.9863</v>
      </c>
      <c r="AJ257" s="7">
        <v>3.39</v>
      </c>
      <c r="AK257" s="42">
        <v>-1.26611</v>
      </c>
      <c r="AL257" s="42">
        <v>-0.9285805</v>
      </c>
      <c r="AM257" s="5"/>
      <c r="AN257" s="43"/>
      <c r="AO257" s="44"/>
      <c r="AP257" s="27"/>
      <c r="AQ257" s="45"/>
      <c r="AR257" s="45"/>
    </row>
    <row r="258">
      <c r="A258" s="46" t="s">
        <v>295</v>
      </c>
      <c r="B258" s="4">
        <v>35.3731</v>
      </c>
      <c r="C258" s="13"/>
      <c r="D258" s="3">
        <v>-0.014224761</v>
      </c>
      <c r="E258" s="4"/>
      <c r="F258" s="5">
        <v>0.5952861</v>
      </c>
      <c r="G258" s="3"/>
      <c r="H258" s="5">
        <v>0.5673</v>
      </c>
      <c r="I258" s="5"/>
      <c r="J258" s="14">
        <v>-0.25914606</v>
      </c>
      <c r="K258" s="14">
        <v>-0.2389</v>
      </c>
      <c r="L258" s="6">
        <v>0.26519093</v>
      </c>
      <c r="M258" s="4">
        <v>-9.3565</v>
      </c>
      <c r="N258" s="14">
        <v>-1.5336765</v>
      </c>
      <c r="O258" s="6">
        <v>52.15235</v>
      </c>
      <c r="P258" s="5">
        <v>0.03815894</v>
      </c>
      <c r="Q258" s="7" t="s">
        <v>39</v>
      </c>
      <c r="R258" s="5">
        <v>0.0</v>
      </c>
      <c r="S258" s="4" t="s">
        <v>39</v>
      </c>
      <c r="T258" s="5">
        <v>0.24129042</v>
      </c>
      <c r="U258" s="4"/>
      <c r="V258" s="5"/>
      <c r="W258" s="5">
        <v>-0.4514</v>
      </c>
      <c r="X258" s="5">
        <v>-0.78368723</v>
      </c>
      <c r="Y258" s="5"/>
      <c r="Z258" s="15"/>
      <c r="AB258" s="8">
        <v>1.5118815</v>
      </c>
      <c r="AC258" s="8">
        <v>5.4362</v>
      </c>
      <c r="AD258" s="6"/>
      <c r="AE258" s="6">
        <v>-5.287654</v>
      </c>
      <c r="AF258" s="3">
        <v>0.0</v>
      </c>
      <c r="AG258" s="4">
        <v>60.023174</v>
      </c>
      <c r="AH258" s="4">
        <v>49.473934</v>
      </c>
      <c r="AI258" s="7">
        <v>0.92175</v>
      </c>
      <c r="AJ258" s="7">
        <v>58.02</v>
      </c>
      <c r="AK258" s="42">
        <v>-9.1668</v>
      </c>
      <c r="AL258" s="42">
        <v>0.33475056</v>
      </c>
      <c r="AM258" s="2"/>
      <c r="AN258" s="43"/>
      <c r="AO258" s="44"/>
      <c r="AP258" s="27"/>
      <c r="AQ258" s="45"/>
      <c r="AR258" s="45"/>
    </row>
    <row r="259">
      <c r="A259" s="46" t="s">
        <v>296</v>
      </c>
      <c r="B259" s="4">
        <v>179.0711</v>
      </c>
      <c r="C259" s="13"/>
      <c r="D259" s="3">
        <v>0.12088335</v>
      </c>
      <c r="E259" s="4"/>
      <c r="F259" s="5">
        <v>-1.1612853</v>
      </c>
      <c r="G259" s="3"/>
      <c r="H259" s="5">
        <v>0.6533</v>
      </c>
      <c r="I259" s="5"/>
      <c r="J259" s="14">
        <v>0.22908324</v>
      </c>
      <c r="K259" s="14">
        <v>0.1161</v>
      </c>
      <c r="L259" s="6">
        <v>2.5444224</v>
      </c>
      <c r="M259" s="4">
        <v>-1.85432</v>
      </c>
      <c r="N259" s="14">
        <v>-0.15312101</v>
      </c>
      <c r="O259" s="6">
        <v>52.15235</v>
      </c>
      <c r="P259" s="5">
        <v>0.08983252</v>
      </c>
      <c r="Q259" s="7" t="s">
        <v>39</v>
      </c>
      <c r="R259" s="5">
        <v>0.0</v>
      </c>
      <c r="S259" s="4" t="s">
        <v>39</v>
      </c>
      <c r="T259" s="5">
        <v>0.022929234</v>
      </c>
      <c r="U259" s="4"/>
      <c r="V259" s="5"/>
      <c r="W259" s="5">
        <v>-6.0E-4</v>
      </c>
      <c r="X259" s="5">
        <v>-0.007252979</v>
      </c>
      <c r="Y259" s="5"/>
      <c r="Z259" s="6"/>
      <c r="AB259" s="8">
        <v>0.24601136</v>
      </c>
      <c r="AC259" s="8">
        <v>1.1949</v>
      </c>
      <c r="AD259" s="6"/>
      <c r="AE259" s="6">
        <v>-204.50056</v>
      </c>
      <c r="AF259" s="3">
        <v>0.1358107</v>
      </c>
      <c r="AG259" s="4">
        <v>44.124504</v>
      </c>
      <c r="AH259" s="4">
        <v>379.2095</v>
      </c>
      <c r="AI259" s="7">
        <v>2.15</v>
      </c>
      <c r="AJ259" s="7">
        <v>20.49</v>
      </c>
      <c r="AK259" s="42">
        <v>41.02219</v>
      </c>
      <c r="AL259" s="42">
        <v>0.006670122</v>
      </c>
      <c r="AM259" s="5"/>
      <c r="AN259" s="43"/>
      <c r="AO259" s="44"/>
      <c r="AP259" s="27"/>
      <c r="AQ259" s="45"/>
      <c r="AR259" s="45"/>
    </row>
    <row r="260">
      <c r="A260" s="46" t="s">
        <v>297</v>
      </c>
      <c r="B260" s="4">
        <v>19.59939</v>
      </c>
      <c r="C260" s="13"/>
      <c r="D260" s="3">
        <v>0.10090029</v>
      </c>
      <c r="E260" s="4"/>
      <c r="F260" s="5">
        <v>2.4680884</v>
      </c>
      <c r="G260" s="3"/>
      <c r="H260" s="5">
        <v>0.4593</v>
      </c>
      <c r="I260" s="5"/>
      <c r="J260" s="2" t="s">
        <v>39</v>
      </c>
      <c r="K260" s="14">
        <v>-0.1072</v>
      </c>
      <c r="L260" s="6">
        <v>46.794456</v>
      </c>
      <c r="M260" s="4">
        <v>-0.01008</v>
      </c>
      <c r="N260" s="14">
        <v>0.01913585</v>
      </c>
      <c r="O260" s="6">
        <v>52.15235</v>
      </c>
      <c r="P260" s="5">
        <v>0.099379115</v>
      </c>
      <c r="Q260" s="7">
        <v>4.45857</v>
      </c>
      <c r="R260" s="5">
        <v>0.22748514</v>
      </c>
      <c r="S260" s="4" t="s">
        <v>39</v>
      </c>
      <c r="T260" s="5">
        <v>0.045139484</v>
      </c>
      <c r="U260" s="4"/>
      <c r="V260" s="5"/>
      <c r="W260" s="5">
        <v>-0.3405</v>
      </c>
      <c r="X260" s="5">
        <v>8.859269</v>
      </c>
      <c r="Y260" s="2"/>
      <c r="Z260" s="15"/>
      <c r="AB260" s="8">
        <v>0.68393433</v>
      </c>
      <c r="AC260" s="8">
        <v>128.2964</v>
      </c>
      <c r="AD260" s="15"/>
      <c r="AE260" s="6">
        <v>-1301.9407</v>
      </c>
      <c r="AF260" s="3">
        <v>0.0</v>
      </c>
      <c r="AG260" s="4">
        <v>13.562652</v>
      </c>
      <c r="AH260" s="4">
        <v>13.123563</v>
      </c>
      <c r="AI260" s="7">
        <v>0.1497</v>
      </c>
      <c r="AJ260" s="7">
        <v>90.48</v>
      </c>
      <c r="AK260" s="42" t="s">
        <v>39</v>
      </c>
      <c r="AL260" s="42" t="s">
        <v>39</v>
      </c>
      <c r="AM260" s="2"/>
      <c r="AN260" s="43"/>
      <c r="AO260" s="44"/>
      <c r="AP260" s="27"/>
      <c r="AQ260" s="45"/>
      <c r="AR260" s="45"/>
    </row>
    <row r="261">
      <c r="A261" s="9" t="s">
        <v>298</v>
      </c>
      <c r="B261" s="16">
        <v>597.952</v>
      </c>
      <c r="C261" s="29"/>
      <c r="D261" s="30">
        <v>0.26512662</v>
      </c>
      <c r="E261" s="16"/>
      <c r="F261" s="20">
        <v>0.23809348</v>
      </c>
      <c r="G261" s="30"/>
      <c r="H261" s="20">
        <v>0.2851</v>
      </c>
      <c r="I261" s="20"/>
      <c r="J261" s="20">
        <v>0.19982205</v>
      </c>
      <c r="K261" s="20">
        <v>0.1557</v>
      </c>
      <c r="L261" s="21">
        <v>1.0507773</v>
      </c>
      <c r="M261" s="16">
        <v>87.431</v>
      </c>
      <c r="N261" s="20">
        <v>1.923082</v>
      </c>
      <c r="O261" s="21">
        <v>4.8897</v>
      </c>
      <c r="P261" s="20">
        <v>0.02016717</v>
      </c>
      <c r="Q261" s="22" t="s">
        <v>39</v>
      </c>
      <c r="R261" s="20">
        <v>0.0</v>
      </c>
      <c r="S261" s="16" t="s">
        <v>39</v>
      </c>
      <c r="T261" s="20">
        <v>0.027918832</v>
      </c>
      <c r="U261" s="16"/>
      <c r="V261" s="34"/>
      <c r="W261" s="20">
        <v>0.1049</v>
      </c>
      <c r="X261" s="20">
        <v>0.16617934</v>
      </c>
      <c r="Y261" s="20"/>
      <c r="Z261" s="21">
        <v>29.923603</v>
      </c>
      <c r="AA261" s="21">
        <v>29.420692</v>
      </c>
      <c r="AB261" s="23">
        <v>3.359019</v>
      </c>
      <c r="AC261" s="23">
        <v>4.894</v>
      </c>
      <c r="AD261" s="21"/>
      <c r="AE261" s="21">
        <v>24.436129</v>
      </c>
      <c r="AF261" s="30">
        <v>0.0</v>
      </c>
      <c r="AG261" s="16">
        <v>1976.6222</v>
      </c>
      <c r="AH261" s="16">
        <v>2136.475</v>
      </c>
      <c r="AI261" s="22">
        <v>260.51</v>
      </c>
      <c r="AJ261" s="22">
        <v>7.71</v>
      </c>
      <c r="AK261" s="34">
        <v>119.484</v>
      </c>
      <c r="AL261" s="34">
        <v>0.4178543</v>
      </c>
      <c r="AM261" s="34"/>
      <c r="AN261" s="24"/>
      <c r="AO261" s="24"/>
      <c r="AP261" s="24"/>
      <c r="AQ261" s="24"/>
      <c r="AR261" s="24"/>
      <c r="AS261" s="24"/>
      <c r="AT261" s="24"/>
    </row>
    <row r="262">
      <c r="A262" s="9" t="s">
        <v>299</v>
      </c>
      <c r="B262" s="4">
        <v>80.51127</v>
      </c>
      <c r="C262" s="13"/>
      <c r="D262" s="3">
        <v>0.1877428</v>
      </c>
      <c r="E262" s="4"/>
      <c r="F262" s="5">
        <v>0.13732214</v>
      </c>
      <c r="G262" s="3"/>
      <c r="H262" s="5">
        <v>0.7707</v>
      </c>
      <c r="I262" s="5"/>
      <c r="J262" s="5">
        <v>0.34647286</v>
      </c>
      <c r="K262" s="5">
        <v>0.3087</v>
      </c>
      <c r="L262" s="6">
        <v>1.0831352</v>
      </c>
      <c r="M262" s="4">
        <v>13.95018</v>
      </c>
      <c r="N262" s="5">
        <v>0.81317645</v>
      </c>
      <c r="O262" s="6">
        <v>1.606</v>
      </c>
      <c r="P262" s="5">
        <v>0.13738847</v>
      </c>
      <c r="Q262" s="7">
        <v>2.74596</v>
      </c>
      <c r="R262" s="5">
        <v>0.03410653</v>
      </c>
      <c r="S262" s="4" t="s">
        <v>39</v>
      </c>
      <c r="T262" s="5">
        <v>0.4927238</v>
      </c>
      <c r="U262" s="4"/>
      <c r="V262" s="14"/>
      <c r="W262" s="5">
        <v>0.2012</v>
      </c>
      <c r="X262" s="5">
        <v>0.21539803</v>
      </c>
      <c r="Y262" s="5"/>
      <c r="Z262" s="6">
        <v>60.961708</v>
      </c>
      <c r="AA262" s="6">
        <v>53.372234</v>
      </c>
      <c r="AB262" s="8">
        <v>16.04075</v>
      </c>
      <c r="AC262" s="8">
        <v>12.8373</v>
      </c>
      <c r="AD262" s="6"/>
      <c r="AE262" s="6">
        <v>88.524574</v>
      </c>
      <c r="AF262" s="3">
        <v>0.0064942283</v>
      </c>
      <c r="AG262" s="4">
        <v>1269.1897</v>
      </c>
      <c r="AH262" s="4">
        <v>1234.9355</v>
      </c>
      <c r="AI262" s="7">
        <v>101.53</v>
      </c>
      <c r="AJ262" s="7">
        <v>12.72</v>
      </c>
      <c r="AK262" s="14">
        <v>27.89497</v>
      </c>
      <c r="AL262" s="14">
        <v>0.14133316</v>
      </c>
      <c r="AM262" s="14"/>
    </row>
    <row r="263">
      <c r="A263" s="9" t="s">
        <v>300</v>
      </c>
      <c r="B263" s="4">
        <v>70.231</v>
      </c>
      <c r="C263" s="13"/>
      <c r="D263" s="3">
        <v>0.14185789</v>
      </c>
      <c r="E263" s="4"/>
      <c r="F263" s="5">
        <v>1.146117</v>
      </c>
      <c r="G263" s="3"/>
      <c r="H263" s="5">
        <v>0.2809</v>
      </c>
      <c r="I263" s="5"/>
      <c r="J263" s="5">
        <v>0.17136307</v>
      </c>
      <c r="K263" s="5">
        <v>0.1536</v>
      </c>
      <c r="L263" s="6">
        <v>1.2297585</v>
      </c>
      <c r="M263" s="4">
        <v>-2.176</v>
      </c>
      <c r="N263" s="5">
        <v>-0.3378882</v>
      </c>
      <c r="O263" s="6">
        <v>2.6192</v>
      </c>
      <c r="P263" s="5">
        <v>0.013014196</v>
      </c>
      <c r="Q263" s="7">
        <v>3.562</v>
      </c>
      <c r="R263" s="5">
        <v>0.050718345</v>
      </c>
      <c r="S263" s="4" t="s">
        <v>39</v>
      </c>
      <c r="T263" s="5">
        <v>0.007994028</v>
      </c>
      <c r="U263" s="4"/>
      <c r="V263" s="14"/>
      <c r="W263" s="5">
        <v>0.179</v>
      </c>
      <c r="X263" s="5">
        <v>0.2696023</v>
      </c>
      <c r="Y263" s="5"/>
      <c r="Z263" s="6">
        <v>11.965761</v>
      </c>
      <c r="AA263" s="6">
        <v>16.922064</v>
      </c>
      <c r="AB263" s="8">
        <v>1.9068617</v>
      </c>
      <c r="AC263" s="8">
        <v>3.1698</v>
      </c>
      <c r="AD263" s="6"/>
      <c r="AE263" s="6">
        <v>-67.39283</v>
      </c>
      <c r="AF263" s="3">
        <v>0.0</v>
      </c>
      <c r="AG263" s="4">
        <v>135.1122</v>
      </c>
      <c r="AH263" s="4">
        <v>146.6468</v>
      </c>
      <c r="AI263" s="7">
        <v>41.08</v>
      </c>
      <c r="AJ263" s="7">
        <v>3.26</v>
      </c>
      <c r="AK263" s="14">
        <v>12.035</v>
      </c>
      <c r="AL263" s="14">
        <v>0.26219192</v>
      </c>
      <c r="AM263" s="14"/>
    </row>
    <row r="264">
      <c r="A264" s="9" t="s">
        <v>301</v>
      </c>
      <c r="B264" s="4">
        <v>36.956</v>
      </c>
      <c r="C264" s="13"/>
      <c r="D264" s="3">
        <v>0.0070522926</v>
      </c>
      <c r="E264" s="4"/>
      <c r="F264" s="5">
        <v>2.0374513</v>
      </c>
      <c r="G264" s="3"/>
      <c r="H264" s="5">
        <v>0.9083</v>
      </c>
      <c r="I264" s="5"/>
      <c r="J264" s="5">
        <v>1.7813886</v>
      </c>
      <c r="K264" s="5">
        <v>-0.9562</v>
      </c>
      <c r="L264" s="6">
        <v>-8.50143</v>
      </c>
      <c r="M264" s="4">
        <v>-27.147</v>
      </c>
      <c r="N264" s="5">
        <v>-1.2772654</v>
      </c>
      <c r="O264" s="6">
        <v>7.8335</v>
      </c>
      <c r="P264" s="5">
        <v>0.006277736</v>
      </c>
      <c r="Q264" s="7">
        <v>4.691</v>
      </c>
      <c r="R264" s="5">
        <v>0.12693474</v>
      </c>
      <c r="S264" s="4">
        <v>10.176</v>
      </c>
      <c r="T264" s="5">
        <v>0.017054453</v>
      </c>
      <c r="U264" s="4"/>
      <c r="V264" s="14"/>
      <c r="W264" s="5">
        <v>0.117</v>
      </c>
      <c r="X264" s="5">
        <v>0.10513998</v>
      </c>
      <c r="Y264" s="5"/>
      <c r="Z264" s="6">
        <v>6.7021637</v>
      </c>
      <c r="AA264" s="6">
        <v>88.160065</v>
      </c>
      <c r="AB264" s="8">
        <v>8.766349</v>
      </c>
      <c r="AC264" s="8">
        <v>0.6762</v>
      </c>
      <c r="AD264" s="6"/>
      <c r="AE264" s="6">
        <v>-15.847467</v>
      </c>
      <c r="AF264" s="3">
        <v>0.0</v>
      </c>
      <c r="AG264" s="4">
        <v>298.1357</v>
      </c>
      <c r="AH264" s="4">
        <v>430.2112</v>
      </c>
      <c r="AI264" s="7">
        <v>21.37</v>
      </c>
      <c r="AJ264" s="7">
        <v>15.16</v>
      </c>
      <c r="AK264" s="14">
        <v>65.833</v>
      </c>
      <c r="AL264" s="14">
        <v>3.0328963</v>
      </c>
      <c r="AM264" s="14"/>
    </row>
    <row r="265">
      <c r="A265" s="9" t="s">
        <v>302</v>
      </c>
      <c r="B265" s="4">
        <v>76.07329</v>
      </c>
      <c r="C265" s="13"/>
      <c r="D265" s="3">
        <v>0.399894</v>
      </c>
      <c r="E265" s="4"/>
      <c r="F265" s="5">
        <v>3.483867</v>
      </c>
      <c r="G265" s="3"/>
      <c r="H265" s="5">
        <v>0.9217</v>
      </c>
      <c r="I265" s="5"/>
      <c r="J265" s="5">
        <v>0.07039856</v>
      </c>
      <c r="K265" s="5">
        <v>0.0064</v>
      </c>
      <c r="L265" s="6">
        <v>42.13704</v>
      </c>
      <c r="M265" s="4">
        <v>-0.88845</v>
      </c>
      <c r="N265" s="5">
        <v>0.44627562</v>
      </c>
      <c r="O265" s="6">
        <v>2.4689</v>
      </c>
      <c r="P265" s="5">
        <v>0.061338745</v>
      </c>
      <c r="Q265" s="7">
        <v>5.81309</v>
      </c>
      <c r="R265" s="5">
        <v>0.07641434</v>
      </c>
      <c r="S265" s="4">
        <v>14.93965</v>
      </c>
      <c r="T265" s="5">
        <v>0.2101552</v>
      </c>
      <c r="U265" s="4"/>
      <c r="V265" s="14"/>
      <c r="W265" s="5">
        <v>-0.4232</v>
      </c>
      <c r="X265" s="5">
        <v>-6.0971727</v>
      </c>
      <c r="Y265" s="5"/>
      <c r="Z265" s="15"/>
      <c r="AA265" s="6">
        <v>118.293304</v>
      </c>
      <c r="AB265" s="8">
        <v>2.7205472</v>
      </c>
      <c r="AC265" s="8">
        <v>34.3827</v>
      </c>
      <c r="AD265" s="6"/>
      <c r="AE265" s="6">
        <v>-266.88177</v>
      </c>
      <c r="AF265" s="3">
        <v>0.0</v>
      </c>
      <c r="AG265" s="4">
        <v>218.78957</v>
      </c>
      <c r="AH265" s="4">
        <v>237.1111</v>
      </c>
      <c r="AI265" s="7">
        <v>23.15</v>
      </c>
      <c r="AJ265" s="7">
        <v>8.94</v>
      </c>
      <c r="AK265" s="14">
        <v>5.35545</v>
      </c>
      <c r="AL265" s="14">
        <v>-3.4802017</v>
      </c>
      <c r="AM265" s="14"/>
    </row>
    <row r="266">
      <c r="A266" s="9" t="s">
        <v>303</v>
      </c>
      <c r="B266" s="4">
        <v>41.283</v>
      </c>
      <c r="C266" s="13"/>
      <c r="D266" s="3">
        <v>0.8444333</v>
      </c>
      <c r="E266" s="4"/>
      <c r="F266" s="5">
        <v>17.10797</v>
      </c>
      <c r="G266" s="3"/>
      <c r="H266" s="5">
        <v>0.7826</v>
      </c>
      <c r="I266" s="5"/>
      <c r="J266" s="5">
        <v>0.33187994</v>
      </c>
      <c r="K266" s="5">
        <v>0.1768</v>
      </c>
      <c r="L266" s="6">
        <v>0.35615355</v>
      </c>
      <c r="M266" s="4">
        <v>-0.784</v>
      </c>
      <c r="N266" s="5">
        <v>-4.48</v>
      </c>
      <c r="O266" s="6">
        <v>1.7521</v>
      </c>
      <c r="P266" s="5">
        <v>0.05043238</v>
      </c>
      <c r="Q266" s="7">
        <v>0.901</v>
      </c>
      <c r="R266" s="5">
        <v>0.021824963</v>
      </c>
      <c r="S266" s="4">
        <v>9.602</v>
      </c>
      <c r="T266" s="5">
        <v>0.26972666</v>
      </c>
      <c r="U266" s="4"/>
      <c r="V266" s="14"/>
      <c r="W266" s="5">
        <v>-0.2174</v>
      </c>
      <c r="X266" s="5">
        <v>2.4032753</v>
      </c>
      <c r="Y266" s="5"/>
      <c r="Z266" s="15"/>
      <c r="AA266" s="6">
        <v>34.834946</v>
      </c>
      <c r="AB266" s="8">
        <v>5.833893</v>
      </c>
      <c r="AC266" s="8">
        <v>234.022</v>
      </c>
      <c r="AD266" s="6"/>
      <c r="AE266" s="6">
        <v>-324.74695</v>
      </c>
      <c r="AF266" s="3">
        <v>0.0</v>
      </c>
      <c r="AG266" s="4">
        <v>267.70496</v>
      </c>
      <c r="AH266" s="4">
        <v>254.6016</v>
      </c>
      <c r="AI266" s="7">
        <v>28.07</v>
      </c>
      <c r="AJ266" s="7">
        <v>8.58</v>
      </c>
      <c r="AK266" s="14">
        <v>13.701</v>
      </c>
      <c r="AL266" s="14">
        <v>0.1386188</v>
      </c>
      <c r="AM266" s="14"/>
    </row>
    <row r="267">
      <c r="A267" s="9" t="s">
        <v>304</v>
      </c>
      <c r="B267" s="4">
        <v>79.179</v>
      </c>
      <c r="C267" s="13"/>
      <c r="D267" s="3">
        <v>0.13742879</v>
      </c>
      <c r="E267" s="4"/>
      <c r="F267" s="5">
        <v>-7.501708</v>
      </c>
      <c r="G267" s="3"/>
      <c r="H267" s="5">
        <v>0.5838</v>
      </c>
      <c r="I267" s="5"/>
      <c r="J267" s="5">
        <v>-0.78178555</v>
      </c>
      <c r="K267" s="5">
        <v>-0.8852</v>
      </c>
      <c r="L267" s="6">
        <v>-76.56229</v>
      </c>
      <c r="M267" s="4">
        <v>14.403</v>
      </c>
      <c r="N267" s="5">
        <v>1.596962</v>
      </c>
      <c r="O267" s="6">
        <v>4.45</v>
      </c>
      <c r="P267" s="5">
        <v>0.047020044</v>
      </c>
      <c r="Q267" s="7">
        <v>6.884</v>
      </c>
      <c r="R267" s="5">
        <v>0.08694225</v>
      </c>
      <c r="S267" s="4" t="s">
        <v>39</v>
      </c>
      <c r="T267" s="5">
        <v>0.23384823</v>
      </c>
      <c r="U267" s="4"/>
      <c r="V267" s="14"/>
      <c r="W267" s="5">
        <v>-0.3895</v>
      </c>
      <c r="X267" s="5">
        <v>-0.5185696</v>
      </c>
      <c r="Y267" s="5"/>
      <c r="Z267" s="6"/>
      <c r="AA267" s="6"/>
      <c r="AB267" s="8">
        <v>5.059228</v>
      </c>
      <c r="AC267" s="8">
        <v>3.2076</v>
      </c>
      <c r="AD267" s="6"/>
      <c r="AE267" s="6">
        <v>25.670458</v>
      </c>
      <c r="AF267" s="3">
        <v>0.0</v>
      </c>
      <c r="AG267" s="4">
        <v>376.53967</v>
      </c>
      <c r="AH267" s="4">
        <v>369.7316</v>
      </c>
      <c r="AI267" s="7">
        <v>19.89</v>
      </c>
      <c r="AJ267" s="7">
        <v>20.14</v>
      </c>
      <c r="AK267" s="14">
        <v>-61.901</v>
      </c>
      <c r="AL267" s="14">
        <v>-5.6074433</v>
      </c>
      <c r="AM267" s="14"/>
    </row>
    <row r="268">
      <c r="A268" s="9" t="s">
        <v>305</v>
      </c>
      <c r="B268" s="4">
        <v>250.042</v>
      </c>
      <c r="C268" s="13"/>
      <c r="D268" s="3">
        <v>0.39767137</v>
      </c>
      <c r="E268" s="4"/>
      <c r="F268" s="5">
        <v>-0.8507753</v>
      </c>
      <c r="G268" s="3"/>
      <c r="H268" s="5">
        <v>0.7456</v>
      </c>
      <c r="I268" s="5"/>
      <c r="J268" s="5">
        <v>0.22111085</v>
      </c>
      <c r="K268" s="5">
        <v>0.0807</v>
      </c>
      <c r="L268" s="6">
        <v>-6.717128</v>
      </c>
      <c r="M268" s="4">
        <v>-20.795</v>
      </c>
      <c r="N268" s="5">
        <v>-6.806874</v>
      </c>
      <c r="O268" s="6">
        <v>5.5589</v>
      </c>
      <c r="P268" s="5">
        <v>0.15464602</v>
      </c>
      <c r="Q268" s="7">
        <v>13.972</v>
      </c>
      <c r="R268" s="5">
        <v>0.055878613</v>
      </c>
      <c r="S268" s="4" t="s">
        <v>39</v>
      </c>
      <c r="T268" s="5">
        <v>0.20461394</v>
      </c>
      <c r="U268" s="4"/>
      <c r="V268" s="14"/>
      <c r="W268" s="5">
        <v>-0.0136</v>
      </c>
      <c r="X268" s="5">
        <v>-0.10602774</v>
      </c>
      <c r="Y268" s="5"/>
      <c r="Z268" s="15"/>
      <c r="AA268" s="6">
        <v>459.02866</v>
      </c>
      <c r="AB268" s="8">
        <v>7.134187</v>
      </c>
      <c r="AC268" s="8">
        <v>37.1745</v>
      </c>
      <c r="AD268" s="6"/>
      <c r="AE268" s="6">
        <v>-93.88941</v>
      </c>
      <c r="AF268" s="3">
        <v>0.0</v>
      </c>
      <c r="AG268" s="4">
        <v>1772.6125</v>
      </c>
      <c r="AH268" s="4">
        <v>1952.4304</v>
      </c>
      <c r="AI268" s="7">
        <v>48.16</v>
      </c>
      <c r="AJ268" s="7">
        <v>37.04</v>
      </c>
      <c r="AK268" s="14">
        <v>55.287</v>
      </c>
      <c r="AL268" s="14">
        <v>3.203056</v>
      </c>
      <c r="AM268" s="14"/>
    </row>
    <row r="269">
      <c r="A269" s="9" t="s">
        <v>306</v>
      </c>
      <c r="B269" s="4">
        <v>64.0</v>
      </c>
      <c r="C269" s="13"/>
      <c r="D269" s="3">
        <v>0.14534642</v>
      </c>
      <c r="E269" s="4"/>
      <c r="F269" s="5">
        <v>0.46349514</v>
      </c>
      <c r="G269" s="3"/>
      <c r="H269" s="5">
        <v>0.7808</v>
      </c>
      <c r="I269" s="5"/>
      <c r="J269" s="5">
        <v>0.17132813</v>
      </c>
      <c r="K269" s="5">
        <v>0.1509</v>
      </c>
      <c r="L269" s="6">
        <v>2.7573824</v>
      </c>
      <c r="M269" s="4">
        <v>11.087</v>
      </c>
      <c r="N269" s="5">
        <v>1.2784824</v>
      </c>
      <c r="O269" s="6">
        <v>4.002</v>
      </c>
      <c r="P269" s="5">
        <v>0.00478125</v>
      </c>
      <c r="Q269" s="7">
        <v>0.996</v>
      </c>
      <c r="R269" s="5">
        <v>0.0155625</v>
      </c>
      <c r="S269" s="4" t="s">
        <v>39</v>
      </c>
      <c r="T269" s="5">
        <v>0.28413442</v>
      </c>
      <c r="U269" s="4"/>
      <c r="V269" s="14"/>
      <c r="W269" s="5">
        <v>0.1453</v>
      </c>
      <c r="X269" s="5">
        <v>0.17443125</v>
      </c>
      <c r="Y269" s="5"/>
      <c r="Z269" s="6">
        <v>31.237654</v>
      </c>
      <c r="AA269" s="6">
        <v>26.101751</v>
      </c>
      <c r="AB269" s="8">
        <v>3.678722</v>
      </c>
      <c r="AC269" s="8">
        <v>5.4028</v>
      </c>
      <c r="AD269" s="6"/>
      <c r="AE269" s="6">
        <v>19.856697</v>
      </c>
      <c r="AF269" s="3">
        <v>0.0</v>
      </c>
      <c r="AG269" s="4">
        <v>241.7505</v>
      </c>
      <c r="AH269" s="4">
        <v>220.1512</v>
      </c>
      <c r="AI269" s="7">
        <v>28.23</v>
      </c>
      <c r="AJ269" s="7">
        <v>8.34</v>
      </c>
      <c r="AK269" s="14">
        <v>10.965</v>
      </c>
      <c r="AL269" s="14">
        <v>0.4670859</v>
      </c>
      <c r="AM269" s="14"/>
    </row>
    <row r="270">
      <c r="A270" s="9" t="s">
        <v>307</v>
      </c>
      <c r="B270" s="4">
        <v>0.0</v>
      </c>
      <c r="C270" s="11"/>
      <c r="D270" s="2" t="s">
        <v>39</v>
      </c>
      <c r="E270" s="4"/>
      <c r="F270" s="2">
        <v>0.23723204</v>
      </c>
      <c r="G270" s="2"/>
      <c r="H270" s="2" t="s">
        <v>39</v>
      </c>
      <c r="I270" s="2"/>
      <c r="J270" s="2" t="s">
        <v>39</v>
      </c>
      <c r="K270" s="2" t="s">
        <v>39</v>
      </c>
      <c r="L270" s="6" t="s">
        <v>39</v>
      </c>
      <c r="M270" s="4">
        <v>-62.649</v>
      </c>
      <c r="N270" s="2">
        <v>1.2419761</v>
      </c>
      <c r="O270" s="6" t="s">
        <v>39</v>
      </c>
      <c r="P270" s="2" t="s">
        <v>39</v>
      </c>
      <c r="Q270" s="7">
        <v>55.187</v>
      </c>
      <c r="R270" s="2" t="s">
        <v>39</v>
      </c>
      <c r="S270" s="4" t="s">
        <v>39</v>
      </c>
      <c r="T270" s="2">
        <v>0.9690759</v>
      </c>
      <c r="U270" s="4"/>
      <c r="V270" s="14"/>
      <c r="W270" s="5">
        <v>-0.2588</v>
      </c>
      <c r="X270" s="2">
        <v>-0.25155497</v>
      </c>
      <c r="Y270" s="2"/>
      <c r="Z270" s="6"/>
      <c r="AA270" s="6"/>
      <c r="AB270" s="8"/>
      <c r="AC270" s="8">
        <v>1.3761</v>
      </c>
      <c r="AD270" s="6"/>
      <c r="AE270" s="6">
        <v>-1.6009897</v>
      </c>
      <c r="AF270" s="2">
        <v>0.0</v>
      </c>
      <c r="AG270" s="4">
        <v>363.47015</v>
      </c>
      <c r="AH270" s="4">
        <v>100.3004</v>
      </c>
      <c r="AI270" s="7">
        <v>19.67</v>
      </c>
      <c r="AJ270" s="7">
        <v>18.72</v>
      </c>
      <c r="AK270" s="2" t="s">
        <v>39</v>
      </c>
      <c r="AL270" s="2" t="s">
        <v>39</v>
      </c>
      <c r="AM270" s="2"/>
    </row>
    <row r="271">
      <c r="A271" s="9" t="s">
        <v>308</v>
      </c>
      <c r="B271" s="4">
        <v>70.316</v>
      </c>
      <c r="C271" s="13"/>
      <c r="D271" s="3">
        <v>1.7845882</v>
      </c>
      <c r="E271" s="4"/>
      <c r="F271" s="5">
        <v>0.21956562</v>
      </c>
      <c r="G271" s="3"/>
      <c r="H271" s="5">
        <v>0.5136</v>
      </c>
      <c r="I271" s="5"/>
      <c r="J271" s="5">
        <v>0.009997725</v>
      </c>
      <c r="K271" s="5">
        <v>-0.0381</v>
      </c>
      <c r="L271" s="6">
        <v>-0.5400747</v>
      </c>
      <c r="M271" s="4">
        <v>12.894</v>
      </c>
      <c r="N271" s="5">
        <v>-23.966543</v>
      </c>
      <c r="O271" s="6">
        <v>3.6397</v>
      </c>
      <c r="P271" s="5">
        <v>0.119688265</v>
      </c>
      <c r="Q271" s="7">
        <v>6.006</v>
      </c>
      <c r="R271" s="5">
        <v>0.08541442</v>
      </c>
      <c r="S271" s="4" t="s">
        <v>39</v>
      </c>
      <c r="T271" s="5">
        <v>0.3551909</v>
      </c>
      <c r="U271" s="4"/>
      <c r="V271" s="14"/>
      <c r="W271" s="5">
        <v>-0.073</v>
      </c>
      <c r="X271" s="5">
        <v>-0.28893885</v>
      </c>
      <c r="Y271" s="5"/>
      <c r="Z271" s="15"/>
      <c r="AA271" s="6"/>
      <c r="AB271" s="8">
        <v>5.976867</v>
      </c>
      <c r="AC271" s="8">
        <v>18.2409</v>
      </c>
      <c r="AD271" s="6"/>
      <c r="AE271" s="6">
        <v>32.070374</v>
      </c>
      <c r="AF271" s="3">
        <v>0.0</v>
      </c>
      <c r="AG271" s="4">
        <v>420.49896</v>
      </c>
      <c r="AH271" s="4">
        <v>413.5154</v>
      </c>
      <c r="AI271" s="7">
        <v>15.67</v>
      </c>
      <c r="AJ271" s="7">
        <v>26.82</v>
      </c>
      <c r="AK271" s="14">
        <v>0.703</v>
      </c>
      <c r="AL271" s="14">
        <v>-1.1417625</v>
      </c>
      <c r="AM271" s="14"/>
    </row>
    <row r="272">
      <c r="A272" s="9" t="s">
        <v>309</v>
      </c>
      <c r="B272" s="4">
        <v>69.216</v>
      </c>
      <c r="C272" s="13"/>
      <c r="D272" s="3">
        <v>0.11876725</v>
      </c>
      <c r="E272" s="4"/>
      <c r="F272" s="5">
        <v>0.019861896</v>
      </c>
      <c r="G272" s="3"/>
      <c r="H272" s="5">
        <v>0.8911</v>
      </c>
      <c r="I272" s="5"/>
      <c r="J272" s="5">
        <v>-1.5248498</v>
      </c>
      <c r="K272" s="5">
        <v>-1.5498</v>
      </c>
      <c r="L272" s="6">
        <v>-0.021661945</v>
      </c>
      <c r="M272" s="4">
        <v>-107.829</v>
      </c>
      <c r="N272" s="5">
        <v>1.1661727</v>
      </c>
      <c r="O272" s="6">
        <v>0.6138</v>
      </c>
      <c r="P272" s="5">
        <v>0.10237517</v>
      </c>
      <c r="Q272" s="7">
        <v>38.786</v>
      </c>
      <c r="R272" s="5">
        <v>0.56036174</v>
      </c>
      <c r="S272" s="4" t="s">
        <v>39</v>
      </c>
      <c r="T272" s="5">
        <v>0.570677</v>
      </c>
      <c r="U272" s="4"/>
      <c r="V272" s="14"/>
      <c r="W272" s="5">
        <v>-0.4918</v>
      </c>
      <c r="X272" s="5">
        <v>-5.525485</v>
      </c>
      <c r="Y272" s="5"/>
      <c r="Z272" s="15"/>
      <c r="AA272" s="15"/>
      <c r="AB272" s="8">
        <v>50.264824</v>
      </c>
      <c r="AC272" s="8">
        <v>150.2656</v>
      </c>
      <c r="AD272" s="6"/>
      <c r="AE272" s="6">
        <v>-32.58985</v>
      </c>
      <c r="AF272" s="3">
        <v>0.0</v>
      </c>
      <c r="AG272" s="4">
        <v>3222.5042</v>
      </c>
      <c r="AH272" s="4">
        <v>3514.131</v>
      </c>
      <c r="AI272" s="7">
        <v>39.99</v>
      </c>
      <c r="AJ272" s="7">
        <v>87.0</v>
      </c>
      <c r="AK272" s="14">
        <v>-105.544</v>
      </c>
      <c r="AL272" s="14">
        <v>-0.07176529</v>
      </c>
      <c r="AM272" s="14"/>
    </row>
    <row r="273">
      <c r="A273" s="9" t="s">
        <v>310</v>
      </c>
      <c r="B273" s="4">
        <v>142.086</v>
      </c>
      <c r="C273" s="13"/>
      <c r="D273" s="3">
        <v>0.64160776</v>
      </c>
      <c r="E273" s="4"/>
      <c r="F273" s="5">
        <v>0.16407116</v>
      </c>
      <c r="G273" s="3"/>
      <c r="H273" s="5">
        <v>0.7498</v>
      </c>
      <c r="I273" s="5"/>
      <c r="J273" s="5">
        <v>-0.29943132</v>
      </c>
      <c r="K273" s="5">
        <v>-0.3201</v>
      </c>
      <c r="L273" s="6">
        <v>1.5236816</v>
      </c>
      <c r="M273" s="4">
        <v>-22.195</v>
      </c>
      <c r="N273" s="5">
        <v>0.8167133</v>
      </c>
      <c r="O273" s="6">
        <v>1.4046</v>
      </c>
      <c r="P273" s="5">
        <v>0.024914488</v>
      </c>
      <c r="Q273" s="7">
        <v>38.84</v>
      </c>
      <c r="R273" s="5">
        <v>0.27335557</v>
      </c>
      <c r="S273" s="4" t="s">
        <v>39</v>
      </c>
      <c r="T273" s="5">
        <v>0.09604483</v>
      </c>
      <c r="U273" s="4"/>
      <c r="V273" s="14"/>
      <c r="W273" s="5">
        <v>-0.1144</v>
      </c>
      <c r="X273" s="5">
        <v>-0.1294706</v>
      </c>
      <c r="Y273" s="5"/>
      <c r="Z273" s="15"/>
      <c r="AA273" s="15"/>
      <c r="AB273" s="8">
        <v>2.7985191</v>
      </c>
      <c r="AC273" s="8">
        <v>1.5063</v>
      </c>
      <c r="AD273" s="6"/>
      <c r="AE273" s="6">
        <v>-16.5847</v>
      </c>
      <c r="AF273" s="3">
        <v>0.0</v>
      </c>
      <c r="AG273" s="4">
        <v>360.18176</v>
      </c>
      <c r="AH273" s="4">
        <v>368.0974</v>
      </c>
      <c r="AI273" s="7">
        <v>9.67</v>
      </c>
      <c r="AJ273" s="7">
        <v>41.12</v>
      </c>
      <c r="AK273" s="14">
        <v>-42.545</v>
      </c>
      <c r="AL273" s="14">
        <v>0.21915925</v>
      </c>
      <c r="AM273" s="14"/>
    </row>
    <row r="274">
      <c r="A274" s="9" t="s">
        <v>311</v>
      </c>
      <c r="B274" s="4">
        <v>34.332</v>
      </c>
      <c r="C274" s="13"/>
      <c r="D274" s="3">
        <v>0.22729003</v>
      </c>
      <c r="E274" s="4"/>
      <c r="F274" s="5">
        <v>0.2751419</v>
      </c>
      <c r="G274" s="3"/>
      <c r="H274" s="5">
        <v>0.6131</v>
      </c>
      <c r="I274" s="5"/>
      <c r="J274" s="5">
        <v>-0.6419084</v>
      </c>
      <c r="K274" s="5">
        <v>-0.6619</v>
      </c>
      <c r="L274" s="6">
        <v>1.6344838</v>
      </c>
      <c r="M274" s="4">
        <v>-13.824</v>
      </c>
      <c r="N274" s="5">
        <v>1.522467</v>
      </c>
      <c r="O274" s="6">
        <v>1.9472</v>
      </c>
      <c r="P274" s="5">
        <v>0.021437725</v>
      </c>
      <c r="Q274" s="7">
        <v>13.992</v>
      </c>
      <c r="R274" s="5">
        <v>0.4075498</v>
      </c>
      <c r="S274" s="4" t="s">
        <v>39</v>
      </c>
      <c r="T274" s="5">
        <v>0.63324887</v>
      </c>
      <c r="U274" s="4"/>
      <c r="V274" s="14"/>
      <c r="W274" s="5">
        <v>-0.4809</v>
      </c>
      <c r="X274" s="5">
        <v>-1.4577296</v>
      </c>
      <c r="Y274" s="5"/>
      <c r="Z274" s="15"/>
      <c r="AA274" s="15"/>
      <c r="AB274" s="8">
        <v>13.353358</v>
      </c>
      <c r="AC274" s="8">
        <v>27.1172</v>
      </c>
      <c r="AD274" s="6"/>
      <c r="AE274" s="6">
        <v>-32.510815</v>
      </c>
      <c r="AF274" s="3">
        <v>0.0</v>
      </c>
      <c r="AG274" s="4">
        <v>455.0004</v>
      </c>
      <c r="AH274" s="4">
        <v>449.4295</v>
      </c>
      <c r="AI274" s="7">
        <v>15.41</v>
      </c>
      <c r="AJ274" s="7">
        <v>29.75</v>
      </c>
      <c r="AK274" s="14">
        <v>-22.038</v>
      </c>
      <c r="AL274" s="14">
        <v>0.2271968</v>
      </c>
      <c r="AM274" s="14"/>
    </row>
    <row r="275">
      <c r="A275" s="9" t="s">
        <v>312</v>
      </c>
      <c r="B275" s="4">
        <v>728.02</v>
      </c>
      <c r="C275" s="13"/>
      <c r="D275" s="3">
        <v>0.40430886</v>
      </c>
      <c r="E275" s="4"/>
      <c r="F275" s="5">
        <v>-0.1287914</v>
      </c>
      <c r="G275" s="3"/>
      <c r="H275" s="5">
        <v>0.6923</v>
      </c>
      <c r="I275" s="5"/>
      <c r="J275" s="5">
        <v>-0.05506442</v>
      </c>
      <c r="K275" s="5">
        <v>-0.1576</v>
      </c>
      <c r="L275" s="6">
        <v>-0.67912185</v>
      </c>
      <c r="M275" s="4">
        <v>-38.502</v>
      </c>
      <c r="N275" s="5">
        <v>0.1946669</v>
      </c>
      <c r="O275" s="6">
        <v>1.2802</v>
      </c>
      <c r="P275" s="5">
        <v>0.052776024</v>
      </c>
      <c r="Q275" s="7">
        <v>76.781</v>
      </c>
      <c r="R275" s="5">
        <v>0.10546551</v>
      </c>
      <c r="S275" s="4">
        <v>155.741</v>
      </c>
      <c r="T275" s="5">
        <v>0.19782965</v>
      </c>
      <c r="U275" s="4"/>
      <c r="V275" s="14"/>
      <c r="W275" s="5">
        <v>-0.1975</v>
      </c>
      <c r="X275" s="5">
        <v>-4.4137115</v>
      </c>
      <c r="Y275" s="5"/>
      <c r="Z275" s="15"/>
      <c r="AA275" s="15"/>
      <c r="AB275" s="8">
        <v>4.604317</v>
      </c>
      <c r="AC275" s="8">
        <v>69.6018</v>
      </c>
      <c r="AD275" s="6"/>
      <c r="AE275" s="6">
        <v>-97.5527</v>
      </c>
      <c r="AF275" s="3">
        <v>0.0</v>
      </c>
      <c r="AG275" s="4">
        <v>3352.035</v>
      </c>
      <c r="AH275" s="4">
        <v>3755.9739</v>
      </c>
      <c r="AI275" s="7">
        <v>15.95</v>
      </c>
      <c r="AJ275" s="7">
        <v>148.55</v>
      </c>
      <c r="AK275" s="14">
        <v>-40.088</v>
      </c>
      <c r="AL275" s="14">
        <v>-0.36378354</v>
      </c>
      <c r="AM275" s="14"/>
    </row>
    <row r="276">
      <c r="A276" s="9" t="s">
        <v>313</v>
      </c>
      <c r="B276" s="4">
        <v>79.603</v>
      </c>
      <c r="C276" s="13"/>
      <c r="D276" s="3">
        <v>1.1685241</v>
      </c>
      <c r="E276" s="4"/>
      <c r="F276" s="5">
        <v>-1.0351073</v>
      </c>
      <c r="G276" s="3"/>
      <c r="H276" s="5">
        <v>0.8629</v>
      </c>
      <c r="I276" s="5"/>
      <c r="J276" s="5">
        <v>-0.008994636</v>
      </c>
      <c r="K276" s="5">
        <v>0.0739</v>
      </c>
      <c r="L276" s="6">
        <v>-0.38687572</v>
      </c>
      <c r="M276" s="4">
        <v>12.036</v>
      </c>
      <c r="N276" s="5">
        <v>-0.45931917</v>
      </c>
      <c r="O276" s="6">
        <v>1.2553</v>
      </c>
      <c r="P276" s="5">
        <v>0.0154014295</v>
      </c>
      <c r="Q276" s="7">
        <v>22.789</v>
      </c>
      <c r="R276" s="5">
        <v>0.2862832</v>
      </c>
      <c r="S276" s="4" t="s">
        <v>39</v>
      </c>
      <c r="T276" s="5">
        <v>0.3364013</v>
      </c>
      <c r="U276" s="4"/>
      <c r="V276" s="14"/>
      <c r="W276" s="5">
        <v>0.0118</v>
      </c>
      <c r="X276" s="5">
        <v>0.010431269</v>
      </c>
      <c r="Y276" s="5"/>
      <c r="Z276" s="6">
        <v>305.9414</v>
      </c>
      <c r="AA276" s="6">
        <v>256.9307</v>
      </c>
      <c r="AB276" s="8">
        <v>4.6043215</v>
      </c>
      <c r="AC276" s="8">
        <v>3.204</v>
      </c>
      <c r="AD276" s="6"/>
      <c r="AE276" s="6">
        <v>26.9778</v>
      </c>
      <c r="AF276" s="3">
        <v>0.0</v>
      </c>
      <c r="AG276" s="4">
        <v>367.96893</v>
      </c>
      <c r="AH276" s="4">
        <v>324.7048</v>
      </c>
      <c r="AI276" s="7">
        <v>10.38</v>
      </c>
      <c r="AJ276" s="7">
        <v>35.31</v>
      </c>
      <c r="AK276" s="14">
        <v>-0.716</v>
      </c>
      <c r="AL276" s="14">
        <v>-0.9788385</v>
      </c>
      <c r="AM276" s="14"/>
    </row>
    <row r="277">
      <c r="A277" s="9" t="s">
        <v>314</v>
      </c>
      <c r="B277" s="4">
        <v>15.751</v>
      </c>
      <c r="C277" s="13"/>
      <c r="D277" s="3">
        <v>0.21291782</v>
      </c>
      <c r="E277" s="4"/>
      <c r="F277" s="5">
        <v>-0.01818364</v>
      </c>
      <c r="G277" s="3"/>
      <c r="H277" s="5">
        <v>0.8813</v>
      </c>
      <c r="I277" s="5"/>
      <c r="J277" s="5">
        <v>-10.8650875</v>
      </c>
      <c r="K277" s="5">
        <v>-11.4316</v>
      </c>
      <c r="L277" s="6">
        <v>0.1438612</v>
      </c>
      <c r="M277" s="4">
        <v>-153.598</v>
      </c>
      <c r="N277" s="5">
        <v>0.8311985</v>
      </c>
      <c r="O277" s="6">
        <v>3.0484</v>
      </c>
      <c r="P277" s="5">
        <v>0.022855692</v>
      </c>
      <c r="Q277" s="7">
        <v>139.73</v>
      </c>
      <c r="R277" s="5">
        <v>8.871182</v>
      </c>
      <c r="S277" s="4" t="s">
        <v>39</v>
      </c>
      <c r="T277" s="5">
        <v>0.6720713</v>
      </c>
      <c r="U277" s="4"/>
      <c r="V277" s="14"/>
      <c r="W277" s="5">
        <v>-0.3569</v>
      </c>
      <c r="X277" s="5">
        <v>-1.0279787</v>
      </c>
      <c r="Y277" s="5"/>
      <c r="Z277" s="15"/>
      <c r="AA277" s="15"/>
      <c r="AB277" s="8">
        <v>88.38686</v>
      </c>
      <c r="AC277" s="8">
        <v>5.7902</v>
      </c>
      <c r="AD277" s="6"/>
      <c r="AE277" s="6">
        <v>-8.5451145</v>
      </c>
      <c r="AF277" s="3">
        <v>0.0</v>
      </c>
      <c r="AG277" s="4">
        <v>1546.5626</v>
      </c>
      <c r="AH277" s="4">
        <v>1312.5125</v>
      </c>
      <c r="AI277" s="7">
        <v>22.35</v>
      </c>
      <c r="AJ277" s="7">
        <v>62.29</v>
      </c>
      <c r="AK277" s="14">
        <v>-171.136</v>
      </c>
      <c r="AL277" s="14">
        <v>-0.08844632</v>
      </c>
      <c r="AM277" s="14"/>
    </row>
    <row r="278">
      <c r="A278" s="9" t="s">
        <v>315</v>
      </c>
      <c r="B278" s="4">
        <v>78.54757</v>
      </c>
      <c r="C278" s="13"/>
      <c r="D278" s="3">
        <v>0.071856536</v>
      </c>
      <c r="E278" s="4"/>
      <c r="F278" s="5">
        <v>-0.9424321</v>
      </c>
      <c r="G278" s="2"/>
      <c r="H278" s="5">
        <v>0.7842</v>
      </c>
      <c r="I278" s="5"/>
      <c r="J278" s="5">
        <v>0.058255397</v>
      </c>
      <c r="K278" s="5">
        <v>0.0364</v>
      </c>
      <c r="L278" s="6">
        <v>3.974085</v>
      </c>
      <c r="M278" s="4">
        <v>1.63249</v>
      </c>
      <c r="N278" s="5">
        <v>0.24726942</v>
      </c>
      <c r="O278" s="6">
        <v>52.15235</v>
      </c>
      <c r="P278" s="5">
        <v>0.018315652</v>
      </c>
      <c r="Q278" s="7" t="s">
        <v>39</v>
      </c>
      <c r="R278" s="5">
        <v>0.0</v>
      </c>
      <c r="S278" s="4" t="s">
        <v>39</v>
      </c>
      <c r="T278" s="5">
        <v>0.42804274</v>
      </c>
      <c r="U278" s="4"/>
      <c r="V278" s="14"/>
      <c r="W278" s="5">
        <v>-0.0129</v>
      </c>
      <c r="X278" s="5">
        <v>-0.042746585</v>
      </c>
      <c r="Y278" s="5"/>
      <c r="Z278" s="15"/>
      <c r="AA278" s="6"/>
      <c r="AB278" s="8">
        <v>1.9385544</v>
      </c>
      <c r="AC278" s="8">
        <v>6.4124</v>
      </c>
      <c r="AD278" s="6"/>
      <c r="AE278" s="6">
        <v>75.08095</v>
      </c>
      <c r="AF278" s="3">
        <v>0.0</v>
      </c>
      <c r="AG278" s="4">
        <v>136.84329</v>
      </c>
      <c r="AH278" s="4">
        <v>122.5689</v>
      </c>
      <c r="AI278" s="7">
        <v>10.24</v>
      </c>
      <c r="AJ278" s="7">
        <v>14.87</v>
      </c>
      <c r="AK278" s="14">
        <v>4.57582</v>
      </c>
      <c r="AL278" s="14">
        <v>-4.835461</v>
      </c>
      <c r="AM278" s="14"/>
    </row>
    <row r="279">
      <c r="A279" s="9" t="s">
        <v>316</v>
      </c>
      <c r="B279" s="4">
        <v>443.402</v>
      </c>
      <c r="C279" s="13"/>
      <c r="D279" s="3">
        <v>-0.15380898</v>
      </c>
      <c r="E279" s="4"/>
      <c r="F279" s="5">
        <v>-0.9525353</v>
      </c>
      <c r="G279" s="3"/>
      <c r="H279" s="5">
        <v>0.6531</v>
      </c>
      <c r="I279" s="5"/>
      <c r="J279" s="5">
        <v>0.075193614</v>
      </c>
      <c r="K279" s="5">
        <v>-0.0205</v>
      </c>
      <c r="L279" s="6">
        <v>1.9318726</v>
      </c>
      <c r="M279" s="4">
        <v>5.616</v>
      </c>
      <c r="N279" s="5">
        <v>0.22620533</v>
      </c>
      <c r="O279" s="6">
        <v>1.9687</v>
      </c>
      <c r="P279" s="5">
        <v>0.014323345</v>
      </c>
      <c r="Q279" s="7">
        <v>24.579</v>
      </c>
      <c r="R279" s="5">
        <v>0.055432767</v>
      </c>
      <c r="S279" s="4" t="s">
        <v>39</v>
      </c>
      <c r="T279" s="5">
        <v>0.092553124</v>
      </c>
      <c r="U279" s="4"/>
      <c r="V279" s="14"/>
      <c r="W279" s="5">
        <v>-0.0256</v>
      </c>
      <c r="X279" s="5">
        <v>-0.047160737</v>
      </c>
      <c r="Y279" s="5"/>
      <c r="Z279" s="15"/>
      <c r="AA279" s="6">
        <v>20.48146</v>
      </c>
      <c r="AB279" s="8">
        <v>1.2077483</v>
      </c>
      <c r="AC279" s="8">
        <v>1.2973</v>
      </c>
      <c r="AD279" s="6"/>
      <c r="AE279" s="6">
        <v>122.17379</v>
      </c>
      <c r="AF279" s="3">
        <v>0.0</v>
      </c>
      <c r="AG279" s="4">
        <v>535.54</v>
      </c>
      <c r="AH279" s="4">
        <v>686.128</v>
      </c>
      <c r="AI279" s="7">
        <v>18.99</v>
      </c>
      <c r="AJ279" s="7">
        <v>28.2</v>
      </c>
      <c r="AK279" s="14">
        <v>33.341</v>
      </c>
      <c r="AL279" s="14">
        <v>0.6421711</v>
      </c>
      <c r="AM279" s="14"/>
    </row>
    <row r="280">
      <c r="A280" s="9" t="s">
        <v>317</v>
      </c>
      <c r="B280" s="4">
        <v>49.094</v>
      </c>
      <c r="C280" s="13"/>
      <c r="D280" s="3">
        <v>0.19504794</v>
      </c>
      <c r="E280" s="4"/>
      <c r="F280" s="5">
        <v>1.0657691</v>
      </c>
      <c r="G280" s="3"/>
      <c r="H280" s="5">
        <v>0.7492</v>
      </c>
      <c r="I280" s="5"/>
      <c r="J280" s="5">
        <v>-0.4666814</v>
      </c>
      <c r="K280" s="5">
        <v>0.0578</v>
      </c>
      <c r="L280" s="6">
        <v>-18.381449</v>
      </c>
      <c r="M280" s="4">
        <v>-17.4761</v>
      </c>
      <c r="N280" s="5">
        <v>1.946693</v>
      </c>
      <c r="O280" s="6">
        <v>3.0377</v>
      </c>
      <c r="P280" s="5">
        <v>0.0754628</v>
      </c>
      <c r="Q280" s="7">
        <v>9.116</v>
      </c>
      <c r="R280" s="5">
        <v>0.2825183</v>
      </c>
      <c r="S280" s="4" t="s">
        <v>39</v>
      </c>
      <c r="T280" s="5">
        <v>0.73795307</v>
      </c>
      <c r="U280" s="4"/>
      <c r="V280" s="14"/>
      <c r="W280" s="5">
        <v>0.0596</v>
      </c>
      <c r="X280" s="5">
        <v>-0.29405028</v>
      </c>
      <c r="Y280" s="5"/>
      <c r="Z280" s="15"/>
      <c r="AA280" s="15"/>
      <c r="AB280" s="8">
        <v>0.93594205</v>
      </c>
      <c r="AC280" s="8">
        <v>6.8456</v>
      </c>
      <c r="AD280" s="6"/>
      <c r="AE280" s="15"/>
      <c r="AF280" s="3">
        <v>0.0</v>
      </c>
      <c r="AG280" s="4">
        <v>1432.0325</v>
      </c>
      <c r="AH280" s="4">
        <v>-82.36354</v>
      </c>
      <c r="AI280" s="7">
        <v>23.55</v>
      </c>
      <c r="AJ280" s="7" t="s">
        <v>39</v>
      </c>
      <c r="AK280" s="14">
        <v>-12.683</v>
      </c>
      <c r="AL280" s="14">
        <v>2.8282523</v>
      </c>
      <c r="AM280" s="14"/>
    </row>
    <row r="281">
      <c r="A281" s="9" t="s">
        <v>318</v>
      </c>
      <c r="B281" s="4">
        <v>252.34299</v>
      </c>
      <c r="C281" s="13"/>
      <c r="D281" s="3">
        <v>0.5485252</v>
      </c>
      <c r="E281" s="4"/>
      <c r="F281" s="5">
        <v>-0.795515</v>
      </c>
      <c r="G281" s="3"/>
      <c r="H281" s="5">
        <v>0.8696</v>
      </c>
      <c r="I281" s="5"/>
      <c r="J281" s="5">
        <v>0.08239424</v>
      </c>
      <c r="K281" s="5">
        <v>-0.0019</v>
      </c>
      <c r="L281" s="6">
        <v>-3.1772463</v>
      </c>
      <c r="M281" s="4">
        <v>0.24692</v>
      </c>
      <c r="N281" s="5">
        <v>0.02323109</v>
      </c>
      <c r="O281" s="6">
        <v>10.8303</v>
      </c>
      <c r="P281" s="5">
        <v>0.05105008</v>
      </c>
      <c r="Q281" s="7">
        <v>10.67649</v>
      </c>
      <c r="R281" s="5">
        <v>0.042309437</v>
      </c>
      <c r="S281" s="4">
        <v>23.78577</v>
      </c>
      <c r="T281" s="5">
        <v>0.36048123</v>
      </c>
      <c r="U281" s="4"/>
      <c r="V281" s="14"/>
      <c r="W281" s="5">
        <v>-0.0645</v>
      </c>
      <c r="X281" s="5">
        <v>-3.5017538</v>
      </c>
      <c r="Y281" s="5"/>
      <c r="Z281" s="15"/>
      <c r="AA281" s="6"/>
      <c r="AB281" s="8">
        <v>0.7344725</v>
      </c>
      <c r="AC281" s="8">
        <v>145.762</v>
      </c>
      <c r="AD281" s="6"/>
      <c r="AE281" s="6">
        <v>654.27344</v>
      </c>
      <c r="AF281" s="3">
        <v>0.016759818</v>
      </c>
      <c r="AG281" s="4">
        <v>187.48929</v>
      </c>
      <c r="AH281" s="4">
        <v>161.5532</v>
      </c>
      <c r="AI281" s="7">
        <v>3.85</v>
      </c>
      <c r="AJ281" s="7">
        <v>48.14</v>
      </c>
      <c r="AK281" s="14">
        <v>20.79161</v>
      </c>
      <c r="AL281" s="14">
        <v>-11.712962</v>
      </c>
      <c r="AM281" s="14"/>
    </row>
    <row r="282">
      <c r="A282" s="9" t="s">
        <v>319</v>
      </c>
      <c r="B282" s="4">
        <v>26.727</v>
      </c>
      <c r="C282" s="13"/>
      <c r="D282" s="2" t="s">
        <v>39</v>
      </c>
      <c r="E282" s="4"/>
      <c r="F282" s="5">
        <v>3.1645908</v>
      </c>
      <c r="G282" s="3"/>
      <c r="H282" s="5">
        <v>0.6964</v>
      </c>
      <c r="I282" s="5"/>
      <c r="J282" s="5">
        <v>-1.9456356</v>
      </c>
      <c r="K282" s="5">
        <v>-2.4681</v>
      </c>
      <c r="L282" s="6">
        <v>16.439835</v>
      </c>
      <c r="M282" s="4">
        <v>-30.901</v>
      </c>
      <c r="N282" s="5">
        <v>1.1213485</v>
      </c>
      <c r="O282" s="6">
        <v>1.7707</v>
      </c>
      <c r="P282" s="5">
        <v>0.25371346</v>
      </c>
      <c r="Q282" s="7">
        <v>8.221</v>
      </c>
      <c r="R282" s="5">
        <v>0.3075916</v>
      </c>
      <c r="S282" s="4" t="s">
        <v>39</v>
      </c>
      <c r="T282" s="5">
        <v>0.045522265</v>
      </c>
      <c r="U282" s="4"/>
      <c r="V282" s="14"/>
      <c r="W282" s="5">
        <v>-0.2672</v>
      </c>
      <c r="X282" s="5">
        <v>-0.30661002</v>
      </c>
      <c r="Y282" s="5"/>
      <c r="Z282" s="15"/>
      <c r="AA282" s="15"/>
      <c r="AB282" s="8">
        <v>3.567521</v>
      </c>
      <c r="AC282" s="8">
        <v>0.53</v>
      </c>
      <c r="AD282" s="6"/>
      <c r="AE282" s="6">
        <v>-2.770206</v>
      </c>
      <c r="AF282" s="3">
        <v>0.0</v>
      </c>
      <c r="AG282" s="4">
        <v>111.22</v>
      </c>
      <c r="AH282" s="4">
        <v>85.602135</v>
      </c>
      <c r="AI282" s="7">
        <v>0.0973</v>
      </c>
      <c r="AJ282" s="7">
        <v>979.95</v>
      </c>
      <c r="AK282" s="14">
        <v>-52.001</v>
      </c>
      <c r="AL282" s="14">
        <v>3.16008</v>
      </c>
      <c r="AM282" s="14"/>
    </row>
    <row r="283">
      <c r="A283" s="9" t="s">
        <v>320</v>
      </c>
      <c r="B283" s="4">
        <v>95.01757</v>
      </c>
      <c r="C283" s="13"/>
      <c r="D283" s="3">
        <v>0.23458451</v>
      </c>
      <c r="E283" s="4"/>
      <c r="F283" s="5">
        <v>0.015045308</v>
      </c>
      <c r="G283" s="3"/>
      <c r="H283" s="5">
        <v>0.981</v>
      </c>
      <c r="I283" s="5"/>
      <c r="J283" s="5">
        <v>0.49400115</v>
      </c>
      <c r="K283" s="5">
        <v>0.4813</v>
      </c>
      <c r="L283" s="6">
        <v>26.50603</v>
      </c>
      <c r="M283" s="4">
        <v>40.79689</v>
      </c>
      <c r="N283" s="5">
        <v>1.2960585</v>
      </c>
      <c r="O283" s="6">
        <v>0.1857</v>
      </c>
      <c r="P283" s="5">
        <v>0.003142261</v>
      </c>
      <c r="Q283" s="7">
        <v>7.40359</v>
      </c>
      <c r="R283" s="5">
        <v>0.07791811</v>
      </c>
      <c r="S283" s="4" t="s">
        <v>39</v>
      </c>
      <c r="T283" s="5">
        <v>0.1031119</v>
      </c>
      <c r="U283" s="4"/>
      <c r="V283" s="14"/>
      <c r="W283" s="5">
        <v>0.1424</v>
      </c>
      <c r="X283" s="5">
        <v>0.15021272</v>
      </c>
      <c r="Y283" s="5"/>
      <c r="Z283" s="6">
        <v>17.63887</v>
      </c>
      <c r="AA283" s="6">
        <v>15.825336</v>
      </c>
      <c r="AB283" s="8">
        <v>6.7149878</v>
      </c>
      <c r="AC283" s="8">
        <v>2.6726</v>
      </c>
      <c r="AD283" s="6"/>
      <c r="AE283" s="6">
        <v>14.965595</v>
      </c>
      <c r="AF283" s="3">
        <v>0.00392454</v>
      </c>
      <c r="AG283" s="4">
        <v>634.53735</v>
      </c>
      <c r="AH283" s="4">
        <v>610.5499</v>
      </c>
      <c r="AI283" s="7">
        <v>8.4</v>
      </c>
      <c r="AJ283" s="7" t="s">
        <v>39</v>
      </c>
      <c r="AK283" s="14">
        <v>46.93879</v>
      </c>
      <c r="AL283" s="14">
        <v>-0.17703193</v>
      </c>
      <c r="AM283" s="14"/>
    </row>
    <row r="284">
      <c r="A284" s="9" t="s">
        <v>321</v>
      </c>
      <c r="B284" s="4">
        <v>55.969</v>
      </c>
      <c r="C284" s="13"/>
      <c r="D284" s="3">
        <v>0.57730055</v>
      </c>
      <c r="E284" s="4"/>
      <c r="F284" s="5">
        <v>-0.11036818</v>
      </c>
      <c r="G284" s="3"/>
      <c r="H284" s="5">
        <v>0.8449</v>
      </c>
      <c r="I284" s="5"/>
      <c r="J284" s="5">
        <v>-0.81162786</v>
      </c>
      <c r="K284" s="5">
        <v>-0.8997</v>
      </c>
      <c r="L284" s="6">
        <v>-0.8581749</v>
      </c>
      <c r="M284" s="4">
        <v>-38.984</v>
      </c>
      <c r="N284" s="5">
        <v>0.963591</v>
      </c>
      <c r="O284" s="6">
        <v>0.7458</v>
      </c>
      <c r="P284" s="5">
        <v>0.010077007</v>
      </c>
      <c r="Q284" s="7">
        <v>10.937</v>
      </c>
      <c r="R284" s="5">
        <v>0.19541174</v>
      </c>
      <c r="S284" s="4" t="s">
        <v>39</v>
      </c>
      <c r="T284" s="5">
        <v>0.7646441</v>
      </c>
      <c r="U284" s="4"/>
      <c r="V284" s="14"/>
      <c r="W284" s="5">
        <v>-0.4213</v>
      </c>
      <c r="X284" s="5">
        <v>-1.0825946</v>
      </c>
      <c r="Y284" s="5"/>
      <c r="Z284" s="15"/>
      <c r="AA284" s="15"/>
      <c r="AB284" s="8">
        <v>3.8119369</v>
      </c>
      <c r="AC284" s="8">
        <v>3.3326</v>
      </c>
      <c r="AD284" s="6"/>
      <c r="AE284" s="6">
        <v>-4.557749</v>
      </c>
      <c r="AF284" s="3">
        <v>0.0</v>
      </c>
      <c r="AG284" s="4">
        <v>213.35028</v>
      </c>
      <c r="AH284" s="4">
        <v>177.67929</v>
      </c>
      <c r="AI284" s="7">
        <v>6.05</v>
      </c>
      <c r="AJ284" s="7">
        <v>26.21</v>
      </c>
      <c r="AK284" s="14">
        <v>-45.426</v>
      </c>
      <c r="AL284" s="14">
        <v>-0.16316342</v>
      </c>
      <c r="AM284" s="14"/>
    </row>
    <row r="285">
      <c r="A285" s="9" t="s">
        <v>322</v>
      </c>
      <c r="B285" s="4">
        <v>135.271</v>
      </c>
      <c r="C285" s="13"/>
      <c r="D285" s="3">
        <v>0.015269718</v>
      </c>
      <c r="E285" s="4"/>
      <c r="F285" s="5">
        <v>-0.27265805</v>
      </c>
      <c r="G285" s="3"/>
      <c r="H285" s="5">
        <v>0.3157</v>
      </c>
      <c r="I285" s="5"/>
      <c r="J285" s="5">
        <v>-0.0093811685</v>
      </c>
      <c r="K285" s="5">
        <v>-0.0645</v>
      </c>
      <c r="L285" s="6">
        <v>-15.472824</v>
      </c>
      <c r="M285" s="4">
        <v>-9.561</v>
      </c>
      <c r="N285" s="5">
        <v>0.8797387</v>
      </c>
      <c r="O285" s="6">
        <v>2.454</v>
      </c>
      <c r="P285" s="5">
        <v>0.08693659</v>
      </c>
      <c r="Q285" s="7">
        <v>8.035</v>
      </c>
      <c r="R285" s="5">
        <v>0.05939928</v>
      </c>
      <c r="S285" s="4" t="s">
        <v>39</v>
      </c>
      <c r="T285" s="5">
        <v>0.0801687</v>
      </c>
      <c r="U285" s="4"/>
      <c r="V285" s="14"/>
      <c r="W285" s="5">
        <v>-0.1343</v>
      </c>
      <c r="X285" s="5">
        <v>-0.8828902</v>
      </c>
      <c r="Y285" s="5"/>
      <c r="Z285" s="15"/>
      <c r="AA285" s="6"/>
      <c r="AB285" s="8">
        <v>2.1827562</v>
      </c>
      <c r="AC285" s="8">
        <v>7.598</v>
      </c>
      <c r="AD285" s="6"/>
      <c r="AE285" s="6">
        <v>-43.129234</v>
      </c>
      <c r="AF285" s="3">
        <v>0.0</v>
      </c>
      <c r="AG285" s="4">
        <v>282.49628</v>
      </c>
      <c r="AH285" s="4">
        <v>412.3586</v>
      </c>
      <c r="AI285" s="7">
        <v>7.88</v>
      </c>
      <c r="AJ285" s="7">
        <v>37.47</v>
      </c>
      <c r="AK285" s="14">
        <v>-1.269</v>
      </c>
      <c r="AL285" s="14">
        <v>-0.91084725</v>
      </c>
      <c r="AM285" s="14"/>
    </row>
    <row r="286">
      <c r="A286" s="9" t="s">
        <v>323</v>
      </c>
      <c r="B286" s="4">
        <v>42.34</v>
      </c>
      <c r="C286" s="13"/>
      <c r="D286" s="3">
        <v>0.033319335</v>
      </c>
      <c r="E286" s="4"/>
      <c r="F286" s="5">
        <v>0.98659843</v>
      </c>
      <c r="G286" s="3"/>
      <c r="H286" s="5">
        <v>0.9408</v>
      </c>
      <c r="I286" s="5"/>
      <c r="J286" s="5">
        <v>-5.1074634</v>
      </c>
      <c r="K286" s="5">
        <v>-5.1565</v>
      </c>
      <c r="L286" s="6">
        <v>-11.74397</v>
      </c>
      <c r="M286" s="4">
        <v>-213.59</v>
      </c>
      <c r="N286" s="5">
        <v>1.8095787</v>
      </c>
      <c r="O286" s="6">
        <v>1.0197</v>
      </c>
      <c r="P286" s="5">
        <v>0.06324988</v>
      </c>
      <c r="Q286" s="7">
        <v>201.249</v>
      </c>
      <c r="R286" s="5">
        <v>4.753165</v>
      </c>
      <c r="S286" s="4" t="s">
        <v>39</v>
      </c>
      <c r="T286" s="5">
        <v>0.2962991</v>
      </c>
      <c r="U286" s="4"/>
      <c r="V286" s="14"/>
      <c r="W286" s="5">
        <v>-0.617</v>
      </c>
      <c r="X286" s="5">
        <v>-1.0278246</v>
      </c>
      <c r="Y286" s="5"/>
      <c r="Z286" s="15"/>
      <c r="AA286" s="15"/>
      <c r="AB286" s="8">
        <v>31.129353</v>
      </c>
      <c r="AC286" s="8">
        <v>6.5839</v>
      </c>
      <c r="AD286" s="6"/>
      <c r="AE286" s="6">
        <v>-5.82162</v>
      </c>
      <c r="AF286" s="3">
        <v>0.0</v>
      </c>
      <c r="AG286" s="4">
        <v>1346.948</v>
      </c>
      <c r="AH286" s="4">
        <v>1243.4398</v>
      </c>
      <c r="AI286" s="7">
        <v>15.92</v>
      </c>
      <c r="AJ286" s="7">
        <v>82.79</v>
      </c>
      <c r="AK286" s="14">
        <v>-216.25</v>
      </c>
      <c r="AL286" s="14">
        <v>0.8677342</v>
      </c>
      <c r="AM286" s="14"/>
    </row>
    <row r="287">
      <c r="A287" s="9" t="s">
        <v>324</v>
      </c>
      <c r="B287" s="4">
        <v>29.138</v>
      </c>
      <c r="C287" s="13"/>
      <c r="D287" s="2" t="s">
        <v>39</v>
      </c>
      <c r="E287" s="4"/>
      <c r="F287" s="5">
        <v>6.139918</v>
      </c>
      <c r="G287" s="3"/>
      <c r="H287" s="5">
        <v>0.9416</v>
      </c>
      <c r="I287" s="5"/>
      <c r="J287" s="5">
        <v>-0.16003157</v>
      </c>
      <c r="K287" s="5">
        <v>-0.0663</v>
      </c>
      <c r="L287" s="6">
        <v>8.612999</v>
      </c>
      <c r="M287" s="4">
        <v>-7.531</v>
      </c>
      <c r="N287" s="5">
        <v>-0.32549596</v>
      </c>
      <c r="O287" s="6">
        <v>1.4799</v>
      </c>
      <c r="P287" s="2" t="s">
        <v>39</v>
      </c>
      <c r="Q287" s="7">
        <v>0.28</v>
      </c>
      <c r="R287" s="5">
        <v>0.009609445</v>
      </c>
      <c r="S287" s="4">
        <v>1.659</v>
      </c>
      <c r="T287" s="5">
        <v>0.033677757</v>
      </c>
      <c r="U287" s="4"/>
      <c r="V287" s="14"/>
      <c r="W287" s="5">
        <v>-0.1497</v>
      </c>
      <c r="X287" s="5">
        <v>1.5449688</v>
      </c>
      <c r="Y287" s="5"/>
      <c r="Z287" s="15"/>
      <c r="AA287" s="6"/>
      <c r="AB287" s="8">
        <v>8.883829</v>
      </c>
      <c r="AC287" s="8">
        <v>85.9189</v>
      </c>
      <c r="AD287" s="6"/>
      <c r="AE287" s="6">
        <v>-33.875446</v>
      </c>
      <c r="AF287" s="3">
        <v>0.0</v>
      </c>
      <c r="AG287" s="4">
        <v>269.02298</v>
      </c>
      <c r="AH287" s="4">
        <v>255.116</v>
      </c>
      <c r="AI287" s="7">
        <v>7.58</v>
      </c>
      <c r="AJ287" s="7">
        <v>34.15</v>
      </c>
      <c r="AK287" s="14">
        <v>-4.663</v>
      </c>
      <c r="AL287" s="14">
        <v>-3.5273712</v>
      </c>
      <c r="AM287" s="14"/>
    </row>
    <row r="288">
      <c r="A288" s="9" t="s">
        <v>325</v>
      </c>
      <c r="B288" s="4">
        <v>3.9877</v>
      </c>
      <c r="C288" s="13"/>
      <c r="D288" s="2" t="s">
        <v>39</v>
      </c>
      <c r="E288" s="4"/>
      <c r="F288" s="5">
        <v>0.7234775</v>
      </c>
      <c r="G288" s="3"/>
      <c r="H288" s="5">
        <v>0.7665954</v>
      </c>
      <c r="I288" s="5"/>
      <c r="J288" s="5">
        <v>-4.796316</v>
      </c>
      <c r="K288" s="5">
        <v>-5.167</v>
      </c>
      <c r="L288" s="6">
        <v>-1.580458</v>
      </c>
      <c r="M288" s="4">
        <v>-12.14193</v>
      </c>
      <c r="N288" s="5">
        <v>1.2000481</v>
      </c>
      <c r="O288" s="6">
        <v>52.15235</v>
      </c>
      <c r="P288" s="2" t="s">
        <v>39</v>
      </c>
      <c r="Q288" s="7">
        <v>13.7315</v>
      </c>
      <c r="R288" s="5">
        <v>3.4434636</v>
      </c>
      <c r="S288" s="4" t="s">
        <v>39</v>
      </c>
      <c r="T288" s="5">
        <v>0.87788206</v>
      </c>
      <c r="U288" s="4"/>
      <c r="V288" s="14"/>
      <c r="W288" s="5">
        <v>-0.4974</v>
      </c>
      <c r="X288" s="5">
        <v>-0.6755981</v>
      </c>
      <c r="Y288" s="5"/>
      <c r="Z288" s="15"/>
      <c r="AA288" s="15"/>
      <c r="AB288" s="8">
        <v>24.342052</v>
      </c>
      <c r="AC288" s="8">
        <v>3.5431</v>
      </c>
      <c r="AD288" s="6"/>
      <c r="AE288" s="6">
        <v>-5.6777687</v>
      </c>
      <c r="AF288" s="3">
        <v>0.0</v>
      </c>
      <c r="AG288" s="4">
        <v>100.960495</v>
      </c>
      <c r="AH288" s="4">
        <v>68.9389</v>
      </c>
      <c r="AI288" s="7">
        <v>4.64</v>
      </c>
      <c r="AJ288" s="7">
        <v>20.92</v>
      </c>
      <c r="AK288" s="14">
        <v>-19.12627</v>
      </c>
      <c r="AL288" s="14">
        <v>0.9234541</v>
      </c>
      <c r="AM288" s="14"/>
    </row>
    <row r="289">
      <c r="A289" s="9" t="s">
        <v>326</v>
      </c>
      <c r="B289" s="4">
        <v>40.76009</v>
      </c>
      <c r="C289" s="13"/>
      <c r="D289" s="3">
        <v>0.5913441</v>
      </c>
      <c r="E289" s="4"/>
      <c r="F289" s="5">
        <v>-0.013004996</v>
      </c>
      <c r="G289" s="3"/>
      <c r="H289" s="5">
        <v>0.6924</v>
      </c>
      <c r="I289" s="5"/>
      <c r="J289" s="5">
        <v>-0.21952847</v>
      </c>
      <c r="K289" s="5">
        <v>-0.2285</v>
      </c>
      <c r="L289" s="6">
        <v>-0.01625836</v>
      </c>
      <c r="M289" s="4">
        <v>-12.77959</v>
      </c>
      <c r="N289" s="5">
        <v>1.3456492</v>
      </c>
      <c r="O289" s="6">
        <v>3.7277</v>
      </c>
      <c r="P289" s="5">
        <v>0.076275595</v>
      </c>
      <c r="Q289" s="7">
        <v>6.59992</v>
      </c>
      <c r="R289" s="5">
        <v>0.16192113</v>
      </c>
      <c r="S289" s="4" t="s">
        <v>39</v>
      </c>
      <c r="T289" s="5">
        <v>0.36823285</v>
      </c>
      <c r="U289" s="4"/>
      <c r="V289" s="14"/>
      <c r="W289" s="5">
        <v>-0.2701</v>
      </c>
      <c r="X289" s="5">
        <v>-0.52929044</v>
      </c>
      <c r="Y289" s="5"/>
      <c r="Z289" s="15"/>
      <c r="AA289" s="15"/>
      <c r="AB289" s="8">
        <v>0.8798928</v>
      </c>
      <c r="AC289" s="8">
        <v>1.9953</v>
      </c>
      <c r="AD289" s="6"/>
      <c r="AE289" s="6">
        <v>-2.00508</v>
      </c>
      <c r="AF289" s="3">
        <v>0.0</v>
      </c>
      <c r="AG289" s="4">
        <v>37.67066</v>
      </c>
      <c r="AH289" s="4">
        <v>25.62412</v>
      </c>
      <c r="AI289" s="7">
        <v>0.933</v>
      </c>
      <c r="AJ289" s="7">
        <v>38.44</v>
      </c>
      <c r="AK289" s="14">
        <v>-8.948</v>
      </c>
      <c r="AL289" s="14">
        <v>-0.027721034</v>
      </c>
      <c r="AM289" s="14"/>
    </row>
    <row r="290">
      <c r="A290" s="9" t="s">
        <v>327</v>
      </c>
      <c r="B290" s="4">
        <v>139.886</v>
      </c>
      <c r="C290" s="13"/>
      <c r="D290" s="3">
        <v>0.0903968</v>
      </c>
      <c r="E290" s="4"/>
      <c r="F290" s="5">
        <v>12.8579235</v>
      </c>
      <c r="G290" s="3"/>
      <c r="H290" s="5">
        <v>0.5455</v>
      </c>
      <c r="I290" s="5"/>
      <c r="J290" s="5">
        <v>0.1752284</v>
      </c>
      <c r="K290" s="5">
        <v>0.0735</v>
      </c>
      <c r="L290" s="6">
        <v>20.486643</v>
      </c>
      <c r="M290" s="4">
        <v>13.382</v>
      </c>
      <c r="N290" s="5">
        <v>-10.016467</v>
      </c>
      <c r="O290" s="6">
        <v>10.1677</v>
      </c>
      <c r="P290" s="5">
        <v>0.09421958</v>
      </c>
      <c r="Q290" s="7" t="s">
        <v>39</v>
      </c>
      <c r="R290" s="5">
        <v>0.0</v>
      </c>
      <c r="S290" s="4" t="s">
        <v>39</v>
      </c>
      <c r="T290" s="5">
        <v>0.0071393866</v>
      </c>
      <c r="U290" s="4"/>
      <c r="V290" s="14"/>
      <c r="W290" s="5">
        <v>0.049</v>
      </c>
      <c r="X290" s="5">
        <v>0.0930062</v>
      </c>
      <c r="Y290" s="5"/>
      <c r="Z290" s="6">
        <v>34.969402</v>
      </c>
      <c r="AA290" s="6">
        <v>29.479378</v>
      </c>
      <c r="AB290" s="8">
        <v>1.2679238</v>
      </c>
      <c r="AC290" s="8">
        <v>3.1735</v>
      </c>
      <c r="AD290" s="6"/>
      <c r="AE290" s="6">
        <v>15.169018</v>
      </c>
      <c r="AF290" s="3">
        <v>0.0</v>
      </c>
      <c r="AG290" s="4">
        <v>175.90799</v>
      </c>
      <c r="AH290" s="4">
        <v>202.9918</v>
      </c>
      <c r="AI290" s="7">
        <v>8.72</v>
      </c>
      <c r="AJ290" s="7">
        <v>20.34</v>
      </c>
      <c r="AK290" s="14">
        <v>24.512</v>
      </c>
      <c r="AL290" s="14">
        <v>0.442052</v>
      </c>
      <c r="AM290" s="14"/>
    </row>
    <row r="291">
      <c r="A291" s="9" t="s">
        <v>328</v>
      </c>
      <c r="B291" s="4">
        <v>21.57504</v>
      </c>
      <c r="C291" s="13"/>
      <c r="D291" s="3">
        <v>0.16232112</v>
      </c>
      <c r="E291" s="4"/>
      <c r="F291" s="5">
        <v>0.607603</v>
      </c>
      <c r="G291" s="3"/>
      <c r="H291" s="5">
        <v>0.1499</v>
      </c>
      <c r="I291" s="5"/>
      <c r="J291" s="5">
        <v>-0.26281574</v>
      </c>
      <c r="K291" s="5">
        <v>-0.2734</v>
      </c>
      <c r="L291" s="6">
        <v>4.786632</v>
      </c>
      <c r="M291" s="4">
        <v>-3.66071</v>
      </c>
      <c r="N291" s="5">
        <v>1.9195166</v>
      </c>
      <c r="O291" s="6">
        <v>4.9971</v>
      </c>
      <c r="P291" s="5">
        <v>0.023645842</v>
      </c>
      <c r="Q291" s="7">
        <v>1.06915</v>
      </c>
      <c r="R291" s="5">
        <v>0.049554948</v>
      </c>
      <c r="S291" s="4" t="s">
        <v>39</v>
      </c>
      <c r="T291" s="5">
        <v>0.06218961</v>
      </c>
      <c r="U291" s="4"/>
      <c r="V291" s="14"/>
      <c r="W291" s="5">
        <v>-0.308</v>
      </c>
      <c r="X291" s="5">
        <v>-0.55898416</v>
      </c>
      <c r="Y291" s="5"/>
      <c r="Z291" s="15"/>
      <c r="AA291" s="6" t="s">
        <v>39</v>
      </c>
      <c r="AB291" s="8">
        <v>1.5545075</v>
      </c>
      <c r="AC291" s="8">
        <v>3.0016</v>
      </c>
      <c r="AD291" s="6"/>
      <c r="AE291" s="6">
        <v>-9.257056</v>
      </c>
      <c r="AF291" s="3">
        <v>0.0</v>
      </c>
      <c r="AG291" s="4">
        <v>32.01601</v>
      </c>
      <c r="AH291" s="4">
        <v>33.8874</v>
      </c>
      <c r="AI291" s="7">
        <v>4.35</v>
      </c>
      <c r="AJ291" s="7">
        <v>7.71</v>
      </c>
      <c r="AK291" s="14">
        <v>-5.67026</v>
      </c>
      <c r="AL291" s="14">
        <v>0.6891509</v>
      </c>
      <c r="AM291" s="14"/>
    </row>
    <row r="292">
      <c r="A292" s="9" t="s">
        <v>329</v>
      </c>
      <c r="B292" s="4">
        <v>35.61</v>
      </c>
      <c r="C292" s="13"/>
      <c r="D292" s="3">
        <v>0.22346786</v>
      </c>
      <c r="E292" s="4"/>
      <c r="F292" s="5">
        <v>-1.3228439</v>
      </c>
      <c r="G292" s="3"/>
      <c r="H292" s="5">
        <v>0.4795</v>
      </c>
      <c r="I292" s="5"/>
      <c r="J292" s="5">
        <v>-0.14625105</v>
      </c>
      <c r="K292" s="5">
        <v>-0.1525</v>
      </c>
      <c r="L292" s="6">
        <v>10.549006</v>
      </c>
      <c r="M292" s="4">
        <v>1.649</v>
      </c>
      <c r="N292" s="5">
        <v>0.7893729</v>
      </c>
      <c r="O292" s="6">
        <v>1.3204</v>
      </c>
      <c r="P292" s="5">
        <v>0.0072732377</v>
      </c>
      <c r="Q292" s="7">
        <v>7.457</v>
      </c>
      <c r="R292" s="5">
        <v>0.20940746</v>
      </c>
      <c r="S292" s="4" t="s">
        <v>39</v>
      </c>
      <c r="T292" s="5">
        <v>0.41946992</v>
      </c>
      <c r="U292" s="4"/>
      <c r="V292" s="14"/>
      <c r="W292" s="5">
        <v>-0.0502</v>
      </c>
      <c r="X292" s="5">
        <v>-0.058717817</v>
      </c>
      <c r="Y292" s="5"/>
      <c r="Z292" s="6"/>
      <c r="AA292" s="6"/>
      <c r="AB292" s="8">
        <v>2.2977085</v>
      </c>
      <c r="AC292" s="8">
        <v>1.5978</v>
      </c>
      <c r="AD292" s="6"/>
      <c r="AE292" s="6">
        <v>34.78981</v>
      </c>
      <c r="AF292" s="3">
        <v>0.0</v>
      </c>
      <c r="AG292" s="4">
        <v>79.08654</v>
      </c>
      <c r="AH292" s="4">
        <v>57.3684</v>
      </c>
      <c r="AI292" s="7">
        <v>4.98</v>
      </c>
      <c r="AJ292" s="7">
        <v>16.43</v>
      </c>
      <c r="AK292" s="14">
        <v>-5.208</v>
      </c>
      <c r="AL292" s="14">
        <v>-1.4236213</v>
      </c>
      <c r="AM292" s="14"/>
    </row>
    <row r="293">
      <c r="A293" s="9" t="s">
        <v>330</v>
      </c>
      <c r="B293" s="4">
        <v>0.041</v>
      </c>
      <c r="C293" s="13"/>
      <c r="D293" s="3">
        <v>-0.52580434</v>
      </c>
      <c r="E293" s="4"/>
      <c r="F293" s="5">
        <v>0.0849184</v>
      </c>
      <c r="G293" s="3"/>
      <c r="H293" s="5">
        <v>0.7665954</v>
      </c>
      <c r="I293" s="5"/>
      <c r="J293" s="5">
        <v>-1371.878</v>
      </c>
      <c r="K293" s="5">
        <v>-318.7273</v>
      </c>
      <c r="L293" s="6">
        <v>1.0</v>
      </c>
      <c r="M293" s="4">
        <v>-36.313</v>
      </c>
      <c r="N293" s="5">
        <v>0.907054</v>
      </c>
      <c r="O293" s="6">
        <v>52.15235</v>
      </c>
      <c r="P293" s="2" t="s">
        <v>39</v>
      </c>
      <c r="Q293" s="7">
        <v>36.152</v>
      </c>
      <c r="R293" s="5">
        <v>881.7561</v>
      </c>
      <c r="S293" s="4" t="s">
        <v>39</v>
      </c>
      <c r="T293" s="5">
        <v>0.96715844</v>
      </c>
      <c r="U293" s="4"/>
      <c r="V293" s="14"/>
      <c r="W293" s="5">
        <v>-7.4256</v>
      </c>
      <c r="X293" s="5">
        <v>4.4546533</v>
      </c>
      <c r="Y293" s="5"/>
      <c r="Z293" s="15"/>
      <c r="AA293" s="15"/>
      <c r="AB293" s="8">
        <v>8977.917</v>
      </c>
      <c r="AC293" s="8">
        <v>22.5758</v>
      </c>
      <c r="AD293" s="6"/>
      <c r="AE293" s="6">
        <v>-11.623118</v>
      </c>
      <c r="AF293" s="3">
        <v>0.0</v>
      </c>
      <c r="AG293" s="4">
        <v>367.87</v>
      </c>
      <c r="AH293" s="4">
        <v>361.4906</v>
      </c>
      <c r="AI293" s="7">
        <v>4.26</v>
      </c>
      <c r="AJ293" s="7">
        <v>87.02</v>
      </c>
      <c r="AK293" s="14">
        <v>0.0</v>
      </c>
      <c r="AL293" s="14">
        <v>0.08331889</v>
      </c>
      <c r="AM293" s="14"/>
    </row>
    <row r="294">
      <c r="A294" s="46" t="s">
        <v>331</v>
      </c>
      <c r="B294" s="4">
        <v>7.4272</v>
      </c>
      <c r="C294" s="11"/>
      <c r="D294" s="2" t="s">
        <v>39</v>
      </c>
      <c r="E294" s="4"/>
      <c r="F294" s="2" t="s">
        <v>39</v>
      </c>
      <c r="G294" s="2"/>
      <c r="H294" s="2">
        <v>0.73089457</v>
      </c>
      <c r="I294" s="2"/>
      <c r="J294" s="2" t="s">
        <v>39</v>
      </c>
      <c r="K294" s="2" t="s">
        <v>39</v>
      </c>
      <c r="L294" s="6" t="s">
        <v>39</v>
      </c>
      <c r="M294" s="4">
        <v>-15.95034</v>
      </c>
      <c r="N294" s="2" t="s">
        <v>39</v>
      </c>
      <c r="O294" s="6" t="s">
        <v>39</v>
      </c>
      <c r="P294" s="2">
        <v>0.02324833</v>
      </c>
      <c r="Q294" s="7">
        <v>2.33682</v>
      </c>
      <c r="R294" s="2">
        <v>0.31463</v>
      </c>
      <c r="S294" s="4">
        <v>35.3989</v>
      </c>
      <c r="T294" s="2">
        <v>0.76453507</v>
      </c>
      <c r="U294" s="4"/>
      <c r="V294" s="14"/>
      <c r="W294" s="5">
        <v>-0.4083</v>
      </c>
      <c r="X294" s="2">
        <v>-0.57417023</v>
      </c>
      <c r="Y294" s="2"/>
      <c r="Z294" s="6"/>
      <c r="AA294" s="6"/>
      <c r="AB294" s="8">
        <v>17.357578</v>
      </c>
      <c r="AC294" s="8">
        <v>3.8594</v>
      </c>
      <c r="AD294" s="6"/>
      <c r="AE294" s="6">
        <v>-5.8631687</v>
      </c>
      <c r="AF294" s="2">
        <v>0.0</v>
      </c>
      <c r="AG294" s="4">
        <v>141.32367</v>
      </c>
      <c r="AH294" s="4">
        <v>93.5193</v>
      </c>
      <c r="AI294" s="7">
        <v>5.93</v>
      </c>
      <c r="AJ294" s="7">
        <v>21.74</v>
      </c>
      <c r="AK294" s="2" t="s">
        <v>39</v>
      </c>
      <c r="AL294" s="2" t="s">
        <v>39</v>
      </c>
      <c r="AM294" s="2"/>
    </row>
    <row r="295">
      <c r="A295" s="46" t="s">
        <v>332</v>
      </c>
      <c r="B295" s="4">
        <v>0.0</v>
      </c>
      <c r="C295" s="13"/>
      <c r="D295" s="2" t="s">
        <v>39</v>
      </c>
      <c r="E295" s="4"/>
      <c r="F295" s="5">
        <v>0.034085024</v>
      </c>
      <c r="G295" s="3"/>
      <c r="H295" s="5">
        <v>1.0</v>
      </c>
      <c r="I295" s="2"/>
      <c r="J295" s="2" t="s">
        <v>39</v>
      </c>
      <c r="K295" s="5">
        <v>-44.6111</v>
      </c>
      <c r="L295" s="6" t="s">
        <v>39</v>
      </c>
      <c r="M295" s="4">
        <v>-17.239</v>
      </c>
      <c r="N295" s="5">
        <v>1.0299934</v>
      </c>
      <c r="O295" s="6">
        <v>9.3333</v>
      </c>
      <c r="P295" s="2" t="s">
        <v>39</v>
      </c>
      <c r="Q295" s="7">
        <v>11.546</v>
      </c>
      <c r="R295" s="2" t="s">
        <v>39</v>
      </c>
      <c r="S295" s="4">
        <v>1.544</v>
      </c>
      <c r="T295" s="5">
        <v>0.047725026</v>
      </c>
      <c r="U295" s="4"/>
      <c r="V295" s="14"/>
      <c r="W295" s="5">
        <v>-0.5688</v>
      </c>
      <c r="X295" s="5">
        <v>-0.74591637</v>
      </c>
      <c r="Y295" s="2"/>
      <c r="Z295" s="15"/>
      <c r="AA295" s="15"/>
      <c r="AB295" s="27"/>
      <c r="AC295" s="8">
        <v>0.2479</v>
      </c>
      <c r="AD295" s="15"/>
      <c r="AE295" s="6">
        <v>-0.33397773</v>
      </c>
      <c r="AF295" s="3">
        <v>0.0</v>
      </c>
      <c r="AG295" s="4">
        <v>7.298039</v>
      </c>
      <c r="AH295" s="4">
        <v>5.757442</v>
      </c>
      <c r="AI295" s="7">
        <v>0.3611</v>
      </c>
      <c r="AJ295" s="7">
        <v>20.22</v>
      </c>
      <c r="AK295" s="2" t="s">
        <v>39</v>
      </c>
      <c r="AL295" s="2" t="s">
        <v>39</v>
      </c>
      <c r="AM295" s="2"/>
    </row>
    <row r="296">
      <c r="A296" s="46" t="s">
        <v>333</v>
      </c>
      <c r="B296" s="4">
        <v>226.972</v>
      </c>
      <c r="C296" s="13"/>
      <c r="D296" s="3">
        <v>-0.043933764</v>
      </c>
      <c r="E296" s="4"/>
      <c r="F296" s="5">
        <v>-0.21641885</v>
      </c>
      <c r="G296" s="3"/>
      <c r="H296" s="5">
        <v>0.3046</v>
      </c>
      <c r="I296" s="5"/>
      <c r="J296" s="5">
        <v>0.027611336</v>
      </c>
      <c r="K296" s="5">
        <v>-0.0067</v>
      </c>
      <c r="L296" s="6">
        <v>4.701081</v>
      </c>
      <c r="M296" s="4">
        <v>-0.395</v>
      </c>
      <c r="N296" s="5">
        <v>2.0360825</v>
      </c>
      <c r="O296" s="6">
        <v>7.0523</v>
      </c>
      <c r="P296" s="5">
        <v>0.022527007</v>
      </c>
      <c r="Q296" s="7" t="s">
        <v>39</v>
      </c>
      <c r="R296" s="5">
        <v>0.0</v>
      </c>
      <c r="S296" s="4" t="s">
        <v>39</v>
      </c>
      <c r="T296" s="5">
        <v>0.36798924</v>
      </c>
      <c r="U296" s="4"/>
      <c r="V296" s="14"/>
      <c r="W296" s="5">
        <v>-0.0424</v>
      </c>
      <c r="X296" s="5">
        <v>-0.073660344</v>
      </c>
      <c r="Y296" s="5"/>
      <c r="Z296" s="6"/>
      <c r="AA296" s="6"/>
      <c r="AB296" s="8">
        <v>0.3232108</v>
      </c>
      <c r="AC296" s="8">
        <v>0.861</v>
      </c>
      <c r="AD296" s="6"/>
      <c r="AE296" s="6">
        <v>-47.189365</v>
      </c>
      <c r="AF296" s="3">
        <v>0.0024672924</v>
      </c>
      <c r="AG296" s="4">
        <v>70.839966</v>
      </c>
      <c r="AH296" s="4">
        <v>18.6398</v>
      </c>
      <c r="AI296" s="7">
        <v>3.49</v>
      </c>
      <c r="AJ296" s="7">
        <v>21.02</v>
      </c>
      <c r="AK296" s="14">
        <v>6.267</v>
      </c>
      <c r="AL296" s="14">
        <v>-6.997129</v>
      </c>
      <c r="AM296" s="14"/>
    </row>
    <row r="297">
      <c r="A297" s="46" t="s">
        <v>334</v>
      </c>
      <c r="B297" s="4">
        <v>19.528</v>
      </c>
      <c r="C297" s="13"/>
      <c r="D297" s="3">
        <v>-0.08898897</v>
      </c>
      <c r="E297" s="4"/>
      <c r="F297" s="5">
        <v>1.2855269</v>
      </c>
      <c r="G297" s="3"/>
      <c r="H297" s="5">
        <v>0.8557</v>
      </c>
      <c r="I297" s="5"/>
      <c r="J297" s="5">
        <v>-0.264492</v>
      </c>
      <c r="K297" s="5">
        <v>-0.305</v>
      </c>
      <c r="L297" s="6">
        <v>0.7291696</v>
      </c>
      <c r="M297" s="4">
        <v>-2.769</v>
      </c>
      <c r="N297" s="5">
        <v>0.50144875</v>
      </c>
      <c r="O297" s="6">
        <v>3.903</v>
      </c>
      <c r="P297" s="5">
        <v>0.0032773453</v>
      </c>
      <c r="Q297" s="7">
        <v>6.578</v>
      </c>
      <c r="R297" s="5">
        <v>0.33684966</v>
      </c>
      <c r="S297" s="4" t="s">
        <v>39</v>
      </c>
      <c r="T297" s="5">
        <v>0.507499</v>
      </c>
      <c r="U297" s="4"/>
      <c r="V297" s="14"/>
      <c r="W297" s="5">
        <v>-0.1366</v>
      </c>
      <c r="X297" s="5">
        <v>-0.16977394</v>
      </c>
      <c r="Y297" s="5"/>
      <c r="Z297" s="15"/>
      <c r="AA297" s="15"/>
      <c r="AB297" s="8">
        <v>5.4439216</v>
      </c>
      <c r="AC297" s="8">
        <v>3.453</v>
      </c>
      <c r="AD297" s="6"/>
      <c r="AE297" s="6">
        <v>-31.158144</v>
      </c>
      <c r="AF297" s="3">
        <v>0.0</v>
      </c>
      <c r="AG297" s="4">
        <v>106.31</v>
      </c>
      <c r="AH297" s="4">
        <v>86.2769</v>
      </c>
      <c r="AI297" s="7">
        <v>3.87</v>
      </c>
      <c r="AJ297" s="7">
        <v>27.47</v>
      </c>
      <c r="AK297" s="14">
        <v>-5.165</v>
      </c>
      <c r="AL297" s="14">
        <v>0.10127932</v>
      </c>
      <c r="AM297" s="14"/>
    </row>
    <row r="298">
      <c r="A298" s="46" t="s">
        <v>335</v>
      </c>
      <c r="B298" s="4">
        <v>0.0</v>
      </c>
      <c r="C298" s="13"/>
      <c r="D298" s="2" t="s">
        <v>39</v>
      </c>
      <c r="E298" s="4"/>
      <c r="F298" s="5">
        <v>0.26766673</v>
      </c>
      <c r="G298" s="3"/>
      <c r="H298" s="5">
        <v>0.7665954</v>
      </c>
      <c r="I298" s="2"/>
      <c r="J298" s="2" t="s">
        <v>39</v>
      </c>
      <c r="K298" s="5">
        <v>0.0441</v>
      </c>
      <c r="L298" s="6" t="s">
        <v>39</v>
      </c>
      <c r="M298" s="4">
        <v>-48.296</v>
      </c>
      <c r="N298" s="5">
        <v>1.3508615</v>
      </c>
      <c r="O298" s="6">
        <v>52.15235</v>
      </c>
      <c r="P298" s="2" t="s">
        <v>39</v>
      </c>
      <c r="Q298" s="7">
        <v>39.008</v>
      </c>
      <c r="R298" s="2" t="s">
        <v>39</v>
      </c>
      <c r="S298" s="4" t="s">
        <v>39</v>
      </c>
      <c r="T298" s="5">
        <v>0.08677646</v>
      </c>
      <c r="U298" s="4"/>
      <c r="V298" s="14"/>
      <c r="W298" s="5">
        <v>-0.3248</v>
      </c>
      <c r="X298" s="5">
        <v>-0.3998836</v>
      </c>
      <c r="Y298" s="2"/>
      <c r="Z298" s="15"/>
      <c r="AA298" s="15"/>
      <c r="AB298" s="27"/>
      <c r="AC298" s="8">
        <v>1.9202</v>
      </c>
      <c r="AD298" s="15"/>
      <c r="AE298" s="6">
        <v>-5.865768</v>
      </c>
      <c r="AF298" s="3">
        <v>0.0</v>
      </c>
      <c r="AG298" s="4">
        <v>295.84415</v>
      </c>
      <c r="AH298" s="4">
        <v>283.29312</v>
      </c>
      <c r="AI298" s="7">
        <v>4.94</v>
      </c>
      <c r="AJ298" s="7">
        <v>38.59</v>
      </c>
      <c r="AK298" s="2" t="s">
        <v>39</v>
      </c>
      <c r="AL298" s="2" t="s">
        <v>39</v>
      </c>
      <c r="AM298" s="2"/>
    </row>
    <row r="299">
      <c r="A299" s="46" t="s">
        <v>336</v>
      </c>
      <c r="B299" s="4">
        <v>4.884</v>
      </c>
      <c r="C299" s="13"/>
      <c r="D299" s="3">
        <v>-0.059863742</v>
      </c>
      <c r="E299" s="4"/>
      <c r="F299" s="5">
        <v>-0.40684843</v>
      </c>
      <c r="G299" s="3"/>
      <c r="H299" s="5">
        <v>0.1302</v>
      </c>
      <c r="I299" s="5"/>
      <c r="J299" s="5">
        <v>-0.99815726</v>
      </c>
      <c r="K299" s="5">
        <v>-1.0002</v>
      </c>
      <c r="L299" s="6">
        <v>2.200358</v>
      </c>
      <c r="M299" s="4">
        <v>-2.765</v>
      </c>
      <c r="N299" s="5">
        <v>0.543222</v>
      </c>
      <c r="O299" s="6">
        <v>2.4878</v>
      </c>
      <c r="P299" s="5">
        <v>0.006966673</v>
      </c>
      <c r="Q299" s="7">
        <v>0.938</v>
      </c>
      <c r="R299" s="5">
        <v>0.19205569</v>
      </c>
      <c r="S299" s="4" t="s">
        <v>39</v>
      </c>
      <c r="T299" s="5">
        <v>0.44543332</v>
      </c>
      <c r="U299" s="4"/>
      <c r="V299" s="14"/>
      <c r="W299" s="5">
        <v>-0.5326</v>
      </c>
      <c r="X299" s="5">
        <v>-0.7090204</v>
      </c>
      <c r="Y299" s="5"/>
      <c r="Z299" s="15"/>
      <c r="AA299" s="15"/>
      <c r="AB299" s="8">
        <v>1.6278154</v>
      </c>
      <c r="AC299" s="8">
        <v>1.5073</v>
      </c>
      <c r="AD299" s="6"/>
      <c r="AE299" s="6">
        <v>-1.7711573</v>
      </c>
      <c r="AF299" s="3">
        <v>0.0</v>
      </c>
      <c r="AG299" s="4">
        <v>8.106908</v>
      </c>
      <c r="AH299" s="4">
        <v>4.89725</v>
      </c>
      <c r="AI299" s="7">
        <v>2.695</v>
      </c>
      <c r="AJ299" s="7">
        <v>2.95</v>
      </c>
      <c r="AK299" s="14">
        <v>-4.875</v>
      </c>
      <c r="AL299" s="14">
        <v>-0.19461425</v>
      </c>
      <c r="AM299" s="14"/>
    </row>
    <row r="300">
      <c r="A300" s="46" t="s">
        <v>337</v>
      </c>
      <c r="B300" s="4">
        <v>0.0</v>
      </c>
      <c r="C300" s="13"/>
      <c r="D300" s="3">
        <v>0.4288349</v>
      </c>
      <c r="E300" s="4"/>
      <c r="F300" s="5">
        <v>-2.539228</v>
      </c>
      <c r="G300" s="3"/>
      <c r="H300" s="5">
        <v>0.7665954</v>
      </c>
      <c r="I300" s="5"/>
      <c r="J300" s="5">
        <v>-556.6885</v>
      </c>
      <c r="K300" s="5">
        <v>0.6665</v>
      </c>
      <c r="L300" s="6">
        <v>2.4837182</v>
      </c>
      <c r="M300" s="4">
        <v>-10.04547</v>
      </c>
      <c r="N300" s="5">
        <v>-1.2275678</v>
      </c>
      <c r="O300" s="6">
        <v>52.15235</v>
      </c>
      <c r="P300" s="5">
        <v>3.9076156E-4</v>
      </c>
      <c r="Q300" s="7">
        <v>11.97691</v>
      </c>
      <c r="R300" s="5">
        <v>444.022</v>
      </c>
      <c r="S300" s="4" t="s">
        <v>39</v>
      </c>
      <c r="T300" s="5">
        <v>0.18446964</v>
      </c>
      <c r="U300" s="4"/>
      <c r="V300" s="14"/>
      <c r="W300" s="5">
        <v>-0.2582</v>
      </c>
      <c r="X300" s="5">
        <v>-0.38116235</v>
      </c>
      <c r="Y300" s="5"/>
      <c r="Z300" s="15"/>
      <c r="AA300" s="15"/>
      <c r="AB300" s="8"/>
      <c r="AC300" s="8">
        <v>0.3627</v>
      </c>
      <c r="AD300" s="6"/>
      <c r="AE300" s="6">
        <v>-0.26486486</v>
      </c>
      <c r="AF300" s="3">
        <v>0.0</v>
      </c>
      <c r="AG300" s="4">
        <v>8.017899</v>
      </c>
      <c r="AH300" s="4">
        <v>2.6607</v>
      </c>
      <c r="AI300" s="7">
        <v>2.22</v>
      </c>
      <c r="AJ300" s="7">
        <v>3.68</v>
      </c>
      <c r="AK300" s="14">
        <v>-7.0891</v>
      </c>
      <c r="AL300" s="14">
        <v>-2.4717937</v>
      </c>
      <c r="AM300" s="14"/>
    </row>
    <row r="301">
      <c r="A301" s="46" t="s">
        <v>338</v>
      </c>
      <c r="B301" s="4">
        <v>33.979</v>
      </c>
      <c r="C301" s="13"/>
      <c r="D301" s="3">
        <v>0.6248672</v>
      </c>
      <c r="E301" s="4"/>
      <c r="F301" s="5">
        <v>4.6742644</v>
      </c>
      <c r="G301" s="3"/>
      <c r="H301" s="5">
        <v>0.8324</v>
      </c>
      <c r="I301" s="5"/>
      <c r="J301" s="5">
        <v>-2.5996351</v>
      </c>
      <c r="K301" s="5">
        <v>-2.9106</v>
      </c>
      <c r="L301" s="6">
        <v>0.10939185</v>
      </c>
      <c r="M301" s="4">
        <v>-106.127</v>
      </c>
      <c r="N301" s="5">
        <v>0.79816943</v>
      </c>
      <c r="O301" s="6">
        <v>1.7456</v>
      </c>
      <c r="P301" s="5">
        <v>0.089496456</v>
      </c>
      <c r="Q301" s="7">
        <v>75.904</v>
      </c>
      <c r="R301" s="5">
        <v>2.2338502</v>
      </c>
      <c r="S301" s="4" t="s">
        <v>39</v>
      </c>
      <c r="T301" s="5">
        <v>0.42574057</v>
      </c>
      <c r="U301" s="4"/>
      <c r="V301" s="14"/>
      <c r="W301" s="5">
        <v>-0.6977</v>
      </c>
      <c r="X301" s="5">
        <v>-1.543274</v>
      </c>
      <c r="Y301" s="5"/>
      <c r="Z301" s="6"/>
      <c r="AA301" s="15"/>
      <c r="AB301" s="8">
        <v>9.701545</v>
      </c>
      <c r="AC301" s="8">
        <v>5.3888</v>
      </c>
      <c r="AD301" s="6"/>
      <c r="AE301" s="6">
        <v>-3.1667607</v>
      </c>
      <c r="AF301" s="3">
        <v>0.0</v>
      </c>
      <c r="AG301" s="4">
        <v>344.0634</v>
      </c>
      <c r="AH301" s="4">
        <v>336.0788</v>
      </c>
      <c r="AI301" s="7">
        <v>3.77</v>
      </c>
      <c r="AJ301" s="7">
        <v>87.44</v>
      </c>
      <c r="AK301" s="14">
        <v>-88.333</v>
      </c>
      <c r="AL301" s="14">
        <v>3.2543466</v>
      </c>
      <c r="AM301" s="14"/>
    </row>
    <row r="302">
      <c r="A302" s="46" t="s">
        <v>339</v>
      </c>
      <c r="B302" s="4">
        <v>214.593</v>
      </c>
      <c r="C302" s="11">
        <v>0.1837</v>
      </c>
      <c r="D302" s="2">
        <v>0.20639092</v>
      </c>
      <c r="E302" s="4">
        <v>0.025606664</v>
      </c>
      <c r="F302" s="2">
        <v>-4.091837</v>
      </c>
      <c r="G302" s="2" t="s">
        <v>39</v>
      </c>
      <c r="H302" s="2">
        <v>0.4327</v>
      </c>
      <c r="I302" s="2" t="s">
        <v>39</v>
      </c>
      <c r="J302" s="2">
        <v>0.010032946</v>
      </c>
      <c r="K302" s="2">
        <v>-5.0E-4</v>
      </c>
      <c r="L302" s="6">
        <v>-5.366983</v>
      </c>
      <c r="M302" s="4">
        <v>-1.712</v>
      </c>
      <c r="N302" s="2" t="s">
        <v>39</v>
      </c>
      <c r="O302" s="6">
        <v>52.15235</v>
      </c>
      <c r="P302" s="2">
        <v>0.04171152</v>
      </c>
      <c r="Q302" s="7">
        <v>9.922</v>
      </c>
      <c r="R302" s="2">
        <v>0.046236362</v>
      </c>
      <c r="S302" s="4" t="s">
        <v>39</v>
      </c>
      <c r="T302" s="2">
        <v>0.30612117</v>
      </c>
      <c r="U302" s="4">
        <v>-39.508</v>
      </c>
      <c r="V302" s="2">
        <v>-0.3621099</v>
      </c>
      <c r="W302" s="2">
        <v>0.0317</v>
      </c>
      <c r="X302" s="2">
        <v>0.03887998</v>
      </c>
      <c r="Y302" s="2">
        <v>0.019733284</v>
      </c>
      <c r="Z302" s="6">
        <v>148.00835</v>
      </c>
      <c r="AA302" s="6">
        <v>81.537994</v>
      </c>
      <c r="AB302" s="8">
        <v>2.9257777</v>
      </c>
      <c r="AC302" s="8" t="s">
        <v>39</v>
      </c>
      <c r="AD302" s="6">
        <v>273.26678</v>
      </c>
      <c r="AE302" s="6">
        <v>-343.65854</v>
      </c>
      <c r="AF302" s="2" t="s">
        <v>39</v>
      </c>
      <c r="AG302" s="4">
        <v>668.4225</v>
      </c>
      <c r="AH302" s="4">
        <v>588.3434</v>
      </c>
      <c r="AI302" s="7">
        <v>3.79</v>
      </c>
      <c r="AJ302" s="7">
        <v>165.66</v>
      </c>
      <c r="AK302" s="2">
        <v>2.153</v>
      </c>
      <c r="AL302" s="2">
        <v>-1.3208165</v>
      </c>
      <c r="AM302" s="2" t="s">
        <v>39</v>
      </c>
    </row>
    <row r="303">
      <c r="A303" s="46" t="s">
        <v>340</v>
      </c>
      <c r="B303" s="4">
        <v>6.08514</v>
      </c>
      <c r="C303" s="13">
        <v>0.0072</v>
      </c>
      <c r="D303" s="3">
        <v>-0.3310919</v>
      </c>
      <c r="E303" s="4">
        <v>0.2988528</v>
      </c>
      <c r="F303" s="5">
        <v>0.909946</v>
      </c>
      <c r="G303" s="3"/>
      <c r="H303" s="5">
        <v>0.6372</v>
      </c>
      <c r="I303" s="5"/>
      <c r="J303" s="5">
        <v>0.27404627</v>
      </c>
      <c r="K303" s="5">
        <v>0.2733</v>
      </c>
      <c r="L303" s="6">
        <v>117.30702</v>
      </c>
      <c r="M303" s="4">
        <v>1.30508</v>
      </c>
      <c r="N303" s="5"/>
      <c r="O303" s="6">
        <v>7.1224</v>
      </c>
      <c r="P303" s="5">
        <v>0.021580128</v>
      </c>
      <c r="Q303" s="7">
        <v>0.01185</v>
      </c>
      <c r="R303" s="5">
        <v>0.0019473669</v>
      </c>
      <c r="S303" s="4" t="s">
        <v>39</v>
      </c>
      <c r="T303" s="5">
        <v>0.5958427</v>
      </c>
      <c r="U303" s="4">
        <v>-1.62904</v>
      </c>
      <c r="V303" s="14">
        <v>-0.75817966</v>
      </c>
      <c r="W303" s="5">
        <v>0.4249</v>
      </c>
      <c r="X303" s="5">
        <v>0.6425985</v>
      </c>
      <c r="Y303" s="5">
        <v>0.77613074</v>
      </c>
      <c r="Z303" s="6">
        <v>12.547983</v>
      </c>
      <c r="AA303" s="15"/>
      <c r="AB303" s="8">
        <v>2.8470995</v>
      </c>
      <c r="AC303" s="8"/>
      <c r="AD303" s="6">
        <v>9.412249</v>
      </c>
      <c r="AE303" s="6">
        <v>12.026818</v>
      </c>
      <c r="AF303" s="3"/>
      <c r="AG303" s="4">
        <v>17.33</v>
      </c>
      <c r="AH303" s="4">
        <v>15.69596</v>
      </c>
      <c r="AI303" s="7" t="s">
        <v>39</v>
      </c>
      <c r="AJ303" s="7">
        <v>4.62</v>
      </c>
      <c r="AK303" s="14">
        <v>1.66761</v>
      </c>
      <c r="AL303" s="14">
        <v>-3.4901967</v>
      </c>
      <c r="AM303" s="14"/>
    </row>
    <row r="304">
      <c r="A304" s="46" t="s">
        <v>341</v>
      </c>
      <c r="B304" s="4">
        <v>0.0</v>
      </c>
      <c r="C304" s="13">
        <v>0.8388815</v>
      </c>
      <c r="D304" s="2" t="s">
        <v>39</v>
      </c>
      <c r="E304" s="4">
        <v>-1.0685059</v>
      </c>
      <c r="F304" s="5">
        <v>2.233313</v>
      </c>
      <c r="G304" s="3"/>
      <c r="H304" s="5">
        <v>0.7665954</v>
      </c>
      <c r="I304" s="2"/>
      <c r="J304" s="2" t="s">
        <v>39</v>
      </c>
      <c r="K304" s="5">
        <v>0.5752961</v>
      </c>
      <c r="L304" s="6" t="s">
        <v>39</v>
      </c>
      <c r="M304" s="4">
        <v>-67.25</v>
      </c>
      <c r="N304" s="5"/>
      <c r="O304" s="6">
        <v>52.15235</v>
      </c>
      <c r="P304" s="2" t="s">
        <v>39</v>
      </c>
      <c r="Q304" s="7">
        <v>66.704</v>
      </c>
      <c r="R304" s="2" t="s">
        <v>39</v>
      </c>
      <c r="S304" s="4" t="s">
        <v>39</v>
      </c>
      <c r="T304" s="5">
        <v>0.028254157</v>
      </c>
      <c r="U304" s="4">
        <v>-3.669</v>
      </c>
      <c r="V304" s="14">
        <v>-0.0403</v>
      </c>
      <c r="W304" s="5">
        <v>-0.5231</v>
      </c>
      <c r="X304" s="5">
        <v>-0.8804665</v>
      </c>
      <c r="Y304" s="2" t="s">
        <v>39</v>
      </c>
      <c r="Z304" s="6"/>
      <c r="AA304" s="15"/>
      <c r="AB304" s="27"/>
      <c r="AC304" s="8"/>
      <c r="AD304" s="15"/>
      <c r="AE304" s="6">
        <v>-2.2102885</v>
      </c>
      <c r="AF304" s="3"/>
      <c r="AG304" s="4">
        <v>129.5211</v>
      </c>
      <c r="AH304" s="4">
        <v>148.6419</v>
      </c>
      <c r="AI304" s="7">
        <v>2.03</v>
      </c>
      <c r="AJ304" s="7">
        <v>75.03</v>
      </c>
      <c r="AK304" s="2" t="s">
        <v>39</v>
      </c>
      <c r="AL304" s="2" t="s">
        <v>39</v>
      </c>
      <c r="AM304" s="2"/>
    </row>
    <row r="305">
      <c r="A305" s="46" t="s">
        <v>342</v>
      </c>
      <c r="B305" s="4">
        <v>0.0</v>
      </c>
      <c r="C305" s="13">
        <v>-1.0</v>
      </c>
      <c r="D305" s="2" t="s">
        <v>39</v>
      </c>
      <c r="E305" s="4">
        <v>-1.8817996</v>
      </c>
      <c r="F305" s="5">
        <v>-0.15655567</v>
      </c>
      <c r="G305" s="3"/>
      <c r="H305" s="5">
        <v>0.7665954</v>
      </c>
      <c r="I305" s="5"/>
      <c r="J305" s="5">
        <v>0.1591893</v>
      </c>
      <c r="K305" s="5">
        <v>0.3941</v>
      </c>
      <c r="L305" s="6">
        <v>4.6222224</v>
      </c>
      <c r="M305" s="4">
        <v>-134.205</v>
      </c>
      <c r="N305" s="5"/>
      <c r="O305" s="6">
        <v>52.15235</v>
      </c>
      <c r="P305" s="5">
        <v>0.010131127</v>
      </c>
      <c r="Q305" s="7">
        <v>120.849</v>
      </c>
      <c r="R305" s="5">
        <v>0.45501092</v>
      </c>
      <c r="S305" s="4" t="s">
        <v>39</v>
      </c>
      <c r="T305" s="5">
        <v>0.22551703</v>
      </c>
      <c r="U305" s="4">
        <v>-77.344</v>
      </c>
      <c r="V305" s="14">
        <v>-0.2449</v>
      </c>
      <c r="W305" s="5">
        <v>-0.3588</v>
      </c>
      <c r="X305" s="5">
        <v>-0.46559313</v>
      </c>
      <c r="Y305" s="5">
        <v>0.046130277</v>
      </c>
      <c r="Z305" s="15"/>
      <c r="AA305" s="15"/>
      <c r="AB305" s="27"/>
      <c r="AC305" s="8"/>
      <c r="AD305" s="6">
        <v>6.512477</v>
      </c>
      <c r="AE305" s="6">
        <v>-1.4845661</v>
      </c>
      <c r="AF305" s="3"/>
      <c r="AG305" s="4">
        <v>269.9281</v>
      </c>
      <c r="AH305" s="4">
        <v>199.2362</v>
      </c>
      <c r="AI305" s="7">
        <v>3.54</v>
      </c>
      <c r="AJ305" s="7">
        <v>78.13</v>
      </c>
      <c r="AK305" s="14">
        <v>30.593</v>
      </c>
      <c r="AL305" s="14">
        <v>-0.1919867</v>
      </c>
      <c r="AM305" s="14"/>
    </row>
    <row r="306">
      <c r="A306" s="46" t="s">
        <v>343</v>
      </c>
      <c r="B306" s="4">
        <v>0.006</v>
      </c>
      <c r="C306" s="13">
        <v>0.0</v>
      </c>
      <c r="D306" s="3">
        <v>-0.6329022</v>
      </c>
      <c r="E306" s="4">
        <v>-1.8049327</v>
      </c>
      <c r="F306" s="5">
        <v>-0.6583482</v>
      </c>
      <c r="G306" s="3"/>
      <c r="H306" s="5">
        <v>0.7665954</v>
      </c>
      <c r="I306" s="5"/>
      <c r="J306" s="5">
        <v>-671.0</v>
      </c>
      <c r="K306" s="5">
        <v>-301.3</v>
      </c>
      <c r="L306" s="6">
        <v>-1.2624484</v>
      </c>
      <c r="M306" s="4">
        <v>-3.006</v>
      </c>
      <c r="N306" s="5"/>
      <c r="O306" s="6">
        <v>52.15235</v>
      </c>
      <c r="P306" s="5">
        <v>16.166666</v>
      </c>
      <c r="Q306" s="7">
        <v>1.001</v>
      </c>
      <c r="R306" s="5">
        <v>166.83333</v>
      </c>
      <c r="S306" s="4" t="s">
        <v>39</v>
      </c>
      <c r="T306" s="5">
        <v>0.52040815</v>
      </c>
      <c r="U306" s="4">
        <v>-1.938</v>
      </c>
      <c r="V306" s="14">
        <v>-0.6914021</v>
      </c>
      <c r="W306" s="5">
        <v>-1.2074</v>
      </c>
      <c r="X306" s="5">
        <v>-1.4359615</v>
      </c>
      <c r="Y306" s="5">
        <v>-1.4363183</v>
      </c>
      <c r="Z306" s="15"/>
      <c r="AA306" s="6">
        <v>3.1545014</v>
      </c>
      <c r="AB306" s="8">
        <v>1018.36664</v>
      </c>
      <c r="AC306" s="8"/>
      <c r="AD306" s="6">
        <v>-1.036314</v>
      </c>
      <c r="AE306" s="6">
        <v>-1.3879575</v>
      </c>
      <c r="AF306" s="3"/>
      <c r="AG306" s="4">
        <v>7.0302615</v>
      </c>
      <c r="AH306" s="4">
        <v>4.1722</v>
      </c>
      <c r="AI306" s="7">
        <v>2.74</v>
      </c>
      <c r="AJ306" s="7">
        <v>2.23</v>
      </c>
      <c r="AK306" s="14">
        <v>-4.026</v>
      </c>
      <c r="AL306" s="14">
        <v>-0.6510358</v>
      </c>
      <c r="AM306" s="14"/>
    </row>
    <row r="307">
      <c r="A307" s="46" t="s">
        <v>344</v>
      </c>
      <c r="B307" s="4">
        <v>29.251</v>
      </c>
      <c r="C307" s="13">
        <v>0.2663</v>
      </c>
      <c r="D307" s="3">
        <v>0.09418908</v>
      </c>
      <c r="E307" s="4">
        <v>-0.3730887</v>
      </c>
      <c r="F307" s="5">
        <v>-1.5733082</v>
      </c>
      <c r="G307" s="3"/>
      <c r="H307" s="5">
        <v>0.2443</v>
      </c>
      <c r="I307" s="5"/>
      <c r="J307" s="5">
        <v>0.118047245</v>
      </c>
      <c r="K307" s="5">
        <v>-0.152</v>
      </c>
      <c r="L307" s="6">
        <v>-5.7206564</v>
      </c>
      <c r="M307" s="4">
        <v>-8.578</v>
      </c>
      <c r="N307" s="5"/>
      <c r="O307" s="6">
        <v>779.2</v>
      </c>
      <c r="P307" s="5">
        <v>0.39161053</v>
      </c>
      <c r="Q307" s="7" t="s">
        <v>39</v>
      </c>
      <c r="R307" s="5">
        <v>0.0</v>
      </c>
      <c r="S307" s="4" t="s">
        <v>39</v>
      </c>
      <c r="T307" s="5">
        <v>0.17452043</v>
      </c>
      <c r="U307" s="4">
        <v>13.013</v>
      </c>
      <c r="V307" s="14">
        <v>0.53155506</v>
      </c>
      <c r="W307" s="5">
        <v>-0.039</v>
      </c>
      <c r="X307" s="5">
        <v>-0.09966913</v>
      </c>
      <c r="Y307" s="5">
        <v>0.14104816</v>
      </c>
      <c r="Z307" s="6"/>
      <c r="AA307" s="6"/>
      <c r="AB307" s="8">
        <v>0.47622988</v>
      </c>
      <c r="AC307" s="8"/>
      <c r="AD307" s="6">
        <v>7.8028383</v>
      </c>
      <c r="AE307" s="6">
        <v>-3.1409652</v>
      </c>
      <c r="AF307" s="3"/>
      <c r="AG307" s="4">
        <v>14.132881</v>
      </c>
      <c r="AH307" s="4">
        <v>26.9432</v>
      </c>
      <c r="AI307" s="7">
        <v>2.13</v>
      </c>
      <c r="AJ307" s="7">
        <v>6.54</v>
      </c>
      <c r="AK307" s="14">
        <v>3.453</v>
      </c>
      <c r="AL307" s="14">
        <v>-0.6803666</v>
      </c>
      <c r="AM307" s="14"/>
    </row>
    <row r="308">
      <c r="A308" s="46" t="s">
        <v>345</v>
      </c>
      <c r="B308" s="4">
        <v>39.07064</v>
      </c>
      <c r="C308" s="13">
        <v>0.2212</v>
      </c>
      <c r="D308" s="3">
        <v>0.08204906</v>
      </c>
      <c r="E308" s="4">
        <v>-0.080142915</v>
      </c>
      <c r="F308" s="5">
        <v>-0.6899127</v>
      </c>
      <c r="G308" s="3"/>
      <c r="H308" s="5">
        <v>0.6232</v>
      </c>
      <c r="I308" s="5"/>
      <c r="J308" s="5">
        <v>-0.081512615</v>
      </c>
      <c r="K308" s="5">
        <v>-0.1028</v>
      </c>
      <c r="L308" s="6">
        <v>-1.93988</v>
      </c>
      <c r="M308" s="4">
        <v>-0.17864</v>
      </c>
      <c r="N308" s="5"/>
      <c r="O308" s="6">
        <v>3.5302</v>
      </c>
      <c r="P308" s="5">
        <v>0.012436449</v>
      </c>
      <c r="Q308" s="7">
        <v>4.3567</v>
      </c>
      <c r="R308" s="5">
        <v>0.11150828</v>
      </c>
      <c r="S308" s="4" t="s">
        <v>39</v>
      </c>
      <c r="T308" s="5">
        <v>0.3122848</v>
      </c>
      <c r="U308" s="4">
        <v>-7.8926</v>
      </c>
      <c r="V308" s="14">
        <v>-0.4794</v>
      </c>
      <c r="W308" s="5">
        <v>-0.1387</v>
      </c>
      <c r="X308" s="5">
        <v>-0.22546361</v>
      </c>
      <c r="Y308" s="5">
        <v>-0.19342744</v>
      </c>
      <c r="Z308" s="15"/>
      <c r="AA308" s="15"/>
      <c r="AB308" s="8">
        <v>6.6034923</v>
      </c>
      <c r="AC308" s="8"/>
      <c r="AD308" s="6">
        <v>-78.53358</v>
      </c>
      <c r="AE308" s="6">
        <v>-1400.0773</v>
      </c>
      <c r="AF308" s="3"/>
      <c r="AG308" s="4">
        <v>264.0623</v>
      </c>
      <c r="AH308" s="4">
        <v>250.1098</v>
      </c>
      <c r="AI308" s="7">
        <v>5.57</v>
      </c>
      <c r="AJ308" s="7">
        <v>46.32</v>
      </c>
      <c r="AK308" s="14">
        <v>-3.18475</v>
      </c>
      <c r="AL308" s="14">
        <v>-0.48208877</v>
      </c>
      <c r="AM308" s="14"/>
    </row>
    <row r="309">
      <c r="A309" s="46" t="s">
        <v>346</v>
      </c>
      <c r="B309" s="4">
        <v>461.039</v>
      </c>
      <c r="C309" s="13">
        <v>0.2167</v>
      </c>
      <c r="D309" s="3">
        <v>0.23271208</v>
      </c>
      <c r="E309" s="4">
        <v>-0.67371416</v>
      </c>
      <c r="F309" s="5">
        <v>-0.056310955</v>
      </c>
      <c r="G309" s="3"/>
      <c r="H309" s="5">
        <v>0.1482</v>
      </c>
      <c r="I309" s="5"/>
      <c r="J309" s="5">
        <v>-0.105555065</v>
      </c>
      <c r="K309" s="5">
        <v>-0.0892</v>
      </c>
      <c r="L309" s="6">
        <v>-0.52634007</v>
      </c>
      <c r="M309" s="4">
        <v>-27.529</v>
      </c>
      <c r="N309" s="5"/>
      <c r="O309" s="6">
        <v>27.0962</v>
      </c>
      <c r="P309" s="5">
        <v>0.008448309</v>
      </c>
      <c r="Q309" s="7" t="s">
        <v>39</v>
      </c>
      <c r="R309" s="5">
        <v>0.0</v>
      </c>
      <c r="S309" s="4">
        <v>27.658</v>
      </c>
      <c r="T309" s="5">
        <v>0.16903904</v>
      </c>
      <c r="U309" s="4">
        <v>48.537</v>
      </c>
      <c r="V309" s="14">
        <v>6.738</v>
      </c>
      <c r="W309" s="5">
        <v>-0.4016</v>
      </c>
      <c r="X309" s="5">
        <v>5.4000325</v>
      </c>
      <c r="Y309" s="5">
        <v>3.9648852</v>
      </c>
      <c r="Z309" s="15"/>
      <c r="AA309" s="15"/>
      <c r="AB309" s="8">
        <v>0.89624006</v>
      </c>
      <c r="AC309" s="8"/>
      <c r="AD309" s="6">
        <v>-9.488105</v>
      </c>
      <c r="AE309" s="6">
        <v>-16.772808</v>
      </c>
      <c r="AF309" s="3"/>
      <c r="AG309" s="4">
        <v>413.20163</v>
      </c>
      <c r="AH309" s="4">
        <v>461.73862</v>
      </c>
      <c r="AI309" s="7">
        <v>3.35</v>
      </c>
      <c r="AJ309" s="7">
        <v>98.38</v>
      </c>
      <c r="AK309" s="14">
        <v>-48.665</v>
      </c>
      <c r="AL309" s="14">
        <v>-0.14169562</v>
      </c>
      <c r="AM309" s="14"/>
    </row>
    <row r="310">
      <c r="A310" s="46" t="s">
        <v>347</v>
      </c>
      <c r="B310" s="4">
        <v>1.264</v>
      </c>
      <c r="C310" s="13">
        <v>-0.9545</v>
      </c>
      <c r="D310" s="3">
        <v>-0.31820792</v>
      </c>
      <c r="E310" s="4">
        <v>-5.376875</v>
      </c>
      <c r="F310" s="5">
        <v>0.37263662</v>
      </c>
      <c r="G310" s="3"/>
      <c r="H310" s="5">
        <v>-0.6946</v>
      </c>
      <c r="I310" s="5"/>
      <c r="J310" s="5">
        <v>-24.013449</v>
      </c>
      <c r="K310" s="5">
        <v>-22.1234</v>
      </c>
      <c r="L310" s="6">
        <v>-2.6397126</v>
      </c>
      <c r="M310" s="4">
        <v>-15.734</v>
      </c>
      <c r="N310" s="5"/>
      <c r="O310" s="6">
        <v>60.0597</v>
      </c>
      <c r="P310" s="5">
        <v>0.20490506</v>
      </c>
      <c r="Q310" s="7">
        <v>12.497</v>
      </c>
      <c r="R310" s="5">
        <v>9.886868</v>
      </c>
      <c r="S310" s="4" t="s">
        <v>39</v>
      </c>
      <c r="T310" s="5">
        <v>0.0068716947</v>
      </c>
      <c r="U310" s="4">
        <v>14.977</v>
      </c>
      <c r="V310" s="14">
        <v>1.7177</v>
      </c>
      <c r="W310" s="5">
        <v>-1.3018</v>
      </c>
      <c r="X310" s="5">
        <v>1.4400736</v>
      </c>
      <c r="Y310" s="5">
        <v>1.2702125</v>
      </c>
      <c r="Z310" s="15"/>
      <c r="AA310" s="6">
        <v>0.24346697</v>
      </c>
      <c r="AB310" s="8">
        <v>0.75949365</v>
      </c>
      <c r="AC310" s="8"/>
      <c r="AD310" s="6">
        <v>-0.52505517</v>
      </c>
      <c r="AE310" s="6">
        <v>-1.012902</v>
      </c>
      <c r="AF310" s="3"/>
      <c r="AG310" s="4">
        <v>0.7753875</v>
      </c>
      <c r="AH310" s="4">
        <v>15.937</v>
      </c>
      <c r="AI310" s="7">
        <v>0.15</v>
      </c>
      <c r="AJ310" s="7">
        <v>6.4</v>
      </c>
      <c r="AK310" s="14">
        <v>-30.353</v>
      </c>
      <c r="AL310" s="14">
        <v>3.1866207</v>
      </c>
      <c r="AM310" s="14"/>
    </row>
    <row r="311">
      <c r="A311" s="46" t="s">
        <v>348</v>
      </c>
      <c r="B311" s="4">
        <v>20.258</v>
      </c>
      <c r="C311" s="13">
        <v>-0.1115</v>
      </c>
      <c r="D311" s="3">
        <v>-0.12233376</v>
      </c>
      <c r="E311" s="4">
        <v>-0.50848895</v>
      </c>
      <c r="F311" s="5">
        <v>-0.23205128</v>
      </c>
      <c r="G311" s="3"/>
      <c r="H311" s="5">
        <v>0.3836</v>
      </c>
      <c r="I311" s="5"/>
      <c r="J311" s="5">
        <v>-0.08307829</v>
      </c>
      <c r="K311" s="5">
        <v>-0.145</v>
      </c>
      <c r="L311" s="6">
        <v>-0.16138561</v>
      </c>
      <c r="M311" s="4">
        <v>0.482</v>
      </c>
      <c r="N311" s="5"/>
      <c r="O311" s="6">
        <v>23.3667</v>
      </c>
      <c r="P311" s="5">
        <v>0.0043439628</v>
      </c>
      <c r="Q311" s="7">
        <v>0.855</v>
      </c>
      <c r="R311" s="5">
        <v>0.04220555</v>
      </c>
      <c r="S311" s="4" t="s">
        <v>39</v>
      </c>
      <c r="T311" s="5">
        <v>0.14285715</v>
      </c>
      <c r="U311" s="4">
        <v>-0.821</v>
      </c>
      <c r="V311" s="14">
        <v>-0.15075284</v>
      </c>
      <c r="W311" s="5">
        <v>-0.2759</v>
      </c>
      <c r="X311" s="5">
        <v>-0.54994494</v>
      </c>
      <c r="Y311" s="5">
        <v>-0.30903414</v>
      </c>
      <c r="Z311" s="15"/>
      <c r="AA311" s="15"/>
      <c r="AB311" s="8">
        <v>0.7763007</v>
      </c>
      <c r="AC311" s="8"/>
      <c r="AD311" s="6">
        <v>-8.856387</v>
      </c>
      <c r="AE311" s="6">
        <v>30.923859</v>
      </c>
      <c r="AF311" s="3"/>
      <c r="AG311" s="4">
        <v>15.7263</v>
      </c>
      <c r="AH311" s="4">
        <v>14.9053</v>
      </c>
      <c r="AI311" s="7" t="s">
        <v>39</v>
      </c>
      <c r="AJ311" s="7">
        <v>5.89</v>
      </c>
      <c r="AK311" s="14">
        <v>-1.683</v>
      </c>
      <c r="AL311" s="14">
        <v>0.7350516</v>
      </c>
      <c r="AM311" s="14"/>
    </row>
    <row r="312">
      <c r="A312" s="46" t="s">
        <v>349</v>
      </c>
      <c r="B312" s="4">
        <v>368.09338</v>
      </c>
      <c r="C312" s="13">
        <v>-0.4703</v>
      </c>
      <c r="D312" s="3">
        <v>-0.11429734</v>
      </c>
      <c r="E312" s="4">
        <v>-0.5274693</v>
      </c>
      <c r="F312" s="5">
        <v>-2.6736763</v>
      </c>
      <c r="G312" s="3"/>
      <c r="H312" s="5">
        <v>0.3121</v>
      </c>
      <c r="I312" s="5"/>
      <c r="J312" s="5">
        <v>-0.18825245</v>
      </c>
      <c r="K312" s="5">
        <v>-0.2424</v>
      </c>
      <c r="L312" s="6">
        <v>6.140045</v>
      </c>
      <c r="M312" s="4">
        <v>51.83226</v>
      </c>
      <c r="N312" s="5"/>
      <c r="O312" s="6">
        <v>52.15235</v>
      </c>
      <c r="P312" s="5">
        <v>0.016229033</v>
      </c>
      <c r="Q312" s="7">
        <v>13.47577</v>
      </c>
      <c r="R312" s="5">
        <v>0.03660965</v>
      </c>
      <c r="S312" s="4">
        <v>0.06</v>
      </c>
      <c r="T312" s="5">
        <v>0.2073465</v>
      </c>
      <c r="U312" s="4">
        <v>-56.74683</v>
      </c>
      <c r="V312" s="14">
        <v>-0.2098</v>
      </c>
      <c r="W312" s="5">
        <v>-0.1252</v>
      </c>
      <c r="X312" s="5">
        <v>-0.19070454</v>
      </c>
      <c r="Y312" s="5">
        <v>-0.2561411</v>
      </c>
      <c r="Z312" s="15"/>
      <c r="AA312" s="15"/>
      <c r="AB312" s="8">
        <v>0.235535</v>
      </c>
      <c r="AC312" s="8"/>
      <c r="AD312" s="6">
        <v>-0.43224186</v>
      </c>
      <c r="AE312" s="6">
        <v>0.5778633</v>
      </c>
      <c r="AF312" s="3"/>
      <c r="AG312" s="4">
        <v>88.032036</v>
      </c>
      <c r="AH312" s="4">
        <v>29.951984</v>
      </c>
      <c r="AI312" s="7">
        <v>0.8864</v>
      </c>
      <c r="AJ312" s="7">
        <v>97.81</v>
      </c>
      <c r="AK312" s="14">
        <v>-69.29448</v>
      </c>
      <c r="AL312" s="14">
        <v>-1.9855317</v>
      </c>
      <c r="AM312" s="14"/>
    </row>
    <row r="313">
      <c r="A313" s="46" t="s">
        <v>350</v>
      </c>
      <c r="B313" s="4">
        <v>30.523</v>
      </c>
      <c r="C313" s="13">
        <v>0.1663</v>
      </c>
      <c r="D313" s="3">
        <v>0.12341374</v>
      </c>
      <c r="E313" s="4">
        <v>-0.99936825</v>
      </c>
      <c r="F313" s="5">
        <v>-0.08478148</v>
      </c>
      <c r="G313" s="3"/>
      <c r="H313" s="5">
        <v>0.0772</v>
      </c>
      <c r="I313" s="5"/>
      <c r="J313" s="5">
        <v>-1.3855126</v>
      </c>
      <c r="K313" s="5">
        <v>-1.4877</v>
      </c>
      <c r="L313" s="6">
        <v>-0.73608345</v>
      </c>
      <c r="M313" s="4">
        <v>-38.581</v>
      </c>
      <c r="N313" s="5"/>
      <c r="O313" s="6">
        <v>1.3311</v>
      </c>
      <c r="P313" s="5">
        <v>0.028044425</v>
      </c>
      <c r="Q313" s="7">
        <v>13.785</v>
      </c>
      <c r="R313" s="5">
        <v>0.45162663</v>
      </c>
      <c r="S313" s="4" t="s">
        <v>39</v>
      </c>
      <c r="T313" s="5">
        <v>0.22446005</v>
      </c>
      <c r="U313" s="4">
        <v>0.078</v>
      </c>
      <c r="V313" s="14">
        <v>0.0018</v>
      </c>
      <c r="W313" s="5">
        <v>-0.5156</v>
      </c>
      <c r="X313" s="5">
        <v>-0.9990977</v>
      </c>
      <c r="Y313" s="5">
        <v>-0.9539385</v>
      </c>
      <c r="Z313" s="15"/>
      <c r="AA313" s="15"/>
      <c r="AB313" s="8">
        <v>5.343433</v>
      </c>
      <c r="AC313" s="8"/>
      <c r="AD313" s="6">
        <v>-3.8584914</v>
      </c>
      <c r="AE313" s="6">
        <v>-4.229429</v>
      </c>
      <c r="AF313" s="3"/>
      <c r="AG313" s="4">
        <v>137.84315</v>
      </c>
      <c r="AH313" s="4">
        <v>163.1756</v>
      </c>
      <c r="AI313" s="7">
        <v>3.68</v>
      </c>
      <c r="AJ313" s="7">
        <v>44.32</v>
      </c>
      <c r="AK313" s="14">
        <v>-42.29</v>
      </c>
      <c r="AL313" s="14">
        <v>-0.1315865</v>
      </c>
      <c r="AM313" s="14"/>
    </row>
    <row r="314">
      <c r="A314" s="46" t="s">
        <v>351</v>
      </c>
      <c r="B314" s="4">
        <v>3.21755</v>
      </c>
      <c r="C314" s="13">
        <v>0.4177</v>
      </c>
      <c r="D314" s="3">
        <v>0.089788936</v>
      </c>
      <c r="E314" s="4">
        <v>-0.67344975</v>
      </c>
      <c r="F314" s="5">
        <v>-0.5297407</v>
      </c>
      <c r="G314" s="3"/>
      <c r="H314" s="5">
        <v>0.8483</v>
      </c>
      <c r="I314" s="5"/>
      <c r="J314" s="5">
        <v>-2.1923947</v>
      </c>
      <c r="K314" s="5">
        <v>-2.2162</v>
      </c>
      <c r="L314" s="6">
        <v>-1.2472575</v>
      </c>
      <c r="M314" s="4">
        <v>-6.25177</v>
      </c>
      <c r="N314" s="5"/>
      <c r="O314" s="6">
        <v>5.6072</v>
      </c>
      <c r="P314" s="5">
        <v>0.009218194</v>
      </c>
      <c r="Q314" s="7">
        <v>0.2651</v>
      </c>
      <c r="R314" s="5">
        <v>0.08239188</v>
      </c>
      <c r="S314" s="4" t="s">
        <v>39</v>
      </c>
      <c r="T314" s="5">
        <v>0.844873</v>
      </c>
      <c r="U314" s="4">
        <v>-5.86703</v>
      </c>
      <c r="V314" s="14">
        <v>-1.3794</v>
      </c>
      <c r="W314" s="5">
        <v>-1.791</v>
      </c>
      <c r="X314" s="5">
        <v>-1.6862805</v>
      </c>
      <c r="Y314" s="5">
        <v>-1.6585138</v>
      </c>
      <c r="Z314" s="15"/>
      <c r="AA314" s="15"/>
      <c r="AB314" s="8">
        <v>15.689266</v>
      </c>
      <c r="AC314" s="8"/>
      <c r="AD314" s="6">
        <v>-6.3245087</v>
      </c>
      <c r="AE314" s="6">
        <v>-7.1362143</v>
      </c>
      <c r="AF314" s="3"/>
      <c r="AG314" s="4">
        <v>51.776924</v>
      </c>
      <c r="AH314" s="4">
        <v>44.61397</v>
      </c>
      <c r="AI314" s="7">
        <v>4.74</v>
      </c>
      <c r="AJ314" s="7">
        <v>10.65</v>
      </c>
      <c r="AK314" s="14">
        <v>-7.05414</v>
      </c>
      <c r="AL314" s="14">
        <v>-0.5219639</v>
      </c>
      <c r="AM314" s="14"/>
    </row>
    <row r="315">
      <c r="A315" s="46" t="s">
        <v>352</v>
      </c>
      <c r="B315" s="4">
        <v>0.0</v>
      </c>
      <c r="C315" s="13">
        <v>0.8388815</v>
      </c>
      <c r="D315" s="2" t="s">
        <v>39</v>
      </c>
      <c r="E315" s="4">
        <v>-0.717984</v>
      </c>
      <c r="F315" s="5">
        <v>-0.035755944</v>
      </c>
      <c r="G315" s="3"/>
      <c r="H315" s="5">
        <v>0.7665954</v>
      </c>
      <c r="I315" s="2"/>
      <c r="J315" s="2" t="s">
        <v>39</v>
      </c>
      <c r="K315" s="5">
        <v>0.5752961</v>
      </c>
      <c r="L315" s="6" t="s">
        <v>39</v>
      </c>
      <c r="M315" s="4">
        <v>-40.08319</v>
      </c>
      <c r="N315" s="5"/>
      <c r="O315" s="6">
        <v>52.15235</v>
      </c>
      <c r="P315" s="2" t="s">
        <v>39</v>
      </c>
      <c r="Q315" s="7">
        <v>35.98934</v>
      </c>
      <c r="R315" s="2" t="s">
        <v>39</v>
      </c>
      <c r="S315" s="4">
        <v>20.31896</v>
      </c>
      <c r="T315" s="5">
        <v>0.26116577</v>
      </c>
      <c r="U315" s="4">
        <v>-44.14133</v>
      </c>
      <c r="V315" s="14">
        <v>-0.89637005</v>
      </c>
      <c r="W315" s="5">
        <v>-0.4792</v>
      </c>
      <c r="X315" s="5">
        <v>-0.87713116</v>
      </c>
      <c r="Y315" s="2" t="s">
        <v>39</v>
      </c>
      <c r="Z315" s="15"/>
      <c r="AA315" s="15"/>
      <c r="AB315" s="27"/>
      <c r="AC315" s="8"/>
      <c r="AD315" s="15"/>
      <c r="AE315" s="6">
        <v>-5.2624817</v>
      </c>
      <c r="AF315" s="3"/>
      <c r="AG315" s="4">
        <v>243.05759</v>
      </c>
      <c r="AH315" s="4">
        <v>210.9371</v>
      </c>
      <c r="AI315" s="7">
        <v>4.24</v>
      </c>
      <c r="AJ315" s="7">
        <v>60.16</v>
      </c>
      <c r="AK315" s="2" t="s">
        <v>39</v>
      </c>
      <c r="AL315" s="2" t="s">
        <v>39</v>
      </c>
      <c r="AM315" s="2"/>
    </row>
    <row r="316">
      <c r="A316" s="46" t="s">
        <v>353</v>
      </c>
      <c r="B316" s="4">
        <v>0.0</v>
      </c>
      <c r="C316" s="13">
        <v>0.8388815</v>
      </c>
      <c r="D316" s="2" t="s">
        <v>39</v>
      </c>
      <c r="E316" s="4">
        <v>-0.43673104</v>
      </c>
      <c r="F316" s="5">
        <v>-0.4240511</v>
      </c>
      <c r="G316" s="3"/>
      <c r="H316" s="5">
        <v>0.7665954</v>
      </c>
      <c r="I316" s="2"/>
      <c r="J316" s="2" t="s">
        <v>39</v>
      </c>
      <c r="K316" s="5">
        <v>0.5752961</v>
      </c>
      <c r="L316" s="6" t="s">
        <v>39</v>
      </c>
      <c r="M316" s="4">
        <v>-15.7705</v>
      </c>
      <c r="N316" s="5"/>
      <c r="O316" s="6">
        <v>52.15235</v>
      </c>
      <c r="P316" s="2" t="s">
        <v>39</v>
      </c>
      <c r="Q316" s="7">
        <v>11.94465</v>
      </c>
      <c r="R316" s="2" t="s">
        <v>39</v>
      </c>
      <c r="S316" s="4">
        <v>10.14452</v>
      </c>
      <c r="T316" s="5">
        <v>0.918401</v>
      </c>
      <c r="U316" s="4">
        <v>-10.14452</v>
      </c>
      <c r="V316" s="14">
        <v>-2.6168</v>
      </c>
      <c r="W316" s="5">
        <v>-1.529</v>
      </c>
      <c r="X316" s="5">
        <v>-4.1716495</v>
      </c>
      <c r="Y316" s="2" t="s">
        <v>39</v>
      </c>
      <c r="Z316" s="15"/>
      <c r="AA316" s="15"/>
      <c r="AB316" s="27"/>
      <c r="AC316" s="8"/>
      <c r="AD316" s="15"/>
      <c r="AE316" s="6">
        <v>-3.2310326</v>
      </c>
      <c r="AF316" s="3"/>
      <c r="AG316" s="4">
        <v>58.88137</v>
      </c>
      <c r="AH316" s="4">
        <v>50.955</v>
      </c>
      <c r="AI316" s="7">
        <v>1.65</v>
      </c>
      <c r="AJ316" s="7">
        <v>37.03</v>
      </c>
      <c r="AK316" s="2" t="s">
        <v>39</v>
      </c>
      <c r="AL316" s="2" t="s">
        <v>39</v>
      </c>
      <c r="AM316" s="2"/>
    </row>
    <row r="317">
      <c r="A317" s="46" t="s">
        <v>354</v>
      </c>
      <c r="B317" s="4">
        <v>43.48</v>
      </c>
      <c r="C317" s="13">
        <v>0.0965</v>
      </c>
      <c r="D317" s="3">
        <v>0.025748366</v>
      </c>
      <c r="E317" s="4">
        <v>-0.52497995</v>
      </c>
      <c r="F317" s="5">
        <v>-0.1125729</v>
      </c>
      <c r="G317" s="3"/>
      <c r="H317" s="5">
        <v>0.4252</v>
      </c>
      <c r="I317" s="5"/>
      <c r="J317" s="5">
        <v>-0.46984822</v>
      </c>
      <c r="K317" s="5">
        <v>-0.3839</v>
      </c>
      <c r="L317" s="6">
        <v>-0.106125176</v>
      </c>
      <c r="M317" s="4">
        <v>-16.34</v>
      </c>
      <c r="N317" s="5"/>
      <c r="O317" s="6">
        <v>2.0811</v>
      </c>
      <c r="P317" s="5">
        <v>0.111936525</v>
      </c>
      <c r="Q317" s="7">
        <v>8.613</v>
      </c>
      <c r="R317" s="5">
        <v>0.19809107</v>
      </c>
      <c r="S317" s="4" t="s">
        <v>39</v>
      </c>
      <c r="T317" s="5">
        <v>0.17192177</v>
      </c>
      <c r="U317" s="4">
        <v>-4.51</v>
      </c>
      <c r="V317" s="14">
        <v>-0.19338794</v>
      </c>
      <c r="W317" s="5">
        <v>-0.27</v>
      </c>
      <c r="X317" s="5">
        <v>-0.84168774</v>
      </c>
      <c r="Y317" s="5">
        <v>-0.8759916</v>
      </c>
      <c r="Z317" s="15"/>
      <c r="AA317" s="15"/>
      <c r="AB317" s="8">
        <v>3.0201652</v>
      </c>
      <c r="AC317" s="8"/>
      <c r="AD317" s="6">
        <v>-6.207195</v>
      </c>
      <c r="AE317" s="6">
        <v>-7.760513</v>
      </c>
      <c r="AF317" s="3"/>
      <c r="AG317" s="4">
        <v>141.716</v>
      </c>
      <c r="AH317" s="4">
        <v>147.67297</v>
      </c>
      <c r="AI317" s="7">
        <v>4.09</v>
      </c>
      <c r="AJ317" s="7">
        <v>37.39</v>
      </c>
      <c r="AK317" s="14">
        <v>-20.429</v>
      </c>
      <c r="AL317" s="14">
        <v>0.033699337</v>
      </c>
      <c r="AM317" s="14"/>
    </row>
    <row r="318">
      <c r="A318" s="46" t="s">
        <v>355</v>
      </c>
      <c r="B318" s="4">
        <v>0.795</v>
      </c>
      <c r="C318" s="13">
        <v>0.0556664</v>
      </c>
      <c r="D318" s="3">
        <v>-0.06667853</v>
      </c>
      <c r="E318" s="4">
        <v>-1.1330844</v>
      </c>
      <c r="F318" s="5">
        <v>2.0181055</v>
      </c>
      <c r="G318" s="3"/>
      <c r="H318" s="5">
        <v>0.3577828</v>
      </c>
      <c r="I318" s="5"/>
      <c r="J318" s="5">
        <v>-64.26415</v>
      </c>
      <c r="K318" s="5">
        <v>-0.0542379</v>
      </c>
      <c r="L318" s="6">
        <v>-40.06714</v>
      </c>
      <c r="M318" s="4">
        <v>-48.385</v>
      </c>
      <c r="N318" s="5"/>
      <c r="O318" s="6">
        <v>7.16774</v>
      </c>
      <c r="P318" s="5">
        <v>0.6779874</v>
      </c>
      <c r="Q318" s="7">
        <v>29.845</v>
      </c>
      <c r="R318" s="5">
        <v>37.540882</v>
      </c>
      <c r="S318" s="4" t="s">
        <v>39</v>
      </c>
      <c r="T318" s="5">
        <v>0.87105733</v>
      </c>
      <c r="U318" s="4">
        <v>-75.181</v>
      </c>
      <c r="V318" s="14">
        <v>-1.2815</v>
      </c>
      <c r="W318" s="5">
        <v>-0.7631</v>
      </c>
      <c r="X318" s="5">
        <v>-0.90543234</v>
      </c>
      <c r="Y318" s="5">
        <v>-0.87084734</v>
      </c>
      <c r="Z318" s="15"/>
      <c r="AA318" s="15"/>
      <c r="AB318" s="8">
        <v>349.09384</v>
      </c>
      <c r="AC318" s="8"/>
      <c r="AD318" s="6">
        <v>-3.9606302</v>
      </c>
      <c r="AE318" s="6">
        <v>-4.182052</v>
      </c>
      <c r="AF318" s="3"/>
      <c r="AG318" s="4">
        <v>313.36203</v>
      </c>
      <c r="AH318" s="4">
        <v>202.3486</v>
      </c>
      <c r="AI318" s="7">
        <v>5.92</v>
      </c>
      <c r="AJ318" s="7">
        <v>46.88</v>
      </c>
      <c r="AK318" s="14">
        <v>-51.09</v>
      </c>
      <c r="AL318" s="14">
        <v>-29.487072</v>
      </c>
      <c r="AM318" s="14"/>
    </row>
    <row r="319">
      <c r="A319" s="46" t="s">
        <v>356</v>
      </c>
      <c r="B319" s="4">
        <v>0.0</v>
      </c>
      <c r="C319" s="13">
        <v>-0.2152</v>
      </c>
      <c r="D319" s="2" t="s">
        <v>39</v>
      </c>
      <c r="E319" s="4">
        <v>-0.5987224</v>
      </c>
      <c r="F319" s="5">
        <v>0.11913162</v>
      </c>
      <c r="G319" s="3"/>
      <c r="H319" s="5">
        <v>0.6017</v>
      </c>
      <c r="I319" s="2"/>
      <c r="J319" s="2" t="s">
        <v>39</v>
      </c>
      <c r="K319" s="5">
        <v>0.1037</v>
      </c>
      <c r="L319" s="6">
        <v>1.21964</v>
      </c>
      <c r="M319" s="4">
        <v>-15.738</v>
      </c>
      <c r="N319" s="5"/>
      <c r="O319" s="6">
        <v>21.7552</v>
      </c>
      <c r="P319" s="2" t="s">
        <v>39</v>
      </c>
      <c r="Q319" s="7">
        <v>12.982</v>
      </c>
      <c r="R319" s="2" t="s">
        <v>39</v>
      </c>
      <c r="S319" s="4">
        <v>1.856</v>
      </c>
      <c r="T319" s="5">
        <v>0.64534074</v>
      </c>
      <c r="U319" s="4">
        <v>-1.856</v>
      </c>
      <c r="V319" s="14">
        <v>-4.5714</v>
      </c>
      <c r="W319" s="5">
        <v>-3.8832</v>
      </c>
      <c r="X319" s="5">
        <v>-50.788177</v>
      </c>
      <c r="Y319" s="2" t="s">
        <v>39</v>
      </c>
      <c r="Z319" s="15"/>
      <c r="AA319" s="15"/>
      <c r="AB319" s="27"/>
      <c r="AC319" s="8"/>
      <c r="AD319" s="15"/>
      <c r="AE319" s="6">
        <v>-4.8933535</v>
      </c>
      <c r="AF319" s="3"/>
      <c r="AG319" s="4">
        <v>79.90906</v>
      </c>
      <c r="AH319" s="4">
        <v>77.0116</v>
      </c>
      <c r="AI319" s="7">
        <v>2.29</v>
      </c>
      <c r="AJ319" s="7">
        <v>34.44</v>
      </c>
      <c r="AK319" s="2" t="s">
        <v>39</v>
      </c>
      <c r="AL319" s="2" t="s">
        <v>39</v>
      </c>
      <c r="AM319" s="2"/>
    </row>
    <row r="320">
      <c r="A320" s="46" t="s">
        <v>357</v>
      </c>
      <c r="B320" s="4">
        <v>17.93</v>
      </c>
      <c r="C320" s="13">
        <v>-0.2691</v>
      </c>
      <c r="D320" s="3">
        <v>0.1381066</v>
      </c>
      <c r="E320" s="4">
        <v>0.13932267</v>
      </c>
      <c r="F320" s="5">
        <v>-2.5941873</v>
      </c>
      <c r="G320" s="3"/>
      <c r="H320" s="5">
        <v>0.6324</v>
      </c>
      <c r="I320" s="5"/>
      <c r="J320" s="5">
        <v>0.090686</v>
      </c>
      <c r="K320" s="5">
        <v>0.0806</v>
      </c>
      <c r="L320" s="6">
        <v>8.798416</v>
      </c>
      <c r="M320" s="4">
        <v>2.719</v>
      </c>
      <c r="N320" s="5"/>
      <c r="O320" s="6">
        <v>2.2584</v>
      </c>
      <c r="P320" s="5">
        <v>0.0038836324</v>
      </c>
      <c r="Q320" s="7">
        <v>1.196</v>
      </c>
      <c r="R320" s="5">
        <v>0.06670385</v>
      </c>
      <c r="S320" s="4">
        <v>5.171</v>
      </c>
      <c r="T320" s="5">
        <v>0.39035255</v>
      </c>
      <c r="U320" s="4">
        <v>-5.153</v>
      </c>
      <c r="V320" s="14">
        <v>-0.515</v>
      </c>
      <c r="W320" s="5">
        <v>0.1222</v>
      </c>
      <c r="X320" s="5">
        <v>0.1480112</v>
      </c>
      <c r="Y320" s="5">
        <v>0.1625025</v>
      </c>
      <c r="Z320" s="6">
        <v>31.65314</v>
      </c>
      <c r="AA320" s="6">
        <v>39.304813</v>
      </c>
      <c r="AB320" s="8">
        <v>2.6145175</v>
      </c>
      <c r="AC320" s="8"/>
      <c r="AD320" s="6">
        <v>25.661316</v>
      </c>
      <c r="AE320" s="6">
        <v>15.345825</v>
      </c>
      <c r="AF320" s="3"/>
      <c r="AG320" s="4">
        <v>51.64568</v>
      </c>
      <c r="AH320" s="4">
        <v>41.7253</v>
      </c>
      <c r="AI320" s="7">
        <v>4.41</v>
      </c>
      <c r="AJ320" s="7">
        <v>10.63</v>
      </c>
      <c r="AK320" s="14">
        <v>1.626</v>
      </c>
      <c r="AL320" s="14">
        <v>-3.162234</v>
      </c>
      <c r="AM320" s="14"/>
    </row>
    <row r="321">
      <c r="A321" s="46" t="s">
        <v>358</v>
      </c>
      <c r="B321" s="4">
        <v>1.237</v>
      </c>
      <c r="C321" s="13">
        <v>-0.2706</v>
      </c>
      <c r="D321" s="3">
        <v>-0.16068952</v>
      </c>
      <c r="E321" s="4">
        <v>-0.040432982</v>
      </c>
      <c r="F321" s="5">
        <v>-0.7856902</v>
      </c>
      <c r="G321" s="3"/>
      <c r="H321" s="5">
        <v>0.3298</v>
      </c>
      <c r="I321" s="5"/>
      <c r="J321" s="5">
        <v>-1.1018593</v>
      </c>
      <c r="K321" s="5">
        <v>-1.2676</v>
      </c>
      <c r="L321" s="6">
        <v>2.1117237</v>
      </c>
      <c r="M321" s="4">
        <v>-1.078</v>
      </c>
      <c r="N321" s="5"/>
      <c r="O321" s="6">
        <v>2.2901</v>
      </c>
      <c r="P321" s="5">
        <v>8.0840744E-4</v>
      </c>
      <c r="Q321" s="7">
        <v>0.25</v>
      </c>
      <c r="R321" s="5">
        <v>0.20210186</v>
      </c>
      <c r="S321" s="4" t="s">
        <v>39</v>
      </c>
      <c r="T321" s="5">
        <v>0.018421052</v>
      </c>
      <c r="U321" s="4">
        <v>0.934</v>
      </c>
      <c r="V321" s="14">
        <v>-0.3056</v>
      </c>
      <c r="W321" s="5">
        <v>-0.7564</v>
      </c>
      <c r="X321" s="5">
        <v>0.80227417</v>
      </c>
      <c r="Y321" s="5">
        <v>0.86102337</v>
      </c>
      <c r="Z321" s="15"/>
      <c r="AA321" s="15"/>
      <c r="AB321" s="8">
        <v>20.196444</v>
      </c>
      <c r="AC321" s="8"/>
      <c r="AD321" s="6">
        <v>-19.014673</v>
      </c>
      <c r="AE321" s="6">
        <v>-24.041744</v>
      </c>
      <c r="AF321" s="3"/>
      <c r="AG321" s="4">
        <v>24.983</v>
      </c>
      <c r="AH321" s="4">
        <v>25.917</v>
      </c>
      <c r="AI321" s="7">
        <v>1.75</v>
      </c>
      <c r="AJ321" s="7">
        <v>31.41</v>
      </c>
      <c r="AK321" s="14">
        <v>-1.363</v>
      </c>
      <c r="AL321" s="14">
        <v>-0.59325576</v>
      </c>
      <c r="AM321" s="14"/>
    </row>
    <row r="322">
      <c r="A322" s="46" t="s">
        <v>359</v>
      </c>
      <c r="B322" s="4">
        <v>10.183</v>
      </c>
      <c r="C322" s="13">
        <v>-0.2103</v>
      </c>
      <c r="D322" s="3">
        <v>-0.24176158</v>
      </c>
      <c r="E322" s="4">
        <v>-3.9437854</v>
      </c>
      <c r="F322" s="5">
        <v>0.16186751</v>
      </c>
      <c r="G322" s="3"/>
      <c r="H322" s="5">
        <v>0.576</v>
      </c>
      <c r="I322" s="5"/>
      <c r="J322" s="5">
        <v>-1.6823137</v>
      </c>
      <c r="K322" s="5">
        <v>-1.9019</v>
      </c>
      <c r="L322" s="6">
        <v>-0.3184941</v>
      </c>
      <c r="M322" s="4">
        <v>-13.097</v>
      </c>
      <c r="N322" s="5"/>
      <c r="O322" s="6">
        <v>52.15235</v>
      </c>
      <c r="P322" s="5">
        <v>0.019444171</v>
      </c>
      <c r="Q322" s="7">
        <v>4.968</v>
      </c>
      <c r="R322" s="5">
        <v>0.48787194</v>
      </c>
      <c r="S322" s="4" t="s">
        <v>39</v>
      </c>
      <c r="T322" s="5">
        <v>0.22368781</v>
      </c>
      <c r="U322" s="4">
        <v>5.439</v>
      </c>
      <c r="V322" s="14">
        <v>1.1704</v>
      </c>
      <c r="W322" s="5">
        <v>-1.2835</v>
      </c>
      <c r="X322" s="5">
        <v>-6.008608</v>
      </c>
      <c r="Y322" s="5">
        <v>-3.6864643</v>
      </c>
      <c r="Z322" s="15"/>
      <c r="AA322" s="15"/>
      <c r="AB322" s="8">
        <v>0.03437101</v>
      </c>
      <c r="AC322" s="8"/>
      <c r="AD322" s="6">
        <v>-0.3379254</v>
      </c>
      <c r="AE322" s="6">
        <v>-0.44200963</v>
      </c>
      <c r="AF322" s="3"/>
      <c r="AG322" s="4">
        <v>0.43</v>
      </c>
      <c r="AH322" s="4">
        <v>5.789</v>
      </c>
      <c r="AI322" s="7">
        <v>0.3299</v>
      </c>
      <c r="AJ322" s="7">
        <v>7.08</v>
      </c>
      <c r="AK322" s="14">
        <v>-17.131</v>
      </c>
      <c r="AL322" s="14">
        <v>0.92418283</v>
      </c>
      <c r="AM322" s="14"/>
    </row>
    <row r="323">
      <c r="A323" s="46" t="s">
        <v>360</v>
      </c>
      <c r="B323" s="4">
        <v>1.029</v>
      </c>
      <c r="C323" s="13">
        <v>0.4763</v>
      </c>
      <c r="D323" s="3">
        <v>-0.26354817</v>
      </c>
      <c r="E323" s="4">
        <v>-0.6052937</v>
      </c>
      <c r="F323" s="5">
        <v>-0.20542733</v>
      </c>
      <c r="G323" s="3"/>
      <c r="H323" s="5">
        <v>0.897</v>
      </c>
      <c r="I323" s="5"/>
      <c r="J323" s="5">
        <v>-33.800777</v>
      </c>
      <c r="K323" s="5">
        <v>-34.4237</v>
      </c>
      <c r="L323" s="6">
        <v>-1.1110392</v>
      </c>
      <c r="M323" s="4">
        <v>-22.691</v>
      </c>
      <c r="N323" s="5"/>
      <c r="O323" s="6">
        <v>52.15235</v>
      </c>
      <c r="P323" s="5">
        <v>9.718173E-4</v>
      </c>
      <c r="Q323" s="7">
        <v>18.981</v>
      </c>
      <c r="R323" s="5">
        <v>18.446064</v>
      </c>
      <c r="S323" s="4" t="s">
        <v>39</v>
      </c>
      <c r="T323" s="5">
        <v>0.43216133</v>
      </c>
      <c r="U323" s="4">
        <v>-44.875</v>
      </c>
      <c r="V323" s="14">
        <v>-0.5268</v>
      </c>
      <c r="W323" s="5">
        <v>-0.3052</v>
      </c>
      <c r="X323" s="5">
        <v>-0.36780503</v>
      </c>
      <c r="Y323" s="5">
        <v>-0.40831876</v>
      </c>
      <c r="Z323" s="15"/>
      <c r="AA323" s="6" t="s">
        <v>39</v>
      </c>
      <c r="AB323" s="8">
        <v>64.38562</v>
      </c>
      <c r="AC323" s="8"/>
      <c r="AD323" s="6">
        <v>-0.6146402</v>
      </c>
      <c r="AE323" s="6">
        <v>-0.9421268</v>
      </c>
      <c r="AF323" s="3"/>
      <c r="AG323" s="4">
        <v>66.270836</v>
      </c>
      <c r="AH323" s="4">
        <v>21.3778</v>
      </c>
      <c r="AI323" s="7">
        <v>1.28</v>
      </c>
      <c r="AJ323" s="7">
        <v>51.76</v>
      </c>
      <c r="AK323" s="14">
        <v>-34.781</v>
      </c>
      <c r="AL323" s="14">
        <v>-0.53063977</v>
      </c>
      <c r="AM323" s="14"/>
    </row>
    <row r="324">
      <c r="A324" s="46" t="s">
        <v>361</v>
      </c>
      <c r="B324" s="4">
        <v>15.742</v>
      </c>
      <c r="C324" s="13">
        <v>-0.4187</v>
      </c>
      <c r="D324" s="3">
        <v>0.21237533</v>
      </c>
      <c r="E324" s="4">
        <v>-1.3076142</v>
      </c>
      <c r="F324" s="5">
        <v>2.8287752</v>
      </c>
      <c r="G324" s="3"/>
      <c r="H324" s="5">
        <v>0.0398</v>
      </c>
      <c r="I324" s="5"/>
      <c r="J324" s="5">
        <v>-9.483611</v>
      </c>
      <c r="K324" s="5">
        <v>-9.7393</v>
      </c>
      <c r="L324" s="6">
        <v>-6.700366</v>
      </c>
      <c r="M324" s="4">
        <v>-79.65</v>
      </c>
      <c r="N324" s="5"/>
      <c r="O324" s="6">
        <v>8.6</v>
      </c>
      <c r="P324" s="5">
        <v>2.3332486</v>
      </c>
      <c r="Q324" s="7">
        <v>45.087</v>
      </c>
      <c r="R324" s="5">
        <v>2.8641214</v>
      </c>
      <c r="S324" s="4" t="s">
        <v>39</v>
      </c>
      <c r="T324" s="5">
        <v>0.14388096</v>
      </c>
      <c r="U324" s="4">
        <v>-25.256</v>
      </c>
      <c r="V324" s="14">
        <v>-0.2103</v>
      </c>
      <c r="W324" s="5">
        <v>-0.7237</v>
      </c>
      <c r="X324" s="5">
        <v>-1.1796836</v>
      </c>
      <c r="Y324" s="5">
        <v>-1.2430558</v>
      </c>
      <c r="Z324" s="15"/>
      <c r="AA324" s="15"/>
      <c r="AB324" s="8">
        <v>18.85904</v>
      </c>
      <c r="AC324" s="8"/>
      <c r="AD324" s="6">
        <v>-1.8194197</v>
      </c>
      <c r="AE324" s="6">
        <v>-3.4102073</v>
      </c>
      <c r="AF324" s="3"/>
      <c r="AG324" s="4">
        <v>287.1149</v>
      </c>
      <c r="AH324" s="4">
        <v>271.623</v>
      </c>
      <c r="AI324" s="7">
        <v>2.74</v>
      </c>
      <c r="AJ324" s="7">
        <v>108.35</v>
      </c>
      <c r="AK324" s="14">
        <v>-149.291</v>
      </c>
      <c r="AL324" s="14">
        <v>2.880208</v>
      </c>
      <c r="AM324" s="14"/>
    </row>
    <row r="325">
      <c r="A325" s="46" t="s">
        <v>362</v>
      </c>
      <c r="B325" s="4">
        <v>0.15696</v>
      </c>
      <c r="C325" s="13">
        <v>-0.0311</v>
      </c>
      <c r="D325" s="3">
        <v>0.0070675774</v>
      </c>
      <c r="E325" s="4">
        <v>-0.4653587</v>
      </c>
      <c r="F325" s="5">
        <v>0.5624498</v>
      </c>
      <c r="G325" s="3"/>
      <c r="H325" s="5">
        <v>0.6951</v>
      </c>
      <c r="I325" s="5"/>
      <c r="J325" s="5">
        <v>-55.969166</v>
      </c>
      <c r="K325" s="5">
        <v>-56.4036</v>
      </c>
      <c r="L325" s="6">
        <v>-17.744516</v>
      </c>
      <c r="M325" s="4">
        <v>-4.96243</v>
      </c>
      <c r="N325" s="5"/>
      <c r="O325" s="6">
        <v>0.3003</v>
      </c>
      <c r="P325" s="5">
        <v>0.11652651</v>
      </c>
      <c r="Q325" s="7">
        <v>2.04948</v>
      </c>
      <c r="R325" s="5">
        <v>13.05734</v>
      </c>
      <c r="S325" s="4">
        <v>0.45861</v>
      </c>
      <c r="T325" s="5">
        <v>0.11511645</v>
      </c>
      <c r="U325" s="4">
        <v>-0.59008</v>
      </c>
      <c r="V325" s="14">
        <v>-0.1237</v>
      </c>
      <c r="W325" s="5">
        <v>-1.8453</v>
      </c>
      <c r="X325" s="5">
        <v>-1.8200872</v>
      </c>
      <c r="Y325" s="5">
        <v>-1.8423126</v>
      </c>
      <c r="Z325" s="15"/>
      <c r="AA325" s="15"/>
      <c r="AB325" s="8">
        <v>87.35652</v>
      </c>
      <c r="AC325" s="8"/>
      <c r="AD325" s="6">
        <v>-1.4936277</v>
      </c>
      <c r="AE325" s="6">
        <v>-2.644148</v>
      </c>
      <c r="AF325" s="3"/>
      <c r="AG325" s="4">
        <v>13.300698</v>
      </c>
      <c r="AH325" s="4">
        <v>13.1214</v>
      </c>
      <c r="AI325" s="7">
        <v>0.7352</v>
      </c>
      <c r="AJ325" s="7">
        <v>18.65</v>
      </c>
      <c r="AK325" s="14">
        <v>-8.78492</v>
      </c>
      <c r="AL325" s="14">
        <v>0.5518867</v>
      </c>
      <c r="AM325" s="14"/>
    </row>
    <row r="326">
      <c r="A326" s="46" t="s">
        <v>363</v>
      </c>
      <c r="B326" s="4">
        <v>7.84001</v>
      </c>
      <c r="C326" s="11">
        <v>0.1947574</v>
      </c>
      <c r="D326" s="2" t="s">
        <v>39</v>
      </c>
      <c r="E326" s="4">
        <v>-0.39809155</v>
      </c>
      <c r="F326" s="2">
        <v>-0.7751072</v>
      </c>
      <c r="G326" s="2"/>
      <c r="H326" s="2">
        <v>0.15816562</v>
      </c>
      <c r="I326" s="2"/>
      <c r="J326" s="2">
        <v>-1.1038226</v>
      </c>
      <c r="K326" s="2">
        <v>-1.4373834</v>
      </c>
      <c r="L326" s="6">
        <v>-4.189506</v>
      </c>
      <c r="M326" s="4">
        <v>-4.51722</v>
      </c>
      <c r="N326" s="2"/>
      <c r="O326" s="6" t="s">
        <v>39</v>
      </c>
      <c r="P326" s="2">
        <v>0.0035778016</v>
      </c>
      <c r="Q326" s="7" t="s">
        <v>39</v>
      </c>
      <c r="R326" s="2">
        <v>0.0</v>
      </c>
      <c r="S326" s="4">
        <v>0.47276</v>
      </c>
      <c r="T326" s="2">
        <v>0.025271662</v>
      </c>
      <c r="U326" s="4">
        <v>10.11561</v>
      </c>
      <c r="V326" s="14">
        <v>0.2526</v>
      </c>
      <c r="W326" s="5">
        <v>-0.6542</v>
      </c>
      <c r="X326" s="2">
        <v>2.2383947</v>
      </c>
      <c r="Y326" s="2">
        <v>1.5521442</v>
      </c>
      <c r="Z326" s="6"/>
      <c r="AA326" s="6"/>
      <c r="AB326" s="8">
        <v>1.6794622</v>
      </c>
      <c r="AC326" s="8"/>
      <c r="AD326" s="6">
        <v>-2.6903923</v>
      </c>
      <c r="AE326" s="6">
        <v>-5.1541877</v>
      </c>
      <c r="AF326" s="2"/>
      <c r="AG326" s="4">
        <v>14.458933</v>
      </c>
      <c r="AH326" s="4">
        <v>23.2826</v>
      </c>
      <c r="AI326" s="7">
        <v>0.42</v>
      </c>
      <c r="AJ326" s="7">
        <v>31.35</v>
      </c>
      <c r="AK326" s="2">
        <v>-8.65398</v>
      </c>
      <c r="AL326" s="2">
        <v>-0.85713434</v>
      </c>
      <c r="AM326" s="2"/>
    </row>
    <row r="327">
      <c r="A327" s="46" t="s">
        <v>364</v>
      </c>
      <c r="B327" s="4">
        <v>50.647</v>
      </c>
      <c r="C327" s="13">
        <v>0.0458</v>
      </c>
      <c r="D327" s="3">
        <v>0.071850315</v>
      </c>
      <c r="E327" s="4">
        <v>-0.29592785</v>
      </c>
      <c r="F327" s="5">
        <v>-0.539054</v>
      </c>
      <c r="G327" s="3"/>
      <c r="H327" s="5">
        <v>0.3818</v>
      </c>
      <c r="I327" s="5"/>
      <c r="J327" s="5">
        <v>-0.089817755</v>
      </c>
      <c r="K327" s="5">
        <v>-0.0604</v>
      </c>
      <c r="L327" s="6">
        <v>-11.719425</v>
      </c>
      <c r="M327" s="4">
        <v>-3.988</v>
      </c>
      <c r="N327" s="5"/>
      <c r="O327" s="6">
        <v>3.4327</v>
      </c>
      <c r="P327" s="5">
        <v>9.0824725E-4</v>
      </c>
      <c r="Q327" s="7">
        <v>3.832</v>
      </c>
      <c r="R327" s="5">
        <v>0.075660944</v>
      </c>
      <c r="S327" s="4" t="s">
        <v>39</v>
      </c>
      <c r="T327" s="5">
        <v>0.19655769</v>
      </c>
      <c r="U327" s="4">
        <v>-1.868</v>
      </c>
      <c r="V327" s="14">
        <v>-0.39906004</v>
      </c>
      <c r="W327" s="5">
        <v>-0.165</v>
      </c>
      <c r="X327" s="5">
        <v>-1.0867336</v>
      </c>
      <c r="Y327" s="5">
        <v>-0.9718009</v>
      </c>
      <c r="Z327" s="15"/>
      <c r="AA327" s="15"/>
      <c r="AB327" s="8">
        <v>0.44801864</v>
      </c>
      <c r="AC327" s="8"/>
      <c r="AD327" s="6">
        <v>-4.5774455</v>
      </c>
      <c r="AE327" s="6">
        <v>-5.221364</v>
      </c>
      <c r="AF327" s="3"/>
      <c r="AG327" s="4">
        <v>19.940378</v>
      </c>
      <c r="AH327" s="4">
        <v>20.8228</v>
      </c>
      <c r="AI327" s="7">
        <v>1.32</v>
      </c>
      <c r="AJ327" s="7">
        <v>17.19</v>
      </c>
      <c r="AK327" s="14">
        <v>-4.549</v>
      </c>
      <c r="AL327" s="14">
        <v>-0.53742117</v>
      </c>
      <c r="AM327" s="14"/>
    </row>
    <row r="328">
      <c r="A328" s="46" t="s">
        <v>365</v>
      </c>
      <c r="B328" s="4">
        <v>44.051</v>
      </c>
      <c r="C328" s="13">
        <v>-0.5817493</v>
      </c>
      <c r="D328" s="2" t="s">
        <v>39</v>
      </c>
      <c r="E328" s="4">
        <v>-0.67455286</v>
      </c>
      <c r="F328" s="5">
        <v>1.1662134</v>
      </c>
      <c r="G328" s="3"/>
      <c r="H328" s="5">
        <v>0.7665954</v>
      </c>
      <c r="I328" s="5"/>
      <c r="J328" s="5">
        <v>-3.355588</v>
      </c>
      <c r="K328" s="5">
        <v>-3.6478</v>
      </c>
      <c r="L328" s="6">
        <v>-2.5990813</v>
      </c>
      <c r="M328" s="4">
        <v>-158.501</v>
      </c>
      <c r="N328" s="5"/>
      <c r="O328" s="6">
        <v>52.15235</v>
      </c>
      <c r="P328" s="5">
        <v>0.0017933758</v>
      </c>
      <c r="Q328" s="7">
        <v>161.27</v>
      </c>
      <c r="R328" s="5">
        <v>3.6609838</v>
      </c>
      <c r="S328" s="4" t="s">
        <v>39</v>
      </c>
      <c r="T328" s="5">
        <v>0.04277847</v>
      </c>
      <c r="U328" s="4">
        <v>189.324</v>
      </c>
      <c r="V328" s="14">
        <v>5.2388</v>
      </c>
      <c r="W328" s="5">
        <v>-0.5974</v>
      </c>
      <c r="X328" s="5">
        <v>1.8963478</v>
      </c>
      <c r="Y328" s="5">
        <v>1.7953554</v>
      </c>
      <c r="Z328" s="15"/>
      <c r="AA328" s="15"/>
      <c r="AB328" s="8">
        <v>13.398629</v>
      </c>
      <c r="AC328" s="8"/>
      <c r="AD328" s="6">
        <v>-5.2737303</v>
      </c>
      <c r="AE328" s="6">
        <v>-4.9182467</v>
      </c>
      <c r="AF328" s="3"/>
      <c r="AG328" s="4">
        <v>572.92365</v>
      </c>
      <c r="AH328" s="4">
        <v>779.547</v>
      </c>
      <c r="AI328" s="7">
        <v>2.55</v>
      </c>
      <c r="AJ328" s="7">
        <v>231.46</v>
      </c>
      <c r="AK328" s="14">
        <v>-147.817</v>
      </c>
      <c r="AL328" s="14">
        <v>1.5541176</v>
      </c>
      <c r="AM328" s="14"/>
    </row>
    <row r="329">
      <c r="A329" s="46" t="s">
        <v>366</v>
      </c>
      <c r="B329" s="4">
        <v>3.3422</v>
      </c>
      <c r="C329" s="13">
        <v>-0.0066</v>
      </c>
      <c r="D329" s="3">
        <v>0.14611751</v>
      </c>
      <c r="E329" s="4">
        <v>-0.20304614</v>
      </c>
      <c r="F329" s="5">
        <v>0.16084473</v>
      </c>
      <c r="G329" s="3"/>
      <c r="H329" s="5">
        <v>0.3154</v>
      </c>
      <c r="I329" s="5"/>
      <c r="J329" s="5">
        <v>-2.1365776</v>
      </c>
      <c r="K329" s="5">
        <v>-2.1499</v>
      </c>
      <c r="L329" s="6">
        <v>-15.752409</v>
      </c>
      <c r="M329" s="4">
        <v>-4.62851</v>
      </c>
      <c r="N329" s="5"/>
      <c r="O329" s="6">
        <v>0.5146</v>
      </c>
      <c r="P329" s="2" t="s">
        <v>39</v>
      </c>
      <c r="Q329" s="7">
        <v>2.24189</v>
      </c>
      <c r="R329" s="5">
        <v>0.67078274</v>
      </c>
      <c r="S329" s="4" t="s">
        <v>39</v>
      </c>
      <c r="T329" s="5">
        <v>0.4998398</v>
      </c>
      <c r="U329" s="4">
        <v>-0.82106</v>
      </c>
      <c r="V329" s="14">
        <v>-0.3149</v>
      </c>
      <c r="W329" s="5">
        <v>-0.781</v>
      </c>
      <c r="X329" s="5">
        <v>-2.8183007</v>
      </c>
      <c r="Y329" s="5">
        <v>-2.7387671</v>
      </c>
      <c r="Z329" s="15"/>
      <c r="AA329" s="15"/>
      <c r="AB329" s="8">
        <v>9.524482</v>
      </c>
      <c r="AC329" s="8"/>
      <c r="AD329" s="6">
        <v>-4.342841</v>
      </c>
      <c r="AE329" s="6">
        <v>-6.70014</v>
      </c>
      <c r="AF329" s="3"/>
      <c r="AG329" s="4">
        <v>34.016533</v>
      </c>
      <c r="AH329" s="4">
        <v>31.011663</v>
      </c>
      <c r="AI329" s="7">
        <v>0.8796</v>
      </c>
      <c r="AJ329" s="7">
        <v>36.19</v>
      </c>
      <c r="AK329" s="14">
        <v>-7.14087</v>
      </c>
      <c r="AL329" s="14">
        <v>0.104686454</v>
      </c>
      <c r="AM329" s="14"/>
    </row>
    <row r="330">
      <c r="A330" s="46" t="s">
        <v>367</v>
      </c>
      <c r="B330" s="4">
        <v>0.0</v>
      </c>
      <c r="C330" s="13">
        <v>-1.0</v>
      </c>
      <c r="D330" s="2" t="s">
        <v>39</v>
      </c>
      <c r="E330" s="4">
        <v>-0.34962922</v>
      </c>
      <c r="F330" s="5">
        <v>-0.037397332</v>
      </c>
      <c r="G330" s="3"/>
      <c r="H330" s="5">
        <v>0.7665954</v>
      </c>
      <c r="I330" s="5"/>
      <c r="J330" s="5">
        <v>-599.641</v>
      </c>
      <c r="K330" s="5">
        <v>-195.5754</v>
      </c>
      <c r="L330" s="6">
        <v>0.2371886</v>
      </c>
      <c r="M330" s="4">
        <v>-24.25021</v>
      </c>
      <c r="N330" s="5"/>
      <c r="O330" s="6">
        <v>52.15235</v>
      </c>
      <c r="P330" s="5">
        <v>0.164043</v>
      </c>
      <c r="Q330" s="7">
        <v>15.50454</v>
      </c>
      <c r="R330" s="5">
        <v>0.0</v>
      </c>
      <c r="S330" s="4" t="s">
        <v>39</v>
      </c>
      <c r="T330" s="5">
        <v>0.8976359</v>
      </c>
      <c r="U330" s="4">
        <v>-11.48821</v>
      </c>
      <c r="V330" s="14">
        <v>-1.2016</v>
      </c>
      <c r="W330" s="5">
        <v>-1.5425</v>
      </c>
      <c r="X330" s="5">
        <v>-3.6382227</v>
      </c>
      <c r="Y330" s="5">
        <v>-0.5005563</v>
      </c>
      <c r="Z330" s="15"/>
      <c r="AA330" s="15"/>
      <c r="AB330" s="27"/>
      <c r="AC330" s="8"/>
      <c r="AD330" s="6">
        <v>-4.18176</v>
      </c>
      <c r="AE330" s="6">
        <v>-5.0648365</v>
      </c>
      <c r="AF330" s="3"/>
      <c r="AG330" s="4">
        <v>139.9967</v>
      </c>
      <c r="AH330" s="4">
        <v>122.8233</v>
      </c>
      <c r="AI330" s="7">
        <v>1.37</v>
      </c>
      <c r="AJ330" s="7">
        <v>99.49</v>
      </c>
      <c r="AK330" s="14">
        <v>-29.3712</v>
      </c>
      <c r="AL330" s="14">
        <v>-0.32890204</v>
      </c>
      <c r="AM330" s="14"/>
    </row>
    <row r="331">
      <c r="A331" s="46" t="s">
        <v>368</v>
      </c>
      <c r="B331" s="4">
        <v>26.206</v>
      </c>
      <c r="C331" s="13">
        <v>-0.2485</v>
      </c>
      <c r="D331" s="3">
        <v>0.05735249</v>
      </c>
      <c r="E331" s="4">
        <v>-0.88444537</v>
      </c>
      <c r="F331" s="5">
        <v>-0.14121416</v>
      </c>
      <c r="G331" s="3"/>
      <c r="H331" s="5">
        <v>0.3254</v>
      </c>
      <c r="I331" s="5"/>
      <c r="J331" s="2" t="s">
        <v>39</v>
      </c>
      <c r="K331" s="5">
        <v>-0.7307</v>
      </c>
      <c r="L331" s="6">
        <v>0.41386995</v>
      </c>
      <c r="M331" s="4">
        <v>-11.688</v>
      </c>
      <c r="N331" s="5"/>
      <c r="O331" s="6">
        <v>52.15235</v>
      </c>
      <c r="P331" s="5">
        <v>0.0024944567</v>
      </c>
      <c r="Q331" s="7">
        <v>0.029</v>
      </c>
      <c r="R331" s="5">
        <v>0.0011066168</v>
      </c>
      <c r="S331" s="4" t="s">
        <v>39</v>
      </c>
      <c r="T331" s="5">
        <v>0.05314186</v>
      </c>
      <c r="U331" s="4">
        <v>10.377</v>
      </c>
      <c r="V331" s="14">
        <v>1.0506</v>
      </c>
      <c r="W331" s="5">
        <v>-1.2167</v>
      </c>
      <c r="X331" s="5">
        <v>0.6890147</v>
      </c>
      <c r="Y331" s="2" t="s">
        <v>39</v>
      </c>
      <c r="Z331" s="15"/>
      <c r="AA331" s="15"/>
      <c r="AB331" s="8">
        <v>0.5387316</v>
      </c>
      <c r="AC331" s="8"/>
      <c r="AD331" s="15"/>
      <c r="AE331" s="6">
        <v>-2.0957391</v>
      </c>
      <c r="AF331" s="3"/>
      <c r="AG331" s="4">
        <v>16.373777</v>
      </c>
      <c r="AH331" s="4">
        <v>24.495</v>
      </c>
      <c r="AI331" s="7">
        <v>0.58</v>
      </c>
      <c r="AJ331" s="7">
        <v>23.53</v>
      </c>
      <c r="AK331" s="2" t="s">
        <v>39</v>
      </c>
      <c r="AL331" s="2" t="s">
        <v>39</v>
      </c>
      <c r="AM331" s="2"/>
    </row>
    <row r="332">
      <c r="A332" s="46" t="s">
        <v>369</v>
      </c>
      <c r="B332" s="4">
        <v>0.928</v>
      </c>
      <c r="C332" s="13">
        <v>0.8388815</v>
      </c>
      <c r="D332" s="2" t="s">
        <v>39</v>
      </c>
      <c r="E332" s="4">
        <v>-0.30300137</v>
      </c>
      <c r="F332" s="5">
        <v>0.21193932</v>
      </c>
      <c r="G332" s="3"/>
      <c r="H332" s="5">
        <v>0.6778</v>
      </c>
      <c r="I332" s="5"/>
      <c r="J332" s="5">
        <v>-12.436422</v>
      </c>
      <c r="K332" s="5">
        <v>-12.5216</v>
      </c>
      <c r="L332" s="6" t="s">
        <v>39</v>
      </c>
      <c r="M332" s="4">
        <v>-10.397</v>
      </c>
      <c r="N332" s="5"/>
      <c r="O332" s="6">
        <v>52.15235</v>
      </c>
      <c r="P332" s="5">
        <v>0.015086207</v>
      </c>
      <c r="Q332" s="7">
        <v>6.329</v>
      </c>
      <c r="R332" s="5">
        <v>6.820043</v>
      </c>
      <c r="S332" s="4" t="s">
        <v>39</v>
      </c>
      <c r="T332" s="5">
        <v>0.89630556</v>
      </c>
      <c r="U332" s="4">
        <v>-10.044</v>
      </c>
      <c r="V332" s="14">
        <v>-1.2434</v>
      </c>
      <c r="W332" s="5">
        <v>-0.9069</v>
      </c>
      <c r="X332" s="5">
        <v>-1.3747214</v>
      </c>
      <c r="Y332" s="5">
        <v>-1.4286952</v>
      </c>
      <c r="Z332" s="15"/>
      <c r="AA332" s="15"/>
      <c r="AB332" s="8">
        <v>41.863148</v>
      </c>
      <c r="AC332" s="8"/>
      <c r="AD332" s="6">
        <v>-2.4958842</v>
      </c>
      <c r="AE332" s="6">
        <v>-2.7705107</v>
      </c>
      <c r="AF332" s="3"/>
      <c r="AG332" s="4">
        <v>40.681404</v>
      </c>
      <c r="AH332" s="4">
        <v>28.805</v>
      </c>
      <c r="AI332" s="7">
        <v>1.06</v>
      </c>
      <c r="AJ332" s="7">
        <v>36.65</v>
      </c>
      <c r="AK332" s="14">
        <v>-11.541</v>
      </c>
      <c r="AL332" s="14">
        <v>0.259522</v>
      </c>
      <c r="AM332" s="14"/>
    </row>
    <row r="333">
      <c r="A333" s="46" t="s">
        <v>370</v>
      </c>
      <c r="B333" s="4">
        <v>303.802</v>
      </c>
      <c r="C333" s="13">
        <v>0.0283</v>
      </c>
      <c r="D333" s="3">
        <v>0.06784609</v>
      </c>
      <c r="E333" s="4">
        <v>-0.4426964</v>
      </c>
      <c r="F333" s="5">
        <v>0.21965864</v>
      </c>
      <c r="G333" s="3"/>
      <c r="H333" s="5">
        <v>0.582</v>
      </c>
      <c r="I333" s="5"/>
      <c r="J333" s="5">
        <v>-0.10182619</v>
      </c>
      <c r="K333" s="5">
        <v>-0.1022</v>
      </c>
      <c r="L333" s="6">
        <v>-5.029437</v>
      </c>
      <c r="M333" s="4">
        <v>-93.288</v>
      </c>
      <c r="N333" s="5"/>
      <c r="O333" s="6">
        <v>1.3465</v>
      </c>
      <c r="P333" s="5">
        <v>6.228438E-4</v>
      </c>
      <c r="Q333" s="7">
        <v>44.903</v>
      </c>
      <c r="R333" s="5">
        <v>0.1478035</v>
      </c>
      <c r="S333" s="4" t="s">
        <v>39</v>
      </c>
      <c r="T333" s="5">
        <v>0.25396132</v>
      </c>
      <c r="U333" s="4">
        <v>505.387</v>
      </c>
      <c r="V333" s="14">
        <v>-1.1196958</v>
      </c>
      <c r="W333" s="5">
        <v>-0.307</v>
      </c>
      <c r="X333" s="5">
        <v>0.23447086</v>
      </c>
      <c r="Y333" s="5">
        <v>0.06853716</v>
      </c>
      <c r="Z333" s="15"/>
      <c r="AA333" s="15"/>
      <c r="AB333" s="8">
        <v>2.541668</v>
      </c>
      <c r="AC333" s="8"/>
      <c r="AD333" s="6">
        <v>-41.29791</v>
      </c>
      <c r="AE333" s="6">
        <v>-13.694696</v>
      </c>
      <c r="AF333" s="3"/>
      <c r="AG333" s="4">
        <v>907.2457</v>
      </c>
      <c r="AH333" s="4">
        <v>1277.5508</v>
      </c>
      <c r="AI333" s="7">
        <v>3.23</v>
      </c>
      <c r="AJ333" s="7">
        <v>239.06</v>
      </c>
      <c r="AK333" s="14">
        <v>-30.935</v>
      </c>
      <c r="AL333" s="14">
        <v>-0.14414164</v>
      </c>
      <c r="AM333" s="14"/>
    </row>
    <row r="334">
      <c r="A334" s="46" t="s">
        <v>371</v>
      </c>
      <c r="B334" s="4">
        <v>34.35244</v>
      </c>
      <c r="C334" s="13">
        <v>-0.0897</v>
      </c>
      <c r="D334" s="3">
        <v>-0.011946293</v>
      </c>
      <c r="E334" s="4">
        <v>-0.16855446</v>
      </c>
      <c r="F334" s="5">
        <v>-0.43733856</v>
      </c>
      <c r="G334" s="3"/>
      <c r="H334" s="5">
        <v>0.7702</v>
      </c>
      <c r="I334" s="5"/>
      <c r="J334" s="5">
        <v>-0.37500945</v>
      </c>
      <c r="K334" s="5">
        <v>-0.4195</v>
      </c>
      <c r="L334" s="6">
        <v>3.8979254</v>
      </c>
      <c r="M334" s="4">
        <v>-10.22324</v>
      </c>
      <c r="N334" s="5"/>
      <c r="O334" s="6">
        <v>2.177</v>
      </c>
      <c r="P334" s="5">
        <v>0.0070862505</v>
      </c>
      <c r="Q334" s="7">
        <v>5.14007</v>
      </c>
      <c r="R334" s="5">
        <v>0.1496275</v>
      </c>
      <c r="S334" s="4" t="s">
        <v>39</v>
      </c>
      <c r="T334" s="5">
        <v>0.16472131</v>
      </c>
      <c r="U334" s="4">
        <v>7.031</v>
      </c>
      <c r="V334" s="14">
        <v>0.77949</v>
      </c>
      <c r="W334" s="5">
        <v>-0.2206</v>
      </c>
      <c r="X334" s="5">
        <v>-1.1735277</v>
      </c>
      <c r="Y334" s="5">
        <v>-1.428214</v>
      </c>
      <c r="Z334" s="15"/>
      <c r="AA334" s="15"/>
      <c r="AB334" s="8">
        <v>1.3125837</v>
      </c>
      <c r="AC334" s="8"/>
      <c r="AD334" s="6">
        <v>-4.045907</v>
      </c>
      <c r="AE334" s="6">
        <v>-5.098345</v>
      </c>
      <c r="AF334" s="3"/>
      <c r="AG334" s="4">
        <v>42.794853</v>
      </c>
      <c r="AH334" s="4">
        <v>52.1214</v>
      </c>
      <c r="AI334" s="7">
        <v>0.718</v>
      </c>
      <c r="AJ334" s="7">
        <v>62.8</v>
      </c>
      <c r="AK334" s="14">
        <v>-12.88249</v>
      </c>
      <c r="AL334" s="14">
        <v>-0.3743503</v>
      </c>
      <c r="AM334" s="14"/>
    </row>
    <row r="335">
      <c r="A335" s="46" t="s">
        <v>372</v>
      </c>
      <c r="B335" s="4">
        <v>4.166</v>
      </c>
      <c r="C335" s="13">
        <v>-0.4464</v>
      </c>
      <c r="D335" s="3">
        <v>-0.08596839</v>
      </c>
      <c r="E335" s="4">
        <v>-5.2986617</v>
      </c>
      <c r="F335" s="5">
        <v>-0.17176245</v>
      </c>
      <c r="G335" s="3"/>
      <c r="H335" s="5">
        <v>0.9047</v>
      </c>
      <c r="I335" s="5"/>
      <c r="J335" s="5">
        <v>-6.4027843</v>
      </c>
      <c r="K335" s="5">
        <v>-5.0125</v>
      </c>
      <c r="L335" s="6">
        <v>0.43266374</v>
      </c>
      <c r="M335" s="4">
        <v>-22.232</v>
      </c>
      <c r="N335" s="5"/>
      <c r="O335" s="6">
        <v>52.15235</v>
      </c>
      <c r="P335" s="5">
        <v>0.12145943</v>
      </c>
      <c r="Q335" s="7">
        <v>14.419</v>
      </c>
      <c r="R335" s="5">
        <v>3.4611137</v>
      </c>
      <c r="S335" s="4" t="s">
        <v>39</v>
      </c>
      <c r="T335" s="5">
        <v>0.61153144</v>
      </c>
      <c r="U335" s="4">
        <v>-9.376</v>
      </c>
      <c r="V335" s="14">
        <v>-15.3333</v>
      </c>
      <c r="W335" s="5">
        <v>-1.2415</v>
      </c>
      <c r="X335" s="5">
        <v>0.5686379</v>
      </c>
      <c r="Y335" s="5">
        <v>0.5473386</v>
      </c>
      <c r="Z335" s="15"/>
      <c r="AA335" s="15"/>
      <c r="AB335" s="8">
        <v>1.1305809</v>
      </c>
      <c r="AC335" s="8"/>
      <c r="AD335" s="6">
        <v>0.17492689</v>
      </c>
      <c r="AE335" s="6">
        <v>0.20987765</v>
      </c>
      <c r="AF335" s="3"/>
      <c r="AG335" s="4">
        <v>4.71</v>
      </c>
      <c r="AH335" s="4">
        <v>-4.666</v>
      </c>
      <c r="AI335" s="7">
        <v>0.41</v>
      </c>
      <c r="AJ335" s="7">
        <v>5.23</v>
      </c>
      <c r="AK335" s="14">
        <v>-26.674</v>
      </c>
      <c r="AL335" s="14">
        <v>-0.2001799</v>
      </c>
      <c r="AM335" s="14"/>
    </row>
    <row r="336">
      <c r="A336" s="46" t="s">
        <v>373</v>
      </c>
      <c r="B336" s="4">
        <v>5.68835</v>
      </c>
      <c r="C336" s="13">
        <v>-0.3061</v>
      </c>
      <c r="D336" s="3">
        <v>-0.24527729</v>
      </c>
      <c r="E336" s="4">
        <v>-0.25700396</v>
      </c>
      <c r="F336" s="5">
        <v>1.1249285</v>
      </c>
      <c r="G336" s="3"/>
      <c r="H336" s="5">
        <v>0.4099</v>
      </c>
      <c r="I336" s="5"/>
      <c r="J336" s="5">
        <v>-0.8196261</v>
      </c>
      <c r="K336" s="5">
        <v>-0.9419</v>
      </c>
      <c r="L336" s="6">
        <v>-4.1418934</v>
      </c>
      <c r="M336" s="4">
        <v>-0.85402</v>
      </c>
      <c r="N336" s="5"/>
      <c r="O336" s="6">
        <v>0.8451</v>
      </c>
      <c r="P336" s="5">
        <v>0.050972603</v>
      </c>
      <c r="Q336" s="7">
        <v>0.24414</v>
      </c>
      <c r="R336" s="5">
        <v>0.0429193</v>
      </c>
      <c r="S336" s="4" t="s">
        <v>39</v>
      </c>
      <c r="T336" s="5">
        <v>0.060908444</v>
      </c>
      <c r="U336" s="4">
        <v>2.40403</v>
      </c>
      <c r="V336" s="14">
        <v>1.0895</v>
      </c>
      <c r="W336" s="5">
        <v>-0.5749</v>
      </c>
      <c r="X336" s="5">
        <v>-2.3563278</v>
      </c>
      <c r="Y336" s="5">
        <v>-2.1130126</v>
      </c>
      <c r="Z336" s="15"/>
      <c r="AA336" s="15"/>
      <c r="AB336" s="8">
        <v>2.7739854</v>
      </c>
      <c r="AC336" s="8"/>
      <c r="AD336" s="6">
        <v>-3.9000819</v>
      </c>
      <c r="AE336" s="6">
        <v>-21.291574</v>
      </c>
      <c r="AF336" s="3"/>
      <c r="AG336" s="4">
        <v>16.020386</v>
      </c>
      <c r="AH336" s="4">
        <v>18.18343</v>
      </c>
      <c r="AI336" s="7">
        <v>0.78</v>
      </c>
      <c r="AJ336" s="7">
        <v>20.23</v>
      </c>
      <c r="AK336" s="14">
        <v>-4.66232</v>
      </c>
      <c r="AL336" s="14">
        <v>1.7572356</v>
      </c>
      <c r="AM336" s="14"/>
    </row>
    <row r="337">
      <c r="A337" s="46" t="s">
        <v>374</v>
      </c>
      <c r="B337" s="4">
        <v>6.61408</v>
      </c>
      <c r="C337" s="13">
        <v>0.1042</v>
      </c>
      <c r="D337" s="3">
        <v>-0.0040600942</v>
      </c>
      <c r="E337" s="4">
        <v>0.10938984</v>
      </c>
      <c r="F337" s="5">
        <v>0.6016266</v>
      </c>
      <c r="G337" s="3"/>
      <c r="H337" s="5">
        <v>0.8136</v>
      </c>
      <c r="I337" s="5"/>
      <c r="J337" s="5">
        <v>0.23465697</v>
      </c>
      <c r="K337" s="5">
        <v>0.1668</v>
      </c>
      <c r="L337" s="6">
        <v>8.207988</v>
      </c>
      <c r="M337" s="4">
        <v>1.1995</v>
      </c>
      <c r="N337" s="5"/>
      <c r="O337" s="6">
        <v>52.15235</v>
      </c>
      <c r="P337" s="5">
        <v>0.0017931443</v>
      </c>
      <c r="Q337" s="7" t="s">
        <v>39</v>
      </c>
      <c r="R337" s="5">
        <v>0.0</v>
      </c>
      <c r="S337" s="4">
        <v>2.15585</v>
      </c>
      <c r="T337" s="5">
        <v>0.16191235</v>
      </c>
      <c r="U337" s="4">
        <v>-2.15585</v>
      </c>
      <c r="V337" s="14">
        <v>-0.1709</v>
      </c>
      <c r="W337" s="5">
        <v>0.1108</v>
      </c>
      <c r="X337" s="5">
        <v>0.110978484</v>
      </c>
      <c r="Y337" s="5">
        <v>0.123014055</v>
      </c>
      <c r="Z337" s="6">
        <v>11.88593</v>
      </c>
      <c r="AA337" s="6" t="s">
        <v>39</v>
      </c>
      <c r="AB337" s="8">
        <v>2.516232</v>
      </c>
      <c r="AC337" s="8"/>
      <c r="AD337" s="6">
        <v>9.33398</v>
      </c>
      <c r="AE337" s="6">
        <v>12.077291</v>
      </c>
      <c r="AF337" s="3"/>
      <c r="AG337" s="4">
        <v>16.896002</v>
      </c>
      <c r="AH337" s="4">
        <v>14.48671</v>
      </c>
      <c r="AI337" s="7">
        <v>1.29</v>
      </c>
      <c r="AJ337" s="7">
        <v>12.8</v>
      </c>
      <c r="AK337" s="14">
        <v>1.55204</v>
      </c>
      <c r="AL337" s="14">
        <v>0.8105504</v>
      </c>
      <c r="AM337" s="14"/>
    </row>
    <row r="338">
      <c r="A338" s="46" t="s">
        <v>375</v>
      </c>
      <c r="B338" s="4">
        <v>137.352</v>
      </c>
      <c r="C338" s="13">
        <v>0.0921</v>
      </c>
      <c r="D338" s="3">
        <v>0.003015024</v>
      </c>
      <c r="E338" s="4">
        <v>-0.29556364</v>
      </c>
      <c r="F338" s="5">
        <v>-0.5846037</v>
      </c>
      <c r="G338" s="3"/>
      <c r="H338" s="5">
        <v>0.6816</v>
      </c>
      <c r="I338" s="5"/>
      <c r="J338" s="5">
        <v>0.010039898</v>
      </c>
      <c r="K338" s="5">
        <v>-0.2254</v>
      </c>
      <c r="L338" s="6">
        <v>-5.3268213</v>
      </c>
      <c r="M338" s="4">
        <v>12.786</v>
      </c>
      <c r="N338" s="5"/>
      <c r="O338" s="6">
        <v>1.3624</v>
      </c>
      <c r="P338" s="5">
        <v>0.0019640117</v>
      </c>
      <c r="Q338" s="7">
        <v>2.49</v>
      </c>
      <c r="R338" s="5">
        <v>0.018128604</v>
      </c>
      <c r="S338" s="4" t="s">
        <v>39</v>
      </c>
      <c r="T338" s="5">
        <v>0.12039716</v>
      </c>
      <c r="U338" s="4">
        <v>0.666</v>
      </c>
      <c r="V338" s="14">
        <v>0.0063</v>
      </c>
      <c r="W338" s="5">
        <v>-0.0977</v>
      </c>
      <c r="X338" s="5">
        <v>-0.26887706</v>
      </c>
      <c r="Y338" s="5">
        <v>0.013033657</v>
      </c>
      <c r="Z338" s="15"/>
      <c r="AA338" s="15"/>
      <c r="AB338" s="8">
        <v>0.4321412</v>
      </c>
      <c r="AC338" s="8"/>
      <c r="AD338" s="6">
        <v>43.525352</v>
      </c>
      <c r="AE338" s="6">
        <v>4.694311</v>
      </c>
      <c r="AF338" s="3"/>
      <c r="AG338" s="4">
        <v>59.35546</v>
      </c>
      <c r="AH338" s="4">
        <v>60.02146</v>
      </c>
      <c r="AI338" s="7">
        <v>10.21</v>
      </c>
      <c r="AJ338" s="7">
        <v>96.25</v>
      </c>
      <c r="AK338" s="14">
        <v>1.379</v>
      </c>
      <c r="AL338" s="14">
        <v>-1.0398831</v>
      </c>
      <c r="AM338" s="14"/>
    </row>
    <row r="339">
      <c r="A339" s="46" t="s">
        <v>376</v>
      </c>
      <c r="B339" s="4">
        <v>1.31926</v>
      </c>
      <c r="C339" s="13">
        <v>0.3444</v>
      </c>
      <c r="D339" s="3">
        <v>1.1312865</v>
      </c>
      <c r="E339" s="4">
        <v>-0.1899246</v>
      </c>
      <c r="F339" s="5">
        <v>-0.28063282</v>
      </c>
      <c r="G339" s="3"/>
      <c r="H339" s="5">
        <v>0.7665954</v>
      </c>
      <c r="I339" s="5"/>
      <c r="J339" s="5">
        <v>-16.452465</v>
      </c>
      <c r="K339" s="5">
        <v>-17.79</v>
      </c>
      <c r="L339" s="6">
        <v>-0.86956584</v>
      </c>
      <c r="M339" s="4">
        <v>-21.79312</v>
      </c>
      <c r="N339" s="5"/>
      <c r="O339" s="6">
        <v>52.15235</v>
      </c>
      <c r="P339" s="5">
        <v>0.31319073</v>
      </c>
      <c r="Q339" s="7">
        <v>10.31485</v>
      </c>
      <c r="R339" s="5">
        <v>7.8186636</v>
      </c>
      <c r="S339" s="4" t="s">
        <v>39</v>
      </c>
      <c r="T339" s="5">
        <v>0.25916764</v>
      </c>
      <c r="U339" s="4">
        <v>8.53288</v>
      </c>
      <c r="V339" s="14">
        <v>-0.2682001</v>
      </c>
      <c r="W339" s="5">
        <v>-2.3735</v>
      </c>
      <c r="X339" s="5">
        <v>0.73306566</v>
      </c>
      <c r="Y339" s="5">
        <v>0.6822204</v>
      </c>
      <c r="Z339" s="15"/>
      <c r="AA339" s="15"/>
      <c r="AB339" s="8">
        <v>28.027136</v>
      </c>
      <c r="AC339" s="8"/>
      <c r="AD339" s="6">
        <v>-2.0966482</v>
      </c>
      <c r="AE339" s="6">
        <v>-2.088182</v>
      </c>
      <c r="AF339" s="3"/>
      <c r="AG339" s="4">
        <v>41.433247</v>
      </c>
      <c r="AH339" s="4">
        <v>45.50796</v>
      </c>
      <c r="AI339" s="7">
        <v>0.3011</v>
      </c>
      <c r="AJ339" s="7">
        <v>122.8</v>
      </c>
      <c r="AK339" s="14">
        <v>-21.70508</v>
      </c>
      <c r="AL339" s="14">
        <v>-0.30892906</v>
      </c>
      <c r="AM339" s="14"/>
    </row>
    <row r="340">
      <c r="A340" s="46" t="s">
        <v>377</v>
      </c>
      <c r="B340" s="4">
        <v>0.0</v>
      </c>
      <c r="C340" s="13">
        <v>0.8388815</v>
      </c>
      <c r="D340" s="2" t="s">
        <v>39</v>
      </c>
      <c r="E340" s="4">
        <v>-0.31220615</v>
      </c>
      <c r="F340" s="5">
        <v>0.08501909</v>
      </c>
      <c r="G340" s="3"/>
      <c r="H340" s="5">
        <v>0.7665954</v>
      </c>
      <c r="I340" s="2"/>
      <c r="J340" s="2" t="s">
        <v>39</v>
      </c>
      <c r="K340" s="5">
        <v>-1.9032</v>
      </c>
      <c r="L340" s="6" t="s">
        <v>39</v>
      </c>
      <c r="M340" s="4">
        <v>-24.685</v>
      </c>
      <c r="N340" s="5"/>
      <c r="O340" s="6">
        <v>52.15235</v>
      </c>
      <c r="P340" s="2" t="s">
        <v>39</v>
      </c>
      <c r="Q340" s="7">
        <v>18.238</v>
      </c>
      <c r="R340" s="2" t="s">
        <v>39</v>
      </c>
      <c r="S340" s="4" t="s">
        <v>39</v>
      </c>
      <c r="T340" s="5">
        <v>0.20311405</v>
      </c>
      <c r="U340" s="4">
        <v>-3.169</v>
      </c>
      <c r="V340" s="14">
        <v>-0.5204</v>
      </c>
      <c r="W340" s="5">
        <v>-1.446</v>
      </c>
      <c r="X340" s="5">
        <v>-4.9945803</v>
      </c>
      <c r="Y340" s="2" t="s">
        <v>39</v>
      </c>
      <c r="Z340" s="15"/>
      <c r="AA340" s="15"/>
      <c r="AB340" s="27"/>
      <c r="AC340" s="8"/>
      <c r="AD340" s="15"/>
      <c r="AE340" s="6">
        <v>-4.980976</v>
      </c>
      <c r="AF340" s="3"/>
      <c r="AG340" s="4">
        <v>133.32</v>
      </c>
      <c r="AH340" s="4">
        <v>122.9554</v>
      </c>
      <c r="AI340" s="7">
        <v>1.05</v>
      </c>
      <c r="AJ340" s="7" t="s">
        <v>39</v>
      </c>
      <c r="AK340" s="2" t="s">
        <v>39</v>
      </c>
      <c r="AL340" s="2" t="s">
        <v>39</v>
      </c>
      <c r="AM340" s="2"/>
    </row>
    <row r="341">
      <c r="A341" s="46" t="s">
        <v>378</v>
      </c>
      <c r="B341" s="4">
        <v>10.914</v>
      </c>
      <c r="C341" s="13">
        <v>0.7632</v>
      </c>
      <c r="D341" s="3">
        <v>0.32130456</v>
      </c>
      <c r="E341" s="4">
        <v>-0.17761473</v>
      </c>
      <c r="F341" s="5">
        <v>0.69140446</v>
      </c>
      <c r="G341" s="3"/>
      <c r="H341" s="5">
        <v>0.9755</v>
      </c>
      <c r="I341" s="5"/>
      <c r="J341" s="5">
        <v>-4.009804</v>
      </c>
      <c r="K341" s="5">
        <v>-3.2284</v>
      </c>
      <c r="L341" s="6">
        <v>1.0014045</v>
      </c>
      <c r="M341" s="4">
        <v>-23.146</v>
      </c>
      <c r="N341" s="5"/>
      <c r="O341" s="6">
        <v>7.4</v>
      </c>
      <c r="P341" s="5">
        <v>0.053875756</v>
      </c>
      <c r="Q341" s="7">
        <v>12.814</v>
      </c>
      <c r="R341" s="5">
        <v>1.1740884</v>
      </c>
      <c r="S341" s="4" t="s">
        <v>39</v>
      </c>
      <c r="T341" s="5">
        <v>0.46554476</v>
      </c>
      <c r="U341" s="4">
        <v>-42.173</v>
      </c>
      <c r="V341" s="14">
        <v>-0.8716</v>
      </c>
      <c r="W341" s="5">
        <v>-0.3968</v>
      </c>
      <c r="X341" s="5">
        <v>-0.84550995</v>
      </c>
      <c r="Y341" s="5">
        <v>-0.90447456</v>
      </c>
      <c r="Z341" s="15"/>
      <c r="AA341" s="15"/>
      <c r="AB341" s="8">
        <v>35.876945</v>
      </c>
      <c r="AC341" s="8"/>
      <c r="AD341" s="6">
        <v>-7.9836392</v>
      </c>
      <c r="AE341" s="6">
        <v>-15.094962</v>
      </c>
      <c r="AF341" s="3"/>
      <c r="AG341" s="4">
        <v>393.86008</v>
      </c>
      <c r="AH341" s="4">
        <v>349.388</v>
      </c>
      <c r="AI341" s="7">
        <v>1.7</v>
      </c>
      <c r="AJ341" s="7">
        <v>230.33</v>
      </c>
      <c r="AK341" s="14">
        <v>-43.763</v>
      </c>
      <c r="AL341" s="14">
        <v>0.7920966</v>
      </c>
      <c r="AM341" s="14"/>
    </row>
    <row r="342">
      <c r="A342" s="46" t="s">
        <v>379</v>
      </c>
      <c r="B342" s="4">
        <v>0.0</v>
      </c>
      <c r="C342" s="13">
        <v>-0.3835</v>
      </c>
      <c r="D342" s="3">
        <v>-0.26643783</v>
      </c>
      <c r="E342" s="4">
        <v>-1.571098</v>
      </c>
      <c r="F342" s="5">
        <v>0.1161565</v>
      </c>
      <c r="G342" s="3"/>
      <c r="H342" s="5">
        <v>0.5139</v>
      </c>
      <c r="I342" s="5"/>
      <c r="J342" s="5">
        <v>2.5417469</v>
      </c>
      <c r="K342" s="5">
        <v>-1.5497</v>
      </c>
      <c r="L342" s="6">
        <v>3.6599145</v>
      </c>
      <c r="M342" s="4">
        <v>-26.115</v>
      </c>
      <c r="N342" s="5"/>
      <c r="O342" s="6">
        <v>7.973</v>
      </c>
      <c r="P342" s="5">
        <v>0.009312781</v>
      </c>
      <c r="Q342" s="7">
        <v>14.885</v>
      </c>
      <c r="R342" s="5">
        <v>5.7424536</v>
      </c>
      <c r="S342" s="4">
        <v>3.227</v>
      </c>
      <c r="T342" s="5">
        <v>0.11953623</v>
      </c>
      <c r="U342" s="4">
        <v>-21.061</v>
      </c>
      <c r="V342" s="14">
        <v>-1.211</v>
      </c>
      <c r="W342" s="5">
        <v>-1.5911</v>
      </c>
      <c r="X342" s="5">
        <v>-1.5221366</v>
      </c>
      <c r="Y342" s="5">
        <v>-1.1549803</v>
      </c>
      <c r="Z342" s="15"/>
      <c r="AA342" s="15"/>
      <c r="AB342" s="27"/>
      <c r="AC342" s="8"/>
      <c r="AD342" s="6">
        <v>0.7287294</v>
      </c>
      <c r="AE342" s="6">
        <v>0.47435084</v>
      </c>
      <c r="AF342" s="3"/>
      <c r="AG342" s="4">
        <v>8.673328</v>
      </c>
      <c r="AH342" s="4">
        <v>-12.387672</v>
      </c>
      <c r="AI342" s="7">
        <v>9.005</v>
      </c>
      <c r="AJ342" s="7">
        <v>16.85</v>
      </c>
      <c r="AK342" s="14">
        <v>-16.999</v>
      </c>
      <c r="AL342" s="14">
        <v>-3.5873668</v>
      </c>
      <c r="AM342" s="14"/>
    </row>
    <row r="343">
      <c r="A343" s="46" t="s">
        <v>380</v>
      </c>
      <c r="B343" s="4">
        <v>3.561</v>
      </c>
      <c r="C343" s="13">
        <v>-0.7383</v>
      </c>
      <c r="D343" s="3">
        <v>-0.20789789</v>
      </c>
      <c r="E343" s="4">
        <v>-0.16700773</v>
      </c>
      <c r="F343" s="5">
        <v>-0.720818</v>
      </c>
      <c r="G343" s="3"/>
      <c r="H343" s="5">
        <v>0.3193</v>
      </c>
      <c r="I343" s="5"/>
      <c r="J343" s="5">
        <v>-2.2603202</v>
      </c>
      <c r="K343" s="5">
        <v>-3.5998</v>
      </c>
      <c r="L343" s="6">
        <v>0.7932585</v>
      </c>
      <c r="M343" s="4">
        <v>-10.92</v>
      </c>
      <c r="N343" s="5"/>
      <c r="O343" s="6">
        <v>1.1456</v>
      </c>
      <c r="P343" s="5">
        <v>0.0659927</v>
      </c>
      <c r="Q343" s="7">
        <v>0.107</v>
      </c>
      <c r="R343" s="5">
        <v>0.030047739</v>
      </c>
      <c r="S343" s="4" t="s">
        <v>39</v>
      </c>
      <c r="T343" s="5">
        <v>0.006164196</v>
      </c>
      <c r="U343" s="4">
        <v>7.279</v>
      </c>
      <c r="V343" s="14">
        <v>1.0609</v>
      </c>
      <c r="W343" s="5">
        <v>-0.1396</v>
      </c>
      <c r="X343" s="5">
        <v>-1.0705436</v>
      </c>
      <c r="Y343" s="5">
        <v>-1.1731526</v>
      </c>
      <c r="Z343" s="15"/>
      <c r="AA343" s="15"/>
      <c r="AB343" s="8">
        <v>0.3246706</v>
      </c>
      <c r="AC343" s="8"/>
      <c r="AD343" s="6">
        <v>-1.0479752</v>
      </c>
      <c r="AE343" s="6">
        <v>-0.7724498</v>
      </c>
      <c r="AF343" s="3"/>
      <c r="AG343" s="4">
        <v>1.156152</v>
      </c>
      <c r="AH343" s="4">
        <v>8.435152</v>
      </c>
      <c r="AI343" s="7">
        <v>0.3626</v>
      </c>
      <c r="AJ343" s="7">
        <v>43.98</v>
      </c>
      <c r="AK343" s="14">
        <v>-8.049</v>
      </c>
      <c r="AL343" s="14">
        <v>-0.6901251</v>
      </c>
      <c r="AM343" s="14"/>
    </row>
    <row r="344">
      <c r="A344" s="46" t="s">
        <v>381</v>
      </c>
      <c r="B344" s="4">
        <v>5.802</v>
      </c>
      <c r="C344" s="13">
        <v>1.4774</v>
      </c>
      <c r="D344" s="3">
        <v>0.5308961</v>
      </c>
      <c r="E344" s="4">
        <v>-4.581523</v>
      </c>
      <c r="F344" s="5">
        <v>-0.33859602</v>
      </c>
      <c r="G344" s="3"/>
      <c r="H344" s="5">
        <v>-0.067</v>
      </c>
      <c r="I344" s="5"/>
      <c r="J344" s="5">
        <v>-5.5572214</v>
      </c>
      <c r="K344" s="5">
        <v>-6.0715</v>
      </c>
      <c r="L344" s="6">
        <v>-0.25040162</v>
      </c>
      <c r="M344" s="4">
        <v>-26.147</v>
      </c>
      <c r="N344" s="5"/>
      <c r="O344" s="6">
        <v>2.6034</v>
      </c>
      <c r="P344" s="5">
        <v>0.42726645</v>
      </c>
      <c r="Q344" s="7">
        <v>11.799</v>
      </c>
      <c r="R344" s="5">
        <v>2.0336092</v>
      </c>
      <c r="S344" s="4" t="s">
        <v>39</v>
      </c>
      <c r="T344" s="5">
        <v>0.3132246</v>
      </c>
      <c r="U344" s="4">
        <v>0.386</v>
      </c>
      <c r="V344" s="14">
        <v>0.0303</v>
      </c>
      <c r="W344" s="5">
        <v>-1.1907</v>
      </c>
      <c r="X344" s="5">
        <v>-2.8821173</v>
      </c>
      <c r="Y344" s="5">
        <v>-2.532239</v>
      </c>
      <c r="Z344" s="15"/>
      <c r="AA344" s="15"/>
      <c r="AB344" s="8">
        <v>1.3175209</v>
      </c>
      <c r="AC344" s="8"/>
      <c r="AD344" s="6">
        <v>-0.24905424</v>
      </c>
      <c r="AE344" s="6">
        <v>-0.30711958</v>
      </c>
      <c r="AF344" s="3"/>
      <c r="AG344" s="4">
        <v>7.6442556</v>
      </c>
      <c r="AH344" s="4">
        <v>8.030256</v>
      </c>
      <c r="AI344" s="7">
        <v>1.88</v>
      </c>
      <c r="AJ344" s="7">
        <v>8.01</v>
      </c>
      <c r="AK344" s="14">
        <v>-32.243</v>
      </c>
      <c r="AL344" s="14">
        <v>-0.39951578</v>
      </c>
      <c r="AM344" s="14"/>
    </row>
    <row r="345">
      <c r="A345" s="46" t="s">
        <v>382</v>
      </c>
      <c r="B345" s="4">
        <v>3.0</v>
      </c>
      <c r="C345" s="13">
        <v>0.3106</v>
      </c>
      <c r="D345" s="2" t="s">
        <v>39</v>
      </c>
      <c r="E345" s="4">
        <v>-0.046679787</v>
      </c>
      <c r="F345" s="5">
        <v>-0.54851276</v>
      </c>
      <c r="G345" s="3"/>
      <c r="H345" s="5">
        <v>0.4</v>
      </c>
      <c r="I345" s="5"/>
      <c r="J345" s="5">
        <v>-7.0333333</v>
      </c>
      <c r="K345" s="5">
        <v>-6.9</v>
      </c>
      <c r="L345" s="6">
        <v>-1.6652067</v>
      </c>
      <c r="M345" s="4">
        <v>-17.9</v>
      </c>
      <c r="N345" s="5"/>
      <c r="O345" s="6">
        <v>4.0236</v>
      </c>
      <c r="P345" s="5">
        <v>0.013932702</v>
      </c>
      <c r="Q345" s="7" t="s">
        <v>39</v>
      </c>
      <c r="R345" s="5">
        <v>0.0</v>
      </c>
      <c r="S345" s="4">
        <v>4.68</v>
      </c>
      <c r="T345" s="5">
        <v>0.0</v>
      </c>
      <c r="U345" s="4">
        <v>0.0</v>
      </c>
      <c r="V345" s="14">
        <v>1.0769</v>
      </c>
      <c r="W345" s="5">
        <v>-3.8455</v>
      </c>
      <c r="X345" s="5">
        <v>25.262774</v>
      </c>
      <c r="Y345" s="5">
        <v>20.780293</v>
      </c>
      <c r="Z345" s="15"/>
      <c r="AA345" s="15"/>
      <c r="AB345" s="8">
        <v>11.522591</v>
      </c>
      <c r="AC345" s="8"/>
      <c r="AD345" s="6">
        <v>-1.6382831</v>
      </c>
      <c r="AE345" s="6">
        <v>-1.9311606</v>
      </c>
      <c r="AF345" s="3"/>
      <c r="AG345" s="4">
        <v>27.313667</v>
      </c>
      <c r="AH345" s="4">
        <v>25.784101</v>
      </c>
      <c r="AI345" s="7" t="s">
        <v>39</v>
      </c>
      <c r="AJ345" s="7" t="s">
        <v>39</v>
      </c>
      <c r="AK345" s="14">
        <v>-21.1</v>
      </c>
      <c r="AL345" s="14">
        <v>-0.45915464</v>
      </c>
      <c r="AM345" s="14"/>
    </row>
    <row r="346">
      <c r="A346" s="46" t="s">
        <v>383</v>
      </c>
      <c r="B346" s="4">
        <v>0.5177</v>
      </c>
      <c r="C346" s="13">
        <v>3.9574</v>
      </c>
      <c r="D346" s="3">
        <v>1.66265</v>
      </c>
      <c r="E346" s="4">
        <v>-0.0083157895</v>
      </c>
      <c r="F346" s="5">
        <v>0.551478</v>
      </c>
      <c r="G346" s="3"/>
      <c r="H346" s="5">
        <v>0.1886</v>
      </c>
      <c r="I346" s="5"/>
      <c r="J346" s="5">
        <v>-0.6613483</v>
      </c>
      <c r="K346" s="5">
        <v>-0.938</v>
      </c>
      <c r="L346" s="6">
        <v>0.520462</v>
      </c>
      <c r="M346" s="4">
        <v>-0.30381</v>
      </c>
      <c r="N346" s="5"/>
      <c r="O346" s="6">
        <v>7.0382</v>
      </c>
      <c r="P346" s="5">
        <v>0.115240484</v>
      </c>
      <c r="Q346" s="7" t="s">
        <v>39</v>
      </c>
      <c r="R346" s="5">
        <v>0.0</v>
      </c>
      <c r="S346" s="4">
        <v>0.25891</v>
      </c>
      <c r="T346" s="5">
        <v>0.2663875</v>
      </c>
      <c r="U346" s="4">
        <v>0.28941</v>
      </c>
      <c r="V346" s="14">
        <v>0.8731</v>
      </c>
      <c r="W346" s="5">
        <v>-0.2806</v>
      </c>
      <c r="X346" s="5">
        <v>-1.2678895</v>
      </c>
      <c r="Y346" s="5">
        <v>-1.0328828</v>
      </c>
      <c r="Z346" s="15"/>
      <c r="AA346" s="6" t="s">
        <v>39</v>
      </c>
      <c r="AB346" s="8">
        <v>3.1639946</v>
      </c>
      <c r="AC346" s="8"/>
      <c r="AD346" s="6">
        <v>-5.629447</v>
      </c>
      <c r="AE346" s="6">
        <v>-6.3441296</v>
      </c>
      <c r="AF346" s="3"/>
      <c r="AG346" s="4">
        <v>1.638</v>
      </c>
      <c r="AH346" s="4">
        <v>1.92741</v>
      </c>
      <c r="AI346" s="7">
        <v>0.117</v>
      </c>
      <c r="AJ346" s="7">
        <v>50.54</v>
      </c>
      <c r="AK346" s="14">
        <v>-0.34238</v>
      </c>
      <c r="AL346" s="14">
        <v>1.16154</v>
      </c>
      <c r="AM346" s="14"/>
    </row>
    <row r="347">
      <c r="A347" s="46" t="s">
        <v>384</v>
      </c>
      <c r="B347" s="4">
        <v>87.223</v>
      </c>
      <c r="C347" s="13">
        <v>0.0858</v>
      </c>
      <c r="D347" s="3">
        <v>0.02801104</v>
      </c>
      <c r="E347" s="4">
        <v>-0.0017220802</v>
      </c>
      <c r="F347" s="5">
        <v>-1.133893</v>
      </c>
      <c r="G347" s="3"/>
      <c r="H347" s="5">
        <v>0.5977</v>
      </c>
      <c r="I347" s="5"/>
      <c r="J347" s="5">
        <v>-0.0014101785</v>
      </c>
      <c r="K347" s="5">
        <v>-0.0101</v>
      </c>
      <c r="L347" s="6">
        <v>-19.075222</v>
      </c>
      <c r="M347" s="4">
        <v>6.259</v>
      </c>
      <c r="N347" s="5"/>
      <c r="O347" s="6">
        <v>32.5322</v>
      </c>
      <c r="P347" s="5">
        <v>0.01757564</v>
      </c>
      <c r="Q347" s="7">
        <v>0.8</v>
      </c>
      <c r="R347" s="5">
        <v>0.009171893</v>
      </c>
      <c r="S347" s="4" t="s">
        <v>39</v>
      </c>
      <c r="T347" s="5">
        <v>0.39427477</v>
      </c>
      <c r="U347" s="4">
        <v>-31.579</v>
      </c>
      <c r="V347" s="14">
        <v>-1.1916</v>
      </c>
      <c r="W347" s="5">
        <v>-0.0038</v>
      </c>
      <c r="X347" s="5">
        <v>-0.011433531</v>
      </c>
      <c r="Y347" s="5">
        <v>-0.004641334</v>
      </c>
      <c r="Z347" s="6"/>
      <c r="AA347" s="6" t="s">
        <v>39</v>
      </c>
      <c r="AB347" s="8">
        <v>0.34293133</v>
      </c>
      <c r="AC347" s="8"/>
      <c r="AD347" s="6">
        <v>13.5569105</v>
      </c>
      <c r="AE347" s="6">
        <v>-0.26641637</v>
      </c>
      <c r="AF347" s="3"/>
      <c r="AG347" s="4">
        <v>30.439875</v>
      </c>
      <c r="AH347" s="4">
        <v>-1.6675</v>
      </c>
      <c r="AI347" s="7">
        <v>0.169</v>
      </c>
      <c r="AJ347" s="7">
        <v>175.95</v>
      </c>
      <c r="AK347" s="14">
        <v>-0.123</v>
      </c>
      <c r="AL347" s="14">
        <v>-1.0543046</v>
      </c>
      <c r="AM347" s="14"/>
    </row>
    <row r="348">
      <c r="A348" s="46" t="s">
        <v>385</v>
      </c>
      <c r="B348" s="4">
        <v>27.39317</v>
      </c>
      <c r="C348" s="13">
        <v>-0.158</v>
      </c>
      <c r="D348" s="3">
        <v>-0.12504104</v>
      </c>
      <c r="E348" s="4">
        <v>-0.679228</v>
      </c>
      <c r="F348" s="5">
        <v>3.0420196</v>
      </c>
      <c r="G348" s="3"/>
      <c r="H348" s="5">
        <v>0.2194</v>
      </c>
      <c r="I348" s="5"/>
      <c r="J348" s="5">
        <v>-0.3195782</v>
      </c>
      <c r="K348" s="5">
        <v>-0.384</v>
      </c>
      <c r="L348" s="6">
        <v>-22.758999</v>
      </c>
      <c r="M348" s="4">
        <v>0.27013</v>
      </c>
      <c r="N348" s="5"/>
      <c r="O348" s="6">
        <v>4.0085</v>
      </c>
      <c r="P348" s="5">
        <v>0.001111591</v>
      </c>
      <c r="Q348" s="7" t="s">
        <v>39</v>
      </c>
      <c r="R348" s="5">
        <v>0.0</v>
      </c>
      <c r="S348" s="4" t="s">
        <v>39</v>
      </c>
      <c r="T348" s="5">
        <v>0.021137461</v>
      </c>
      <c r="U348" s="4">
        <v>3.09949</v>
      </c>
      <c r="V348" s="14">
        <v>0.9501226</v>
      </c>
      <c r="W348" s="5">
        <v>-0.486</v>
      </c>
      <c r="X348" s="5">
        <v>-3.3417969</v>
      </c>
      <c r="Y348" s="5">
        <v>-2.6835449</v>
      </c>
      <c r="Z348" s="15"/>
      <c r="AA348" s="15"/>
      <c r="AB348" s="8">
        <v>0.023846611</v>
      </c>
      <c r="AC348" s="8"/>
      <c r="AD348" s="6">
        <v>-0.42867416</v>
      </c>
      <c r="AE348" s="6">
        <v>13.892293</v>
      </c>
      <c r="AF348" s="3"/>
      <c r="AG348" s="4">
        <v>0.6531835</v>
      </c>
      <c r="AH348" s="4">
        <v>3.752725</v>
      </c>
      <c r="AI348" s="7">
        <v>0.0407</v>
      </c>
      <c r="AJ348" s="7">
        <v>16.05</v>
      </c>
      <c r="AK348" s="14">
        <v>-8.75426</v>
      </c>
      <c r="AL348" s="14">
        <v>23.438223</v>
      </c>
      <c r="AM348" s="14"/>
    </row>
    <row r="349">
      <c r="A349" s="46" t="s">
        <v>386</v>
      </c>
      <c r="B349" s="4">
        <v>0.0</v>
      </c>
      <c r="C349" s="13">
        <v>0.8388815</v>
      </c>
      <c r="D349" s="2" t="s">
        <v>39</v>
      </c>
      <c r="E349" s="4">
        <v>-0.019966332</v>
      </c>
      <c r="F349" s="5">
        <v>0.14332406</v>
      </c>
      <c r="G349" s="3"/>
      <c r="H349" s="5">
        <v>0.2095</v>
      </c>
      <c r="I349" s="2"/>
      <c r="J349" s="2" t="s">
        <v>39</v>
      </c>
      <c r="K349" s="5">
        <v>-1.6933</v>
      </c>
      <c r="L349" s="6" t="s">
        <v>39</v>
      </c>
      <c r="M349" s="4">
        <v>-3.36084</v>
      </c>
      <c r="N349" s="5"/>
      <c r="O349" s="6">
        <v>6.4538</v>
      </c>
      <c r="P349" s="2" t="s">
        <v>39</v>
      </c>
      <c r="Q349" s="7">
        <v>1.76909</v>
      </c>
      <c r="R349" s="2" t="s">
        <v>39</v>
      </c>
      <c r="S349" s="4" t="s">
        <v>39</v>
      </c>
      <c r="T349" s="5">
        <v>0.9565571</v>
      </c>
      <c r="U349" s="4">
        <v>-3.7379</v>
      </c>
      <c r="V349" s="14">
        <v>-5.2232</v>
      </c>
      <c r="W349" s="5">
        <v>-0.6704</v>
      </c>
      <c r="X349" s="5">
        <v>-4.8146973</v>
      </c>
      <c r="Y349" s="2" t="s">
        <v>39</v>
      </c>
      <c r="Z349" s="15"/>
      <c r="AA349" s="6" t="s">
        <v>39</v>
      </c>
      <c r="AB349" s="27"/>
      <c r="AC349" s="8"/>
      <c r="AD349" s="15"/>
      <c r="AE349" s="6">
        <v>-1.2755055</v>
      </c>
      <c r="AF349" s="3"/>
      <c r="AG349" s="4">
        <v>8.02467</v>
      </c>
      <c r="AH349" s="4">
        <v>4.28677</v>
      </c>
      <c r="AI349" s="7">
        <v>0.079</v>
      </c>
      <c r="AJ349" s="7">
        <v>172.57</v>
      </c>
      <c r="AK349" s="2" t="s">
        <v>39</v>
      </c>
      <c r="AL349" s="2" t="s">
        <v>39</v>
      </c>
      <c r="AM349" s="2"/>
    </row>
    <row r="350">
      <c r="A350" s="46" t="s">
        <v>387</v>
      </c>
      <c r="B350" s="4">
        <v>1.12883</v>
      </c>
      <c r="C350" s="13">
        <v>-0.0732</v>
      </c>
      <c r="D350" s="3">
        <v>-0.18658185</v>
      </c>
      <c r="E350" s="4">
        <v>0.0</v>
      </c>
      <c r="F350" s="5">
        <v>-1.1263912</v>
      </c>
      <c r="G350" s="2"/>
      <c r="H350" s="5">
        <v>0.6538</v>
      </c>
      <c r="I350" s="5"/>
      <c r="J350" s="5">
        <v>-0.05811327</v>
      </c>
      <c r="K350" s="5">
        <v>-0.0945</v>
      </c>
      <c r="L350" s="6">
        <v>1.0</v>
      </c>
      <c r="M350" s="4">
        <v>0.0</v>
      </c>
      <c r="N350" s="5"/>
      <c r="O350" s="6">
        <v>3.4479</v>
      </c>
      <c r="P350" s="5">
        <v>0.002391857</v>
      </c>
      <c r="Q350" s="7" t="s">
        <v>39</v>
      </c>
      <c r="R350" s="5">
        <v>0.0</v>
      </c>
      <c r="S350" s="4" t="s">
        <v>39</v>
      </c>
      <c r="T350" s="5">
        <v>0.011014512</v>
      </c>
      <c r="U350" s="4">
        <v>0.0</v>
      </c>
      <c r="V350" s="14">
        <v>-0.0183</v>
      </c>
      <c r="W350" s="5">
        <v>-0.0346</v>
      </c>
      <c r="X350" s="5">
        <v>-0.056857638</v>
      </c>
      <c r="Y350" s="5">
        <v>-0.01437991</v>
      </c>
      <c r="Z350" s="15"/>
      <c r="AA350" s="15"/>
      <c r="AB350" s="8">
        <v>0.010630475</v>
      </c>
      <c r="AC350" s="8"/>
      <c r="AD350" s="15"/>
      <c r="AE350" s="15"/>
      <c r="AF350" s="3"/>
      <c r="AG350" s="4">
        <v>0.0119976</v>
      </c>
      <c r="AH350" s="4">
        <v>0.012</v>
      </c>
      <c r="AI350" s="7">
        <v>6.0E-4</v>
      </c>
      <c r="AJ350" s="7">
        <v>20.0</v>
      </c>
      <c r="AK350" s="14">
        <v>0.0</v>
      </c>
      <c r="AL350" s="14">
        <v>-0.84868056</v>
      </c>
      <c r="AM350" s="2"/>
    </row>
    <row r="351">
      <c r="A351" s="36" t="s">
        <v>388</v>
      </c>
      <c r="B351" s="4">
        <v>27.76917</v>
      </c>
      <c r="C351" s="13">
        <v>0.1649</v>
      </c>
      <c r="D351" s="3">
        <v>0.12764552</v>
      </c>
      <c r="E351" s="4">
        <v>0.2567591</v>
      </c>
      <c r="F351" s="5">
        <v>-1.6097239</v>
      </c>
      <c r="G351" s="3"/>
      <c r="H351" s="5">
        <v>0.4093</v>
      </c>
      <c r="I351" s="5"/>
      <c r="J351" s="5">
        <v>0.19497775</v>
      </c>
      <c r="K351" s="5">
        <v>0.0992</v>
      </c>
      <c r="L351" s="6">
        <v>-11.052692</v>
      </c>
      <c r="M351" s="4">
        <v>0.71535</v>
      </c>
      <c r="N351" s="5"/>
      <c r="O351" s="6">
        <v>1.9004</v>
      </c>
      <c r="P351" s="5">
        <v>0.04589082</v>
      </c>
      <c r="Q351" s="7">
        <v>3.10241</v>
      </c>
      <c r="R351" s="5">
        <v>0.11172138</v>
      </c>
      <c r="S351" s="4" t="s">
        <v>39</v>
      </c>
      <c r="T351" s="5">
        <v>0.08498119</v>
      </c>
      <c r="U351" s="4">
        <v>5.60435</v>
      </c>
      <c r="V351" s="14">
        <v>0.18806013</v>
      </c>
      <c r="W351" s="5">
        <v>0.0507</v>
      </c>
      <c r="X351" s="5">
        <v>0.077973306</v>
      </c>
      <c r="Y351" s="5">
        <v>0.18168515</v>
      </c>
      <c r="Z351" s="6">
        <v>25.78292</v>
      </c>
      <c r="AA351" s="15"/>
      <c r="AB351" s="8">
        <v>2.1574621</v>
      </c>
      <c r="AC351" s="8"/>
      <c r="AD351" s="6">
        <v>12.100272</v>
      </c>
      <c r="AE351" s="6">
        <v>91.58503</v>
      </c>
      <c r="AF351" s="3"/>
      <c r="AG351" s="4">
        <v>58.978947</v>
      </c>
      <c r="AH351" s="4">
        <v>65.51535</v>
      </c>
      <c r="AI351" s="7">
        <v>6.62</v>
      </c>
      <c r="AJ351" s="7">
        <v>9.05</v>
      </c>
      <c r="AK351" s="14">
        <v>5.41437</v>
      </c>
      <c r="AL351" s="14">
        <v>-10.568561</v>
      </c>
      <c r="AM351" s="14"/>
    </row>
    <row r="352">
      <c r="A352" s="47" t="s">
        <v>389</v>
      </c>
      <c r="B352" s="14">
        <v>254.794</v>
      </c>
      <c r="C352" s="13">
        <v>0.189</v>
      </c>
      <c r="D352" s="2">
        <v>0.17481974</v>
      </c>
      <c r="E352" s="4">
        <v>0.35799578</v>
      </c>
      <c r="F352" s="2">
        <v>0.3054863</v>
      </c>
      <c r="G352" s="2"/>
      <c r="H352" s="5">
        <v>0.5789</v>
      </c>
      <c r="I352" s="2"/>
      <c r="J352" s="2">
        <v>0.19011045</v>
      </c>
      <c r="K352" s="5">
        <v>0.0825</v>
      </c>
      <c r="L352" s="6">
        <v>1.3574615</v>
      </c>
      <c r="M352" s="4">
        <v>5.385</v>
      </c>
      <c r="N352" s="2"/>
      <c r="O352" s="6">
        <v>22.401</v>
      </c>
      <c r="P352" s="2">
        <v>0.169066</v>
      </c>
      <c r="Q352" s="7">
        <v>3.222</v>
      </c>
      <c r="R352" s="2">
        <v>0.01264551</v>
      </c>
      <c r="S352" s="4" t="s">
        <v>39</v>
      </c>
      <c r="T352" s="2">
        <v>0.054966398</v>
      </c>
      <c r="U352" s="4">
        <v>10.016</v>
      </c>
      <c r="V352" s="14">
        <v>0.075</v>
      </c>
      <c r="W352" s="5">
        <v>0.0734</v>
      </c>
      <c r="X352" s="2">
        <v>0.101872645</v>
      </c>
      <c r="Y352" s="2">
        <v>0.36254567</v>
      </c>
      <c r="Z352" s="6">
        <v>20.335434</v>
      </c>
      <c r="AA352" s="6">
        <v>19.554123</v>
      </c>
      <c r="AB352" s="8">
        <v>1.0863113</v>
      </c>
      <c r="AC352" s="8"/>
      <c r="AD352" s="6">
        <v>5.9208817</v>
      </c>
      <c r="AE352" s="6">
        <v>53.25935</v>
      </c>
      <c r="AF352" s="2"/>
      <c r="AG352" s="4">
        <v>276.39017</v>
      </c>
      <c r="AH352" s="4">
        <v>286.8016</v>
      </c>
      <c r="AI352" s="7">
        <v>7.28</v>
      </c>
      <c r="AJ352" s="7">
        <v>38.02</v>
      </c>
      <c r="AK352" s="2">
        <v>48.439</v>
      </c>
      <c r="AL352" s="2">
        <v>0.16269413</v>
      </c>
      <c r="AM352" s="2"/>
    </row>
    <row r="353">
      <c r="A353" s="9" t="s">
        <v>390</v>
      </c>
      <c r="B353" s="16">
        <v>263.333</v>
      </c>
      <c r="C353" s="29">
        <v>0.1259</v>
      </c>
      <c r="D353" s="30">
        <v>0.05419457</v>
      </c>
      <c r="E353" s="16">
        <v>35.03118</v>
      </c>
      <c r="F353" s="20">
        <v>-7.0986524</v>
      </c>
      <c r="G353" s="30"/>
      <c r="H353" s="20">
        <v>0.3324</v>
      </c>
      <c r="I353" s="20"/>
      <c r="J353" s="20">
        <v>0.1773496</v>
      </c>
      <c r="K353" s="20">
        <v>0.1524</v>
      </c>
      <c r="L353" s="21">
        <v>-36.971302</v>
      </c>
      <c r="M353" s="16">
        <v>19.332</v>
      </c>
      <c r="N353" s="20"/>
      <c r="O353" s="21">
        <v>6.8425</v>
      </c>
      <c r="P353" s="20">
        <v>0.11304318</v>
      </c>
      <c r="Q353" s="22" t="s">
        <v>39</v>
      </c>
      <c r="R353" s="20">
        <v>0.0</v>
      </c>
      <c r="S353" s="16">
        <v>3.409</v>
      </c>
      <c r="T353" s="20">
        <v>0.07155365</v>
      </c>
      <c r="U353" s="16">
        <v>-7.962</v>
      </c>
      <c r="V353" s="20">
        <v>-0.0788</v>
      </c>
      <c r="W353" s="20">
        <v>0.1819</v>
      </c>
      <c r="X353" s="20">
        <v>0.32256117</v>
      </c>
      <c r="Y353" s="20">
        <v>0.46239147</v>
      </c>
      <c r="Z353" s="21">
        <v>15.465612</v>
      </c>
      <c r="AA353" s="32"/>
      <c r="AB353" s="23">
        <v>1.9133728</v>
      </c>
      <c r="AC353" s="23"/>
      <c r="AD353" s="21">
        <v>10.618222</v>
      </c>
      <c r="AE353" s="21">
        <v>25.651365</v>
      </c>
      <c r="AF353" s="30"/>
      <c r="AG353" s="16">
        <v>503.8542</v>
      </c>
      <c r="AH353" s="16">
        <v>495.89218</v>
      </c>
      <c r="AI353" s="22">
        <v>419.99</v>
      </c>
      <c r="AJ353" s="22">
        <v>0.93</v>
      </c>
      <c r="AK353" s="23">
        <v>46.702</v>
      </c>
      <c r="AL353" s="20">
        <v>-13.517287</v>
      </c>
      <c r="AM353" s="34"/>
      <c r="AN353" s="24"/>
      <c r="AO353" s="24"/>
      <c r="AP353" s="24"/>
      <c r="AQ353" s="24"/>
      <c r="AR353" s="24"/>
      <c r="AS353" s="24"/>
      <c r="AT353" s="24"/>
    </row>
    <row r="354">
      <c r="A354" s="9" t="s">
        <v>391</v>
      </c>
      <c r="B354" s="4">
        <v>252.15385</v>
      </c>
      <c r="C354" s="13">
        <v>-0.0422</v>
      </c>
      <c r="D354" s="3">
        <v>0.0695034</v>
      </c>
      <c r="E354" s="4">
        <v>15.863944</v>
      </c>
      <c r="F354" s="5">
        <v>-0.107357144</v>
      </c>
      <c r="G354" s="3"/>
      <c r="H354" s="5">
        <v>0.3664</v>
      </c>
      <c r="I354" s="5"/>
      <c r="J354" s="5">
        <v>0.35483292</v>
      </c>
      <c r="K354" s="5">
        <v>0.2751</v>
      </c>
      <c r="L354" s="6">
        <v>0.31760433</v>
      </c>
      <c r="M354" s="4">
        <v>36.79437</v>
      </c>
      <c r="N354" s="5"/>
      <c r="O354" s="6">
        <v>2.4387</v>
      </c>
      <c r="P354" s="5">
        <v>0.13677979</v>
      </c>
      <c r="Q354" s="7" t="s">
        <v>39</v>
      </c>
      <c r="R354" s="5">
        <v>0.0</v>
      </c>
      <c r="S354" s="4" t="s">
        <v>39</v>
      </c>
      <c r="T354" s="5">
        <v>0.058230717</v>
      </c>
      <c r="U354" s="4">
        <v>-27.14678</v>
      </c>
      <c r="V354" s="5">
        <v>-0.0661</v>
      </c>
      <c r="W354" s="5">
        <v>0.1308</v>
      </c>
      <c r="X354" s="5">
        <v>0.1445242</v>
      </c>
      <c r="Y354" s="5">
        <v>0.21794522</v>
      </c>
      <c r="Z354" s="6">
        <v>10.633174</v>
      </c>
      <c r="AA354" s="6" t="s">
        <v>39</v>
      </c>
      <c r="AB354" s="8">
        <v>2.501959</v>
      </c>
      <c r="AC354" s="8"/>
      <c r="AD354" s="6">
        <v>6.7476845</v>
      </c>
      <c r="AE354" s="6">
        <v>16.408262</v>
      </c>
      <c r="AF354" s="3"/>
      <c r="AG354" s="4">
        <v>630.87897</v>
      </c>
      <c r="AH354" s="4">
        <v>603.7322</v>
      </c>
      <c r="AI354" s="7">
        <v>245.5</v>
      </c>
      <c r="AJ354" s="7">
        <v>3.74</v>
      </c>
      <c r="AK354" s="8">
        <v>89.47249</v>
      </c>
      <c r="AL354" s="5">
        <v>0.010673623</v>
      </c>
      <c r="AM354" s="14"/>
    </row>
    <row r="355">
      <c r="A355" s="9" t="s">
        <v>392</v>
      </c>
      <c r="B355" s="4">
        <v>663.346</v>
      </c>
      <c r="C355" s="13">
        <v>0.1593</v>
      </c>
      <c r="D355" s="3">
        <v>0.07521388</v>
      </c>
      <c r="E355" s="4">
        <v>7.612245</v>
      </c>
      <c r="F355" s="5">
        <v>0.13119428</v>
      </c>
      <c r="G355" s="3"/>
      <c r="H355" s="5">
        <v>0.3204</v>
      </c>
      <c r="I355" s="5"/>
      <c r="J355" s="5">
        <v>0.10776277</v>
      </c>
      <c r="K355" s="5">
        <v>0.0742</v>
      </c>
      <c r="L355" s="6">
        <v>1.4337435</v>
      </c>
      <c r="M355" s="4">
        <v>42.182</v>
      </c>
      <c r="N355" s="5"/>
      <c r="O355" s="6">
        <v>3.1217</v>
      </c>
      <c r="P355" s="5">
        <v>0.05036286</v>
      </c>
      <c r="Q355" s="7">
        <v>22.945</v>
      </c>
      <c r="R355" s="5">
        <v>0.034589794</v>
      </c>
      <c r="S355" s="4" t="s">
        <v>39</v>
      </c>
      <c r="T355" s="5">
        <v>0.113160715</v>
      </c>
      <c r="U355" s="4">
        <v>-34.093</v>
      </c>
      <c r="V355" s="5">
        <v>-0.07311309</v>
      </c>
      <c r="W355" s="5">
        <v>0.0611</v>
      </c>
      <c r="X355" s="5">
        <v>0.079990566</v>
      </c>
      <c r="Y355" s="5">
        <v>0.15329881</v>
      </c>
      <c r="Z355" s="6">
        <v>31.865765</v>
      </c>
      <c r="AA355" s="6" t="s">
        <v>39</v>
      </c>
      <c r="AB355" s="8">
        <v>1.7918146</v>
      </c>
      <c r="AC355" s="8"/>
      <c r="AD355" s="6">
        <v>16.150467</v>
      </c>
      <c r="AE355" s="6">
        <v>27.369493</v>
      </c>
      <c r="AF355" s="3"/>
      <c r="AG355" s="4">
        <v>1144.832</v>
      </c>
      <c r="AH355" s="4">
        <v>1154.5</v>
      </c>
      <c r="AI355" s="7">
        <v>242.57</v>
      </c>
      <c r="AJ355" s="7">
        <v>4.9</v>
      </c>
      <c r="AK355" s="8">
        <v>71.484</v>
      </c>
      <c r="AL355" s="5">
        <v>0.15681134</v>
      </c>
      <c r="AM355" s="14"/>
    </row>
    <row r="356">
      <c r="A356" s="9" t="s">
        <v>393</v>
      </c>
      <c r="B356" s="4">
        <v>1110.114</v>
      </c>
      <c r="C356" s="13">
        <v>0.0922</v>
      </c>
      <c r="D356" s="3">
        <v>0.09446511</v>
      </c>
      <c r="E356" s="4">
        <v>0.4787516</v>
      </c>
      <c r="F356" s="5">
        <v>-0.19247134</v>
      </c>
      <c r="G356" s="3"/>
      <c r="H356" s="5">
        <v>0.1339</v>
      </c>
      <c r="I356" s="5"/>
      <c r="J356" s="5">
        <v>0.11043911</v>
      </c>
      <c r="K356" s="5">
        <v>0.0761</v>
      </c>
      <c r="L356" s="6">
        <v>0.7107428</v>
      </c>
      <c r="M356" s="4">
        <v>26.945</v>
      </c>
      <c r="N356" s="5"/>
      <c r="O356" s="6">
        <v>1.9266</v>
      </c>
      <c r="P356" s="5">
        <v>0.016014572</v>
      </c>
      <c r="Q356" s="7" t="s">
        <v>39</v>
      </c>
      <c r="R356" s="5">
        <v>0.0</v>
      </c>
      <c r="S356" s="4" t="s">
        <v>39</v>
      </c>
      <c r="T356" s="5">
        <v>0.0056291563</v>
      </c>
      <c r="U356" s="4">
        <v>347.312</v>
      </c>
      <c r="V356" s="5">
        <v>0.35319626</v>
      </c>
      <c r="W356" s="5">
        <v>0.0068</v>
      </c>
      <c r="X356" s="5">
        <v>0.01138772</v>
      </c>
      <c r="Y356" s="5">
        <v>0.12467712</v>
      </c>
      <c r="Z356" s="6">
        <v>436.19696</v>
      </c>
      <c r="AA356" s="6">
        <v>56.332382</v>
      </c>
      <c r="AB356" s="8">
        <v>4.400045</v>
      </c>
      <c r="AC356" s="8"/>
      <c r="AD356" s="6">
        <v>42.674107</v>
      </c>
      <c r="AE356" s="6">
        <v>194.16759</v>
      </c>
      <c r="AF356" s="3"/>
      <c r="AG356" s="4">
        <v>4703.0103</v>
      </c>
      <c r="AH356" s="4">
        <v>5231.8457</v>
      </c>
      <c r="AI356" s="7">
        <v>208.83</v>
      </c>
      <c r="AJ356" s="7">
        <v>23.39</v>
      </c>
      <c r="AK356" s="8">
        <v>122.6</v>
      </c>
      <c r="AL356" s="5">
        <v>0.15999621</v>
      </c>
      <c r="AM356" s="14"/>
    </row>
    <row r="357">
      <c r="A357" s="9" t="s">
        <v>394</v>
      </c>
      <c r="B357" s="4">
        <v>302.584</v>
      </c>
      <c r="C357" s="13">
        <v>0.1181</v>
      </c>
      <c r="D357" s="3">
        <v>0.122948535</v>
      </c>
      <c r="E357" s="4">
        <v>1.216613</v>
      </c>
      <c r="F357" s="5">
        <v>-0.36699754</v>
      </c>
      <c r="G357" s="3"/>
      <c r="H357" s="5">
        <v>0.3245</v>
      </c>
      <c r="I357" s="5"/>
      <c r="J357" s="5">
        <v>0.13309363</v>
      </c>
      <c r="K357" s="5">
        <v>0.0591</v>
      </c>
      <c r="L357" s="6">
        <v>-1.3839153</v>
      </c>
      <c r="M357" s="4">
        <v>25.135</v>
      </c>
      <c r="N357" s="5"/>
      <c r="O357" s="6">
        <v>14.2873</v>
      </c>
      <c r="P357" s="5">
        <v>0.048231237</v>
      </c>
      <c r="Q357" s="7" t="s">
        <v>39</v>
      </c>
      <c r="R357" s="5">
        <v>0.0</v>
      </c>
      <c r="S357" s="4">
        <v>5.082</v>
      </c>
      <c r="T357" s="5">
        <v>0.010480792</v>
      </c>
      <c r="U357" s="4">
        <v>106.803</v>
      </c>
      <c r="V357" s="5">
        <v>0.36153302</v>
      </c>
      <c r="W357" s="5">
        <v>0.0275</v>
      </c>
      <c r="X357" s="5">
        <v>0.038423654</v>
      </c>
      <c r="Y357" s="5">
        <v>0.13632256</v>
      </c>
      <c r="Z357" s="6">
        <v>52.933838</v>
      </c>
      <c r="AA357" s="6">
        <v>29.781725</v>
      </c>
      <c r="AB357" s="8">
        <v>1.9857363</v>
      </c>
      <c r="AC357" s="8"/>
      <c r="AD357" s="6">
        <v>17.571886</v>
      </c>
      <c r="AE357" s="6">
        <v>28.154167</v>
      </c>
      <c r="AF357" s="3"/>
      <c r="AG357" s="4">
        <v>614.5558</v>
      </c>
      <c r="AH357" s="4">
        <v>707.655</v>
      </c>
      <c r="AI357" s="7">
        <v>64.4</v>
      </c>
      <c r="AJ357" s="7">
        <v>9.33</v>
      </c>
      <c r="AK357" s="8">
        <v>40.272</v>
      </c>
      <c r="AL357" s="5">
        <v>0.06969826</v>
      </c>
      <c r="AM357" s="14"/>
    </row>
    <row r="358">
      <c r="A358" s="9" t="s">
        <v>395</v>
      </c>
      <c r="B358" s="4">
        <v>52.033</v>
      </c>
      <c r="C358" s="13">
        <v>0.1652</v>
      </c>
      <c r="D358" s="3">
        <v>0.21811734</v>
      </c>
      <c r="E358" s="4">
        <v>2.5924914</v>
      </c>
      <c r="F358" s="5">
        <v>0.553692</v>
      </c>
      <c r="G358" s="3"/>
      <c r="H358" s="5">
        <v>0.4528</v>
      </c>
      <c r="I358" s="5"/>
      <c r="J358" s="5">
        <v>0.20221782</v>
      </c>
      <c r="K358" s="5">
        <v>0.1798</v>
      </c>
      <c r="L358" s="6">
        <v>3.4726486</v>
      </c>
      <c r="M358" s="4">
        <v>6.226</v>
      </c>
      <c r="N358" s="5"/>
      <c r="O358" s="6">
        <v>3.0856</v>
      </c>
      <c r="P358" s="5">
        <v>0.044221938</v>
      </c>
      <c r="Q358" s="7">
        <v>3.0</v>
      </c>
      <c r="R358" s="5">
        <v>0.05765572</v>
      </c>
      <c r="S358" s="4" t="s">
        <v>39</v>
      </c>
      <c r="T358" s="5">
        <v>0.39123753</v>
      </c>
      <c r="U358" s="4">
        <v>-15.529</v>
      </c>
      <c r="V358" s="5">
        <v>-0.4461</v>
      </c>
      <c r="W358" s="5">
        <v>0.2089</v>
      </c>
      <c r="X358" s="5">
        <v>0.21819435</v>
      </c>
      <c r="Y358" s="5">
        <v>0.3022434</v>
      </c>
      <c r="Z358" s="6">
        <v>23.722353</v>
      </c>
      <c r="AA358" s="6">
        <v>25.966349</v>
      </c>
      <c r="AB358" s="8">
        <v>3.4630907</v>
      </c>
      <c r="AC358" s="8"/>
      <c r="AD358" s="6">
        <v>15.649687</v>
      </c>
      <c r="AE358" s="6">
        <v>26.44812</v>
      </c>
      <c r="AF358" s="3"/>
      <c r="AG358" s="4">
        <v>190.7738</v>
      </c>
      <c r="AH358" s="4">
        <v>164.666</v>
      </c>
      <c r="AI358" s="7">
        <v>61.5</v>
      </c>
      <c r="AJ358" s="7">
        <v>2.93</v>
      </c>
      <c r="AK358" s="8">
        <v>10.522</v>
      </c>
      <c r="AL358" s="5">
        <v>0.51788807</v>
      </c>
      <c r="AM358" s="14"/>
    </row>
    <row r="359">
      <c r="A359" s="9" t="s">
        <v>396</v>
      </c>
      <c r="B359" s="4">
        <v>164.29112</v>
      </c>
      <c r="C359" s="13">
        <v>0.1445</v>
      </c>
      <c r="D359" s="3">
        <v>0.13504633</v>
      </c>
      <c r="E359" s="4">
        <v>4.388535</v>
      </c>
      <c r="F359" s="5">
        <v>0.26332512</v>
      </c>
      <c r="G359" s="3"/>
      <c r="H359" s="5">
        <v>0.2896</v>
      </c>
      <c r="I359" s="5"/>
      <c r="J359" s="5">
        <v>0.15158036</v>
      </c>
      <c r="K359" s="5">
        <v>0.1353</v>
      </c>
      <c r="L359" s="6">
        <v>1.4952112</v>
      </c>
      <c r="M359" s="4">
        <v>19.91388</v>
      </c>
      <c r="N359" s="5"/>
      <c r="O359" s="6">
        <v>5.5254</v>
      </c>
      <c r="P359" s="5">
        <v>0.014343075</v>
      </c>
      <c r="Q359" s="7" t="s">
        <v>39</v>
      </c>
      <c r="R359" s="5">
        <v>0.0</v>
      </c>
      <c r="S359" s="4" t="s">
        <v>39</v>
      </c>
      <c r="T359" s="5">
        <v>0.022245197</v>
      </c>
      <c r="U359" s="4">
        <v>11.7886</v>
      </c>
      <c r="V359" s="5">
        <v>0.1462</v>
      </c>
      <c r="W359" s="5">
        <v>0.1297</v>
      </c>
      <c r="X359" s="5">
        <v>0.19318268</v>
      </c>
      <c r="Y359" s="5">
        <v>0.3088</v>
      </c>
      <c r="Z359" s="6">
        <v>14.687542</v>
      </c>
      <c r="AA359" s="6">
        <v>16.738136</v>
      </c>
      <c r="AB359" s="8">
        <v>1.3927824</v>
      </c>
      <c r="AC359" s="8"/>
      <c r="AD359" s="6">
        <v>9.66178</v>
      </c>
      <c r="AE359" s="6">
        <v>12.082526</v>
      </c>
      <c r="AF359" s="3"/>
      <c r="AG359" s="4">
        <v>228.82162</v>
      </c>
      <c r="AH359" s="4">
        <v>240.61021</v>
      </c>
      <c r="AI359" s="7">
        <v>81.37</v>
      </c>
      <c r="AJ359" s="7">
        <v>3.55</v>
      </c>
      <c r="AK359" s="8">
        <v>24.90331</v>
      </c>
      <c r="AL359" s="5">
        <v>0.12557231</v>
      </c>
      <c r="AM359" s="14"/>
    </row>
    <row r="360">
      <c r="A360" s="9" t="s">
        <v>397</v>
      </c>
      <c r="B360" s="4">
        <v>519.991</v>
      </c>
      <c r="C360" s="13">
        <v>0.0764</v>
      </c>
      <c r="D360" s="3">
        <v>0.12488936</v>
      </c>
      <c r="E360" s="4">
        <v>3.8114464</v>
      </c>
      <c r="F360" s="5">
        <v>0.23935847</v>
      </c>
      <c r="G360" s="3"/>
      <c r="H360" s="5">
        <v>0.191</v>
      </c>
      <c r="I360" s="5"/>
      <c r="J360" s="5">
        <v>0.13809085</v>
      </c>
      <c r="K360" s="5">
        <v>0.093</v>
      </c>
      <c r="L360" s="6">
        <v>0.520662</v>
      </c>
      <c r="M360" s="4">
        <v>48.219</v>
      </c>
      <c r="N360" s="5"/>
      <c r="O360" s="6">
        <v>5.275</v>
      </c>
      <c r="P360" s="5">
        <v>0.036835253</v>
      </c>
      <c r="Q360" s="7" t="s">
        <v>39</v>
      </c>
      <c r="R360" s="5">
        <v>0.0</v>
      </c>
      <c r="S360" s="4" t="s">
        <v>39</v>
      </c>
      <c r="T360" s="5">
        <v>0.0044131763</v>
      </c>
      <c r="U360" s="4">
        <v>43.9</v>
      </c>
      <c r="V360" s="5">
        <v>0.11362695</v>
      </c>
      <c r="W360" s="5">
        <v>0.0618</v>
      </c>
      <c r="X360" s="5">
        <v>0.094804734</v>
      </c>
      <c r="Y360" s="5">
        <v>0.18585642</v>
      </c>
      <c r="Z360" s="6">
        <v>17.812136</v>
      </c>
      <c r="AA360" s="6">
        <v>20.20608</v>
      </c>
      <c r="AB360" s="8">
        <v>1.2546811</v>
      </c>
      <c r="AC360" s="8"/>
      <c r="AD360" s="6">
        <v>9.69728</v>
      </c>
      <c r="AE360" s="6">
        <v>14.440841</v>
      </c>
      <c r="AF360" s="3"/>
      <c r="AG360" s="4">
        <v>628.47125</v>
      </c>
      <c r="AH360" s="4">
        <v>696.3229</v>
      </c>
      <c r="AI360" s="7">
        <v>67.89</v>
      </c>
      <c r="AJ360" s="7">
        <v>9.61</v>
      </c>
      <c r="AK360" s="8">
        <v>71.806</v>
      </c>
      <c r="AL360" s="5">
        <v>0.041511953</v>
      </c>
      <c r="AM360" s="14"/>
    </row>
    <row r="361">
      <c r="A361" s="9" t="s">
        <v>398</v>
      </c>
      <c r="B361" s="4">
        <v>42.60054</v>
      </c>
      <c r="C361" s="13">
        <v>0.049</v>
      </c>
      <c r="D361" s="3">
        <v>0.053242926</v>
      </c>
      <c r="E361" s="4">
        <v>2.964109</v>
      </c>
      <c r="F361" s="5">
        <v>0.37910908</v>
      </c>
      <c r="G361" s="3"/>
      <c r="H361" s="5">
        <v>0.3075</v>
      </c>
      <c r="I361" s="5"/>
      <c r="J361" s="5">
        <v>0.21793105</v>
      </c>
      <c r="K361" s="5">
        <v>0.1989</v>
      </c>
      <c r="L361" s="6">
        <v>5.0977736</v>
      </c>
      <c r="M361" s="4">
        <v>20.33073</v>
      </c>
      <c r="N361" s="5"/>
      <c r="O361" s="6">
        <v>1.4568</v>
      </c>
      <c r="P361" s="5">
        <v>0.117172696</v>
      </c>
      <c r="Q361" s="7" t="s">
        <v>39</v>
      </c>
      <c r="R361" s="5">
        <v>0.0</v>
      </c>
      <c r="S361" s="4" t="s">
        <v>39</v>
      </c>
      <c r="T361" s="5">
        <v>0.2618867</v>
      </c>
      <c r="U361" s="4">
        <v>-22.22023</v>
      </c>
      <c r="V361" s="5">
        <v>-0.4359</v>
      </c>
      <c r="W361" s="5">
        <v>0.1174</v>
      </c>
      <c r="X361" s="5">
        <v>0.1709467</v>
      </c>
      <c r="Y361" s="5">
        <v>0.18211824</v>
      </c>
      <c r="Z361" s="6">
        <v>16.399532</v>
      </c>
      <c r="AA361" s="6">
        <v>15.0780115</v>
      </c>
      <c r="AB361" s="8">
        <v>3.3547354</v>
      </c>
      <c r="AC361" s="8"/>
      <c r="AD361" s="6">
        <v>13.000157</v>
      </c>
      <c r="AE361" s="6">
        <v>5.9365</v>
      </c>
      <c r="AF361" s="3"/>
      <c r="AG361" s="4">
        <v>137.92001</v>
      </c>
      <c r="AH361" s="4">
        <v>120.6932</v>
      </c>
      <c r="AI361" s="7">
        <v>48.61</v>
      </c>
      <c r="AJ361" s="7">
        <v>2.94</v>
      </c>
      <c r="AK361" s="8">
        <v>9.28398</v>
      </c>
      <c r="AL361" s="5">
        <v>0.2371415</v>
      </c>
      <c r="AM361" s="14"/>
    </row>
    <row r="362">
      <c r="A362" s="9" t="s">
        <v>399</v>
      </c>
      <c r="B362" s="4">
        <v>285.515</v>
      </c>
      <c r="C362" s="13">
        <v>0.4302</v>
      </c>
      <c r="D362" s="3">
        <v>0.14685257</v>
      </c>
      <c r="E362" s="4">
        <v>4.091289</v>
      </c>
      <c r="F362" s="5">
        <v>-0.3736932</v>
      </c>
      <c r="G362" s="3"/>
      <c r="H362" s="5">
        <v>0.2909</v>
      </c>
      <c r="I362" s="5"/>
      <c r="J362" s="5">
        <v>0.070805386</v>
      </c>
      <c r="K362" s="5">
        <v>0.0689</v>
      </c>
      <c r="L362" s="6">
        <v>1.2534817</v>
      </c>
      <c r="M362" s="4">
        <v>0.0</v>
      </c>
      <c r="N362" s="5"/>
      <c r="O362" s="6">
        <v>7.4762</v>
      </c>
      <c r="P362" s="5">
        <v>0.010103236</v>
      </c>
      <c r="Q362" s="7" t="s">
        <v>39</v>
      </c>
      <c r="R362" s="5">
        <v>0.0</v>
      </c>
      <c r="S362" s="4" t="s">
        <v>39</v>
      </c>
      <c r="T362" s="5">
        <v>0.100725636</v>
      </c>
      <c r="U362" s="4">
        <v>0.0</v>
      </c>
      <c r="V362" s="5">
        <v>0.7227</v>
      </c>
      <c r="W362" s="5">
        <v>0.0613</v>
      </c>
      <c r="X362" s="5">
        <v>0.18344316</v>
      </c>
      <c r="Y362" s="5">
        <v>0.3811682</v>
      </c>
      <c r="Z362" s="6">
        <v>9.165815</v>
      </c>
      <c r="AA362" s="15"/>
      <c r="AB362" s="8">
        <v>0.3769504</v>
      </c>
      <c r="AC362" s="8"/>
      <c r="AD362" s="6">
        <v>5.3237534</v>
      </c>
      <c r="AE362" s="6"/>
      <c r="AF362" s="3"/>
      <c r="AG362" s="4">
        <v>107.174095</v>
      </c>
      <c r="AH362" s="4">
        <v>107.625</v>
      </c>
      <c r="AI362" s="7">
        <v>37.5</v>
      </c>
      <c r="AJ362" s="7">
        <v>2.87</v>
      </c>
      <c r="AK362" s="8">
        <v>20.216</v>
      </c>
      <c r="AL362" s="5">
        <v>0.23328453</v>
      </c>
      <c r="AM362" s="14"/>
    </row>
    <row r="363">
      <c r="A363" s="9" t="s">
        <v>400</v>
      </c>
      <c r="B363" s="4">
        <v>88.866</v>
      </c>
      <c r="C363" s="13">
        <v>0.1637</v>
      </c>
      <c r="D363" s="3">
        <v>0.14457065</v>
      </c>
      <c r="E363" s="4">
        <v>2.2213209</v>
      </c>
      <c r="F363" s="5">
        <v>0.8092823</v>
      </c>
      <c r="G363" s="3"/>
      <c r="H363" s="5">
        <v>0.2803</v>
      </c>
      <c r="I363" s="5"/>
      <c r="J363" s="5">
        <v>0.20545541</v>
      </c>
      <c r="K363" s="5">
        <v>0.1758</v>
      </c>
      <c r="L363" s="6">
        <v>4.8428583</v>
      </c>
      <c r="M363" s="4">
        <v>5.027</v>
      </c>
      <c r="N363" s="5"/>
      <c r="O363" s="6">
        <v>9.0531</v>
      </c>
      <c r="P363" s="5">
        <v>0.06802376</v>
      </c>
      <c r="Q363" s="7" t="s">
        <v>39</v>
      </c>
      <c r="R363" s="5">
        <v>0.0</v>
      </c>
      <c r="S363" s="4">
        <v>13.376</v>
      </c>
      <c r="T363" s="5">
        <v>0.15655981</v>
      </c>
      <c r="U363" s="4">
        <v>-8.786</v>
      </c>
      <c r="V363" s="5">
        <v>-0.1685</v>
      </c>
      <c r="W363" s="5">
        <v>0.1523</v>
      </c>
      <c r="X363" s="5">
        <v>0.22585225</v>
      </c>
      <c r="Y363" s="5">
        <v>0.35025993</v>
      </c>
      <c r="Z363" s="6">
        <v>16.152552</v>
      </c>
      <c r="AA363" s="6" t="s">
        <v>39</v>
      </c>
      <c r="AB363" s="8">
        <v>2.139896</v>
      </c>
      <c r="AC363" s="8"/>
      <c r="AD363" s="6">
        <v>9.934166</v>
      </c>
      <c r="AE363" s="6">
        <v>36.080765</v>
      </c>
      <c r="AF363" s="3"/>
      <c r="AG363" s="4">
        <v>189.00311</v>
      </c>
      <c r="AH363" s="4">
        <v>181.378</v>
      </c>
      <c r="AI363" s="7">
        <v>35.88</v>
      </c>
      <c r="AJ363" s="7">
        <v>5.3</v>
      </c>
      <c r="AK363" s="8">
        <v>18.258</v>
      </c>
      <c r="AL363" s="5">
        <v>0.60934335</v>
      </c>
      <c r="AM363" s="14"/>
    </row>
    <row r="364">
      <c r="A364" s="9" t="s">
        <v>401</v>
      </c>
      <c r="B364" s="4">
        <v>50.85458</v>
      </c>
      <c r="C364" s="13">
        <v>-0.0723</v>
      </c>
      <c r="D364" s="3">
        <v>0.05329326</v>
      </c>
      <c r="E364" s="4">
        <v>2.4952784</v>
      </c>
      <c r="F364" s="5">
        <v>-0.07972431</v>
      </c>
      <c r="G364" s="3"/>
      <c r="H364" s="5">
        <v>0.3218</v>
      </c>
      <c r="I364" s="5"/>
      <c r="J364" s="5">
        <v>0.19378097</v>
      </c>
      <c r="K364" s="5">
        <v>0.1821</v>
      </c>
      <c r="L364" s="6">
        <v>1.1581192</v>
      </c>
      <c r="M364" s="4">
        <v>4.20903</v>
      </c>
      <c r="N364" s="5"/>
      <c r="O364" s="6">
        <v>1.7159</v>
      </c>
      <c r="P364" s="5">
        <v>0.0029100624</v>
      </c>
      <c r="Q364" s="7" t="s">
        <v>39</v>
      </c>
      <c r="R364" s="5">
        <v>0.0</v>
      </c>
      <c r="S364" s="4" t="s">
        <v>39</v>
      </c>
      <c r="T364" s="5">
        <v>0.21878012</v>
      </c>
      <c r="U364" s="4">
        <v>-14.36247</v>
      </c>
      <c r="V364" s="5">
        <v>-0.2446</v>
      </c>
      <c r="W364" s="5">
        <v>0.1231</v>
      </c>
      <c r="X364" s="5">
        <v>0.13894638</v>
      </c>
      <c r="Y364" s="5">
        <v>0.1678115</v>
      </c>
      <c r="Z364" s="6">
        <v>11.62195</v>
      </c>
      <c r="AA364" s="15"/>
      <c r="AB364" s="8">
        <v>1.8647281</v>
      </c>
      <c r="AC364" s="8"/>
      <c r="AD364" s="6">
        <v>8.165435</v>
      </c>
      <c r="AE364" s="6">
        <v>19.117825</v>
      </c>
      <c r="AF364" s="3"/>
      <c r="AG364" s="4">
        <v>97.25269</v>
      </c>
      <c r="AH364" s="4">
        <v>80.4675</v>
      </c>
      <c r="AI364" s="7">
        <v>29.25</v>
      </c>
      <c r="AJ364" s="7">
        <v>3.27</v>
      </c>
      <c r="AK364" s="8">
        <v>9.85465</v>
      </c>
      <c r="AL364" s="5">
        <v>-0.08003125</v>
      </c>
      <c r="AM364" s="14"/>
    </row>
    <row r="365">
      <c r="A365" s="9" t="s">
        <v>402</v>
      </c>
      <c r="B365" s="4">
        <v>172.525</v>
      </c>
      <c r="C365" s="13">
        <v>0.2072</v>
      </c>
      <c r="D365" s="3">
        <v>0.16345207</v>
      </c>
      <c r="E365" s="4">
        <v>1.2101158</v>
      </c>
      <c r="F365" s="5">
        <v>0.9615722</v>
      </c>
      <c r="G365" s="3"/>
      <c r="H365" s="5">
        <v>0.2426</v>
      </c>
      <c r="I365" s="5"/>
      <c r="J365" s="5">
        <v>0.13259527</v>
      </c>
      <c r="K365" s="5">
        <v>0.1042</v>
      </c>
      <c r="L365" s="6">
        <v>3.657621</v>
      </c>
      <c r="M365" s="4">
        <v>-1.995</v>
      </c>
      <c r="N365" s="5"/>
      <c r="O365" s="6">
        <v>1.8643</v>
      </c>
      <c r="P365" s="5">
        <v>0.060547747</v>
      </c>
      <c r="Q365" s="7">
        <v>1.189</v>
      </c>
      <c r="R365" s="5">
        <v>0.006891755</v>
      </c>
      <c r="S365" s="4" t="s">
        <v>39</v>
      </c>
      <c r="T365" s="5">
        <v>0.21011443</v>
      </c>
      <c r="U365" s="4">
        <v>-35.059</v>
      </c>
      <c r="V365" s="5">
        <v>-0.20539816</v>
      </c>
      <c r="W365" s="5">
        <v>0.0812</v>
      </c>
      <c r="X365" s="5">
        <v>0.09181079</v>
      </c>
      <c r="Y365" s="5">
        <v>0.13402231</v>
      </c>
      <c r="Z365" s="6">
        <v>42.921513</v>
      </c>
      <c r="AA365" s="6">
        <v>35.76396</v>
      </c>
      <c r="AB365" s="8">
        <v>3.8986988</v>
      </c>
      <c r="AC365" s="8"/>
      <c r="AD365" s="6">
        <v>27.870432</v>
      </c>
      <c r="AE365" s="6">
        <v>-319.58096</v>
      </c>
      <c r="AF365" s="3"/>
      <c r="AG365" s="4">
        <v>660.9357</v>
      </c>
      <c r="AH365" s="4">
        <v>637.564</v>
      </c>
      <c r="AI365" s="7">
        <v>51.94</v>
      </c>
      <c r="AJ365" s="7">
        <v>12.95</v>
      </c>
      <c r="AK365" s="8">
        <v>22.876</v>
      </c>
      <c r="AL365" s="5">
        <v>0.41061848</v>
      </c>
      <c r="AM365" s="14"/>
    </row>
    <row r="366">
      <c r="A366" s="9" t="s">
        <v>403</v>
      </c>
      <c r="B366" s="4">
        <v>1978.887</v>
      </c>
      <c r="C366" s="13">
        <v>0.1446</v>
      </c>
      <c r="D366" s="3">
        <v>0.42062345</v>
      </c>
      <c r="E366" s="4">
        <v>-0.2424616</v>
      </c>
      <c r="F366" s="5">
        <v>-5.9531593</v>
      </c>
      <c r="G366" s="3"/>
      <c r="H366" s="5">
        <v>0.3357</v>
      </c>
      <c r="I366" s="5"/>
      <c r="J366" s="5">
        <v>0.08556123</v>
      </c>
      <c r="K366" s="5">
        <v>0.0458</v>
      </c>
      <c r="L366" s="6">
        <v>10.348104</v>
      </c>
      <c r="M366" s="4">
        <v>59.726</v>
      </c>
      <c r="N366" s="5"/>
      <c r="O366" s="6">
        <v>3.7979</v>
      </c>
      <c r="P366" s="5">
        <v>0.026730683</v>
      </c>
      <c r="Q366" s="7" t="s">
        <v>39</v>
      </c>
      <c r="R366" s="5">
        <v>0.0</v>
      </c>
      <c r="S366" s="4" t="s">
        <v>39</v>
      </c>
      <c r="T366" s="5">
        <v>0.039180856</v>
      </c>
      <c r="U366" s="4">
        <v>640.211</v>
      </c>
      <c r="V366" s="5">
        <v>0.9791045</v>
      </c>
      <c r="W366" s="5">
        <v>-0.0064</v>
      </c>
      <c r="X366" s="5">
        <v>-0.017142447</v>
      </c>
      <c r="Y366" s="5">
        <v>0.25894284</v>
      </c>
      <c r="Z366" s="6"/>
      <c r="AA366" s="6">
        <v>21.121058</v>
      </c>
      <c r="AB366" s="8">
        <v>0.69453984</v>
      </c>
      <c r="AC366" s="8"/>
      <c r="AD366" s="6">
        <v>11.898633</v>
      </c>
      <c r="AE366" s="6">
        <v>33.731186</v>
      </c>
      <c r="AF366" s="3"/>
      <c r="AG366" s="4">
        <v>1365.1066</v>
      </c>
      <c r="AH366" s="4">
        <v>2014.6289</v>
      </c>
      <c r="AI366" s="7">
        <v>29.73</v>
      </c>
      <c r="AJ366" s="7">
        <v>46.23</v>
      </c>
      <c r="AK366" s="8">
        <v>169.316</v>
      </c>
      <c r="AL366" s="5">
        <v>0.5966128</v>
      </c>
      <c r="AM366" s="14"/>
    </row>
    <row r="367">
      <c r="A367" s="9" t="s">
        <v>404</v>
      </c>
      <c r="B367" s="4">
        <v>830.601</v>
      </c>
      <c r="C367" s="13">
        <v>0.0619</v>
      </c>
      <c r="D367" s="3">
        <v>0.07218401</v>
      </c>
      <c r="E367" s="4">
        <v>-0.08589708</v>
      </c>
      <c r="F367" s="5">
        <v>-0.5180272</v>
      </c>
      <c r="G367" s="3"/>
      <c r="H367" s="5">
        <v>0.2818</v>
      </c>
      <c r="I367" s="5"/>
      <c r="J367" s="5">
        <v>0.04290026</v>
      </c>
      <c r="K367" s="5">
        <v>0.0169</v>
      </c>
      <c r="L367" s="6">
        <v>-3.1214502</v>
      </c>
      <c r="M367" s="4">
        <v>50.545</v>
      </c>
      <c r="N367" s="5"/>
      <c r="O367" s="6">
        <v>2.9662</v>
      </c>
      <c r="P367" s="5">
        <v>0.027743766</v>
      </c>
      <c r="Q367" s="7">
        <v>32.849</v>
      </c>
      <c r="R367" s="5">
        <v>0.03954847</v>
      </c>
      <c r="S367" s="4" t="s">
        <v>39</v>
      </c>
      <c r="T367" s="5">
        <v>0.019758338</v>
      </c>
      <c r="U367" s="4">
        <v>320.54</v>
      </c>
      <c r="V367" s="5">
        <v>2.9432182</v>
      </c>
      <c r="W367" s="5">
        <v>-0.0047</v>
      </c>
      <c r="X367" s="5">
        <v>-0.028354207</v>
      </c>
      <c r="Y367" s="5">
        <v>0.3271844</v>
      </c>
      <c r="Z367" s="15"/>
      <c r="AA367" s="6">
        <v>39.93974</v>
      </c>
      <c r="AB367" s="8">
        <v>3.0981193</v>
      </c>
      <c r="AC367" s="8"/>
      <c r="AD367" s="6">
        <v>81.21239</v>
      </c>
      <c r="AE367" s="6">
        <v>57.252766</v>
      </c>
      <c r="AF367" s="3"/>
      <c r="AG367" s="4">
        <v>2373.6248</v>
      </c>
      <c r="AH367" s="4">
        <v>2893.841</v>
      </c>
      <c r="AI367" s="7">
        <v>71.58</v>
      </c>
      <c r="AJ367" s="7">
        <v>35.95</v>
      </c>
      <c r="AK367" s="8">
        <v>35.633</v>
      </c>
      <c r="AL367" s="5">
        <v>-0.14725028</v>
      </c>
      <c r="AM367" s="14"/>
    </row>
    <row r="368">
      <c r="A368" s="9" t="s">
        <v>405</v>
      </c>
      <c r="B368" s="4">
        <v>255.4968</v>
      </c>
      <c r="C368" s="13">
        <v>-0.0854</v>
      </c>
      <c r="D368" s="3">
        <v>0.021889308</v>
      </c>
      <c r="E368" s="4">
        <v>1.1986128</v>
      </c>
      <c r="F368" s="5">
        <v>-2.1502001</v>
      </c>
      <c r="G368" s="3"/>
      <c r="H368" s="5">
        <v>0.2578</v>
      </c>
      <c r="I368" s="5"/>
      <c r="J368" s="5">
        <v>0.0666062</v>
      </c>
      <c r="K368" s="5">
        <v>0.0434</v>
      </c>
      <c r="L368" s="6">
        <v>5.712506</v>
      </c>
      <c r="M368" s="4">
        <v>13.0934</v>
      </c>
      <c r="N368" s="5"/>
      <c r="O368" s="6">
        <v>3.3009</v>
      </c>
      <c r="P368" s="5">
        <v>0.014557091</v>
      </c>
      <c r="Q368" s="7">
        <v>4.28596</v>
      </c>
      <c r="R368" s="5">
        <v>0.016775005</v>
      </c>
      <c r="S368" s="4" t="s">
        <v>39</v>
      </c>
      <c r="T368" s="5">
        <v>0.0419357</v>
      </c>
      <c r="U368" s="4">
        <v>29.5426</v>
      </c>
      <c r="V368" s="5">
        <v>0.23770535</v>
      </c>
      <c r="W368" s="5">
        <v>0.0317</v>
      </c>
      <c r="X368" s="5">
        <v>0.05854069</v>
      </c>
      <c r="Y368" s="5">
        <v>0.1369274</v>
      </c>
      <c r="Z368" s="6">
        <v>15.284335</v>
      </c>
      <c r="AA368" s="6" t="s">
        <v>39</v>
      </c>
      <c r="AB368" s="8">
        <v>0.43523955</v>
      </c>
      <c r="AC368" s="8"/>
      <c r="AD368" s="6">
        <v>8.270507</v>
      </c>
      <c r="AE368" s="6">
        <v>10.749309</v>
      </c>
      <c r="AF368" s="3"/>
      <c r="AG368" s="4">
        <v>111.05629</v>
      </c>
      <c r="AH368" s="4">
        <v>140.745</v>
      </c>
      <c r="AI368" s="7">
        <v>18.32</v>
      </c>
      <c r="AJ368" s="7">
        <v>6.07</v>
      </c>
      <c r="AK368" s="8">
        <v>17.01767</v>
      </c>
      <c r="AL368" s="5">
        <v>-0.36621815</v>
      </c>
      <c r="AM368" s="14"/>
    </row>
    <row r="369">
      <c r="A369" s="9" t="s">
        <v>406</v>
      </c>
      <c r="B369" s="4">
        <v>270.234</v>
      </c>
      <c r="C369" s="13">
        <v>0.0488</v>
      </c>
      <c r="D369" s="3">
        <v>0.07212975</v>
      </c>
      <c r="E369" s="4">
        <v>2.9089851</v>
      </c>
      <c r="F369" s="5">
        <v>0.93503046</v>
      </c>
      <c r="G369" s="3"/>
      <c r="H369" s="5">
        <v>0.2308</v>
      </c>
      <c r="I369" s="5"/>
      <c r="J369" s="5">
        <v>0.069658145</v>
      </c>
      <c r="K369" s="5">
        <v>0.0499</v>
      </c>
      <c r="L369" s="6">
        <v>1.5763863</v>
      </c>
      <c r="M369" s="4">
        <v>16.596</v>
      </c>
      <c r="N369" s="5"/>
      <c r="O369" s="6">
        <v>3.3279</v>
      </c>
      <c r="P369" s="5">
        <v>0.036531303</v>
      </c>
      <c r="Q369" s="7" t="s">
        <v>39</v>
      </c>
      <c r="R369" s="5">
        <v>0.0</v>
      </c>
      <c r="S369" s="4" t="s">
        <v>39</v>
      </c>
      <c r="T369" s="5">
        <v>0.038648963</v>
      </c>
      <c r="U369" s="4">
        <v>7.57</v>
      </c>
      <c r="V369" s="5">
        <v>0.0632</v>
      </c>
      <c r="W369" s="5">
        <v>0.093</v>
      </c>
      <c r="X369" s="5">
        <v>0.14593002</v>
      </c>
      <c r="Y369" s="5">
        <v>0.1571233</v>
      </c>
      <c r="Z369" s="6">
        <v>5.1640363</v>
      </c>
      <c r="AA369" s="6" t="s">
        <v>39</v>
      </c>
      <c r="AB369" s="8">
        <v>0.33409137</v>
      </c>
      <c r="AC369" s="8"/>
      <c r="AD369" s="6">
        <v>5.1983023</v>
      </c>
      <c r="AE369" s="6">
        <v>5.8961706</v>
      </c>
      <c r="AF369" s="3"/>
      <c r="AG369" s="4">
        <v>90.282845</v>
      </c>
      <c r="AH369" s="4">
        <v>97.852844</v>
      </c>
      <c r="AI369" s="7">
        <v>24.9405</v>
      </c>
      <c r="AJ369" s="7">
        <v>6.01</v>
      </c>
      <c r="AK369" s="8">
        <v>18.824</v>
      </c>
      <c r="AL369" s="5">
        <v>0.049743474</v>
      </c>
      <c r="AM369" s="14"/>
    </row>
    <row r="370">
      <c r="A370" s="9" t="s">
        <v>407</v>
      </c>
      <c r="B370" s="4">
        <v>389.83</v>
      </c>
      <c r="C370" s="13">
        <v>0.1026</v>
      </c>
      <c r="D370" s="3">
        <v>0.10577379</v>
      </c>
      <c r="E370" s="4">
        <v>0.5203331</v>
      </c>
      <c r="F370" s="5">
        <v>0.32849044</v>
      </c>
      <c r="G370" s="3"/>
      <c r="H370" s="5">
        <v>0.3036</v>
      </c>
      <c r="I370" s="5"/>
      <c r="J370" s="5">
        <v>0.052484415</v>
      </c>
      <c r="K370" s="5">
        <v>0.0353</v>
      </c>
      <c r="L370" s="6">
        <v>1.7909763</v>
      </c>
      <c r="M370" s="4">
        <v>16.404</v>
      </c>
      <c r="N370" s="5"/>
      <c r="O370" s="6">
        <v>4.7645</v>
      </c>
      <c r="P370" s="5">
        <v>0.012469538</v>
      </c>
      <c r="Q370" s="7" t="s">
        <v>39</v>
      </c>
      <c r="R370" s="5">
        <v>0.0</v>
      </c>
      <c r="S370" s="4" t="s">
        <v>39</v>
      </c>
      <c r="T370" s="5">
        <v>0.028831247</v>
      </c>
      <c r="U370" s="4">
        <v>44.148</v>
      </c>
      <c r="V370" s="5">
        <v>0.3077</v>
      </c>
      <c r="W370" s="5">
        <v>0.0285</v>
      </c>
      <c r="X370" s="5">
        <v>0.052259248</v>
      </c>
      <c r="Y370" s="5">
        <v>0.14260125</v>
      </c>
      <c r="Z370" s="6">
        <v>48.814884</v>
      </c>
      <c r="AA370" s="6">
        <v>38.69002</v>
      </c>
      <c r="AB370" s="8">
        <v>0.9389067</v>
      </c>
      <c r="AC370" s="8"/>
      <c r="AD370" s="6">
        <v>20.047018</v>
      </c>
      <c r="AE370" s="6">
        <v>25.00378</v>
      </c>
      <c r="AF370" s="3"/>
      <c r="AG370" s="4">
        <v>380.50308</v>
      </c>
      <c r="AH370" s="4">
        <v>410.162</v>
      </c>
      <c r="AI370" s="7">
        <v>25.4</v>
      </c>
      <c r="AJ370" s="7">
        <v>14.41</v>
      </c>
      <c r="AK370" s="8">
        <v>20.46</v>
      </c>
      <c r="AL370" s="5">
        <v>0.16157602</v>
      </c>
      <c r="AM370" s="14"/>
    </row>
    <row r="371">
      <c r="A371" s="9" t="s">
        <v>408</v>
      </c>
      <c r="B371" s="4">
        <v>22.655</v>
      </c>
      <c r="C371" s="13">
        <v>0.0445</v>
      </c>
      <c r="D371" s="3">
        <v>0.081626944</v>
      </c>
      <c r="E371" s="4">
        <v>1.6807771</v>
      </c>
      <c r="F371" s="5">
        <v>0.0418304</v>
      </c>
      <c r="G371" s="3"/>
      <c r="H371" s="5">
        <v>0.481</v>
      </c>
      <c r="I371" s="5"/>
      <c r="J371" s="5">
        <v>0.32293093</v>
      </c>
      <c r="K371" s="5">
        <v>0.2874</v>
      </c>
      <c r="L371" s="6">
        <v>-1.2374333</v>
      </c>
      <c r="M371" s="4">
        <v>3.727</v>
      </c>
      <c r="N371" s="5"/>
      <c r="O371" s="6">
        <v>1.0944</v>
      </c>
      <c r="P371" s="5">
        <v>0.018715516</v>
      </c>
      <c r="Q371" s="7">
        <v>0.113</v>
      </c>
      <c r="R371" s="5">
        <v>0.0049878615</v>
      </c>
      <c r="S371" s="4" t="s">
        <v>39</v>
      </c>
      <c r="T371" s="5">
        <v>0.121093065</v>
      </c>
      <c r="U371" s="4">
        <v>-8.26</v>
      </c>
      <c r="V371" s="5">
        <v>-0.0832</v>
      </c>
      <c r="W371" s="5">
        <v>0.1277</v>
      </c>
      <c r="X371" s="5">
        <v>0.13552418</v>
      </c>
      <c r="Y371" s="5">
        <v>0.1206345</v>
      </c>
      <c r="Z371" s="6">
        <v>10.316656</v>
      </c>
      <c r="AA371" s="6" t="s">
        <v>39</v>
      </c>
      <c r="AB371" s="8">
        <v>3.7427764</v>
      </c>
      <c r="AC371" s="8"/>
      <c r="AD371" s="6">
        <v>10.46099</v>
      </c>
      <c r="AE371" s="6">
        <v>20.53464</v>
      </c>
      <c r="AF371" s="3"/>
      <c r="AG371" s="4">
        <v>81.895424</v>
      </c>
      <c r="AH371" s="4">
        <v>76.5326</v>
      </c>
      <c r="AI371" s="7">
        <v>17.52625</v>
      </c>
      <c r="AJ371" s="7">
        <v>4.89</v>
      </c>
      <c r="AK371" s="8">
        <v>7.316</v>
      </c>
      <c r="AL371" s="5">
        <v>-0.005167256</v>
      </c>
      <c r="AM371" s="14"/>
    </row>
    <row r="372">
      <c r="A372" s="9" t="s">
        <v>409</v>
      </c>
      <c r="B372" s="4">
        <v>96.606</v>
      </c>
      <c r="C372" s="13">
        <v>-0.146</v>
      </c>
      <c r="D372" s="3">
        <v>0.045463216</v>
      </c>
      <c r="E372" s="4">
        <v>0.9372442</v>
      </c>
      <c r="F372" s="5">
        <v>-0.18529499</v>
      </c>
      <c r="G372" s="3"/>
      <c r="H372" s="5">
        <v>0.2812</v>
      </c>
      <c r="I372" s="5"/>
      <c r="J372" s="5">
        <v>0.1454568</v>
      </c>
      <c r="K372" s="5">
        <v>0.1474</v>
      </c>
      <c r="L372" s="6">
        <v>0.87095356</v>
      </c>
      <c r="M372" s="4">
        <v>-9.357</v>
      </c>
      <c r="N372" s="5"/>
      <c r="O372" s="6">
        <v>1.1962</v>
      </c>
      <c r="P372" s="5">
        <v>0.0019460489</v>
      </c>
      <c r="Q372" s="7">
        <v>2.099</v>
      </c>
      <c r="R372" s="5">
        <v>0.02172743</v>
      </c>
      <c r="S372" s="4" t="s">
        <v>39</v>
      </c>
      <c r="T372" s="5">
        <v>0.12661022</v>
      </c>
      <c r="U372" s="4">
        <v>-27.874</v>
      </c>
      <c r="V372" s="5">
        <v>-0.1328086</v>
      </c>
      <c r="W372" s="5">
        <v>0.0622</v>
      </c>
      <c r="X372" s="5">
        <v>0.06546567</v>
      </c>
      <c r="Y372" s="5">
        <v>0.06695223</v>
      </c>
      <c r="Z372" s="6">
        <v>14.724017</v>
      </c>
      <c r="AA372" s="15"/>
      <c r="AB372" s="8">
        <v>2.0941556</v>
      </c>
      <c r="AC372" s="8"/>
      <c r="AD372" s="6">
        <v>12.413465</v>
      </c>
      <c r="AE372" s="6">
        <v>-18.642086</v>
      </c>
      <c r="AF372" s="3"/>
      <c r="AG372" s="4">
        <v>199.19817</v>
      </c>
      <c r="AH372" s="4">
        <v>174.434</v>
      </c>
      <c r="AI372" s="7">
        <v>13.8</v>
      </c>
      <c r="AJ372" s="7">
        <v>14.66</v>
      </c>
      <c r="AK372" s="8">
        <v>14.052</v>
      </c>
      <c r="AL372" s="5">
        <v>-0.27447337</v>
      </c>
      <c r="AM372" s="14"/>
    </row>
    <row r="373">
      <c r="A373" s="9" t="s">
        <v>410</v>
      </c>
      <c r="B373" s="4">
        <v>60.661</v>
      </c>
      <c r="C373" s="13">
        <v>-0.0964</v>
      </c>
      <c r="D373" s="3">
        <v>-0.09361103</v>
      </c>
      <c r="E373" s="4">
        <v>-0.62705183</v>
      </c>
      <c r="F373" s="5">
        <v>-0.29227862</v>
      </c>
      <c r="G373" s="3"/>
      <c r="H373" s="5">
        <v>0.0883</v>
      </c>
      <c r="I373" s="5"/>
      <c r="J373" s="5">
        <v>-0.16560888</v>
      </c>
      <c r="K373" s="5">
        <v>-0.1993</v>
      </c>
      <c r="L373" s="6">
        <v>0.19891986</v>
      </c>
      <c r="M373" s="4">
        <v>-15.923</v>
      </c>
      <c r="N373" s="5"/>
      <c r="O373" s="6">
        <v>49.2046</v>
      </c>
      <c r="P373" s="5">
        <v>0.06577537</v>
      </c>
      <c r="Q373" s="7">
        <v>1.337</v>
      </c>
      <c r="R373" s="5">
        <v>0.02204052</v>
      </c>
      <c r="S373" s="4">
        <v>16.412</v>
      </c>
      <c r="T373" s="5">
        <v>0.18004498</v>
      </c>
      <c r="U373" s="4">
        <v>-13.814</v>
      </c>
      <c r="V373" s="5">
        <v>-0.24952133</v>
      </c>
      <c r="W373" s="5">
        <v>-0.1251</v>
      </c>
      <c r="X373" s="5">
        <v>-0.20976482</v>
      </c>
      <c r="Y373" s="5">
        <v>-0.1814602</v>
      </c>
      <c r="Z373" s="15"/>
      <c r="AA373" s="15"/>
      <c r="AB373" s="8">
        <v>4.417738</v>
      </c>
      <c r="AC373" s="8"/>
      <c r="AD373" s="6">
        <v>-25.300657</v>
      </c>
      <c r="AE373" s="6">
        <v>-15.962469</v>
      </c>
      <c r="AF373" s="3"/>
      <c r="AG373" s="4">
        <v>261.65457</v>
      </c>
      <c r="AH373" s="4">
        <v>254.1704</v>
      </c>
      <c r="AI373" s="7">
        <v>14.47</v>
      </c>
      <c r="AJ373" s="7">
        <v>18.52</v>
      </c>
      <c r="AK373" s="8">
        <v>-10.046</v>
      </c>
      <c r="AL373" s="5">
        <v>-0.024754878</v>
      </c>
      <c r="AM373" s="14"/>
    </row>
    <row r="374">
      <c r="A374" s="9" t="s">
        <v>411</v>
      </c>
      <c r="B374" s="4">
        <v>27.98704</v>
      </c>
      <c r="C374" s="13">
        <v>0.1686</v>
      </c>
      <c r="D374" s="3">
        <v>0.035830695</v>
      </c>
      <c r="E374" s="4">
        <v>-0.01990535</v>
      </c>
      <c r="F374" s="5">
        <v>-0.9599652</v>
      </c>
      <c r="G374" s="3"/>
      <c r="H374" s="5">
        <v>0.2336</v>
      </c>
      <c r="I374" s="5"/>
      <c r="J374" s="5">
        <v>0.008352437</v>
      </c>
      <c r="K374" s="5">
        <v>-0.0183</v>
      </c>
      <c r="L374" s="6">
        <v>-4.477176</v>
      </c>
      <c r="M374" s="4">
        <v>2.90283</v>
      </c>
      <c r="N374" s="5"/>
      <c r="O374" s="6">
        <v>2.6956</v>
      </c>
      <c r="P374" s="5">
        <v>0.01736911</v>
      </c>
      <c r="Q374" s="7" t="s">
        <v>39</v>
      </c>
      <c r="R374" s="5">
        <v>0.0</v>
      </c>
      <c r="S374" s="4">
        <v>10.25501</v>
      </c>
      <c r="T374" s="5">
        <v>0.38215196</v>
      </c>
      <c r="U374" s="4">
        <v>-10.25501</v>
      </c>
      <c r="V374" s="5">
        <v>-0.4482</v>
      </c>
      <c r="W374" s="5">
        <v>-0.0018</v>
      </c>
      <c r="X374" s="5">
        <v>-0.0021139819</v>
      </c>
      <c r="Y374" s="5">
        <v>0.010216341</v>
      </c>
      <c r="Z374" s="6"/>
      <c r="AA374" s="6" t="s">
        <v>39</v>
      </c>
      <c r="AB374" s="8">
        <v>0.8899668</v>
      </c>
      <c r="AC374" s="8"/>
      <c r="AD374" s="6">
        <v>62.681812</v>
      </c>
      <c r="AE374" s="6">
        <v>5.0476604</v>
      </c>
      <c r="AF374" s="3"/>
      <c r="AG374" s="4">
        <v>24.920599</v>
      </c>
      <c r="AH374" s="4">
        <v>14.6525</v>
      </c>
      <c r="AI374" s="7">
        <v>10.25</v>
      </c>
      <c r="AJ374" s="7">
        <v>2.43</v>
      </c>
      <c r="AK374" s="8">
        <v>0.23376</v>
      </c>
      <c r="AL374" s="5">
        <v>-1.1871772</v>
      </c>
      <c r="AM374" s="14"/>
    </row>
    <row r="375">
      <c r="A375" s="9" t="s">
        <v>412</v>
      </c>
      <c r="B375" s="4">
        <v>8.98611</v>
      </c>
      <c r="C375" s="13">
        <v>0.0995</v>
      </c>
      <c r="D375" s="3">
        <v>-0.048152495</v>
      </c>
      <c r="E375" s="4">
        <v>1.41903</v>
      </c>
      <c r="F375" s="5">
        <v>-0.3264908</v>
      </c>
      <c r="G375" s="3"/>
      <c r="H375" s="5">
        <v>0.5701</v>
      </c>
      <c r="I375" s="5"/>
      <c r="J375" s="5">
        <v>0.21838704</v>
      </c>
      <c r="K375" s="5">
        <v>0.2167</v>
      </c>
      <c r="L375" s="6">
        <v>-3.0730324</v>
      </c>
      <c r="M375" s="4">
        <v>-0.19942</v>
      </c>
      <c r="N375" s="5"/>
      <c r="O375" s="6">
        <v>721.4528</v>
      </c>
      <c r="P375" s="5">
        <v>2.414838E-4</v>
      </c>
      <c r="Q375" s="7" t="s">
        <v>39</v>
      </c>
      <c r="R375" s="5">
        <v>0.0</v>
      </c>
      <c r="S375" s="4">
        <v>5.07843</v>
      </c>
      <c r="T375" s="5">
        <v>0.5112232</v>
      </c>
      <c r="U375" s="4">
        <v>-5.07843</v>
      </c>
      <c r="V375" s="5">
        <v>-0.5561</v>
      </c>
      <c r="W375" s="5">
        <v>0.1358</v>
      </c>
      <c r="X375" s="5">
        <v>0.15539229</v>
      </c>
      <c r="Y375" s="5">
        <v>0.21490005</v>
      </c>
      <c r="Z375" s="6">
        <v>4.6510644</v>
      </c>
      <c r="AA375" s="6" t="s">
        <v>39</v>
      </c>
      <c r="AB375" s="8">
        <v>0.73446685</v>
      </c>
      <c r="AC375" s="8"/>
      <c r="AD375" s="6">
        <v>0.77534205</v>
      </c>
      <c r="AE375" s="6">
        <v>-7.6299767</v>
      </c>
      <c r="AF375" s="3"/>
      <c r="AG375" s="4">
        <v>6.830697</v>
      </c>
      <c r="AH375" s="4">
        <v>1.52157</v>
      </c>
      <c r="AI375" s="7">
        <v>6.85</v>
      </c>
      <c r="AJ375" s="7">
        <v>1.0</v>
      </c>
      <c r="AK375" s="8">
        <v>1.96245</v>
      </c>
      <c r="AL375" s="5">
        <v>-0.3031419</v>
      </c>
      <c r="AM375" s="14"/>
    </row>
    <row r="376">
      <c r="A376" s="9" t="s">
        <v>413</v>
      </c>
      <c r="B376" s="4">
        <v>41.337</v>
      </c>
      <c r="C376" s="13">
        <v>0.216</v>
      </c>
      <c r="D376" s="3">
        <v>0.0540178</v>
      </c>
      <c r="E376" s="4">
        <v>0.7448625</v>
      </c>
      <c r="F376" s="5">
        <v>0.36742827</v>
      </c>
      <c r="G376" s="3"/>
      <c r="H376" s="5">
        <v>0.2917</v>
      </c>
      <c r="I376" s="5"/>
      <c r="J376" s="5">
        <v>0.16551757</v>
      </c>
      <c r="K376" s="5">
        <v>0.1531</v>
      </c>
      <c r="L376" s="6">
        <v>1.4335845</v>
      </c>
      <c r="M376" s="4">
        <v>6.427</v>
      </c>
      <c r="N376" s="5"/>
      <c r="O376" s="6">
        <v>2.0066</v>
      </c>
      <c r="P376" s="5">
        <v>0.012192467</v>
      </c>
      <c r="Q376" s="7" t="s">
        <v>39</v>
      </c>
      <c r="R376" s="5">
        <v>0.0</v>
      </c>
      <c r="S376" s="4" t="s">
        <v>39</v>
      </c>
      <c r="T376" s="5">
        <v>0.21256986</v>
      </c>
      <c r="U376" s="4">
        <v>-6.389</v>
      </c>
      <c r="V376" s="5">
        <v>-0.263</v>
      </c>
      <c r="W376" s="5">
        <v>0.1846</v>
      </c>
      <c r="X376" s="5">
        <v>0.21188918</v>
      </c>
      <c r="Y376" s="5">
        <v>0.2816681</v>
      </c>
      <c r="Z376" s="6">
        <v>20.648106</v>
      </c>
      <c r="AA376" s="6" t="s">
        <v>39</v>
      </c>
      <c r="AB376" s="8">
        <v>2.5709605</v>
      </c>
      <c r="AC376" s="8"/>
      <c r="AD376" s="6">
        <v>14.599065</v>
      </c>
      <c r="AE376" s="6">
        <v>15.541746</v>
      </c>
      <c r="AF376" s="3"/>
      <c r="AG376" s="4">
        <v>108.4309</v>
      </c>
      <c r="AH376" s="4">
        <v>99.8868</v>
      </c>
      <c r="AI376" s="7">
        <v>15.38</v>
      </c>
      <c r="AJ376" s="7">
        <v>6.91</v>
      </c>
      <c r="AK376" s="8">
        <v>6.842</v>
      </c>
      <c r="AL376" s="5">
        <v>0.2865739</v>
      </c>
      <c r="AM376" s="14"/>
    </row>
    <row r="377">
      <c r="A377" s="9" t="s">
        <v>414</v>
      </c>
      <c r="B377" s="4">
        <v>618.683</v>
      </c>
      <c r="C377" s="13">
        <v>-0.069</v>
      </c>
      <c r="D377" s="3">
        <v>0.19069773</v>
      </c>
      <c r="E377" s="4">
        <v>-0.096551724</v>
      </c>
      <c r="F377" s="5">
        <v>-0.97831184</v>
      </c>
      <c r="G377" s="3"/>
      <c r="H377" s="5">
        <v>0.2303</v>
      </c>
      <c r="I377" s="5"/>
      <c r="J377" s="5">
        <v>0.10313197</v>
      </c>
      <c r="K377" s="5">
        <v>0.0167</v>
      </c>
      <c r="L377" s="6">
        <v>15.6362295</v>
      </c>
      <c r="M377" s="4">
        <v>34.397</v>
      </c>
      <c r="N377" s="5"/>
      <c r="O377" s="6">
        <v>3.1092</v>
      </c>
      <c r="P377" s="5">
        <v>0.025769254</v>
      </c>
      <c r="Q377" s="7" t="s">
        <v>39</v>
      </c>
      <c r="R377" s="5">
        <v>0.0</v>
      </c>
      <c r="S377" s="4" t="s">
        <v>39</v>
      </c>
      <c r="T377" s="5">
        <v>0.041003317</v>
      </c>
      <c r="U377" s="4">
        <v>30.122</v>
      </c>
      <c r="V377" s="5">
        <v>0.1191</v>
      </c>
      <c r="W377" s="5">
        <v>-0.003</v>
      </c>
      <c r="X377" s="5">
        <v>-0.007858515</v>
      </c>
      <c r="Y377" s="5">
        <v>0.25222355</v>
      </c>
      <c r="Z377" s="15"/>
      <c r="AA377" s="6">
        <v>119.377655</v>
      </c>
      <c r="AB377" s="8">
        <v>0.28088632</v>
      </c>
      <c r="AC377" s="8"/>
      <c r="AD377" s="6">
        <v>3.1956494</v>
      </c>
      <c r="AE377" s="6">
        <v>5.927889</v>
      </c>
      <c r="AF377" s="3"/>
      <c r="AG377" s="4">
        <v>151.75185</v>
      </c>
      <c r="AH377" s="4">
        <v>203.9016</v>
      </c>
      <c r="AI377" s="7">
        <v>8.44</v>
      </c>
      <c r="AJ377" s="7">
        <v>20.59</v>
      </c>
      <c r="AK377" s="8">
        <v>63.806</v>
      </c>
      <c r="AL377" s="5">
        <v>-1.97512</v>
      </c>
      <c r="AM377" s="14"/>
    </row>
    <row r="378">
      <c r="A378" s="9" t="s">
        <v>415</v>
      </c>
      <c r="B378" s="4">
        <v>84.29688</v>
      </c>
      <c r="C378" s="13">
        <v>0.786</v>
      </c>
      <c r="D378" s="3">
        <v>0.31302062</v>
      </c>
      <c r="E378" s="4">
        <v>0.8864237</v>
      </c>
      <c r="F378" s="5">
        <v>1.2330382</v>
      </c>
      <c r="G378" s="3"/>
      <c r="H378" s="5">
        <v>0.4806</v>
      </c>
      <c r="I378" s="5"/>
      <c r="J378" s="5">
        <v>0.3012147</v>
      </c>
      <c r="K378" s="5">
        <v>0.2561</v>
      </c>
      <c r="L378" s="6">
        <v>1.5796585</v>
      </c>
      <c r="M378" s="4">
        <v>6.79121</v>
      </c>
      <c r="N378" s="5"/>
      <c r="O378" s="6">
        <v>2.2725</v>
      </c>
      <c r="P378" s="5">
        <v>0.07725209</v>
      </c>
      <c r="Q378" s="7">
        <v>3.99209</v>
      </c>
      <c r="R378" s="5">
        <v>0.047357507</v>
      </c>
      <c r="S378" s="4" t="s">
        <v>39</v>
      </c>
      <c r="T378" s="5">
        <v>0.026060333</v>
      </c>
      <c r="U378" s="4">
        <v>21.44521</v>
      </c>
      <c r="V378" s="5">
        <v>0.33195615</v>
      </c>
      <c r="W378" s="5">
        <v>0.1707</v>
      </c>
      <c r="X378" s="5">
        <v>0.24190457</v>
      </c>
      <c r="Y378" s="5">
        <v>0.3930412</v>
      </c>
      <c r="Z378" s="6">
        <v>25.157188</v>
      </c>
      <c r="AA378" s="6">
        <v>30.470724</v>
      </c>
      <c r="AB378" s="8">
        <v>4.663861</v>
      </c>
      <c r="AC378" s="8"/>
      <c r="AD378" s="6">
        <v>16.32807</v>
      </c>
      <c r="AE378" s="6">
        <v>61.04865</v>
      </c>
      <c r="AF378" s="3"/>
      <c r="AG378" s="4">
        <v>321.3176</v>
      </c>
      <c r="AH378" s="4">
        <v>414.5942</v>
      </c>
      <c r="AI378" s="7">
        <v>22.3</v>
      </c>
      <c r="AJ378" s="7">
        <v>17.63</v>
      </c>
      <c r="AK378" s="8">
        <v>25.39146</v>
      </c>
      <c r="AL378" s="5">
        <v>1.1592387</v>
      </c>
      <c r="AM378" s="14"/>
    </row>
    <row r="379">
      <c r="A379" s="9" t="s">
        <v>416</v>
      </c>
      <c r="B379" s="4">
        <v>46.195</v>
      </c>
      <c r="C379" s="13">
        <v>0.0221</v>
      </c>
      <c r="D379" s="3">
        <v>0.14279762</v>
      </c>
      <c r="E379" s="4">
        <v>0.382936</v>
      </c>
      <c r="F379" s="5">
        <v>-0.31935772</v>
      </c>
      <c r="G379" s="3"/>
      <c r="H379" s="5">
        <v>0.4594</v>
      </c>
      <c r="I379" s="5"/>
      <c r="J379" s="5">
        <v>0.13585886</v>
      </c>
      <c r="K379" s="5">
        <v>0.1204</v>
      </c>
      <c r="L379" s="6">
        <v>-4.9032264</v>
      </c>
      <c r="M379" s="4">
        <v>5.125</v>
      </c>
      <c r="N379" s="5"/>
      <c r="O379" s="6">
        <v>1.7245</v>
      </c>
      <c r="P379" s="5">
        <v>0.01593246</v>
      </c>
      <c r="Q379" s="7">
        <v>1.759</v>
      </c>
      <c r="R379" s="5">
        <v>0.038077716</v>
      </c>
      <c r="S379" s="4" t="s">
        <v>39</v>
      </c>
      <c r="T379" s="5">
        <v>0.40949222</v>
      </c>
      <c r="U379" s="4">
        <v>-19.387</v>
      </c>
      <c r="V379" s="5">
        <v>-0.4854</v>
      </c>
      <c r="W379" s="5">
        <v>0.0782</v>
      </c>
      <c r="X379" s="5">
        <v>0.076408885</v>
      </c>
      <c r="Y379" s="5">
        <v>0.15712391</v>
      </c>
      <c r="Z379" s="6">
        <v>29.326048</v>
      </c>
      <c r="AA379" s="6">
        <v>19.85502</v>
      </c>
      <c r="AB379" s="8">
        <v>1.9375062</v>
      </c>
      <c r="AC379" s="8"/>
      <c r="AD379" s="6">
        <v>11.1721</v>
      </c>
      <c r="AE379" s="6">
        <v>13.6811905</v>
      </c>
      <c r="AF379" s="3"/>
      <c r="AG379" s="4">
        <v>88.769325</v>
      </c>
      <c r="AH379" s="4">
        <v>70.1161</v>
      </c>
      <c r="AI379" s="7">
        <v>11.23</v>
      </c>
      <c r="AJ379" s="7">
        <v>7.97</v>
      </c>
      <c r="AK379" s="8">
        <v>6.276</v>
      </c>
      <c r="AL379" s="5">
        <v>-0.11217994</v>
      </c>
      <c r="AM379" s="14"/>
    </row>
    <row r="380">
      <c r="A380" s="9" t="s">
        <v>417</v>
      </c>
      <c r="B380" s="4">
        <v>236.847</v>
      </c>
      <c r="C380" s="13">
        <v>-0.0424</v>
      </c>
      <c r="D380" s="3">
        <v>0.093624935</v>
      </c>
      <c r="E380" s="4">
        <v>0.521445</v>
      </c>
      <c r="F380" s="5">
        <v>-0.26419187</v>
      </c>
      <c r="G380" s="3"/>
      <c r="H380" s="5">
        <v>0.2716</v>
      </c>
      <c r="I380" s="5"/>
      <c r="J380" s="5">
        <v>0.16014136</v>
      </c>
      <c r="K380" s="5">
        <v>0.112</v>
      </c>
      <c r="L380" s="6">
        <v>6.8117986</v>
      </c>
      <c r="M380" s="4">
        <v>44.599</v>
      </c>
      <c r="N380" s="5"/>
      <c r="O380" s="6">
        <v>1.7172</v>
      </c>
      <c r="P380" s="5">
        <v>0.023179522</v>
      </c>
      <c r="Q380" s="7" t="s">
        <v>39</v>
      </c>
      <c r="R380" s="5">
        <v>0.0</v>
      </c>
      <c r="S380" s="4" t="s">
        <v>39</v>
      </c>
      <c r="T380" s="5">
        <v>0.26458788</v>
      </c>
      <c r="U380" s="4">
        <v>-89.681</v>
      </c>
      <c r="V380" s="5">
        <v>-0.33728737</v>
      </c>
      <c r="W380" s="5">
        <v>0.0718</v>
      </c>
      <c r="X380" s="5">
        <v>0.085505605</v>
      </c>
      <c r="Y380" s="5">
        <v>0.14264975</v>
      </c>
      <c r="Z380" s="6">
        <v>13.922851</v>
      </c>
      <c r="AA380" s="6">
        <v>15.031989</v>
      </c>
      <c r="AB380" s="8">
        <v>1.3364577</v>
      </c>
      <c r="AC380" s="8"/>
      <c r="AD380" s="6">
        <v>5.9810433</v>
      </c>
      <c r="AE380" s="6">
        <v>5.086549</v>
      </c>
      <c r="AF380" s="3"/>
      <c r="AG380" s="4">
        <v>310.698</v>
      </c>
      <c r="AH380" s="4">
        <v>226.855</v>
      </c>
      <c r="AI380" s="7">
        <v>7.26</v>
      </c>
      <c r="AJ380" s="7">
        <v>43.6</v>
      </c>
      <c r="AK380" s="8">
        <v>37.929</v>
      </c>
      <c r="AL380" s="5">
        <v>-0.2213623</v>
      </c>
      <c r="AM380" s="14"/>
    </row>
    <row r="381">
      <c r="A381" s="9" t="s">
        <v>418</v>
      </c>
      <c r="B381" s="4">
        <v>59.096</v>
      </c>
      <c r="C381" s="13">
        <v>-0.0032</v>
      </c>
      <c r="D381" s="3">
        <v>-0.06924256</v>
      </c>
      <c r="E381" s="4">
        <v>0.35521236</v>
      </c>
      <c r="F381" s="5">
        <v>-0.11175477</v>
      </c>
      <c r="G381" s="3"/>
      <c r="H381" s="5">
        <v>0.3821</v>
      </c>
      <c r="I381" s="5"/>
      <c r="J381" s="5">
        <v>0.07421822</v>
      </c>
      <c r="K381" s="5">
        <v>0.0603</v>
      </c>
      <c r="L381" s="6">
        <v>17.673908</v>
      </c>
      <c r="M381" s="4">
        <v>2.65</v>
      </c>
      <c r="N381" s="5"/>
      <c r="O381" s="6">
        <v>1.6391</v>
      </c>
      <c r="P381" s="5">
        <v>0.030712739</v>
      </c>
      <c r="Q381" s="7" t="s">
        <v>39</v>
      </c>
      <c r="R381" s="5">
        <v>0.0</v>
      </c>
      <c r="S381" s="4">
        <v>17.658</v>
      </c>
      <c r="T381" s="5">
        <v>0.23904803</v>
      </c>
      <c r="U381" s="4">
        <v>-17.658</v>
      </c>
      <c r="V381" s="5">
        <v>-0.2823428</v>
      </c>
      <c r="W381" s="5">
        <v>0.0502</v>
      </c>
      <c r="X381" s="5">
        <v>0.0588414</v>
      </c>
      <c r="Y381" s="5">
        <v>0.07013</v>
      </c>
      <c r="Z381" s="6">
        <v>13.428587</v>
      </c>
      <c r="AA381" s="15"/>
      <c r="AB381" s="8">
        <v>0.836219</v>
      </c>
      <c r="AC381" s="8"/>
      <c r="AD381" s="6">
        <v>7.2410398</v>
      </c>
      <c r="AE381" s="6">
        <v>11.984604</v>
      </c>
      <c r="AF381" s="3"/>
      <c r="AG381" s="4">
        <v>48.49027</v>
      </c>
      <c r="AH381" s="4">
        <v>31.7592</v>
      </c>
      <c r="AI381" s="7">
        <v>4.77</v>
      </c>
      <c r="AJ381" s="7">
        <v>10.36</v>
      </c>
      <c r="AK381" s="8">
        <v>4.386</v>
      </c>
      <c r="AL381" s="5">
        <v>-0.076242626</v>
      </c>
      <c r="AM381" s="14"/>
    </row>
    <row r="382">
      <c r="A382" s="9" t="s">
        <v>419</v>
      </c>
      <c r="B382" s="4">
        <v>16.04392</v>
      </c>
      <c r="C382" s="13">
        <v>-0.4403</v>
      </c>
      <c r="D382" s="3">
        <v>0.055636507</v>
      </c>
      <c r="E382" s="4">
        <v>0.31959388</v>
      </c>
      <c r="F382" s="5">
        <v>-0.3395718</v>
      </c>
      <c r="G382" s="3"/>
      <c r="H382" s="5">
        <v>0.2808</v>
      </c>
      <c r="I382" s="5"/>
      <c r="J382" s="5">
        <v>0.1207635</v>
      </c>
      <c r="K382" s="5">
        <v>0.0935</v>
      </c>
      <c r="L382" s="6">
        <v>0.88588864</v>
      </c>
      <c r="M382" s="4">
        <v>3.01823</v>
      </c>
      <c r="N382" s="5"/>
      <c r="O382" s="6">
        <v>6.5303</v>
      </c>
      <c r="P382" s="5">
        <v>0.026635012</v>
      </c>
      <c r="Q382" s="7">
        <v>0.41435</v>
      </c>
      <c r="R382" s="5">
        <v>0.025825983</v>
      </c>
      <c r="S382" s="4">
        <v>7.97067</v>
      </c>
      <c r="T382" s="5">
        <v>0.479365</v>
      </c>
      <c r="U382" s="4">
        <v>-7.97067</v>
      </c>
      <c r="V382" s="5">
        <v>-0.5858</v>
      </c>
      <c r="W382" s="5">
        <v>0.0905</v>
      </c>
      <c r="X382" s="5">
        <v>0.107574314</v>
      </c>
      <c r="Y382" s="5">
        <v>0.14239372</v>
      </c>
      <c r="Z382" s="6">
        <v>17.678686</v>
      </c>
      <c r="AA382" s="6" t="s">
        <v>39</v>
      </c>
      <c r="AB382" s="8">
        <v>1.6128871</v>
      </c>
      <c r="AC382" s="8"/>
      <c r="AD382" s="6">
        <v>9.241881</v>
      </c>
      <c r="AE382" s="6">
        <v>5.9327254</v>
      </c>
      <c r="AF382" s="3"/>
      <c r="AG382" s="4">
        <v>24.863857</v>
      </c>
      <c r="AH382" s="4">
        <v>17.90633</v>
      </c>
      <c r="AI382" s="7">
        <v>5.76</v>
      </c>
      <c r="AJ382" s="7">
        <v>4.58</v>
      </c>
      <c r="AK382" s="8">
        <v>1.93752</v>
      </c>
      <c r="AL382" s="5">
        <v>-0.3451869</v>
      </c>
      <c r="AM382" s="14"/>
    </row>
    <row r="383">
      <c r="A383" s="9" t="s">
        <v>420</v>
      </c>
      <c r="B383" s="4">
        <v>24.18629</v>
      </c>
      <c r="C383" s="13">
        <v>-0.2387</v>
      </c>
      <c r="D383" s="3">
        <v>0.05609526</v>
      </c>
      <c r="E383" s="4">
        <v>-0.05181593</v>
      </c>
      <c r="F383" s="5">
        <v>-1.101038</v>
      </c>
      <c r="G383" s="3"/>
      <c r="H383" s="5">
        <v>0.6804</v>
      </c>
      <c r="I383" s="5"/>
      <c r="J383" s="5">
        <v>0.026145391</v>
      </c>
      <c r="K383" s="5">
        <v>0.0224</v>
      </c>
      <c r="L383" s="6">
        <v>4.433913</v>
      </c>
      <c r="M383" s="4">
        <v>1.35402</v>
      </c>
      <c r="N383" s="5"/>
      <c r="O383" s="6">
        <v>0.5891</v>
      </c>
      <c r="P383" s="5">
        <v>0.13717523</v>
      </c>
      <c r="Q383" s="7">
        <v>2.63665</v>
      </c>
      <c r="R383" s="5">
        <v>0.109014235</v>
      </c>
      <c r="S383" s="4" t="s">
        <v>39</v>
      </c>
      <c r="T383" s="5">
        <v>0.3136856</v>
      </c>
      <c r="U383" s="4">
        <v>-13.16184</v>
      </c>
      <c r="V383" s="5">
        <v>-0.2811</v>
      </c>
      <c r="W383" s="5">
        <v>-0.0088</v>
      </c>
      <c r="X383" s="5">
        <v>-0.012502928</v>
      </c>
      <c r="Y383" s="5">
        <v>0.013503128</v>
      </c>
      <c r="Z383" s="6"/>
      <c r="AA383" s="6">
        <v>49.0099</v>
      </c>
      <c r="AB383" s="8">
        <v>2.3126729</v>
      </c>
      <c r="AC383" s="8"/>
      <c r="AD383" s="6">
        <v>67.64059</v>
      </c>
      <c r="AE383" s="6">
        <v>31.589785</v>
      </c>
      <c r="AF383" s="3"/>
      <c r="AG383" s="4">
        <v>55.412533</v>
      </c>
      <c r="AH383" s="4">
        <v>42.7732</v>
      </c>
      <c r="AI383" s="7">
        <v>4.95</v>
      </c>
      <c r="AJ383" s="7">
        <v>11.3</v>
      </c>
      <c r="AK383" s="8">
        <v>0.63236</v>
      </c>
      <c r="AL383" s="5">
        <v>-0.91953665</v>
      </c>
      <c r="AM383" s="14"/>
    </row>
    <row r="384">
      <c r="A384" s="9" t="s">
        <v>421</v>
      </c>
      <c r="B384" s="4">
        <v>37.32207</v>
      </c>
      <c r="C384" s="13">
        <v>-0.0152</v>
      </c>
      <c r="D384" s="3">
        <v>0.056626458</v>
      </c>
      <c r="E384" s="4">
        <v>0.23977068</v>
      </c>
      <c r="F384" s="5">
        <v>0.0756648</v>
      </c>
      <c r="G384" s="3"/>
      <c r="H384" s="5">
        <v>0.3702</v>
      </c>
      <c r="I384" s="5"/>
      <c r="J384" s="5">
        <v>0.21349941</v>
      </c>
      <c r="K384" s="5">
        <v>0.1698</v>
      </c>
      <c r="L384" s="6">
        <v>-40.432056</v>
      </c>
      <c r="M384" s="4">
        <v>-1.38883</v>
      </c>
      <c r="N384" s="5"/>
      <c r="O384" s="6">
        <v>2.1695</v>
      </c>
      <c r="P384" s="5">
        <v>0.12411101</v>
      </c>
      <c r="Q384" s="7">
        <v>0.41488</v>
      </c>
      <c r="R384" s="5">
        <v>0.011116211</v>
      </c>
      <c r="S384" s="4" t="s">
        <v>39</v>
      </c>
      <c r="T384" s="5">
        <v>0.14790624</v>
      </c>
      <c r="U384" s="4">
        <v>-0.37773</v>
      </c>
      <c r="V384" s="5">
        <v>-0.009594975</v>
      </c>
      <c r="W384" s="5">
        <v>0.0512</v>
      </c>
      <c r="X384" s="5">
        <v>0.077289425</v>
      </c>
      <c r="Y384" s="5">
        <v>0.20240666</v>
      </c>
      <c r="Z384" s="6">
        <v>25.190737</v>
      </c>
      <c r="AA384" s="6">
        <v>37.376236</v>
      </c>
      <c r="AB384" s="8">
        <v>2.0536788</v>
      </c>
      <c r="AC384" s="8"/>
      <c r="AD384" s="6">
        <v>9.571733</v>
      </c>
      <c r="AE384" s="6">
        <v>-54.916634</v>
      </c>
      <c r="AF384" s="3"/>
      <c r="AG384" s="4">
        <v>84.532036</v>
      </c>
      <c r="AH384" s="4">
        <v>76.26987</v>
      </c>
      <c r="AI384" s="7">
        <v>6.04</v>
      </c>
      <c r="AJ384" s="7">
        <v>12.69</v>
      </c>
      <c r="AK384" s="8">
        <v>7.96824</v>
      </c>
      <c r="AL384" s="5">
        <v>0.42780298</v>
      </c>
      <c r="AM384" s="14"/>
    </row>
    <row r="385">
      <c r="A385" s="9" t="s">
        <v>422</v>
      </c>
      <c r="B385" s="4">
        <v>71.76711</v>
      </c>
      <c r="C385" s="13">
        <v>-0.1435</v>
      </c>
      <c r="D385" s="3">
        <v>-0.026377618</v>
      </c>
      <c r="E385" s="4">
        <v>-0.07033586</v>
      </c>
      <c r="F385" s="5">
        <v>-1.0557609</v>
      </c>
      <c r="G385" s="2"/>
      <c r="H385" s="5">
        <v>0.1516</v>
      </c>
      <c r="I385" s="5"/>
      <c r="J385" s="5">
        <v>0.011109546</v>
      </c>
      <c r="K385" s="5">
        <v>0.0052</v>
      </c>
      <c r="L385" s="6">
        <v>6.515208</v>
      </c>
      <c r="M385" s="4">
        <v>1.52851</v>
      </c>
      <c r="N385" s="5"/>
      <c r="O385" s="6">
        <v>56.4357</v>
      </c>
      <c r="P385" s="5">
        <v>0.0036892944</v>
      </c>
      <c r="Q385" s="7" t="s">
        <v>39</v>
      </c>
      <c r="R385" s="5">
        <v>0.0</v>
      </c>
      <c r="S385" s="4">
        <v>0.67448</v>
      </c>
      <c r="T385" s="5">
        <v>0.009334592</v>
      </c>
      <c r="U385" s="4">
        <v>15.47634</v>
      </c>
      <c r="V385" s="5">
        <v>0.65100026</v>
      </c>
      <c r="W385" s="5">
        <v>-0.0135</v>
      </c>
      <c r="X385" s="5">
        <v>-0.039024245</v>
      </c>
      <c r="Y385" s="5">
        <v>0.03353781</v>
      </c>
      <c r="Z385" s="6"/>
      <c r="AA385" s="15"/>
      <c r="AB385" s="8">
        <v>0.7406695</v>
      </c>
      <c r="AC385" s="8"/>
      <c r="AD385" s="6">
        <v>86.08052</v>
      </c>
      <c r="AE385" s="6">
        <v>44.901245</v>
      </c>
      <c r="AF385" s="3"/>
      <c r="AG385" s="4">
        <v>57.223984</v>
      </c>
      <c r="AH385" s="4">
        <v>68.632</v>
      </c>
      <c r="AI385" s="7">
        <v>4.03</v>
      </c>
      <c r="AJ385" s="7">
        <v>13.19</v>
      </c>
      <c r="AK385" s="8">
        <v>0.7973</v>
      </c>
      <c r="AL385" s="5">
        <v>-0.8741975</v>
      </c>
      <c r="AM385" s="14"/>
    </row>
    <row r="386">
      <c r="A386" s="9" t="s">
        <v>423</v>
      </c>
      <c r="B386" s="4">
        <v>27.061</v>
      </c>
      <c r="C386" s="13">
        <v>-0.329</v>
      </c>
      <c r="D386" s="3">
        <v>0.008186642</v>
      </c>
      <c r="E386" s="4">
        <v>-0.94174176</v>
      </c>
      <c r="F386" s="5">
        <v>0.49404478</v>
      </c>
      <c r="G386" s="3"/>
      <c r="H386" s="5">
        <v>0.2992</v>
      </c>
      <c r="I386" s="5"/>
      <c r="J386" s="5">
        <v>-0.09349248</v>
      </c>
      <c r="K386" s="5">
        <v>-0.0988</v>
      </c>
      <c r="L386" s="6">
        <v>-0.86986154</v>
      </c>
      <c r="M386" s="4">
        <v>0.0</v>
      </c>
      <c r="N386" s="5"/>
      <c r="O386" s="6">
        <v>1.9425</v>
      </c>
      <c r="P386" s="5">
        <v>0.019637013</v>
      </c>
      <c r="Q386" s="7" t="s">
        <v>39</v>
      </c>
      <c r="R386" s="5">
        <v>0.0</v>
      </c>
      <c r="S386" s="4" t="s">
        <v>39</v>
      </c>
      <c r="T386" s="5">
        <v>0.020077603</v>
      </c>
      <c r="U386" s="4">
        <v>1.419</v>
      </c>
      <c r="V386" s="5">
        <v>0.0989</v>
      </c>
      <c r="W386" s="5">
        <v>-0.131</v>
      </c>
      <c r="X386" s="5">
        <v>-0.21855181</v>
      </c>
      <c r="Y386" s="5">
        <v>-0.17631891</v>
      </c>
      <c r="Z386" s="15"/>
      <c r="AA386" s="15"/>
      <c r="AB386" s="8">
        <v>0.51191014</v>
      </c>
      <c r="AC386" s="8"/>
      <c r="AD386" s="6">
        <v>-6.0362844</v>
      </c>
      <c r="AE386" s="15"/>
      <c r="AF386" s="3"/>
      <c r="AG386" s="4">
        <v>13.725919</v>
      </c>
      <c r="AH386" s="4">
        <v>15.2718</v>
      </c>
      <c r="AI386" s="7">
        <v>4.2415</v>
      </c>
      <c r="AJ386" s="7">
        <v>3.33</v>
      </c>
      <c r="AK386" s="8">
        <v>-2.53</v>
      </c>
      <c r="AL386" s="5">
        <v>1.252894</v>
      </c>
      <c r="AM386" s="14"/>
    </row>
    <row r="387">
      <c r="A387" s="9" t="s">
        <v>424</v>
      </c>
      <c r="B387" s="4">
        <v>22.61954</v>
      </c>
      <c r="C387" s="13">
        <v>-0.1002</v>
      </c>
      <c r="D387" s="3">
        <v>-0.07515388</v>
      </c>
      <c r="E387" s="4">
        <v>-0.15947236</v>
      </c>
      <c r="F387" s="5">
        <v>0.035647463</v>
      </c>
      <c r="G387" s="3"/>
      <c r="H387" s="5">
        <v>0.4364</v>
      </c>
      <c r="I387" s="5"/>
      <c r="J387" s="5">
        <v>-0.17596732</v>
      </c>
      <c r="K387" s="5">
        <v>-0.2004</v>
      </c>
      <c r="L387" s="6">
        <v>-0.26842195</v>
      </c>
      <c r="M387" s="4">
        <v>3.09139</v>
      </c>
      <c r="N387" s="5"/>
      <c r="O387" s="6">
        <v>1.2631</v>
      </c>
      <c r="P387" s="5">
        <v>0.04284614</v>
      </c>
      <c r="Q387" s="7">
        <v>0.96184</v>
      </c>
      <c r="R387" s="5">
        <v>0.042522527</v>
      </c>
      <c r="S387" s="4" t="s">
        <v>39</v>
      </c>
      <c r="T387" s="5">
        <v>0.17384487</v>
      </c>
      <c r="U387" s="4">
        <v>-3.44547</v>
      </c>
      <c r="V387" s="5">
        <v>-0.3368</v>
      </c>
      <c r="W387" s="5">
        <v>-0.1668</v>
      </c>
      <c r="X387" s="5">
        <v>-0.46530667</v>
      </c>
      <c r="Y387" s="5">
        <v>-0.38906783</v>
      </c>
      <c r="Z387" s="15"/>
      <c r="AA387" s="6"/>
      <c r="AB387" s="8">
        <v>6.5455027</v>
      </c>
      <c r="AC387" s="8"/>
      <c r="AD387" s="6">
        <v>-36.331566</v>
      </c>
      <c r="AE387" s="6">
        <v>46.77848</v>
      </c>
      <c r="AF387" s="3"/>
      <c r="AG387" s="4">
        <v>137.59227</v>
      </c>
      <c r="AH387" s="4">
        <v>144.61053</v>
      </c>
      <c r="AI387" s="7">
        <v>4.96</v>
      </c>
      <c r="AJ387" s="7">
        <v>29.85</v>
      </c>
      <c r="AK387" s="8">
        <v>-3.9803</v>
      </c>
      <c r="AL387" s="5">
        <v>0.034483656</v>
      </c>
      <c r="AM387" s="14"/>
    </row>
    <row r="388">
      <c r="A388" s="9" t="s">
        <v>425</v>
      </c>
      <c r="B388" s="4">
        <v>283.949</v>
      </c>
      <c r="C388" s="13">
        <v>0.7128</v>
      </c>
      <c r="D388" s="3">
        <v>0.61183274</v>
      </c>
      <c r="E388" s="4">
        <v>0.05269992</v>
      </c>
      <c r="F388" s="5">
        <v>-0.8990023</v>
      </c>
      <c r="G388" s="3"/>
      <c r="H388" s="5">
        <v>0.4182</v>
      </c>
      <c r="I388" s="5"/>
      <c r="J388" s="5">
        <v>0.230133</v>
      </c>
      <c r="K388" s="5">
        <v>0.0123</v>
      </c>
      <c r="L388" s="6">
        <v>-1.1116921</v>
      </c>
      <c r="M388" s="4">
        <v>27.73</v>
      </c>
      <c r="N388" s="5"/>
      <c r="O388" s="6">
        <v>8.5908</v>
      </c>
      <c r="P388" s="5">
        <v>0.050579507</v>
      </c>
      <c r="Q388" s="7" t="s">
        <v>39</v>
      </c>
      <c r="R388" s="5">
        <v>0.0</v>
      </c>
      <c r="S388" s="4" t="s">
        <v>39</v>
      </c>
      <c r="T388" s="5">
        <v>0.39249757</v>
      </c>
      <c r="U388" s="4">
        <v>-207.761</v>
      </c>
      <c r="V388" s="5">
        <v>-0.3864523</v>
      </c>
      <c r="W388" s="5">
        <v>0.0068</v>
      </c>
      <c r="X388" s="5">
        <v>0.009791466</v>
      </c>
      <c r="Y388" s="5">
        <v>0.0667085</v>
      </c>
      <c r="Z388" s="6">
        <v>72.48588</v>
      </c>
      <c r="AA388" s="6">
        <v>92.718445</v>
      </c>
      <c r="AB388" s="8">
        <v>1.3437824</v>
      </c>
      <c r="AC388" s="8"/>
      <c r="AD388" s="6">
        <v>7.4370847</v>
      </c>
      <c r="AE388" s="6">
        <v>6.2677484</v>
      </c>
      <c r="AF388" s="3"/>
      <c r="AG388" s="4">
        <v>359.7972</v>
      </c>
      <c r="AH388" s="4">
        <v>173.80467</v>
      </c>
      <c r="AI388" s="7">
        <v>3.82</v>
      </c>
      <c r="AJ388" s="7">
        <v>99.8863</v>
      </c>
      <c r="AK388" s="8">
        <v>23.37</v>
      </c>
      <c r="AL388" s="5">
        <v>23.8617</v>
      </c>
      <c r="AM388" s="14"/>
    </row>
    <row r="389">
      <c r="A389" s="9" t="s">
        <v>426</v>
      </c>
      <c r="B389" s="4">
        <v>33.564</v>
      </c>
      <c r="C389" s="13">
        <v>0.0115</v>
      </c>
      <c r="D389" s="3">
        <v>0.15134497</v>
      </c>
      <c r="E389" s="4">
        <v>-0.045854148</v>
      </c>
      <c r="F389" s="5">
        <v>-0.94296396</v>
      </c>
      <c r="G389" s="3"/>
      <c r="H389" s="5">
        <v>0.1956</v>
      </c>
      <c r="I389" s="5"/>
      <c r="J389" s="5">
        <v>0.08631272</v>
      </c>
      <c r="K389" s="5">
        <v>0.0045</v>
      </c>
      <c r="L389" s="6">
        <v>-88.22824</v>
      </c>
      <c r="M389" s="4">
        <v>-5.355</v>
      </c>
      <c r="N389" s="5"/>
      <c r="O389" s="6">
        <v>7.625</v>
      </c>
      <c r="P389" s="5">
        <v>0.14137171</v>
      </c>
      <c r="Q389" s="7" t="s">
        <v>39</v>
      </c>
      <c r="R389" s="5">
        <v>0.0</v>
      </c>
      <c r="S389" s="4" t="s">
        <v>39</v>
      </c>
      <c r="T389" s="5">
        <v>0.006500606</v>
      </c>
      <c r="U389" s="4">
        <v>6.979</v>
      </c>
      <c r="V389" s="5">
        <v>0.7663</v>
      </c>
      <c r="W389" s="5">
        <v>-0.0139</v>
      </c>
      <c r="X389" s="5">
        <v>-0.05040079</v>
      </c>
      <c r="Y389" s="5">
        <v>0.31810695</v>
      </c>
      <c r="Z389" s="15"/>
      <c r="AA389" s="15"/>
      <c r="AB389" s="8">
        <v>1.491181</v>
      </c>
      <c r="AC389" s="8"/>
      <c r="AD389" s="6">
        <v>19.685537</v>
      </c>
      <c r="AE389" s="6">
        <v>-10.649673</v>
      </c>
      <c r="AF389" s="3"/>
      <c r="AG389" s="4">
        <v>51.51663</v>
      </c>
      <c r="AH389" s="4">
        <v>57.029</v>
      </c>
      <c r="AI389" s="7">
        <v>5.0</v>
      </c>
      <c r="AJ389" s="7">
        <v>10.01</v>
      </c>
      <c r="AK389" s="8">
        <v>2.897</v>
      </c>
      <c r="AL389" s="5">
        <v>-2.1235607</v>
      </c>
      <c r="AM389" s="14"/>
    </row>
    <row r="390">
      <c r="A390" s="9" t="s">
        <v>427</v>
      </c>
      <c r="B390" s="4">
        <v>146.875</v>
      </c>
      <c r="C390" s="13">
        <v>-0.2167</v>
      </c>
      <c r="D390" s="3">
        <v>-0.13054183</v>
      </c>
      <c r="E390" s="4">
        <v>-0.4105416</v>
      </c>
      <c r="F390" s="5">
        <v>-0.8999808</v>
      </c>
      <c r="G390" s="3"/>
      <c r="H390" s="5">
        <v>0.1162</v>
      </c>
      <c r="I390" s="5"/>
      <c r="J390" s="5">
        <v>-0.28757107</v>
      </c>
      <c r="K390" s="5">
        <v>-0.3691</v>
      </c>
      <c r="L390" s="6">
        <v>3.4117088</v>
      </c>
      <c r="M390" s="4">
        <v>81.611</v>
      </c>
      <c r="N390" s="5"/>
      <c r="O390" s="6">
        <v>14.6124</v>
      </c>
      <c r="P390" s="5">
        <v>0.34534127</v>
      </c>
      <c r="Q390" s="7" t="s">
        <v>39</v>
      </c>
      <c r="R390" s="5">
        <v>0.0</v>
      </c>
      <c r="S390" s="4" t="s">
        <v>39</v>
      </c>
      <c r="T390" s="5">
        <v>0.2915104</v>
      </c>
      <c r="U390" s="4">
        <v>-98.167</v>
      </c>
      <c r="V390" s="5">
        <v>-0.3939</v>
      </c>
      <c r="W390" s="5">
        <v>-0.0542</v>
      </c>
      <c r="X390" s="5">
        <v>-0.079376355</v>
      </c>
      <c r="Y390" s="5">
        <v>-0.16946113</v>
      </c>
      <c r="Z390" s="15"/>
      <c r="AA390" s="15"/>
      <c r="AB390" s="8">
        <v>0.7546349</v>
      </c>
      <c r="AC390" s="8"/>
      <c r="AD390" s="6">
        <v>-0.29997396</v>
      </c>
      <c r="AE390" s="6">
        <v>0.15524869</v>
      </c>
      <c r="AF390" s="3"/>
      <c r="AG390" s="4">
        <v>106.50882</v>
      </c>
      <c r="AH390" s="4">
        <v>12.67</v>
      </c>
      <c r="AI390" s="7">
        <v>2.3</v>
      </c>
      <c r="AJ390" s="7">
        <v>48.19</v>
      </c>
      <c r="AK390" s="8">
        <v>-42.237</v>
      </c>
      <c r="AL390" s="5">
        <v>-0.7735087</v>
      </c>
      <c r="AM390" s="14"/>
    </row>
    <row r="391">
      <c r="A391" s="9" t="s">
        <v>428</v>
      </c>
      <c r="B391" s="4">
        <v>15.258</v>
      </c>
      <c r="C391" s="13">
        <v>-0.5546</v>
      </c>
      <c r="D391" s="3">
        <v>-0.059907876</v>
      </c>
      <c r="E391" s="4">
        <v>2.8281982</v>
      </c>
      <c r="F391" s="5">
        <v>-5.378993</v>
      </c>
      <c r="G391" s="3"/>
      <c r="H391" s="5">
        <v>0.1281</v>
      </c>
      <c r="I391" s="5"/>
      <c r="J391" s="5">
        <v>-0.35220867</v>
      </c>
      <c r="K391" s="5">
        <v>-0.2068</v>
      </c>
      <c r="L391" s="6">
        <v>0.43737426</v>
      </c>
      <c r="M391" s="4">
        <v>-10.888</v>
      </c>
      <c r="N391" s="5"/>
      <c r="O391" s="6">
        <v>1.3869</v>
      </c>
      <c r="P391" s="5">
        <v>0.2630751</v>
      </c>
      <c r="Q391" s="7">
        <v>0.725</v>
      </c>
      <c r="R391" s="5">
        <v>0.047516055</v>
      </c>
      <c r="S391" s="4" t="s">
        <v>39</v>
      </c>
      <c r="T391" s="5">
        <v>0.4613092</v>
      </c>
      <c r="U391" s="4">
        <v>-16.948</v>
      </c>
      <c r="V391" s="5">
        <v>-0.5520701</v>
      </c>
      <c r="W391" s="5">
        <v>0.6605</v>
      </c>
      <c r="X391" s="5">
        <v>1.0226066</v>
      </c>
      <c r="Y391" s="5">
        <v>-0.17505457</v>
      </c>
      <c r="Z391" s="6">
        <v>1.6759788</v>
      </c>
      <c r="AA391" s="15"/>
      <c r="AB391" s="8">
        <v>3.4482894</v>
      </c>
      <c r="AC391" s="8"/>
      <c r="AD391" s="6">
        <v>-6.63677</v>
      </c>
      <c r="AE391" s="6">
        <v>-3.2757163</v>
      </c>
      <c r="AF391" s="3"/>
      <c r="AG391" s="4">
        <v>55.920135</v>
      </c>
      <c r="AH391" s="4">
        <v>35.666</v>
      </c>
      <c r="AI391" s="7">
        <v>4.74</v>
      </c>
      <c r="AJ391" s="7">
        <v>11.1</v>
      </c>
      <c r="AK391" s="8">
        <v>-5.374</v>
      </c>
      <c r="AL391" s="5">
        <v>-0.19272946</v>
      </c>
      <c r="AM391" s="14"/>
    </row>
    <row r="392">
      <c r="A392" s="9" t="s">
        <v>429</v>
      </c>
      <c r="B392" s="4">
        <v>435.063</v>
      </c>
      <c r="C392" s="13">
        <v>-0.1991</v>
      </c>
      <c r="D392" s="3">
        <v>-0.014236602</v>
      </c>
      <c r="E392" s="4">
        <v>-1.0770718</v>
      </c>
      <c r="F392" s="5">
        <v>4.8543544</v>
      </c>
      <c r="G392" s="3"/>
      <c r="H392" s="5">
        <v>0.0721</v>
      </c>
      <c r="I392" s="5"/>
      <c r="J392" s="5">
        <v>0.010580077</v>
      </c>
      <c r="K392" s="5">
        <v>-0.0103</v>
      </c>
      <c r="L392" s="6">
        <v>7.8513417</v>
      </c>
      <c r="M392" s="4">
        <v>9.686</v>
      </c>
      <c r="N392" s="5"/>
      <c r="O392" s="6">
        <v>4.1742</v>
      </c>
      <c r="P392" s="5">
        <v>0.015859772</v>
      </c>
      <c r="Q392" s="7">
        <v>8.953</v>
      </c>
      <c r="R392" s="5">
        <v>0.020578628</v>
      </c>
      <c r="S392" s="4" t="s">
        <v>39</v>
      </c>
      <c r="T392" s="5">
        <v>0.003460037</v>
      </c>
      <c r="U392" s="4">
        <v>101.946</v>
      </c>
      <c r="V392" s="5">
        <v>0.88803136</v>
      </c>
      <c r="W392" s="5">
        <v>-0.0361</v>
      </c>
      <c r="X392" s="5">
        <v>-0.10189024</v>
      </c>
      <c r="Y392" s="5">
        <v>0.040095817</v>
      </c>
      <c r="Z392" s="15"/>
      <c r="AA392" s="15"/>
      <c r="AB392" s="8">
        <v>0.068395615</v>
      </c>
      <c r="AC392" s="8"/>
      <c r="AD392" s="6">
        <v>28.612297</v>
      </c>
      <c r="AE392" s="6">
        <v>13.597192</v>
      </c>
      <c r="AF392" s="3"/>
      <c r="AG392" s="4">
        <v>28.885654</v>
      </c>
      <c r="AH392" s="4">
        <v>131.7024</v>
      </c>
      <c r="AI392" s="7">
        <v>2.74</v>
      </c>
      <c r="AJ392" s="7">
        <v>10.86</v>
      </c>
      <c r="AK392" s="8">
        <v>4.603</v>
      </c>
      <c r="AL392" s="5">
        <v>-0.76017296</v>
      </c>
      <c r="AM392" s="14"/>
    </row>
    <row r="393">
      <c r="A393" s="9" t="s">
        <v>430</v>
      </c>
      <c r="B393" s="4">
        <v>426.314</v>
      </c>
      <c r="C393" s="13">
        <v>0.002</v>
      </c>
      <c r="D393" s="3">
        <v>0.04714911</v>
      </c>
      <c r="E393" s="4">
        <v>-0.26079684</v>
      </c>
      <c r="F393" s="5">
        <v>-0.88085395</v>
      </c>
      <c r="G393" s="3"/>
      <c r="H393" s="5">
        <v>0.2002</v>
      </c>
      <c r="I393" s="5"/>
      <c r="J393" s="5">
        <v>0.076002665</v>
      </c>
      <c r="K393" s="5">
        <v>0.0166</v>
      </c>
      <c r="L393" s="6">
        <v>-693.411</v>
      </c>
      <c r="M393" s="4">
        <v>-4.296</v>
      </c>
      <c r="N393" s="5"/>
      <c r="O393" s="6">
        <v>2.8413</v>
      </c>
      <c r="P393" s="5">
        <v>0.024359979</v>
      </c>
      <c r="Q393" s="7" t="s">
        <v>39</v>
      </c>
      <c r="R393" s="5">
        <v>0.0</v>
      </c>
      <c r="S393" s="4" t="s">
        <v>39</v>
      </c>
      <c r="T393" s="5">
        <v>0.02852332</v>
      </c>
      <c r="U393" s="4">
        <v>120.256</v>
      </c>
      <c r="V393" s="5">
        <v>2.0009983</v>
      </c>
      <c r="W393" s="5">
        <v>-0.01</v>
      </c>
      <c r="X393" s="5">
        <v>-0.08822257</v>
      </c>
      <c r="Y393" s="5">
        <v>0.53913605</v>
      </c>
      <c r="Z393" s="6"/>
      <c r="AA393" s="15"/>
      <c r="AB393" s="8">
        <v>0.28612712</v>
      </c>
      <c r="AC393" s="8"/>
      <c r="AD393" s="6">
        <v>7.476189</v>
      </c>
      <c r="AE393" s="6">
        <v>-56.386406</v>
      </c>
      <c r="AF393" s="3"/>
      <c r="AG393" s="4">
        <v>108.33965</v>
      </c>
      <c r="AH393" s="4">
        <v>242.236</v>
      </c>
      <c r="AI393" s="7">
        <v>6.0</v>
      </c>
      <c r="AJ393" s="7">
        <v>20.33</v>
      </c>
      <c r="AK393" s="8">
        <v>32.401</v>
      </c>
      <c r="AL393" s="5">
        <v>-4.019383</v>
      </c>
      <c r="AM393" s="14"/>
    </row>
    <row r="394">
      <c r="A394" s="9" t="s">
        <v>431</v>
      </c>
      <c r="B394" s="4">
        <v>21.597</v>
      </c>
      <c r="C394" s="13">
        <v>0.0971</v>
      </c>
      <c r="D394" s="3">
        <v>0.095463715</v>
      </c>
      <c r="E394" s="4">
        <v>0.09185579</v>
      </c>
      <c r="F394" s="5">
        <v>1.025974</v>
      </c>
      <c r="G394" s="3"/>
      <c r="H394" s="5">
        <v>0.4136</v>
      </c>
      <c r="I394" s="5"/>
      <c r="J394" s="5">
        <v>0.07653841</v>
      </c>
      <c r="K394" s="5">
        <v>0.0438</v>
      </c>
      <c r="L394" s="6">
        <v>11.052232</v>
      </c>
      <c r="M394" s="4">
        <v>0.931</v>
      </c>
      <c r="N394" s="5"/>
      <c r="O394" s="6">
        <v>27.2953</v>
      </c>
      <c r="P394" s="5">
        <v>0.05301662</v>
      </c>
      <c r="Q394" s="7" t="s">
        <v>39</v>
      </c>
      <c r="R394" s="5">
        <v>0.0</v>
      </c>
      <c r="S394" s="4" t="s">
        <v>39</v>
      </c>
      <c r="T394" s="5">
        <v>0.11179649</v>
      </c>
      <c r="U394" s="4">
        <v>-2.09</v>
      </c>
      <c r="V394" s="5">
        <v>-0.2379</v>
      </c>
      <c r="W394" s="5">
        <v>0.0573</v>
      </c>
      <c r="X394" s="5">
        <v>0.12430279</v>
      </c>
      <c r="Y394" s="5">
        <v>0.18816164</v>
      </c>
      <c r="Z394" s="6">
        <v>28.631838</v>
      </c>
      <c r="AA394" s="15"/>
      <c r="AB394" s="8">
        <v>1.4476995</v>
      </c>
      <c r="AC394" s="8"/>
      <c r="AD394" s="6">
        <v>17.650312</v>
      </c>
      <c r="AE394" s="6">
        <v>31.33831</v>
      </c>
      <c r="AF394" s="3"/>
      <c r="AG394" s="4">
        <v>30.958033</v>
      </c>
      <c r="AH394" s="4">
        <v>29.175966</v>
      </c>
      <c r="AI394" s="7">
        <v>2.715</v>
      </c>
      <c r="AJ394" s="7">
        <v>11.8882</v>
      </c>
      <c r="AK394" s="8">
        <v>1.653</v>
      </c>
      <c r="AL394" s="5">
        <v>0.4959276</v>
      </c>
      <c r="AM394" s="14"/>
    </row>
    <row r="395">
      <c r="A395" s="9" t="s">
        <v>432</v>
      </c>
      <c r="B395" s="4">
        <v>0.0</v>
      </c>
      <c r="C395" s="13">
        <v>0.8388815</v>
      </c>
      <c r="D395" s="2" t="s">
        <v>39</v>
      </c>
      <c r="E395" s="4">
        <v>-1.005594</v>
      </c>
      <c r="F395" s="5">
        <v>0.15985467</v>
      </c>
      <c r="G395" s="3"/>
      <c r="H395" s="5">
        <v>0.7665954</v>
      </c>
      <c r="I395" s="2"/>
      <c r="J395" s="2" t="s">
        <v>39</v>
      </c>
      <c r="K395" s="5">
        <v>-62.3333</v>
      </c>
      <c r="L395" s="6" t="s">
        <v>39</v>
      </c>
      <c r="M395" s="4">
        <v>-2.22261</v>
      </c>
      <c r="N395" s="5"/>
      <c r="O395" s="6">
        <v>52.15235</v>
      </c>
      <c r="P395" s="2" t="s">
        <v>39</v>
      </c>
      <c r="Q395" s="7" t="s">
        <v>39</v>
      </c>
      <c r="R395" s="2" t="s">
        <v>39</v>
      </c>
      <c r="S395" s="4" t="s">
        <v>39</v>
      </c>
      <c r="T395" s="5">
        <v>0.0037769</v>
      </c>
      <c r="U395" s="4">
        <v>-0.07859</v>
      </c>
      <c r="V395" s="5">
        <v>-0.7586</v>
      </c>
      <c r="W395" s="5">
        <v>-0.247</v>
      </c>
      <c r="X395" s="5">
        <v>1.7777545</v>
      </c>
      <c r="Y395" s="2" t="s">
        <v>39</v>
      </c>
      <c r="Z395" s="15"/>
      <c r="AA395" s="6" t="s">
        <v>39</v>
      </c>
      <c r="AB395" s="27"/>
      <c r="AC395" s="8"/>
      <c r="AD395" s="15"/>
      <c r="AE395" s="6">
        <v>-3.0016108</v>
      </c>
      <c r="AF395" s="3"/>
      <c r="AG395" s="4">
        <v>6.75</v>
      </c>
      <c r="AH395" s="4">
        <v>6.67141</v>
      </c>
      <c r="AI395" s="7">
        <v>1.95</v>
      </c>
      <c r="AJ395" s="7">
        <v>5.0</v>
      </c>
      <c r="AK395" s="8" t="s">
        <v>39</v>
      </c>
      <c r="AL395" s="2" t="s">
        <v>39</v>
      </c>
      <c r="AM395" s="2"/>
    </row>
    <row r="396">
      <c r="A396" s="9" t="s">
        <v>433</v>
      </c>
      <c r="B396" s="4">
        <v>424.004</v>
      </c>
      <c r="C396" s="13">
        <v>-0.0985</v>
      </c>
      <c r="D396" s="3">
        <v>0.00228155</v>
      </c>
      <c r="E396" s="4">
        <v>-0.84545815</v>
      </c>
      <c r="F396" s="5">
        <v>0.121676624</v>
      </c>
      <c r="G396" s="3"/>
      <c r="H396" s="5">
        <v>0.1437</v>
      </c>
      <c r="I396" s="5"/>
      <c r="J396" s="5">
        <v>0.02588419</v>
      </c>
      <c r="K396" s="5">
        <v>-0.0831</v>
      </c>
      <c r="L396" s="6">
        <v>-1.4150472</v>
      </c>
      <c r="M396" s="4">
        <v>-0.215</v>
      </c>
      <c r="N396" s="5"/>
      <c r="O396" s="6">
        <v>5.4565</v>
      </c>
      <c r="P396" s="5">
        <v>0.033065725</v>
      </c>
      <c r="Q396" s="7" t="s">
        <v>39</v>
      </c>
      <c r="R396" s="5">
        <v>0.0</v>
      </c>
      <c r="S396" s="4">
        <v>18.128</v>
      </c>
      <c r="T396" s="5">
        <v>0.02708654</v>
      </c>
      <c r="U396" s="4">
        <v>150.942</v>
      </c>
      <c r="V396" s="5">
        <v>0.9619103</v>
      </c>
      <c r="W396" s="5">
        <v>-0.0928</v>
      </c>
      <c r="X396" s="5">
        <v>-0.27047074</v>
      </c>
      <c r="Y396" s="5">
        <v>0.069940545</v>
      </c>
      <c r="Z396" s="15"/>
      <c r="AA396" s="6"/>
      <c r="AB396" s="8">
        <v>0.17404081</v>
      </c>
      <c r="AC396" s="8"/>
      <c r="AD396" s="6">
        <v>20.477085</v>
      </c>
      <c r="AE396" s="6">
        <v>-1045.2837</v>
      </c>
      <c r="AF396" s="3"/>
      <c r="AG396" s="4">
        <v>67.76434</v>
      </c>
      <c r="AH396" s="4">
        <v>224.736</v>
      </c>
      <c r="AI396" s="7">
        <v>1.47</v>
      </c>
      <c r="AJ396" s="7">
        <v>50.2</v>
      </c>
      <c r="AK396" s="8">
        <v>10.975</v>
      </c>
      <c r="AL396" s="5">
        <v>-0.5402564</v>
      </c>
      <c r="AM396" s="14"/>
    </row>
    <row r="397">
      <c r="A397" s="9" t="s">
        <v>434</v>
      </c>
      <c r="B397" s="4">
        <v>16.78829</v>
      </c>
      <c r="C397" s="13">
        <v>0.1097</v>
      </c>
      <c r="D397" s="3">
        <v>-0.07439276</v>
      </c>
      <c r="E397" s="4">
        <v>-0.92731047</v>
      </c>
      <c r="F397" s="5">
        <v>-0.1535545</v>
      </c>
      <c r="G397" s="3"/>
      <c r="H397" s="5">
        <v>0.0494</v>
      </c>
      <c r="I397" s="5"/>
      <c r="J397" s="5">
        <v>-0.392691</v>
      </c>
      <c r="K397" s="5">
        <v>-0.5003</v>
      </c>
      <c r="L397" s="6">
        <v>-1.4601707</v>
      </c>
      <c r="M397" s="4">
        <v>-6.6</v>
      </c>
      <c r="N397" s="5"/>
      <c r="O397" s="6">
        <v>2.5138</v>
      </c>
      <c r="P397" s="5">
        <v>0.036930505</v>
      </c>
      <c r="Q397" s="7">
        <v>1.15371</v>
      </c>
      <c r="R397" s="5">
        <v>0.068721116</v>
      </c>
      <c r="S397" s="4">
        <v>10.86873</v>
      </c>
      <c r="T397" s="5">
        <v>0.0</v>
      </c>
      <c r="U397" s="4">
        <v>8.69</v>
      </c>
      <c r="V397" s="5">
        <v>-0.2064</v>
      </c>
      <c r="W397" s="5">
        <v>-0.2813</v>
      </c>
      <c r="X397" s="5">
        <v>-0.6869231</v>
      </c>
      <c r="Y397" s="5">
        <v>-0.5071238</v>
      </c>
      <c r="Z397" s="15"/>
      <c r="AA397" s="15"/>
      <c r="AB397" s="8">
        <v>1.0583174</v>
      </c>
      <c r="AC397" s="8"/>
      <c r="AD397" s="6">
        <v>-4.013183</v>
      </c>
      <c r="AE397" s="6">
        <v>-4.0086894</v>
      </c>
      <c r="AF397" s="3"/>
      <c r="AG397" s="4">
        <v>17.328716</v>
      </c>
      <c r="AH397" s="4">
        <v>26.45735</v>
      </c>
      <c r="AI397" s="7">
        <v>1.845</v>
      </c>
      <c r="AJ397" s="7">
        <v>9.63</v>
      </c>
      <c r="AK397" s="8">
        <v>-6.59261</v>
      </c>
      <c r="AL397" s="5">
        <v>-0.13656063</v>
      </c>
      <c r="AM397" s="14"/>
    </row>
    <row r="398">
      <c r="A398" s="9" t="s">
        <v>435</v>
      </c>
      <c r="B398" s="4">
        <v>55.14141</v>
      </c>
      <c r="C398" s="13">
        <v>-0.0465</v>
      </c>
      <c r="D398" s="3">
        <v>-0.059934728</v>
      </c>
      <c r="E398" s="4">
        <v>0.033610195</v>
      </c>
      <c r="F398" s="5">
        <v>-0.74672055</v>
      </c>
      <c r="G398" s="3"/>
      <c r="H398" s="5">
        <v>0.1432</v>
      </c>
      <c r="I398" s="5"/>
      <c r="J398" s="5">
        <v>0.1532498</v>
      </c>
      <c r="K398" s="5">
        <v>0.0411</v>
      </c>
      <c r="L398" s="6">
        <v>11.841092</v>
      </c>
      <c r="M398" s="4">
        <v>7.23616</v>
      </c>
      <c r="N398" s="5"/>
      <c r="O398" s="6">
        <v>13.1287</v>
      </c>
      <c r="P398" s="5">
        <v>0.051853407</v>
      </c>
      <c r="Q398" s="7" t="s">
        <v>39</v>
      </c>
      <c r="R398" s="5">
        <v>0.0</v>
      </c>
      <c r="S398" s="4">
        <v>2.33927</v>
      </c>
      <c r="T398" s="5">
        <v>0.053578146</v>
      </c>
      <c r="U398" s="4">
        <v>8.20152</v>
      </c>
      <c r="V398" s="5">
        <v>0.4397</v>
      </c>
      <c r="W398" s="5">
        <v>0.0193</v>
      </c>
      <c r="X398" s="5">
        <v>0.049133867</v>
      </c>
      <c r="Y398" s="5">
        <v>0.45300454</v>
      </c>
      <c r="Z398" s="6">
        <v>18.744312</v>
      </c>
      <c r="AA398" s="6" t="s">
        <v>39</v>
      </c>
      <c r="AB398" s="8">
        <v>0.31156445</v>
      </c>
      <c r="AC398" s="8"/>
      <c r="AD398" s="6">
        <v>3.0035963</v>
      </c>
      <c r="AE398" s="6">
        <v>3.507609</v>
      </c>
      <c r="AF398" s="3"/>
      <c r="AG398" s="4">
        <v>16.32944</v>
      </c>
      <c r="AH398" s="4">
        <v>25.38162</v>
      </c>
      <c r="AI398" s="7">
        <v>0.589375</v>
      </c>
      <c r="AJ398" s="7">
        <v>27.27</v>
      </c>
      <c r="AK398" s="8">
        <v>8.45041</v>
      </c>
      <c r="AL398" s="5">
        <v>-0.22891317</v>
      </c>
      <c r="AM398" s="14"/>
    </row>
    <row r="399">
      <c r="A399" s="9" t="s">
        <v>436</v>
      </c>
      <c r="B399" s="4">
        <v>79.947</v>
      </c>
      <c r="C399" s="13">
        <v>-0.1277</v>
      </c>
      <c r="D399" s="3">
        <v>-0.038386885</v>
      </c>
      <c r="E399" s="4">
        <v>-1.7688385</v>
      </c>
      <c r="F399" s="5">
        <v>-0.2223191</v>
      </c>
      <c r="G399" s="3"/>
      <c r="H399" s="5">
        <v>0.2963</v>
      </c>
      <c r="I399" s="5"/>
      <c r="J399" s="5">
        <v>-0.022602474</v>
      </c>
      <c r="K399" s="5">
        <v>-0.0644</v>
      </c>
      <c r="L399" s="6">
        <v>2.062101</v>
      </c>
      <c r="M399" s="4">
        <v>3.984</v>
      </c>
      <c r="N399" s="5"/>
      <c r="O399" s="6">
        <v>4.4207</v>
      </c>
      <c r="P399" s="5">
        <v>0.004790674</v>
      </c>
      <c r="Q399" s="7">
        <v>1.115</v>
      </c>
      <c r="R399" s="5">
        <v>0.01394674</v>
      </c>
      <c r="S399" s="4" t="s">
        <v>39</v>
      </c>
      <c r="T399" s="5">
        <v>0.107615545</v>
      </c>
      <c r="U399" s="4">
        <v>4.748</v>
      </c>
      <c r="V399" s="5">
        <v>0.4171</v>
      </c>
      <c r="W399" s="5">
        <v>-0.1236</v>
      </c>
      <c r="X399" s="5">
        <v>-0.5485855</v>
      </c>
      <c r="Y399" s="5">
        <v>-0.15875944</v>
      </c>
      <c r="Z399" s="15"/>
      <c r="AA399" s="15"/>
      <c r="AB399" s="8">
        <v>0.7656347</v>
      </c>
      <c r="AC399" s="8"/>
      <c r="AD399" s="6">
        <v>-36.501495</v>
      </c>
      <c r="AE399" s="6">
        <v>16.555773</v>
      </c>
      <c r="AF399" s="3"/>
      <c r="AG399" s="4">
        <v>58.788986</v>
      </c>
      <c r="AH399" s="4">
        <v>65.9582</v>
      </c>
      <c r="AI399" s="7">
        <v>17.34</v>
      </c>
      <c r="AJ399" s="7">
        <v>3.53</v>
      </c>
      <c r="AK399" s="8">
        <v>-1.807</v>
      </c>
      <c r="AL399" s="5">
        <v>-0.47759467</v>
      </c>
      <c r="AM399" s="14"/>
    </row>
    <row r="400">
      <c r="A400" s="9" t="s">
        <v>437</v>
      </c>
      <c r="B400" s="4">
        <v>4.83864</v>
      </c>
      <c r="C400" s="13">
        <v>-0.7398</v>
      </c>
      <c r="D400" s="2" t="s">
        <v>39</v>
      </c>
      <c r="E400" s="4">
        <v>-0.027227556</v>
      </c>
      <c r="F400" s="2">
        <v>8.202619</v>
      </c>
      <c r="G400" s="2"/>
      <c r="H400" s="5">
        <v>-0.05</v>
      </c>
      <c r="I400" s="2"/>
      <c r="J400" s="2">
        <v>-0.35028026</v>
      </c>
      <c r="K400" s="5">
        <v>0.2297</v>
      </c>
      <c r="L400" s="6">
        <v>4.8985057</v>
      </c>
      <c r="M400" s="4">
        <v>0.08611</v>
      </c>
      <c r="N400" s="2"/>
      <c r="O400" s="6">
        <v>22.0</v>
      </c>
      <c r="P400" s="2">
        <v>0.020666964</v>
      </c>
      <c r="Q400" s="7">
        <v>0.53419</v>
      </c>
      <c r="R400" s="2">
        <v>0.0</v>
      </c>
      <c r="S400" s="4">
        <v>0.04831</v>
      </c>
      <c r="T400" s="2">
        <v>8.2981936E-4</v>
      </c>
      <c r="U400" s="4">
        <v>3.83397</v>
      </c>
      <c r="V400" s="5">
        <v>0.6493</v>
      </c>
      <c r="W400" s="5">
        <v>-0.0151</v>
      </c>
      <c r="X400" s="2">
        <v>-0.5177304</v>
      </c>
      <c r="Y400" s="2">
        <v>-0.2870328</v>
      </c>
      <c r="Z400" s="6"/>
      <c r="AA400" s="6" t="s">
        <v>39</v>
      </c>
      <c r="AB400" s="8">
        <v>4.6409736</v>
      </c>
      <c r="AC400" s="8"/>
      <c r="AD400" s="6">
        <v>-15.511405</v>
      </c>
      <c r="AE400" s="6">
        <v>305.30682</v>
      </c>
      <c r="AF400" s="2"/>
      <c r="AG400" s="4">
        <v>22.422865</v>
      </c>
      <c r="AH400" s="4">
        <v>26.28997</v>
      </c>
      <c r="AI400" s="7">
        <v>0.200745</v>
      </c>
      <c r="AJ400" s="7">
        <v>112.28</v>
      </c>
      <c r="AK400" s="8">
        <v>-1.69488</v>
      </c>
      <c r="AL400" s="2">
        <v>-1.5170833</v>
      </c>
      <c r="AM400" s="2"/>
    </row>
    <row r="401">
      <c r="A401" s="9" t="s">
        <v>438</v>
      </c>
      <c r="B401" s="4">
        <v>25.97842</v>
      </c>
      <c r="C401" s="13">
        <v>0.1979</v>
      </c>
      <c r="D401" s="3">
        <v>0.45053327</v>
      </c>
      <c r="E401" s="4">
        <v>0.18471277</v>
      </c>
      <c r="F401" s="5">
        <v>5.1700234</v>
      </c>
      <c r="G401" s="3"/>
      <c r="H401" s="5">
        <v>0.2895</v>
      </c>
      <c r="I401" s="5"/>
      <c r="J401" s="5">
        <v>0.21947409</v>
      </c>
      <c r="K401" s="5">
        <v>0.1656</v>
      </c>
      <c r="L401" s="6">
        <v>13.225932</v>
      </c>
      <c r="M401" s="4">
        <v>-0.09298</v>
      </c>
      <c r="N401" s="5"/>
      <c r="O401" s="6">
        <v>2.7452</v>
      </c>
      <c r="P401" s="5">
        <v>0.04951071</v>
      </c>
      <c r="Q401" s="7" t="s">
        <v>39</v>
      </c>
      <c r="R401" s="5">
        <v>0.0</v>
      </c>
      <c r="S401" s="4">
        <v>0.35868</v>
      </c>
      <c r="T401" s="5">
        <v>0.024996499</v>
      </c>
      <c r="U401" s="4">
        <v>5.6643</v>
      </c>
      <c r="V401" s="5">
        <v>1.1854</v>
      </c>
      <c r="W401" s="5">
        <v>0.2119</v>
      </c>
      <c r="X401" s="5">
        <v>0.5841145</v>
      </c>
      <c r="Y401" s="5">
        <v>1.193253</v>
      </c>
      <c r="Z401" s="6">
        <v>0.7037954</v>
      </c>
      <c r="AA401" s="6" t="s">
        <v>39</v>
      </c>
      <c r="AB401" s="8">
        <v>0.07561281</v>
      </c>
      <c r="AC401" s="8"/>
      <c r="AD401" s="6">
        <v>1.3379776</v>
      </c>
      <c r="AE401" s="6">
        <v>-82.0456</v>
      </c>
      <c r="AF401" s="3"/>
      <c r="AG401" s="4">
        <v>1.964688</v>
      </c>
      <c r="AH401" s="4">
        <v>7.6286</v>
      </c>
      <c r="AI401" s="7">
        <v>0.12</v>
      </c>
      <c r="AJ401" s="7">
        <v>15.11</v>
      </c>
      <c r="AK401" s="8">
        <v>5.70159</v>
      </c>
      <c r="AL401" s="5">
        <v>1.0908535</v>
      </c>
      <c r="AM401" s="14"/>
    </row>
    <row r="402">
      <c r="A402" s="9" t="s">
        <v>439</v>
      </c>
      <c r="B402" s="4">
        <v>166.767</v>
      </c>
      <c r="C402" s="11">
        <v>0.0026</v>
      </c>
      <c r="D402" s="2" t="s">
        <v>39</v>
      </c>
      <c r="E402" s="4" t="s">
        <v>39</v>
      </c>
      <c r="F402" s="2" t="s">
        <v>39</v>
      </c>
      <c r="G402" s="2">
        <v>-0.054530818</v>
      </c>
      <c r="H402" s="2">
        <v>0.1341</v>
      </c>
      <c r="I402" s="2">
        <v>0.08316993</v>
      </c>
      <c r="J402" s="2">
        <v>0.071147166</v>
      </c>
      <c r="K402" s="2" t="s">
        <v>39</v>
      </c>
      <c r="L402" s="6" t="s">
        <v>39</v>
      </c>
      <c r="M402" s="4">
        <v>8.642</v>
      </c>
      <c r="N402" s="2">
        <v>0.5008694</v>
      </c>
      <c r="O402" s="6">
        <v>57.9671</v>
      </c>
      <c r="P402" s="2">
        <v>0.00765739</v>
      </c>
      <c r="Q402" s="7" t="s">
        <v>39</v>
      </c>
      <c r="R402" s="2" t="s">
        <v>39</v>
      </c>
      <c r="S402" s="4" t="s">
        <v>39</v>
      </c>
      <c r="T402" s="2">
        <v>0.15815875</v>
      </c>
      <c r="U402" s="4">
        <v>-4.208</v>
      </c>
      <c r="V402" s="2">
        <v>-0.04462165</v>
      </c>
      <c r="W402" s="2">
        <v>0.0659</v>
      </c>
      <c r="X402" s="2">
        <v>0.09657066</v>
      </c>
      <c r="Y402" s="2">
        <v>0.12581651</v>
      </c>
      <c r="Z402" s="6">
        <v>21.082684</v>
      </c>
      <c r="AA402" s="6">
        <v>46.977764</v>
      </c>
      <c r="AB402" s="8">
        <v>1.1513069</v>
      </c>
      <c r="AC402" s="8">
        <v>2.0349</v>
      </c>
      <c r="AD402" s="6">
        <v>15.827392</v>
      </c>
      <c r="AE402" s="6">
        <v>21.730156</v>
      </c>
      <c r="AF402" s="2">
        <v>0.0</v>
      </c>
      <c r="AG402" s="4">
        <v>191.1834</v>
      </c>
      <c r="AH402" s="4">
        <v>187.792</v>
      </c>
      <c r="AI402" s="7">
        <v>12.0</v>
      </c>
      <c r="AJ402" s="7">
        <v>16.0</v>
      </c>
      <c r="AK402" s="8" t="s">
        <v>39</v>
      </c>
      <c r="AL402" s="2">
        <v>-0.41623616</v>
      </c>
      <c r="AM402" s="2">
        <v>0.012001752</v>
      </c>
    </row>
    <row r="403">
      <c r="A403" s="36" t="s">
        <v>440</v>
      </c>
      <c r="B403" s="4">
        <v>603.582</v>
      </c>
      <c r="C403" s="13">
        <v>0.1656</v>
      </c>
      <c r="D403" s="3"/>
      <c r="E403" s="4"/>
      <c r="F403" s="5"/>
      <c r="G403" s="3">
        <v>0.42181256</v>
      </c>
      <c r="H403" s="5">
        <v>0.273</v>
      </c>
      <c r="I403" s="5">
        <v>0.18038808</v>
      </c>
      <c r="J403" s="5">
        <v>0.10437356</v>
      </c>
      <c r="K403" s="5"/>
      <c r="L403" s="6"/>
      <c r="M403" s="4">
        <v>31.967</v>
      </c>
      <c r="N403" s="5">
        <v>1.295942</v>
      </c>
      <c r="O403" s="6">
        <v>29.4128</v>
      </c>
      <c r="P403" s="5">
        <v>0.008106603</v>
      </c>
      <c r="Q403" s="7" t="s">
        <v>39</v>
      </c>
      <c r="R403" s="5"/>
      <c r="S403" s="4" t="s">
        <v>39</v>
      </c>
      <c r="T403" s="5">
        <v>0.023998026</v>
      </c>
      <c r="U403" s="4">
        <v>51.712</v>
      </c>
      <c r="V403" s="5">
        <v>0.2848</v>
      </c>
      <c r="W403" s="5">
        <v>0.1016</v>
      </c>
      <c r="X403" s="5">
        <v>0.20161708</v>
      </c>
      <c r="Y403" s="5">
        <v>0.3469779</v>
      </c>
      <c r="Z403" s="6">
        <v>26.655657</v>
      </c>
      <c r="AA403" s="6">
        <v>25.665052</v>
      </c>
      <c r="AB403" s="8">
        <v>1.6166105</v>
      </c>
      <c r="AC403" s="8">
        <v>5.2197</v>
      </c>
      <c r="AD403" s="6">
        <v>16.30955</v>
      </c>
      <c r="AE403" s="6">
        <v>32.141552</v>
      </c>
      <c r="AF403" s="3">
        <v>0.0</v>
      </c>
      <c r="AG403" s="4">
        <v>907.24036</v>
      </c>
      <c r="AH403" s="4">
        <v>1027.469</v>
      </c>
      <c r="AI403" s="7">
        <v>83.9</v>
      </c>
      <c r="AJ403" s="7">
        <v>11.63</v>
      </c>
      <c r="AK403" s="8"/>
      <c r="AL403" s="5">
        <v>0.42130673</v>
      </c>
      <c r="AM403" s="14">
        <v>0.20988502</v>
      </c>
    </row>
    <row r="404">
      <c r="A404" s="36" t="s">
        <v>441</v>
      </c>
      <c r="B404" s="4">
        <v>2948.84</v>
      </c>
      <c r="C404" s="13">
        <v>-0.0019</v>
      </c>
      <c r="D404" s="3"/>
      <c r="E404" s="4"/>
      <c r="F404" s="5"/>
      <c r="G404" s="3">
        <v>-0.22676225</v>
      </c>
      <c r="H404" s="5">
        <v>0.1534</v>
      </c>
      <c r="I404" s="5">
        <v>0.12589967</v>
      </c>
      <c r="J404" s="5">
        <v>0.029333908</v>
      </c>
      <c r="K404" s="5"/>
      <c r="L404" s="6"/>
      <c r="M404" s="4">
        <v>-25.071</v>
      </c>
      <c r="N404" s="5">
        <v>-0.22075567</v>
      </c>
      <c r="O404" s="6">
        <v>7.2739</v>
      </c>
      <c r="P404" s="5">
        <v>0.014163196</v>
      </c>
      <c r="Q404" s="7" t="s">
        <v>39</v>
      </c>
      <c r="R404" s="5"/>
      <c r="S404" s="4">
        <v>429.36</v>
      </c>
      <c r="T404" s="5">
        <v>0.27140945</v>
      </c>
      <c r="U404" s="4">
        <v>188.887</v>
      </c>
      <c r="V404" s="5">
        <v>0.30318063</v>
      </c>
      <c r="W404" s="5">
        <v>0.0088</v>
      </c>
      <c r="X404" s="5">
        <v>0.022538675</v>
      </c>
      <c r="Y404" s="5">
        <v>0.1388419</v>
      </c>
      <c r="Z404" s="6">
        <v>42.83607</v>
      </c>
      <c r="AA404" s="6">
        <v>73.827576</v>
      </c>
      <c r="AB404" s="8">
        <v>0.20397991</v>
      </c>
      <c r="AC404" s="8">
        <v>0.9496</v>
      </c>
      <c r="AD404" s="6">
        <v>9.137363</v>
      </c>
      <c r="AE404" s="6">
        <v>-31.52611</v>
      </c>
      <c r="AF404" s="3">
        <v>0.0</v>
      </c>
      <c r="AG404" s="4">
        <v>565.4977</v>
      </c>
      <c r="AH404" s="4">
        <v>790.3911</v>
      </c>
      <c r="AI404" s="7">
        <v>76.43</v>
      </c>
      <c r="AJ404" s="7">
        <v>7.87</v>
      </c>
      <c r="AK404" s="8"/>
      <c r="AL404" s="5">
        <v>-0.22177738</v>
      </c>
      <c r="AM404" s="14">
        <v>-0.11945042</v>
      </c>
    </row>
    <row r="405">
      <c r="A405" s="36" t="s">
        <v>442</v>
      </c>
      <c r="B405" s="4">
        <v>276.176</v>
      </c>
      <c r="C405" s="13">
        <v>-0.1564</v>
      </c>
      <c r="D405" s="3"/>
      <c r="E405" s="4"/>
      <c r="F405" s="5"/>
      <c r="G405" s="3">
        <v>0.5041139</v>
      </c>
      <c r="H405" s="5">
        <v>0.175</v>
      </c>
      <c r="I405" s="5">
        <v>0.12607902</v>
      </c>
      <c r="J405" s="5">
        <v>0.094628066</v>
      </c>
      <c r="K405" s="5"/>
      <c r="L405" s="6"/>
      <c r="M405" s="4">
        <v>12.695</v>
      </c>
      <c r="N405" s="5">
        <v>0.4618547</v>
      </c>
      <c r="O405" s="6">
        <v>11.0821</v>
      </c>
      <c r="P405" s="5">
        <v>0.04021711</v>
      </c>
      <c r="Q405" s="7" t="s">
        <v>39</v>
      </c>
      <c r="R405" s="5"/>
      <c r="S405" s="4" t="s">
        <v>39</v>
      </c>
      <c r="T405" s="5">
        <v>0.19648606</v>
      </c>
      <c r="U405" s="4">
        <v>-22.601</v>
      </c>
      <c r="V405" s="5">
        <v>-0.14727521</v>
      </c>
      <c r="W405" s="5">
        <v>0.0428</v>
      </c>
      <c r="X405" s="5">
        <v>0.06096663</v>
      </c>
      <c r="Y405" s="5">
        <v>0.17029734</v>
      </c>
      <c r="Z405" s="6">
        <v>17.383497</v>
      </c>
      <c r="AA405" s="6">
        <v>15.902243</v>
      </c>
      <c r="AB405" s="8">
        <v>0.58889985</v>
      </c>
      <c r="AC405" s="8">
        <v>1.0678</v>
      </c>
      <c r="AD405" s="6">
        <v>5.3584986</v>
      </c>
      <c r="AE405" s="6">
        <v>11.031035</v>
      </c>
      <c r="AF405" s="3">
        <v>0.0</v>
      </c>
      <c r="AG405" s="4">
        <v>162.32326</v>
      </c>
      <c r="AH405" s="4">
        <v>140.039</v>
      </c>
      <c r="AI405" s="7">
        <v>19.0</v>
      </c>
      <c r="AJ405" s="7">
        <v>8.56</v>
      </c>
      <c r="AK405" s="8"/>
      <c r="AL405" s="5">
        <v>-0.23805359</v>
      </c>
      <c r="AM405" s="14">
        <v>0.38403547</v>
      </c>
    </row>
    <row r="406">
      <c r="A406" s="36" t="s">
        <v>443</v>
      </c>
      <c r="B406" s="4">
        <v>46.174</v>
      </c>
      <c r="C406" s="13">
        <v>0.0257</v>
      </c>
      <c r="D406" s="3"/>
      <c r="E406" s="4"/>
      <c r="F406" s="5"/>
      <c r="G406" s="3">
        <v>-0.4547676</v>
      </c>
      <c r="H406" s="5">
        <v>0.1926</v>
      </c>
      <c r="I406" s="5">
        <v>0.20303634</v>
      </c>
      <c r="J406" s="5">
        <v>0.009420887</v>
      </c>
      <c r="K406" s="5"/>
      <c r="L406" s="6"/>
      <c r="M406" s="4">
        <v>-1.794</v>
      </c>
      <c r="N406" s="5">
        <v>0.45753634</v>
      </c>
      <c r="O406" s="6">
        <v>2.4515</v>
      </c>
      <c r="P406" s="5">
        <v>0.020682635</v>
      </c>
      <c r="Q406" s="7" t="s">
        <v>39</v>
      </c>
      <c r="R406" s="5"/>
      <c r="S406" s="4" t="s">
        <v>39</v>
      </c>
      <c r="T406" s="5">
        <v>0.0010079547</v>
      </c>
      <c r="U406" s="4">
        <v>3.688</v>
      </c>
      <c r="V406" s="5">
        <v>0.15564466</v>
      </c>
      <c r="W406" s="5">
        <v>-0.0306</v>
      </c>
      <c r="X406" s="5">
        <v>-0.046929732</v>
      </c>
      <c r="Y406" s="5">
        <v>0.018358303</v>
      </c>
      <c r="Z406" s="15"/>
      <c r="AA406" s="6" t="s">
        <v>39</v>
      </c>
      <c r="AB406" s="8">
        <v>2.602469</v>
      </c>
      <c r="AC406" s="8">
        <v>5.0645</v>
      </c>
      <c r="AD406" s="6">
        <v>284.72275</v>
      </c>
      <c r="AE406" s="6">
        <v>-69.038124</v>
      </c>
      <c r="AF406" s="3">
        <v>0.0</v>
      </c>
      <c r="AG406" s="4">
        <v>120.0</v>
      </c>
      <c r="AH406" s="4">
        <v>123.8544</v>
      </c>
      <c r="AI406" s="7">
        <v>46.94</v>
      </c>
      <c r="AJ406" s="7">
        <v>2.56</v>
      </c>
      <c r="AK406" s="8"/>
      <c r="AL406" s="5">
        <v>-3.7884614</v>
      </c>
      <c r="AM406" s="14">
        <v>-0.4244718</v>
      </c>
    </row>
    <row r="407">
      <c r="A407" s="36" t="s">
        <v>444</v>
      </c>
      <c r="B407" s="4">
        <v>20.60704</v>
      </c>
      <c r="C407" s="13">
        <v>-0.0021</v>
      </c>
      <c r="D407" s="3"/>
      <c r="E407" s="4"/>
      <c r="F407" s="5"/>
      <c r="G407" s="3">
        <v>0.027338076</v>
      </c>
      <c r="H407" s="5">
        <v>0.4864</v>
      </c>
      <c r="I407" s="5">
        <v>0.29307896</v>
      </c>
      <c r="J407" s="5">
        <v>0.10035405</v>
      </c>
      <c r="K407" s="5"/>
      <c r="L407" s="6"/>
      <c r="M407" s="4">
        <v>-0.87456</v>
      </c>
      <c r="N407" s="5">
        <v>1.1329671</v>
      </c>
      <c r="O407" s="6">
        <v>2.3568</v>
      </c>
      <c r="P407" s="5">
        <v>0.018970216</v>
      </c>
      <c r="Q407" s="7">
        <v>2.59293</v>
      </c>
      <c r="R407" s="5"/>
      <c r="S407" s="4" t="s">
        <v>39</v>
      </c>
      <c r="T407" s="5">
        <v>0.16527961</v>
      </c>
      <c r="U407" s="4">
        <v>-3.83213</v>
      </c>
      <c r="V407" s="5">
        <v>-0.205</v>
      </c>
      <c r="W407" s="5">
        <v>0.064</v>
      </c>
      <c r="X407" s="5">
        <v>0.08079785</v>
      </c>
      <c r="Y407" s="5">
        <v>0.110613845</v>
      </c>
      <c r="Z407" s="6">
        <v>42.432194</v>
      </c>
      <c r="AA407" s="6">
        <v>52.815533</v>
      </c>
      <c r="AB407" s="8">
        <v>3.110438</v>
      </c>
      <c r="AC407" s="8">
        <v>3.495</v>
      </c>
      <c r="AD407" s="6">
        <v>29.141523</v>
      </c>
      <c r="AE407" s="6">
        <v>-68.90856</v>
      </c>
      <c r="AF407" s="3">
        <v>0.0</v>
      </c>
      <c r="AG407" s="4">
        <v>67.93304</v>
      </c>
      <c r="AH407" s="4">
        <v>60.26467</v>
      </c>
      <c r="AI407" s="7">
        <v>4.08</v>
      </c>
      <c r="AJ407" s="7">
        <v>15.71</v>
      </c>
      <c r="AK407" s="8"/>
      <c r="AL407" s="5">
        <v>0.096459836</v>
      </c>
      <c r="AM407" s="14">
        <v>0.020332653</v>
      </c>
    </row>
    <row r="408">
      <c r="A408" s="36" t="s">
        <v>445</v>
      </c>
      <c r="B408" s="4">
        <v>86.155</v>
      </c>
      <c r="C408" s="13">
        <v>0.0408</v>
      </c>
      <c r="D408" s="3"/>
      <c r="E408" s="4"/>
      <c r="F408" s="5"/>
      <c r="G408" s="3">
        <v>1.3102838</v>
      </c>
      <c r="H408" s="5">
        <v>0.4781</v>
      </c>
      <c r="I408" s="5">
        <v>0.24390924</v>
      </c>
      <c r="J408" s="5">
        <v>0.3481864</v>
      </c>
      <c r="K408" s="5"/>
      <c r="L408" s="6"/>
      <c r="M408" s="4">
        <v>19.791</v>
      </c>
      <c r="N408" s="5">
        <v>31.46423</v>
      </c>
      <c r="O408" s="6">
        <v>4.1031</v>
      </c>
      <c r="P408" s="5">
        <v>0.0805641</v>
      </c>
      <c r="Q408" s="7" t="s">
        <v>39</v>
      </c>
      <c r="R408" s="5"/>
      <c r="S408" s="4">
        <v>29.636</v>
      </c>
      <c r="T408" s="5">
        <v>0.23120432</v>
      </c>
      <c r="U408" s="4">
        <v>8.505</v>
      </c>
      <c r="V408" s="5">
        <v>0.1211</v>
      </c>
      <c r="W408" s="5">
        <v>0.1284</v>
      </c>
      <c r="X408" s="5">
        <v>0.23340407</v>
      </c>
      <c r="Y408" s="5">
        <v>0.42724282</v>
      </c>
      <c r="Z408" s="6">
        <v>12.148493</v>
      </c>
      <c r="AA408" s="15"/>
      <c r="AB408" s="8">
        <v>2.3108294</v>
      </c>
      <c r="AC408" s="8">
        <v>3.4978</v>
      </c>
      <c r="AD408" s="6">
        <v>6.920278</v>
      </c>
      <c r="AE408" s="6">
        <v>10.489339</v>
      </c>
      <c r="AF408" s="3">
        <v>0.0</v>
      </c>
      <c r="AG408" s="4">
        <v>233.59068</v>
      </c>
      <c r="AH408" s="4">
        <v>207.5945</v>
      </c>
      <c r="AI408" s="7">
        <v>2.98</v>
      </c>
      <c r="AJ408" s="7">
        <v>64.85</v>
      </c>
      <c r="AK408" s="8"/>
      <c r="AL408" s="5">
        <v>0.19205245</v>
      </c>
      <c r="AM408" s="14">
        <v>0.27357563</v>
      </c>
    </row>
    <row r="409">
      <c r="A409" s="36" t="s">
        <v>446</v>
      </c>
      <c r="B409" s="4">
        <v>2.05</v>
      </c>
      <c r="C409" s="13">
        <v>-0.1697143</v>
      </c>
      <c r="D409" s="3"/>
      <c r="E409" s="4"/>
      <c r="F409" s="5"/>
      <c r="G409" s="3">
        <v>0.340801</v>
      </c>
      <c r="H409" s="5">
        <v>0.7365771</v>
      </c>
      <c r="I409" s="5">
        <v>0.64878</v>
      </c>
      <c r="J409" s="5">
        <v>0.102439</v>
      </c>
      <c r="K409" s="5"/>
      <c r="L409" s="6"/>
      <c r="M409" s="4">
        <v>0.0259</v>
      </c>
      <c r="N409" s="5">
        <v>0.545455</v>
      </c>
      <c r="O409" s="6">
        <v>1.27612</v>
      </c>
      <c r="P409" s="2" t="s">
        <v>39</v>
      </c>
      <c r="Q409" s="7" t="s">
        <v>39</v>
      </c>
      <c r="R409" s="5"/>
      <c r="S409" s="4" t="s">
        <v>39</v>
      </c>
      <c r="T409" s="5">
        <v>0.607143</v>
      </c>
      <c r="U409" s="4">
        <v>-1.01725</v>
      </c>
      <c r="V409" s="5">
        <v>-0.7556</v>
      </c>
      <c r="W409" s="5">
        <v>0.077381</v>
      </c>
      <c r="X409" s="5">
        <v>0.0962963</v>
      </c>
      <c r="Y409" s="5">
        <v>0.155556</v>
      </c>
      <c r="Z409" s="6">
        <v>15.463077</v>
      </c>
      <c r="AA409" s="6" t="s">
        <v>39</v>
      </c>
      <c r="AB409" s="8">
        <v>0.98058534</v>
      </c>
      <c r="AC409" s="8">
        <v>1.489037</v>
      </c>
      <c r="AD409" s="6">
        <v>4.7283335</v>
      </c>
      <c r="AE409" s="6">
        <v>38.337837</v>
      </c>
      <c r="AF409" s="3">
        <v>0.05376344</v>
      </c>
      <c r="AG409" s="4">
        <v>1.5732</v>
      </c>
      <c r="AH409" s="4">
        <v>0.99295</v>
      </c>
      <c r="AI409" s="7">
        <v>0.9</v>
      </c>
      <c r="AJ409" s="7" t="s">
        <v>39</v>
      </c>
      <c r="AK409" s="8"/>
      <c r="AL409" s="5">
        <v>-0.4</v>
      </c>
      <c r="AM409" s="14">
        <v>0.838416</v>
      </c>
    </row>
    <row r="410">
      <c r="A410" s="36" t="s">
        <v>447</v>
      </c>
      <c r="B410" s="4">
        <v>24.713</v>
      </c>
      <c r="C410" s="13">
        <v>-0.0566</v>
      </c>
      <c r="D410" s="3"/>
      <c r="E410" s="4"/>
      <c r="F410" s="5"/>
      <c r="G410" s="3">
        <v>-0.15727668</v>
      </c>
      <c r="H410" s="5">
        <v>0.4606</v>
      </c>
      <c r="I410" s="5">
        <v>0.56023145</v>
      </c>
      <c r="J410" s="5">
        <v>-0.1464816</v>
      </c>
      <c r="K410" s="5"/>
      <c r="L410" s="6"/>
      <c r="M410" s="4">
        <v>2.652</v>
      </c>
      <c r="N410" s="5">
        <v>-1.3115727</v>
      </c>
      <c r="O410" s="6">
        <v>31.6651</v>
      </c>
      <c r="P410" s="5">
        <v>0.011775179</v>
      </c>
      <c r="Q410" s="7">
        <v>1.915</v>
      </c>
      <c r="R410" s="5"/>
      <c r="S410" s="4" t="s">
        <v>39</v>
      </c>
      <c r="T410" s="5">
        <v>0.2854549</v>
      </c>
      <c r="U410" s="4">
        <v>-13.677</v>
      </c>
      <c r="V410" s="5">
        <v>-0.3335</v>
      </c>
      <c r="W410" s="5">
        <v>-0.0631</v>
      </c>
      <c r="X410" s="5">
        <v>-0.073276594</v>
      </c>
      <c r="Y410" s="5">
        <v>-0.08827331</v>
      </c>
      <c r="Z410" s="15"/>
      <c r="AA410" s="15"/>
      <c r="AB410" s="8">
        <v>1.9235666</v>
      </c>
      <c r="AC410" s="8">
        <v>1.1745</v>
      </c>
      <c r="AD410" s="6">
        <v>-9.353619</v>
      </c>
      <c r="AE410" s="6">
        <v>12.76776</v>
      </c>
      <c r="AF410" s="3">
        <v>0.0</v>
      </c>
      <c r="AG410" s="4">
        <v>50.029846</v>
      </c>
      <c r="AH410" s="4">
        <v>33.8601</v>
      </c>
      <c r="AI410" s="7">
        <v>1.53</v>
      </c>
      <c r="AJ410" s="7">
        <v>31.07</v>
      </c>
      <c r="AK410" s="8"/>
      <c r="AL410" s="5">
        <v>1.5403509</v>
      </c>
      <c r="AM410" s="14">
        <v>-0.10289329</v>
      </c>
    </row>
    <row r="411">
      <c r="A411" s="9" t="s">
        <v>448</v>
      </c>
      <c r="B411" s="16">
        <v>436.9</v>
      </c>
      <c r="C411" s="29">
        <v>0.1272</v>
      </c>
      <c r="D411" s="30"/>
      <c r="E411" s="16"/>
      <c r="F411" s="20"/>
      <c r="G411" s="30">
        <v>0.10024546</v>
      </c>
      <c r="H411" s="20">
        <v>0.3605</v>
      </c>
      <c r="I411" s="20">
        <v>0.09658961</v>
      </c>
      <c r="J411" s="20">
        <v>0.2540627</v>
      </c>
      <c r="K411" s="20"/>
      <c r="L411" s="21"/>
      <c r="M411" s="16">
        <v>106.6</v>
      </c>
      <c r="N411" s="20">
        <v>36.75862</v>
      </c>
      <c r="O411" s="21">
        <v>1.0834</v>
      </c>
      <c r="P411" s="34">
        <v>0.016937515</v>
      </c>
      <c r="Q411" s="22">
        <v>13.7</v>
      </c>
      <c r="R411" s="34"/>
      <c r="S411" s="16" t="s">
        <v>39</v>
      </c>
      <c r="T411" s="34">
        <v>0.6335564</v>
      </c>
      <c r="U411" s="16">
        <v>-403.2</v>
      </c>
      <c r="V411" s="34">
        <v>-1.1228</v>
      </c>
      <c r="W411" s="20">
        <v>0.0976</v>
      </c>
      <c r="X411" s="48">
        <v>0.2918407</v>
      </c>
      <c r="Y411" s="34">
        <v>0.3091061</v>
      </c>
      <c r="Z411" s="21">
        <v>53.443222</v>
      </c>
      <c r="AA411" s="21">
        <v>65.94052</v>
      </c>
      <c r="AB411" s="23">
        <v>12.819523</v>
      </c>
      <c r="AC411" s="23">
        <v>15.5373</v>
      </c>
      <c r="AD411" s="21">
        <v>46.825672</v>
      </c>
      <c r="AE411" s="21">
        <v>48.75844</v>
      </c>
      <c r="AF411" s="30">
        <v>0.0</v>
      </c>
      <c r="AG411" s="16">
        <v>5559.2227</v>
      </c>
      <c r="AH411" s="16">
        <v>5197.65</v>
      </c>
      <c r="AI411" s="22">
        <v>307.57</v>
      </c>
      <c r="AJ411" s="22">
        <v>18.21</v>
      </c>
      <c r="AK411" s="34"/>
      <c r="AL411" s="34">
        <v>0.22246696</v>
      </c>
      <c r="AM411" s="34">
        <v>0.088322766</v>
      </c>
      <c r="AN411" s="24"/>
      <c r="AO411" s="24"/>
      <c r="AP411" s="24"/>
      <c r="AQ411" s="24"/>
      <c r="AR411" s="24"/>
      <c r="AS411" s="24"/>
      <c r="AT411" s="24"/>
    </row>
    <row r="412">
      <c r="A412" s="9" t="s">
        <v>449</v>
      </c>
      <c r="B412" s="4">
        <v>237.612</v>
      </c>
      <c r="C412" s="13">
        <v>-0.3612</v>
      </c>
      <c r="D412" s="3"/>
      <c r="E412" s="4"/>
      <c r="F412" s="5"/>
      <c r="G412" s="3">
        <v>-0.17242368</v>
      </c>
      <c r="H412" s="5">
        <v>0.3937</v>
      </c>
      <c r="I412" s="5">
        <v>0.094679564</v>
      </c>
      <c r="J412" s="5">
        <v>0.30588523</v>
      </c>
      <c r="K412" s="5"/>
      <c r="L412" s="6"/>
      <c r="M412" s="4">
        <v>0.0</v>
      </c>
      <c r="N412" s="5">
        <v>0.66474736</v>
      </c>
      <c r="O412" s="6">
        <v>1420.147</v>
      </c>
      <c r="P412" s="14">
        <v>0.061729793</v>
      </c>
      <c r="Q412" s="7" t="s">
        <v>39</v>
      </c>
      <c r="R412" s="14"/>
      <c r="S412" s="4" t="s">
        <v>39</v>
      </c>
      <c r="T412" s="14">
        <v>0.2086595</v>
      </c>
      <c r="U412" s="4">
        <v>0.0</v>
      </c>
      <c r="V412" s="14">
        <v>-0.2539</v>
      </c>
      <c r="W412" s="5">
        <v>0.0512</v>
      </c>
      <c r="X412" s="49">
        <v>0.504695</v>
      </c>
      <c r="Y412" s="14">
        <v>0.60482657</v>
      </c>
      <c r="Z412" s="6">
        <v>6.543967</v>
      </c>
      <c r="AA412" s="15"/>
      <c r="AB412" s="8">
        <v>1.3011535</v>
      </c>
      <c r="AC412" s="8">
        <v>1.1781</v>
      </c>
      <c r="AD412" s="6">
        <v>4.2537313</v>
      </c>
      <c r="AE412" s="15"/>
      <c r="AF412" s="3">
        <v>0.0</v>
      </c>
      <c r="AG412" s="4">
        <v>300.66376</v>
      </c>
      <c r="AH412" s="4">
        <v>309.1697</v>
      </c>
      <c r="AI412" s="7">
        <v>31.1921</v>
      </c>
      <c r="AJ412" s="7">
        <v>9.97</v>
      </c>
      <c r="AK412" s="14"/>
      <c r="AL412" s="14">
        <v>-0.73293406</v>
      </c>
      <c r="AM412" s="14">
        <v>-0.2776707</v>
      </c>
    </row>
    <row r="413">
      <c r="A413" s="9" t="s">
        <v>450</v>
      </c>
      <c r="B413" s="4">
        <v>146.948</v>
      </c>
      <c r="C413" s="13">
        <v>0.2384</v>
      </c>
      <c r="D413" s="3"/>
      <c r="E413" s="4"/>
      <c r="F413" s="5"/>
      <c r="G413" s="3">
        <v>-0.07744604</v>
      </c>
      <c r="H413" s="5">
        <v>0.7448</v>
      </c>
      <c r="I413" s="5">
        <v>0.12542532</v>
      </c>
      <c r="J413" s="5">
        <v>0.48424613</v>
      </c>
      <c r="K413" s="5"/>
      <c r="L413" s="6"/>
      <c r="M413" s="4">
        <v>-31.482</v>
      </c>
      <c r="N413" s="5">
        <v>0.18864149</v>
      </c>
      <c r="O413" s="6">
        <v>125.01</v>
      </c>
      <c r="P413" s="14">
        <v>0.7636715</v>
      </c>
      <c r="Q413" s="7" t="s">
        <v>39</v>
      </c>
      <c r="R413" s="14"/>
      <c r="S413" s="4" t="s">
        <v>39</v>
      </c>
      <c r="T413" s="14">
        <v>0.007592733</v>
      </c>
      <c r="U413" s="4">
        <v>594.882</v>
      </c>
      <c r="V413" s="14">
        <v>1.0675</v>
      </c>
      <c r="W413" s="5">
        <v>-0.0272</v>
      </c>
      <c r="X413" s="49">
        <v>-0.05965513</v>
      </c>
      <c r="Y413" s="14">
        <v>0.12769604</v>
      </c>
      <c r="Z413" s="15"/>
      <c r="AA413" s="15"/>
      <c r="AB413" s="8">
        <v>3.9871042</v>
      </c>
      <c r="AC413" s="8">
        <v>1.0672</v>
      </c>
      <c r="AD413" s="6">
        <v>16.59353</v>
      </c>
      <c r="AE413" s="6">
        <v>-37.50648</v>
      </c>
      <c r="AF413" s="3">
        <v>0.09635469</v>
      </c>
      <c r="AG413" s="4">
        <v>598.56366</v>
      </c>
      <c r="AH413" s="4">
        <v>1180.779</v>
      </c>
      <c r="AI413" s="7">
        <v>18.1</v>
      </c>
      <c r="AJ413" s="7">
        <v>32.37</v>
      </c>
      <c r="AK413" s="14"/>
      <c r="AL413" s="14">
        <v>-0.1370378</v>
      </c>
      <c r="AM413" s="14">
        <v>0.18502772</v>
      </c>
    </row>
    <row r="414">
      <c r="A414" s="9" t="s">
        <v>451</v>
      </c>
      <c r="B414" s="4">
        <v>30.49634</v>
      </c>
      <c r="C414" s="13">
        <v>0.5964</v>
      </c>
      <c r="D414" s="3"/>
      <c r="E414" s="4"/>
      <c r="F414" s="5"/>
      <c r="G414" s="3">
        <v>-0.3509695</v>
      </c>
      <c r="H414" s="5">
        <v>0.5316</v>
      </c>
      <c r="I414" s="5">
        <v>0.07066225</v>
      </c>
      <c r="J414" s="5">
        <v>0.3344608</v>
      </c>
      <c r="K414" s="5"/>
      <c r="L414" s="6"/>
      <c r="M414" s="4">
        <v>4.07</v>
      </c>
      <c r="N414" s="5">
        <v>1.3695633</v>
      </c>
      <c r="O414" s="6">
        <v>15.1342</v>
      </c>
      <c r="P414" s="14">
        <v>0.24632202</v>
      </c>
      <c r="Q414" s="7">
        <v>5.64882</v>
      </c>
      <c r="R414" s="14"/>
      <c r="S414" s="4" t="s">
        <v>39</v>
      </c>
      <c r="T414" s="14">
        <v>0.042365883</v>
      </c>
      <c r="U414" s="4">
        <v>0.83519</v>
      </c>
      <c r="V414" s="14">
        <v>0.0169</v>
      </c>
      <c r="W414" s="5">
        <v>0.1864</v>
      </c>
      <c r="X414" s="49">
        <v>0.18021002</v>
      </c>
      <c r="Y414" s="14">
        <v>0.2068981</v>
      </c>
      <c r="Z414" s="6">
        <v>79.79133</v>
      </c>
      <c r="AA414" s="6">
        <v>62.786522</v>
      </c>
      <c r="AB414" s="8">
        <v>23.2447</v>
      </c>
      <c r="AC414" s="8">
        <v>13.9354</v>
      </c>
      <c r="AD414" s="6">
        <v>69.58102</v>
      </c>
      <c r="AE414" s="6">
        <v>174.37653</v>
      </c>
      <c r="AF414" s="3">
        <v>0.0</v>
      </c>
      <c r="AG414" s="4">
        <v>772.13434</v>
      </c>
      <c r="AH414" s="4">
        <v>709.71246</v>
      </c>
      <c r="AI414" s="7">
        <v>45.47</v>
      </c>
      <c r="AJ414" s="7">
        <v>15.59</v>
      </c>
      <c r="AK414" s="14"/>
      <c r="AL414" s="14">
        <v>0.51790863</v>
      </c>
      <c r="AM414" s="14">
        <v>-0.014866973</v>
      </c>
    </row>
    <row r="415">
      <c r="A415" s="9" t="s">
        <v>452</v>
      </c>
      <c r="B415" s="4">
        <v>461.741</v>
      </c>
      <c r="C415" s="13">
        <v>0.0869</v>
      </c>
      <c r="D415" s="3"/>
      <c r="E415" s="4"/>
      <c r="F415" s="5"/>
      <c r="G415" s="3">
        <v>0.23156792</v>
      </c>
      <c r="H415" s="5">
        <v>0.487</v>
      </c>
      <c r="I415" s="5">
        <v>0.21758085</v>
      </c>
      <c r="J415" s="5">
        <v>-0.2569839</v>
      </c>
      <c r="K415" s="5"/>
      <c r="L415" s="6"/>
      <c r="M415" s="4">
        <v>53.889</v>
      </c>
      <c r="N415" s="5">
        <v>-0.90815485</v>
      </c>
      <c r="O415" s="6">
        <v>3.319</v>
      </c>
      <c r="P415" s="14">
        <v>0.12569384</v>
      </c>
      <c r="Q415" s="7">
        <v>0.157</v>
      </c>
      <c r="R415" s="14"/>
      <c r="S415" s="4" t="s">
        <v>39</v>
      </c>
      <c r="T415" s="14">
        <v>0.030926023</v>
      </c>
      <c r="U415" s="4">
        <v>40.57</v>
      </c>
      <c r="V415" s="14">
        <v>0.27751935</v>
      </c>
      <c r="W415" s="5">
        <v>-0.447</v>
      </c>
      <c r="X415" s="49">
        <v>-1.188066</v>
      </c>
      <c r="Y415" s="14">
        <v>-0.8116945</v>
      </c>
      <c r="Z415" s="15"/>
      <c r="AA415" s="6">
        <v>18.79752</v>
      </c>
      <c r="AB415" s="8">
        <v>1.7836096</v>
      </c>
      <c r="AC415" s="8">
        <v>6.1816</v>
      </c>
      <c r="AD415" s="6">
        <v>-7.2824516</v>
      </c>
      <c r="AE415" s="6">
        <v>16.035475</v>
      </c>
      <c r="AF415" s="3">
        <v>0.0</v>
      </c>
      <c r="AG415" s="4">
        <v>852.72943</v>
      </c>
      <c r="AH415" s="4">
        <v>864.1357</v>
      </c>
      <c r="AI415" s="7">
        <v>18.79</v>
      </c>
      <c r="AJ415" s="7">
        <v>43.83</v>
      </c>
      <c r="AK415" s="14"/>
      <c r="AL415" s="14">
        <v>-3.7041934</v>
      </c>
      <c r="AM415" s="14">
        <v>0.23597023</v>
      </c>
    </row>
    <row r="416">
      <c r="A416" s="9" t="s">
        <v>453</v>
      </c>
      <c r="B416" s="4">
        <v>204.738</v>
      </c>
      <c r="C416" s="13">
        <v>0.2806</v>
      </c>
      <c r="D416" s="3"/>
      <c r="E416" s="4"/>
      <c r="F416" s="5"/>
      <c r="G416" s="3">
        <v>0.100417756</v>
      </c>
      <c r="H416" s="5">
        <v>0.4947</v>
      </c>
      <c r="I416" s="5">
        <v>0.09554162</v>
      </c>
      <c r="J416" s="5">
        <v>0.48384276</v>
      </c>
      <c r="K416" s="5"/>
      <c r="L416" s="6"/>
      <c r="M416" s="4">
        <v>18.923</v>
      </c>
      <c r="N416" s="5">
        <v>1.7956917</v>
      </c>
      <c r="O416" s="6">
        <v>4.144</v>
      </c>
      <c r="P416" s="14">
        <v>0.19699323</v>
      </c>
      <c r="Q416" s="7" t="s">
        <v>39</v>
      </c>
      <c r="R416" s="14"/>
      <c r="S416" s="4">
        <v>19.86</v>
      </c>
      <c r="T416" s="14">
        <v>0.051032078</v>
      </c>
      <c r="U416" s="4">
        <v>8.116</v>
      </c>
      <c r="V416" s="14">
        <v>0.034</v>
      </c>
      <c r="W416" s="5">
        <v>0.102</v>
      </c>
      <c r="X416" s="49">
        <v>0.15409425</v>
      </c>
      <c r="Y416" s="14">
        <v>0.41546857</v>
      </c>
      <c r="Z416" s="6">
        <v>17.024931</v>
      </c>
      <c r="AA416" s="6">
        <v>10.408872</v>
      </c>
      <c r="AB416" s="8">
        <v>3.0551877</v>
      </c>
      <c r="AC416" s="8">
        <v>2.5909</v>
      </c>
      <c r="AD416" s="6">
        <v>6.396352</v>
      </c>
      <c r="AE416" s="6">
        <v>33.484596</v>
      </c>
      <c r="AF416" s="3">
        <v>0.025040235</v>
      </c>
      <c r="AG416" s="4">
        <v>564.7614</v>
      </c>
      <c r="AH416" s="4">
        <v>633.629</v>
      </c>
      <c r="AI416" s="7">
        <v>32.41</v>
      </c>
      <c r="AJ416" s="7">
        <v>19.3</v>
      </c>
      <c r="AK416" s="14"/>
      <c r="AL416" s="14">
        <v>0.6702806</v>
      </c>
      <c r="AM416" s="14">
        <v>0.209698</v>
      </c>
    </row>
    <row r="417">
      <c r="A417" s="9" t="s">
        <v>454</v>
      </c>
      <c r="B417" s="4">
        <v>103.752</v>
      </c>
      <c r="C417" s="13">
        <v>-0.2903</v>
      </c>
      <c r="D417" s="3"/>
      <c r="E417" s="4"/>
      <c r="F417" s="5"/>
      <c r="G417" s="3">
        <v>-0.20416498</v>
      </c>
      <c r="H417" s="5">
        <v>0.2193</v>
      </c>
      <c r="I417" s="5">
        <v>0.23880021</v>
      </c>
      <c r="J417" s="5">
        <v>0.01878518</v>
      </c>
      <c r="K417" s="5"/>
      <c r="L417" s="6"/>
      <c r="M417" s="4">
        <v>6.345</v>
      </c>
      <c r="N417" s="5">
        <v>1.0754237</v>
      </c>
      <c r="O417" s="6">
        <v>3.2306</v>
      </c>
      <c r="P417" s="14">
        <v>0.016317757</v>
      </c>
      <c r="Q417" s="7" t="s">
        <v>39</v>
      </c>
      <c r="R417" s="14"/>
      <c r="S417" s="4" t="s">
        <v>39</v>
      </c>
      <c r="T417" s="14">
        <v>0.48413116</v>
      </c>
      <c r="U417" s="4">
        <v>-56.194</v>
      </c>
      <c r="V417" s="14">
        <v>-0.6452554</v>
      </c>
      <c r="W417" s="5">
        <v>0.0065</v>
      </c>
      <c r="X417" s="49">
        <v>0.010093239</v>
      </c>
      <c r="Y417" s="14">
        <v>0.022379663</v>
      </c>
      <c r="Z417" s="6">
        <v>176.65802</v>
      </c>
      <c r="AA417" s="6">
        <v>20.532179</v>
      </c>
      <c r="AB417" s="8">
        <v>1.4966689</v>
      </c>
      <c r="AC417" s="8">
        <v>1.7818</v>
      </c>
      <c r="AD417" s="6">
        <v>50.840637</v>
      </c>
      <c r="AE417" s="6">
        <v>15.616769</v>
      </c>
      <c r="AF417" s="3">
        <v>0.0</v>
      </c>
      <c r="AG417" s="4">
        <v>151.66318</v>
      </c>
      <c r="AH417" s="4">
        <v>99.0884</v>
      </c>
      <c r="AI417" s="7">
        <v>16.59</v>
      </c>
      <c r="AJ417" s="7">
        <v>9.36</v>
      </c>
      <c r="AK417" s="14"/>
      <c r="AL417" s="14">
        <v>-1.1286299</v>
      </c>
      <c r="AM417" s="14">
        <v>-0.02109192</v>
      </c>
    </row>
    <row r="418">
      <c r="A418" s="9" t="s">
        <v>455</v>
      </c>
      <c r="B418" s="4">
        <v>0.0</v>
      </c>
      <c r="C418" s="13">
        <v>0.8388815</v>
      </c>
      <c r="D418" s="2"/>
      <c r="E418" s="4"/>
      <c r="F418" s="5"/>
      <c r="G418" s="3">
        <v>0.22470005</v>
      </c>
      <c r="H418" s="5">
        <v>0.1684</v>
      </c>
      <c r="I418" s="2" t="s">
        <v>39</v>
      </c>
      <c r="J418" s="2" t="s">
        <v>39</v>
      </c>
      <c r="K418" s="5"/>
      <c r="L418" s="6"/>
      <c r="M418" s="4">
        <v>-14.09667</v>
      </c>
      <c r="N418" s="5">
        <v>1.9491457</v>
      </c>
      <c r="O418" s="6">
        <v>12.6376</v>
      </c>
      <c r="P418" s="2" t="s">
        <v>39</v>
      </c>
      <c r="Q418" s="7">
        <v>2.08851</v>
      </c>
      <c r="R418" s="2"/>
      <c r="S418" s="4">
        <v>8.83673</v>
      </c>
      <c r="T418" s="14">
        <v>0.3264179</v>
      </c>
      <c r="U418" s="4">
        <v>-8.83673</v>
      </c>
      <c r="V418" s="14">
        <v>-0.3595</v>
      </c>
      <c r="W418" s="5">
        <v>-0.7787</v>
      </c>
      <c r="X418" s="49">
        <v>-0.8417492</v>
      </c>
      <c r="Y418" s="2" t="s">
        <v>39</v>
      </c>
      <c r="Z418" s="15"/>
      <c r="AA418" s="15"/>
      <c r="AB418" s="27"/>
      <c r="AC418" s="8">
        <v>11.5443</v>
      </c>
      <c r="AD418" s="15"/>
      <c r="AE418" s="6">
        <v>-20.040298</v>
      </c>
      <c r="AF418" s="3">
        <v>0.0</v>
      </c>
      <c r="AG418" s="4">
        <v>285.78943</v>
      </c>
      <c r="AH418" s="4">
        <v>282.50208</v>
      </c>
      <c r="AI418" s="7">
        <v>20.26</v>
      </c>
      <c r="AJ418" s="7">
        <v>14.38</v>
      </c>
      <c r="AK418" s="2"/>
      <c r="AL418" s="2" t="s">
        <v>39</v>
      </c>
      <c r="AM418" s="2" t="s">
        <v>39</v>
      </c>
    </row>
    <row r="419">
      <c r="A419" s="9" t="s">
        <v>456</v>
      </c>
      <c r="B419" s="4">
        <v>0.83596</v>
      </c>
      <c r="C419" s="13">
        <v>-0.6054</v>
      </c>
      <c r="D419" s="3"/>
      <c r="E419" s="4"/>
      <c r="F419" s="5"/>
      <c r="G419" s="3">
        <v>-0.014866209</v>
      </c>
      <c r="H419" s="5">
        <v>0.9143</v>
      </c>
      <c r="I419" s="5">
        <v>0.8558663</v>
      </c>
      <c r="J419" s="5">
        <v>0.21925691</v>
      </c>
      <c r="K419" s="5"/>
      <c r="L419" s="6"/>
      <c r="M419" s="4">
        <v>-0.05512</v>
      </c>
      <c r="N419" s="5">
        <v>-0.048922934</v>
      </c>
      <c r="O419" s="6">
        <v>52.0</v>
      </c>
      <c r="P419" s="14">
        <v>0.0023123918</v>
      </c>
      <c r="Q419" s="7" t="s">
        <v>39</v>
      </c>
      <c r="R419" s="14"/>
      <c r="S419" s="4">
        <v>7.46851</v>
      </c>
      <c r="T419" s="14">
        <v>0.3954363</v>
      </c>
      <c r="U419" s="4">
        <v>-7.46851</v>
      </c>
      <c r="V419" s="14">
        <v>-0.39912817</v>
      </c>
      <c r="W419" s="5">
        <v>0.0192</v>
      </c>
      <c r="X419" s="49">
        <v>0.019393375</v>
      </c>
      <c r="Y419" s="14">
        <v>0.009795287</v>
      </c>
      <c r="Z419" s="6">
        <v>52.254128</v>
      </c>
      <c r="AA419" s="6" t="s">
        <v>39</v>
      </c>
      <c r="AB419" s="8">
        <v>22.683502</v>
      </c>
      <c r="AC419" s="8">
        <v>1.0127</v>
      </c>
      <c r="AD419" s="6">
        <v>62.709312</v>
      </c>
      <c r="AE419" s="6">
        <v>-208.52667</v>
      </c>
      <c r="AF419" s="3">
        <v>0.0</v>
      </c>
      <c r="AG419" s="4">
        <v>18.765598</v>
      </c>
      <c r="AH419" s="4">
        <v>11.49399</v>
      </c>
      <c r="AI419" s="7">
        <v>9.25</v>
      </c>
      <c r="AJ419" s="7">
        <v>2.05</v>
      </c>
      <c r="AK419" s="14"/>
      <c r="AL419" s="14">
        <v>-0.68972814</v>
      </c>
      <c r="AM419" s="14">
        <v>-0.12908326</v>
      </c>
    </row>
    <row r="420">
      <c r="A420" s="9" t="s">
        <v>457</v>
      </c>
      <c r="B420" s="4">
        <v>35.302</v>
      </c>
      <c r="C420" s="13">
        <v>-0.2314</v>
      </c>
      <c r="D420" s="3"/>
      <c r="E420" s="4"/>
      <c r="F420" s="5"/>
      <c r="G420" s="3">
        <v>0.021617882</v>
      </c>
      <c r="H420" s="5">
        <v>0.7715</v>
      </c>
      <c r="I420" s="5">
        <v>0.7176647</v>
      </c>
      <c r="J420" s="5">
        <v>-0.24009971</v>
      </c>
      <c r="K420" s="5"/>
      <c r="L420" s="6"/>
      <c r="M420" s="4">
        <v>-31.632</v>
      </c>
      <c r="N420" s="5">
        <v>-1.2165686</v>
      </c>
      <c r="O420" s="6">
        <v>16346.0</v>
      </c>
      <c r="P420" s="14">
        <v>0.0025211037</v>
      </c>
      <c r="Q420" s="7" t="s">
        <v>39</v>
      </c>
      <c r="R420" s="14"/>
      <c r="S420" s="4">
        <v>19.052</v>
      </c>
      <c r="T420" s="14">
        <v>0.043488283</v>
      </c>
      <c r="U420" s="4">
        <v>17.493</v>
      </c>
      <c r="V420" s="14">
        <v>0.0468</v>
      </c>
      <c r="W420" s="5">
        <v>-0.0062</v>
      </c>
      <c r="X420" s="49">
        <v>-0.06810971</v>
      </c>
      <c r="Y420" s="14">
        <v>-0.028040506</v>
      </c>
      <c r="Z420" s="15"/>
      <c r="AA420" s="15"/>
      <c r="AB420" s="8">
        <v>4.4825087</v>
      </c>
      <c r="AC420" s="8">
        <v>0.5449</v>
      </c>
      <c r="AD420" s="6">
        <v>-20.733189</v>
      </c>
      <c r="AE420" s="6">
        <v>-5.555593</v>
      </c>
      <c r="AF420" s="3">
        <v>0.0</v>
      </c>
      <c r="AG420" s="4">
        <v>105.747</v>
      </c>
      <c r="AH420" s="4">
        <v>126.564285</v>
      </c>
      <c r="AI420" s="7">
        <v>7.69</v>
      </c>
      <c r="AJ420" s="7">
        <v>14.82</v>
      </c>
      <c r="AK420" s="14"/>
      <c r="AL420" s="14">
        <v>-1.4172081</v>
      </c>
      <c r="AM420" s="14">
        <v>-0.050795797</v>
      </c>
    </row>
    <row r="421">
      <c r="A421" s="9" t="s">
        <v>458</v>
      </c>
      <c r="B421" s="4">
        <v>220.501</v>
      </c>
      <c r="C421" s="13">
        <v>0.2356</v>
      </c>
      <c r="D421" s="3"/>
      <c r="E421" s="4"/>
      <c r="F421" s="5"/>
      <c r="G421" s="3">
        <v>-0.10335228</v>
      </c>
      <c r="H421" s="5">
        <v>0.2581</v>
      </c>
      <c r="I421" s="5">
        <v>0.12296996</v>
      </c>
      <c r="J421" s="5">
        <v>0.108888395</v>
      </c>
      <c r="K421" s="5"/>
      <c r="L421" s="6"/>
      <c r="M421" s="4">
        <v>-4.753</v>
      </c>
      <c r="N421" s="5">
        <v>-1.6406628</v>
      </c>
      <c r="O421" s="6">
        <v>12.595</v>
      </c>
      <c r="P421" s="14">
        <v>0.014267509</v>
      </c>
      <c r="Q421" s="7">
        <v>1.724</v>
      </c>
      <c r="R421" s="14"/>
      <c r="S421" s="4" t="s">
        <v>39</v>
      </c>
      <c r="T421" s="14">
        <v>0.021642132</v>
      </c>
      <c r="U421" s="4">
        <v>42.032</v>
      </c>
      <c r="V421" s="14">
        <v>0.38038698</v>
      </c>
      <c r="W421" s="5">
        <v>0.1759</v>
      </c>
      <c r="X421" s="49">
        <v>0.28899166</v>
      </c>
      <c r="Y421" s="14">
        <v>0.217289</v>
      </c>
      <c r="Z421" s="6">
        <v>15.682823</v>
      </c>
      <c r="AA421" s="6">
        <v>16.111002</v>
      </c>
      <c r="AB421" s="8">
        <v>2.2711897</v>
      </c>
      <c r="AC421" s="8">
        <v>4.5849</v>
      </c>
      <c r="AD421" s="6">
        <v>22.608562</v>
      </c>
      <c r="AE421" s="6">
        <v>-114.208206</v>
      </c>
      <c r="AF421" s="3">
        <v>0.0</v>
      </c>
      <c r="AG421" s="4">
        <v>541.3414</v>
      </c>
      <c r="AH421" s="4">
        <v>542.8316</v>
      </c>
      <c r="AI421" s="7">
        <v>16.66</v>
      </c>
      <c r="AJ421" s="7">
        <v>30.06</v>
      </c>
      <c r="AK421" s="14"/>
      <c r="AL421" s="14">
        <v>1.2769085</v>
      </c>
      <c r="AM421" s="14">
        <v>-0.32254475</v>
      </c>
    </row>
    <row r="422">
      <c r="A422" s="9" t="s">
        <v>459</v>
      </c>
      <c r="B422" s="4">
        <v>7.44442</v>
      </c>
      <c r="C422" s="13">
        <v>0.1306</v>
      </c>
      <c r="D422" s="3"/>
      <c r="E422" s="4"/>
      <c r="F422" s="5"/>
      <c r="G422" s="3">
        <v>0.48327023</v>
      </c>
      <c r="H422" s="5">
        <v>0.7888</v>
      </c>
      <c r="I422" s="5">
        <v>0.18100403</v>
      </c>
      <c r="J422" s="5">
        <v>0.6037059</v>
      </c>
      <c r="K422" s="5"/>
      <c r="L422" s="6"/>
      <c r="M422" s="4">
        <v>1.28276</v>
      </c>
      <c r="N422" s="5">
        <v>2.2407463</v>
      </c>
      <c r="O422" s="6">
        <v>52.15235</v>
      </c>
      <c r="P422" s="14">
        <v>0.4394607</v>
      </c>
      <c r="Q422" s="7" t="s">
        <v>39</v>
      </c>
      <c r="R422" s="14"/>
      <c r="S422" s="4" t="s">
        <v>39</v>
      </c>
      <c r="T422" s="14">
        <v>0.12384843</v>
      </c>
      <c r="U422" s="4">
        <v>-2.54672</v>
      </c>
      <c r="V422" s="14">
        <v>-0.13546196</v>
      </c>
      <c r="W422" s="5">
        <v>0.0834</v>
      </c>
      <c r="X422" s="49">
        <v>0.088471115</v>
      </c>
      <c r="Y422" s="14">
        <v>0.23905201</v>
      </c>
      <c r="Z422" s="6">
        <v>13.3110485</v>
      </c>
      <c r="AA422" s="6" t="s">
        <v>39</v>
      </c>
      <c r="AB422" s="8">
        <v>2.9740396</v>
      </c>
      <c r="AC422" s="8">
        <v>1.1177</v>
      </c>
      <c r="AD422" s="6">
        <v>4.3596425</v>
      </c>
      <c r="AE422" s="6">
        <v>15.274315</v>
      </c>
      <c r="AF422" s="3">
        <v>0.009241194</v>
      </c>
      <c r="AG422" s="4">
        <v>20.96884</v>
      </c>
      <c r="AH422" s="4">
        <v>19.59328</v>
      </c>
      <c r="AI422" s="7">
        <v>10.8</v>
      </c>
      <c r="AJ422" s="7">
        <v>2.05</v>
      </c>
      <c r="AK422" s="14"/>
      <c r="AL422" s="14">
        <v>0.22459523</v>
      </c>
      <c r="AM422" s="14">
        <v>0.51106507</v>
      </c>
    </row>
    <row r="423">
      <c r="A423" s="9" t="s">
        <v>460</v>
      </c>
      <c r="B423" s="4">
        <v>221.545</v>
      </c>
      <c r="C423" s="13">
        <v>0.2942</v>
      </c>
      <c r="D423" s="3"/>
      <c r="E423" s="4"/>
      <c r="F423" s="5"/>
      <c r="G423" s="3">
        <v>0.19364731</v>
      </c>
      <c r="H423" s="5">
        <v>0.4883</v>
      </c>
      <c r="I423" s="5">
        <v>0.30494934</v>
      </c>
      <c r="J423" s="5">
        <v>0.22580515</v>
      </c>
      <c r="K423" s="5"/>
      <c r="L423" s="6"/>
      <c r="M423" s="4">
        <v>21.445</v>
      </c>
      <c r="N423" s="5">
        <v>109.86168</v>
      </c>
      <c r="O423" s="6">
        <v>6.6344</v>
      </c>
      <c r="P423" s="14">
        <v>0.0908619</v>
      </c>
      <c r="Q423" s="7" t="s">
        <v>39</v>
      </c>
      <c r="R423" s="14"/>
      <c r="S423" s="4">
        <v>40.701</v>
      </c>
      <c r="T423" s="14">
        <v>0.12165494</v>
      </c>
      <c r="U423" s="4">
        <v>27.558</v>
      </c>
      <c r="V423" s="14">
        <v>0.1161</v>
      </c>
      <c r="W423" s="5">
        <v>0.0235</v>
      </c>
      <c r="X423" s="49">
        <v>0.031448185</v>
      </c>
      <c r="Y423" s="14">
        <v>0.21080354</v>
      </c>
      <c r="Z423" s="6">
        <v>63.013515</v>
      </c>
      <c r="AA423" s="15"/>
      <c r="AB423" s="8">
        <v>2.1226833</v>
      </c>
      <c r="AC423" s="8">
        <v>2.0455</v>
      </c>
      <c r="AD423" s="6">
        <v>9.951383</v>
      </c>
      <c r="AE423" s="6">
        <v>23.214169</v>
      </c>
      <c r="AF423" s="3">
        <v>0.011700446</v>
      </c>
      <c r="AG423" s="4">
        <v>470.26987</v>
      </c>
      <c r="AH423" s="4">
        <v>497.82785</v>
      </c>
      <c r="AI423" s="7">
        <v>9.0435</v>
      </c>
      <c r="AJ423" s="7" t="s">
        <v>39</v>
      </c>
      <c r="AK423" s="14"/>
      <c r="AL423" s="14">
        <v>-4.349965</v>
      </c>
      <c r="AM423" s="14">
        <v>0.13564077</v>
      </c>
    </row>
    <row r="424">
      <c r="A424" s="9" t="s">
        <v>461</v>
      </c>
      <c r="B424" s="4">
        <v>37.75855</v>
      </c>
      <c r="C424" s="13">
        <v>-0.4502</v>
      </c>
      <c r="D424" s="3"/>
      <c r="E424" s="4"/>
      <c r="F424" s="5"/>
      <c r="G424" s="3">
        <v>0.122502886</v>
      </c>
      <c r="H424" s="5">
        <v>0.2464</v>
      </c>
      <c r="I424" s="5">
        <v>0.42521468</v>
      </c>
      <c r="J424" s="5">
        <v>-0.36137378</v>
      </c>
      <c r="K424" s="5"/>
      <c r="L424" s="6"/>
      <c r="M424" s="4">
        <v>-0.93722</v>
      </c>
      <c r="N424" s="5">
        <v>0.09487175</v>
      </c>
      <c r="O424" s="6">
        <v>0.9432</v>
      </c>
      <c r="P424" s="14">
        <v>0.014143816</v>
      </c>
      <c r="Q424" s="7">
        <v>3.35382</v>
      </c>
      <c r="R424" s="14"/>
      <c r="S424" s="4" t="s">
        <v>39</v>
      </c>
      <c r="T424" s="14">
        <v>0.005092412</v>
      </c>
      <c r="U424" s="4">
        <v>21.58328</v>
      </c>
      <c r="V424" s="14">
        <v>0.6553174</v>
      </c>
      <c r="W424" s="5">
        <v>-0.3579</v>
      </c>
      <c r="X424" s="49">
        <v>-0.9788366</v>
      </c>
      <c r="Y424" s="14">
        <v>-0.4142917</v>
      </c>
      <c r="Z424" s="15"/>
      <c r="AA424" s="15"/>
      <c r="AB424" s="8">
        <v>0.006828437</v>
      </c>
      <c r="AC424" s="8">
        <v>0.0124</v>
      </c>
      <c r="AD424" s="6">
        <v>-1.600681</v>
      </c>
      <c r="AE424" s="6">
        <v>-23.304167</v>
      </c>
      <c r="AF424" s="3">
        <v>0.0</v>
      </c>
      <c r="AG424" s="4">
        <v>0.25783154</v>
      </c>
      <c r="AH424" s="4">
        <v>21.841131</v>
      </c>
      <c r="AI424" s="7">
        <v>0.9463</v>
      </c>
      <c r="AJ424" s="7">
        <v>2.15</v>
      </c>
      <c r="AK424" s="14"/>
      <c r="AL424" s="14">
        <v>0.3596953</v>
      </c>
      <c r="AM424" s="14">
        <v>0.046329837</v>
      </c>
    </row>
    <row r="425">
      <c r="A425" s="9" t="s">
        <v>462</v>
      </c>
      <c r="B425" s="4">
        <v>78.742</v>
      </c>
      <c r="C425" s="13">
        <v>1.0369</v>
      </c>
      <c r="D425" s="3"/>
      <c r="E425" s="4"/>
      <c r="F425" s="5"/>
      <c r="G425" s="3">
        <v>0.24711415</v>
      </c>
      <c r="H425" s="5">
        <v>0.0615</v>
      </c>
      <c r="I425" s="5">
        <v>0.77620584</v>
      </c>
      <c r="J425" s="5">
        <v>-1.2334459</v>
      </c>
      <c r="K425" s="5"/>
      <c r="L425" s="6"/>
      <c r="M425" s="4">
        <v>-117.567</v>
      </c>
      <c r="N425" s="5">
        <v>2.3574693</v>
      </c>
      <c r="O425" s="6">
        <v>1.3404</v>
      </c>
      <c r="P425" s="14">
        <v>0.4485408</v>
      </c>
      <c r="Q425" s="7">
        <v>29.143</v>
      </c>
      <c r="R425" s="14"/>
      <c r="S425" s="4" t="s">
        <v>39</v>
      </c>
      <c r="T425" s="14">
        <v>0.1239086</v>
      </c>
      <c r="U425" s="4">
        <v>-93.962</v>
      </c>
      <c r="V425" s="14">
        <v>-0.13361204</v>
      </c>
      <c r="W425" s="5">
        <v>-0.1436</v>
      </c>
      <c r="X425" s="49">
        <v>-0.13902836</v>
      </c>
      <c r="Y425" s="14">
        <v>-0.13810834</v>
      </c>
      <c r="Z425" s="15"/>
      <c r="AA425" s="15"/>
      <c r="AB425" s="8">
        <v>63.012547</v>
      </c>
      <c r="AC425" s="8">
        <v>6.6168</v>
      </c>
      <c r="AD425" s="6">
        <v>-50.119144</v>
      </c>
      <c r="AE425" s="6">
        <v>-41.404236</v>
      </c>
      <c r="AF425" s="3">
        <v>0.0</v>
      </c>
      <c r="AG425" s="4">
        <v>4303.1953</v>
      </c>
      <c r="AH425" s="4">
        <v>4867.772</v>
      </c>
      <c r="AI425" s="7">
        <v>20.91</v>
      </c>
      <c r="AJ425" s="7">
        <v>237.29</v>
      </c>
      <c r="AK425" s="14"/>
      <c r="AL425" s="14">
        <v>1.6774362</v>
      </c>
      <c r="AM425" s="14">
        <v>0.2573191</v>
      </c>
    </row>
    <row r="426">
      <c r="A426" s="9" t="s">
        <v>463</v>
      </c>
      <c r="B426" s="4">
        <v>14.24</v>
      </c>
      <c r="C426" s="13">
        <v>-0.3291</v>
      </c>
      <c r="D426" s="3"/>
      <c r="E426" s="4"/>
      <c r="F426" s="5"/>
      <c r="G426" s="3">
        <v>0.08352764</v>
      </c>
      <c r="H426" s="5">
        <v>0.3198</v>
      </c>
      <c r="I426" s="5">
        <v>0.4954354</v>
      </c>
      <c r="J426" s="5">
        <v>-0.2827247</v>
      </c>
      <c r="K426" s="5"/>
      <c r="L426" s="6"/>
      <c r="M426" s="4">
        <v>-4.942</v>
      </c>
      <c r="N426" s="5">
        <v>-4.177515</v>
      </c>
      <c r="O426" s="6">
        <v>52.15235</v>
      </c>
      <c r="P426" s="14">
        <v>0.21587078</v>
      </c>
      <c r="Q426" s="7" t="s">
        <v>39</v>
      </c>
      <c r="R426" s="14"/>
      <c r="S426" s="4" t="s">
        <v>39</v>
      </c>
      <c r="T426" s="14">
        <v>0.13867</v>
      </c>
      <c r="U426" s="4">
        <v>-2.886</v>
      </c>
      <c r="V426" s="14">
        <v>-0.41181508</v>
      </c>
      <c r="W426" s="5">
        <v>-0.2992</v>
      </c>
      <c r="X426" s="49">
        <v>-1.0135559</v>
      </c>
      <c r="Y426" s="14">
        <v>-0.5744863</v>
      </c>
      <c r="Z426" s="15"/>
      <c r="AA426" s="6" t="s">
        <v>39</v>
      </c>
      <c r="AB426" s="8">
        <v>0.977335</v>
      </c>
      <c r="AC426" s="8">
        <v>2.0396</v>
      </c>
      <c r="AD426" s="6">
        <v>-2.7400026</v>
      </c>
      <c r="AE426" s="6">
        <v>-2.232143</v>
      </c>
      <c r="AF426" s="3">
        <v>0.0</v>
      </c>
      <c r="AG426" s="4">
        <v>13.917251</v>
      </c>
      <c r="AH426" s="4">
        <v>11.03125</v>
      </c>
      <c r="AI426" s="7">
        <v>1.15</v>
      </c>
      <c r="AJ426" s="7">
        <v>10.07</v>
      </c>
      <c r="AK426" s="14"/>
      <c r="AL426" s="14">
        <v>2.6901925</v>
      </c>
      <c r="AM426" s="14">
        <v>0.06958912</v>
      </c>
    </row>
    <row r="427">
      <c r="A427" s="9" t="s">
        <v>464</v>
      </c>
      <c r="B427" s="4">
        <v>59.481</v>
      </c>
      <c r="C427" s="13">
        <v>0.5262</v>
      </c>
      <c r="D427" s="3"/>
      <c r="E427" s="4"/>
      <c r="F427" s="5"/>
      <c r="G427" s="3">
        <v>-0.19348311</v>
      </c>
      <c r="H427" s="5">
        <v>0.0949</v>
      </c>
      <c r="I427" s="5">
        <v>0.11728115</v>
      </c>
      <c r="J427" s="5">
        <v>0.021368168</v>
      </c>
      <c r="K427" s="5"/>
      <c r="L427" s="6"/>
      <c r="M427" s="4">
        <v>-1.037</v>
      </c>
      <c r="N427" s="5">
        <v>1.0</v>
      </c>
      <c r="O427" s="6">
        <v>4.8956</v>
      </c>
      <c r="P427" s="14">
        <v>0.013735479</v>
      </c>
      <c r="Q427" s="7">
        <v>0.337</v>
      </c>
      <c r="R427" s="14"/>
      <c r="S427" s="4" t="s">
        <v>39</v>
      </c>
      <c r="T427" s="14">
        <v>0.062917426</v>
      </c>
      <c r="U427" s="4">
        <v>0.805</v>
      </c>
      <c r="V427" s="14">
        <v>0.0292</v>
      </c>
      <c r="W427" s="5">
        <v>-0.0555</v>
      </c>
      <c r="X427" s="49">
        <v>-0.07346332</v>
      </c>
      <c r="Y427" s="14">
        <v>0.046064075</v>
      </c>
      <c r="Z427" s="15"/>
      <c r="AA427" s="15"/>
      <c r="AB427" s="8">
        <v>0.0607051</v>
      </c>
      <c r="AC427" s="8">
        <v>0.1309</v>
      </c>
      <c r="AD427" s="6">
        <v>3.4742723</v>
      </c>
      <c r="AE427" s="6">
        <v>-4.258245</v>
      </c>
      <c r="AF427" s="3">
        <v>0.0</v>
      </c>
      <c r="AG427" s="4">
        <v>3.5418224</v>
      </c>
      <c r="AH427" s="4">
        <v>4.4158</v>
      </c>
      <c r="AI427" s="7">
        <v>1.04</v>
      </c>
      <c r="AJ427" s="7">
        <v>3.54</v>
      </c>
      <c r="AK427" s="14"/>
      <c r="AL427" s="14">
        <v>-0.11613352</v>
      </c>
      <c r="AM427" s="2" t="s">
        <v>39</v>
      </c>
    </row>
    <row r="428">
      <c r="A428" s="9" t="s">
        <v>465</v>
      </c>
      <c r="B428" s="4">
        <v>0.0</v>
      </c>
      <c r="C428" s="13">
        <v>0.8388815</v>
      </c>
      <c r="D428" s="2"/>
      <c r="E428" s="4"/>
      <c r="F428" s="5"/>
      <c r="G428" s="3">
        <v>-0.53234714</v>
      </c>
      <c r="H428" s="5">
        <v>0.7665954</v>
      </c>
      <c r="I428" s="2" t="s">
        <v>39</v>
      </c>
      <c r="J428" s="2" t="s">
        <v>39</v>
      </c>
      <c r="K428" s="5"/>
      <c r="L428" s="6"/>
      <c r="M428" s="4">
        <v>0.34791</v>
      </c>
      <c r="N428" s="5">
        <v>-0.414218</v>
      </c>
      <c r="O428" s="6">
        <v>52.15235</v>
      </c>
      <c r="P428" s="2" t="s">
        <v>39</v>
      </c>
      <c r="Q428" s="7">
        <v>0.33243</v>
      </c>
      <c r="R428" s="2"/>
      <c r="S428" s="4" t="s">
        <v>39</v>
      </c>
      <c r="T428" s="14">
        <v>0.11713476</v>
      </c>
      <c r="U428" s="4">
        <v>-0.70584</v>
      </c>
      <c r="V428" s="14">
        <v>-0.1391</v>
      </c>
      <c r="W428" s="5">
        <v>-0.013</v>
      </c>
      <c r="X428" s="49">
        <v>-0.014391958</v>
      </c>
      <c r="Y428" s="2" t="s">
        <v>39</v>
      </c>
      <c r="Z428" s="15"/>
      <c r="AA428" s="15"/>
      <c r="AB428" s="27"/>
      <c r="AC428" s="8">
        <v>2.0692</v>
      </c>
      <c r="AD428" s="15"/>
      <c r="AE428" s="6">
        <v>29.091648</v>
      </c>
      <c r="AF428" s="3">
        <v>0.0</v>
      </c>
      <c r="AG428" s="4">
        <v>15.824519</v>
      </c>
      <c r="AH428" s="4">
        <v>14.053391</v>
      </c>
      <c r="AI428" s="7">
        <v>0.22165</v>
      </c>
      <c r="AJ428" s="7" t="s">
        <v>39</v>
      </c>
      <c r="AK428" s="2"/>
      <c r="AL428" s="2" t="s">
        <v>39</v>
      </c>
      <c r="AM428" s="2" t="s">
        <v>39</v>
      </c>
    </row>
    <row r="429">
      <c r="A429" s="9" t="s">
        <v>466</v>
      </c>
      <c r="B429" s="4">
        <v>66.807</v>
      </c>
      <c r="C429" s="13">
        <v>-0.4721068</v>
      </c>
      <c r="D429" s="3"/>
      <c r="E429" s="4"/>
      <c r="F429" s="5"/>
      <c r="G429" s="3">
        <v>1.6688</v>
      </c>
      <c r="H429" s="5">
        <v>-1.4998728</v>
      </c>
      <c r="I429" s="5">
        <v>0.07045669</v>
      </c>
      <c r="J429" s="2" t="s">
        <v>39</v>
      </c>
      <c r="K429" s="5"/>
      <c r="L429" s="6"/>
      <c r="M429" s="4">
        <v>0.035</v>
      </c>
      <c r="N429" s="5">
        <v>-0.0021525216</v>
      </c>
      <c r="O429" s="6">
        <v>52.15235</v>
      </c>
      <c r="P429" s="14">
        <v>0.002858982</v>
      </c>
      <c r="Q429" s="7" t="s">
        <v>39</v>
      </c>
      <c r="R429" s="14"/>
      <c r="S429" s="4" t="s">
        <v>39</v>
      </c>
      <c r="T429" s="14">
        <v>0.0051048603</v>
      </c>
      <c r="U429" s="4">
        <v>1114.46</v>
      </c>
      <c r="V429" s="14">
        <v>92.8232</v>
      </c>
      <c r="W429" s="5">
        <v>-0.1387</v>
      </c>
      <c r="X429" s="49">
        <v>0.9361192</v>
      </c>
      <c r="Y429" s="2" t="s">
        <v>39</v>
      </c>
      <c r="Z429" s="15"/>
      <c r="AA429" s="15"/>
      <c r="AB429" s="8">
        <v>0.3243919</v>
      </c>
      <c r="AC429" s="8">
        <v>1.4711</v>
      </c>
      <c r="AD429" s="15"/>
      <c r="AE429" s="6">
        <v>32460.904</v>
      </c>
      <c r="AF429" s="3">
        <v>1.1646066</v>
      </c>
      <c r="AG429" s="4">
        <v>23.33561</v>
      </c>
      <c r="AH429" s="4">
        <v>1136.1316</v>
      </c>
      <c r="AI429" s="7">
        <v>0.124</v>
      </c>
      <c r="AJ429" s="7">
        <v>190.52</v>
      </c>
      <c r="AK429" s="2"/>
      <c r="AL429" s="2" t="s">
        <v>39</v>
      </c>
      <c r="AM429" s="2" t="s">
        <v>39</v>
      </c>
    </row>
    <row r="430">
      <c r="A430" s="9" t="s">
        <v>467</v>
      </c>
      <c r="B430" s="4">
        <v>4.353</v>
      </c>
      <c r="C430" s="13">
        <v>-0.1324</v>
      </c>
      <c r="D430" s="3"/>
      <c r="E430" s="4"/>
      <c r="F430" s="5"/>
      <c r="G430" s="3">
        <v>-0.17049032</v>
      </c>
      <c r="H430" s="5">
        <v>0.4799</v>
      </c>
      <c r="I430" s="5">
        <v>0.7160579</v>
      </c>
      <c r="J430" s="5">
        <v>-0.23615897</v>
      </c>
      <c r="K430" s="5"/>
      <c r="L430" s="6"/>
      <c r="M430" s="4">
        <v>0.14</v>
      </c>
      <c r="N430" s="5">
        <v>0.21806854</v>
      </c>
      <c r="O430" s="6">
        <v>52.15235</v>
      </c>
      <c r="P430" s="14">
        <v>0.004230317</v>
      </c>
      <c r="Q430" s="7" t="s">
        <v>39</v>
      </c>
      <c r="R430" s="14"/>
      <c r="S430" s="4" t="s">
        <v>39</v>
      </c>
      <c r="T430" s="14">
        <v>0.26449636</v>
      </c>
      <c r="U430" s="4">
        <v>-7.166</v>
      </c>
      <c r="V430" s="14">
        <v>-0.4399</v>
      </c>
      <c r="W430" s="5">
        <v>-0.0176</v>
      </c>
      <c r="X430" s="49">
        <v>-0.02989564</v>
      </c>
      <c r="Y430" s="14">
        <v>-0.0631062</v>
      </c>
      <c r="Z430" s="15"/>
      <c r="AA430" s="6" t="s">
        <v>39</v>
      </c>
      <c r="AB430" s="8">
        <v>6.064783</v>
      </c>
      <c r="AC430" s="8">
        <v>1.6202</v>
      </c>
      <c r="AD430" s="6">
        <v>-18.710117</v>
      </c>
      <c r="AE430" s="6">
        <v>137.38571</v>
      </c>
      <c r="AF430" s="3">
        <v>0.0</v>
      </c>
      <c r="AG430" s="4">
        <v>26.505651</v>
      </c>
      <c r="AH430" s="4">
        <v>19.234</v>
      </c>
      <c r="AI430" s="7">
        <v>4.0</v>
      </c>
      <c r="AJ430" s="7">
        <v>6.6</v>
      </c>
      <c r="AK430" s="14"/>
      <c r="AL430" s="14">
        <v>0.13968958</v>
      </c>
      <c r="AM430" s="14">
        <v>0.0015637293</v>
      </c>
    </row>
    <row r="431">
      <c r="A431" s="9" t="s">
        <v>468</v>
      </c>
      <c r="B431" s="4" t="s">
        <v>39</v>
      </c>
      <c r="C431" s="11" t="s">
        <v>39</v>
      </c>
      <c r="D431" s="2"/>
      <c r="E431" s="4"/>
      <c r="F431" s="2"/>
      <c r="G431" s="2" t="s">
        <v>39</v>
      </c>
      <c r="H431" s="2" t="s">
        <v>39</v>
      </c>
      <c r="I431" s="2" t="s">
        <v>39</v>
      </c>
      <c r="J431" s="2" t="s">
        <v>39</v>
      </c>
      <c r="K431" s="2"/>
      <c r="L431" s="6"/>
      <c r="M431" s="4" t="s">
        <v>39</v>
      </c>
      <c r="N431" s="2" t="s">
        <v>39</v>
      </c>
      <c r="O431" s="6" t="s">
        <v>39</v>
      </c>
      <c r="P431" s="2" t="s">
        <v>39</v>
      </c>
      <c r="Q431" s="7" t="s">
        <v>39</v>
      </c>
      <c r="R431" s="2"/>
      <c r="S431" s="4" t="s">
        <v>39</v>
      </c>
      <c r="T431" s="2" t="s">
        <v>39</v>
      </c>
      <c r="U431" s="4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6" t="s">
        <v>39</v>
      </c>
      <c r="AA431" s="6" t="s">
        <v>39</v>
      </c>
      <c r="AB431" s="8" t="s">
        <v>39</v>
      </c>
      <c r="AC431" s="8" t="s">
        <v>39</v>
      </c>
      <c r="AD431" s="6" t="s">
        <v>39</v>
      </c>
      <c r="AE431" s="6" t="s">
        <v>39</v>
      </c>
      <c r="AF431" s="2" t="s">
        <v>39</v>
      </c>
      <c r="AG431" s="4" t="s">
        <v>39</v>
      </c>
      <c r="AH431" s="4" t="s">
        <v>39</v>
      </c>
      <c r="AI431" s="7">
        <v>474.0</v>
      </c>
      <c r="AJ431" s="7" t="s">
        <v>39</v>
      </c>
      <c r="AK431" s="2"/>
      <c r="AL431" s="2" t="s">
        <v>39</v>
      </c>
      <c r="AM431" s="2" t="s">
        <v>39</v>
      </c>
    </row>
    <row r="432">
      <c r="A432" s="50" t="s">
        <v>469</v>
      </c>
      <c r="B432" s="16">
        <v>2988.433</v>
      </c>
      <c r="C432" s="29">
        <v>0.1141</v>
      </c>
      <c r="D432" s="30"/>
      <c r="E432" s="16"/>
      <c r="F432" s="48"/>
      <c r="G432" s="30">
        <v>0.37010205</v>
      </c>
      <c r="H432" s="20">
        <v>0.0545</v>
      </c>
      <c r="I432" s="20">
        <v>0.0</v>
      </c>
      <c r="J432" s="19" t="s">
        <v>39</v>
      </c>
      <c r="K432" s="20"/>
      <c r="L432" s="21"/>
      <c r="M432" s="16">
        <v>376.426</v>
      </c>
      <c r="N432" s="34">
        <v>3.272871</v>
      </c>
      <c r="O432" s="21">
        <v>52.15235</v>
      </c>
      <c r="P432" s="48">
        <v>0.001215018</v>
      </c>
      <c r="Q432" s="22" t="s">
        <v>39</v>
      </c>
      <c r="R432" s="48"/>
      <c r="S432" s="16">
        <v>233.263</v>
      </c>
      <c r="T432" s="48">
        <v>0.04783153</v>
      </c>
      <c r="U432" s="16">
        <v>-87.124</v>
      </c>
      <c r="V432" s="48">
        <v>-0.0964</v>
      </c>
      <c r="W432" s="20">
        <v>0.0265</v>
      </c>
      <c r="X432" s="20">
        <v>0.13716067</v>
      </c>
      <c r="Y432" s="19" t="s">
        <v>39</v>
      </c>
      <c r="Z432" s="21">
        <v>17.2632</v>
      </c>
      <c r="AA432" s="23">
        <v>15.485653</v>
      </c>
      <c r="AB432" s="23">
        <v>0.71592695</v>
      </c>
      <c r="AC432" s="23">
        <v>2.4053</v>
      </c>
      <c r="AD432" s="32"/>
      <c r="AE432" s="21">
        <v>5.452263</v>
      </c>
      <c r="AF432" s="30">
        <v>0.0</v>
      </c>
      <c r="AG432" s="16">
        <v>2133.858</v>
      </c>
      <c r="AH432" s="16">
        <v>2052.3735</v>
      </c>
      <c r="AI432" s="22">
        <v>45.64</v>
      </c>
      <c r="AJ432" s="22">
        <v>47.81</v>
      </c>
      <c r="AK432" s="19"/>
      <c r="AL432" s="19" t="s">
        <v>39</v>
      </c>
      <c r="AM432" s="19" t="s">
        <v>39</v>
      </c>
      <c r="AN432" s="24"/>
      <c r="AO432" s="24"/>
      <c r="AP432" s="24"/>
      <c r="AQ432" s="24"/>
      <c r="AR432" s="24"/>
      <c r="AS432" s="24"/>
      <c r="AT432" s="24"/>
    </row>
    <row r="433">
      <c r="A433" s="47" t="s">
        <v>470</v>
      </c>
      <c r="B433" s="4">
        <v>80.08864</v>
      </c>
      <c r="C433" s="13">
        <v>-0.07</v>
      </c>
      <c r="D433" s="3"/>
      <c r="E433" s="4"/>
      <c r="F433" s="49"/>
      <c r="G433" s="3">
        <v>-0.056569826</v>
      </c>
      <c r="H433" s="5">
        <v>0.9842</v>
      </c>
      <c r="I433" s="5">
        <v>0.7304555</v>
      </c>
      <c r="J433" s="2" t="s">
        <v>39</v>
      </c>
      <c r="K433" s="5"/>
      <c r="L433" s="6"/>
      <c r="M433" s="4">
        <v>-12.76818</v>
      </c>
      <c r="N433" s="14">
        <v>-0.35951403</v>
      </c>
      <c r="O433" s="6">
        <v>52.15235</v>
      </c>
      <c r="P433" s="49">
        <v>0.025111426</v>
      </c>
      <c r="Q433" s="7" t="s">
        <v>39</v>
      </c>
      <c r="R433" s="49"/>
      <c r="S433" s="4">
        <v>90.18134</v>
      </c>
      <c r="T433" s="49">
        <v>0.6799617</v>
      </c>
      <c r="U433" s="4">
        <v>-83.62176</v>
      </c>
      <c r="V433" s="49">
        <v>-0.9974</v>
      </c>
      <c r="W433" s="5">
        <v>0.0326</v>
      </c>
      <c r="X433" s="5">
        <v>0.050367933</v>
      </c>
      <c r="Y433" s="2" t="s">
        <v>39</v>
      </c>
      <c r="Z433" s="6">
        <v>23.199223</v>
      </c>
      <c r="AA433" s="8">
        <v>9.561111</v>
      </c>
      <c r="AB433" s="8">
        <v>1.2232105</v>
      </c>
      <c r="AC433" s="8">
        <v>1.1662</v>
      </c>
      <c r="AD433" s="15"/>
      <c r="AE433" s="6">
        <v>-1.1233702</v>
      </c>
      <c r="AF433" s="3">
        <v>0.0</v>
      </c>
      <c r="AG433" s="4">
        <v>131.79247</v>
      </c>
      <c r="AH433" s="4">
        <v>19.91583</v>
      </c>
      <c r="AI433" s="7">
        <v>22.33</v>
      </c>
      <c r="AJ433" s="7">
        <v>6.13</v>
      </c>
      <c r="AK433" s="2"/>
      <c r="AL433" s="2" t="s">
        <v>39</v>
      </c>
      <c r="AM433" s="2" t="s">
        <v>39</v>
      </c>
    </row>
    <row r="434">
      <c r="A434" s="47" t="s">
        <v>471</v>
      </c>
      <c r="B434" s="4">
        <v>512.1</v>
      </c>
      <c r="C434" s="13">
        <v>0.0811</v>
      </c>
      <c r="D434" s="3"/>
      <c r="E434" s="4"/>
      <c r="F434" s="49"/>
      <c r="G434" s="3">
        <v>1.1393944</v>
      </c>
      <c r="H434" s="5">
        <v>0.2619</v>
      </c>
      <c r="I434" s="5">
        <v>0.19507909</v>
      </c>
      <c r="J434" s="5">
        <v>0.08650654</v>
      </c>
      <c r="K434" s="5"/>
      <c r="L434" s="6"/>
      <c r="M434" s="4">
        <v>39.8</v>
      </c>
      <c r="N434" s="14">
        <v>-1.1775148</v>
      </c>
      <c r="O434" s="6">
        <v>4.621</v>
      </c>
      <c r="P434" s="49">
        <v>0.033391915</v>
      </c>
      <c r="Q434" s="7" t="s">
        <v>39</v>
      </c>
      <c r="R434" s="49"/>
      <c r="S434" s="4" t="s">
        <v>39</v>
      </c>
      <c r="T434" s="49">
        <v>0.12176995</v>
      </c>
      <c r="U434" s="4">
        <v>205.8</v>
      </c>
      <c r="V434" s="49">
        <v>0.6164</v>
      </c>
      <c r="W434" s="5">
        <v>-0.0553</v>
      </c>
      <c r="X434" s="5">
        <v>-0.14764899</v>
      </c>
      <c r="Y434" s="5">
        <v>0.13267446</v>
      </c>
      <c r="Z434" s="15"/>
      <c r="AA434" s="8">
        <v>5.6375027</v>
      </c>
      <c r="AB434" s="8">
        <v>0.4963222</v>
      </c>
      <c r="AC434" s="8">
        <v>0.7559</v>
      </c>
      <c r="AD434" s="6">
        <v>10.382994</v>
      </c>
      <c r="AE434" s="6">
        <v>11.55695</v>
      </c>
      <c r="AF434" s="3">
        <v>0.02321312</v>
      </c>
      <c r="AG434" s="4">
        <v>249.70523</v>
      </c>
      <c r="AH434" s="4">
        <v>459.9666</v>
      </c>
      <c r="AI434" s="7">
        <v>2.87</v>
      </c>
      <c r="AJ434" s="7">
        <v>90.13</v>
      </c>
      <c r="AK434" s="14"/>
      <c r="AL434" s="14">
        <v>1.215</v>
      </c>
      <c r="AM434" s="14">
        <v>0.32511508</v>
      </c>
    </row>
    <row r="435">
      <c r="A435" s="46" t="s">
        <v>472</v>
      </c>
      <c r="B435" s="4">
        <v>6.02456</v>
      </c>
      <c r="C435" s="13">
        <v>0.0366</v>
      </c>
      <c r="D435" s="3"/>
      <c r="E435" s="4"/>
      <c r="F435" s="49"/>
      <c r="G435" s="3">
        <v>-0.37838736</v>
      </c>
      <c r="H435" s="5">
        <v>1.0355</v>
      </c>
      <c r="I435" s="5">
        <v>0.72742903</v>
      </c>
      <c r="J435" s="2" t="s">
        <v>39</v>
      </c>
      <c r="K435" s="5"/>
      <c r="L435" s="6"/>
      <c r="M435" s="4">
        <v>-11.90332</v>
      </c>
      <c r="N435" s="14">
        <v>0.9377396</v>
      </c>
      <c r="O435" s="6">
        <v>52.15235</v>
      </c>
      <c r="P435" s="49">
        <v>4.318441E-4</v>
      </c>
      <c r="Q435" s="7" t="s">
        <v>39</v>
      </c>
      <c r="R435" s="49"/>
      <c r="S435" s="4">
        <v>1.38716</v>
      </c>
      <c r="T435" s="49">
        <v>0.016122838</v>
      </c>
      <c r="U435" s="4">
        <v>46.39378</v>
      </c>
      <c r="V435" s="49">
        <v>1.2639</v>
      </c>
      <c r="W435" s="5">
        <v>-0.0101</v>
      </c>
      <c r="X435" s="5">
        <v>-0.021951802</v>
      </c>
      <c r="Y435" s="2" t="s">
        <v>39</v>
      </c>
      <c r="Z435" s="15"/>
      <c r="AA435" s="27"/>
      <c r="AB435" s="8">
        <v>4.030801</v>
      </c>
      <c r="AC435" s="8">
        <v>0.6504</v>
      </c>
      <c r="AD435" s="15"/>
      <c r="AE435" s="6">
        <v>-5.9376473</v>
      </c>
      <c r="AF435" s="3">
        <v>0.0</v>
      </c>
      <c r="AG435" s="4">
        <v>23.136984</v>
      </c>
      <c r="AH435" s="4">
        <v>70.6776</v>
      </c>
      <c r="AI435" s="7">
        <v>0.82</v>
      </c>
      <c r="AJ435" s="7">
        <v>29.98</v>
      </c>
      <c r="AK435" s="2"/>
      <c r="AL435" s="2" t="s">
        <v>39</v>
      </c>
      <c r="AM435" s="2" t="s">
        <v>39</v>
      </c>
    </row>
    <row r="436">
      <c r="A436" s="46" t="s">
        <v>473</v>
      </c>
      <c r="B436" s="4">
        <v>31.92767</v>
      </c>
      <c r="C436" s="13">
        <v>0.1271</v>
      </c>
      <c r="D436" s="3"/>
      <c r="E436" s="4"/>
      <c r="F436" s="49"/>
      <c r="G436" s="3">
        <v>0.47939837</v>
      </c>
      <c r="H436" s="5">
        <v>0.6068</v>
      </c>
      <c r="I436" s="5">
        <v>0.094401814</v>
      </c>
      <c r="J436" s="5">
        <v>1.326311</v>
      </c>
      <c r="K436" s="5"/>
      <c r="L436" s="6"/>
      <c r="M436" s="4">
        <v>13.27091</v>
      </c>
      <c r="N436" s="14">
        <v>0.9724052</v>
      </c>
      <c r="O436" s="6">
        <v>52.15235</v>
      </c>
      <c r="P436" s="49">
        <v>0.039606083</v>
      </c>
      <c r="Q436" s="7" t="s">
        <v>39</v>
      </c>
      <c r="R436" s="49"/>
      <c r="S436" s="4">
        <v>4.35539</v>
      </c>
      <c r="T436" s="49">
        <v>0.013988531</v>
      </c>
      <c r="U436" s="4">
        <v>142.23154</v>
      </c>
      <c r="V436" s="49">
        <v>0.8996</v>
      </c>
      <c r="W436" s="5">
        <v>0.0546</v>
      </c>
      <c r="X436" s="5">
        <v>0.11104322</v>
      </c>
      <c r="Y436" s="5">
        <v>0.26784453</v>
      </c>
      <c r="Z436" s="6">
        <v>7.2480493</v>
      </c>
      <c r="AA436" s="8">
        <v>14.851485</v>
      </c>
      <c r="AB436" s="8">
        <v>3.9854202</v>
      </c>
      <c r="AC436" s="8">
        <v>0.7963</v>
      </c>
      <c r="AD436" s="6">
        <v>6.3637013</v>
      </c>
      <c r="AE436" s="6">
        <v>20.30588</v>
      </c>
      <c r="AF436" s="3">
        <v>0.0</v>
      </c>
      <c r="AG436" s="4">
        <v>129.50014</v>
      </c>
      <c r="AH436" s="4">
        <v>269.4773</v>
      </c>
      <c r="AI436" s="7">
        <v>0.59</v>
      </c>
      <c r="AJ436" s="7">
        <v>215.67</v>
      </c>
      <c r="AK436" s="14"/>
      <c r="AL436" s="14">
        <v>1.8902963</v>
      </c>
      <c r="AM436" s="14">
        <v>0.72649455</v>
      </c>
    </row>
    <row r="437">
      <c r="A437" s="47" t="s">
        <v>474</v>
      </c>
      <c r="B437" s="4">
        <v>8.67386</v>
      </c>
      <c r="C437" s="13">
        <v>0.3369</v>
      </c>
      <c r="D437" s="3"/>
      <c r="E437" s="4"/>
      <c r="F437" s="49"/>
      <c r="G437" s="3">
        <v>-0.030332902</v>
      </c>
      <c r="H437" s="5">
        <v>0.9534</v>
      </c>
      <c r="I437" s="5">
        <v>2.2455504</v>
      </c>
      <c r="J437" s="5">
        <v>-1.4943612</v>
      </c>
      <c r="K437" s="5"/>
      <c r="L437" s="6"/>
      <c r="M437" s="4">
        <v>-6.88055</v>
      </c>
      <c r="N437" s="14">
        <v>0.37394556</v>
      </c>
      <c r="O437" s="6">
        <v>0.0041</v>
      </c>
      <c r="P437" s="49">
        <v>0.0068135755</v>
      </c>
      <c r="Q437" s="7">
        <v>1.5634</v>
      </c>
      <c r="R437" s="49"/>
      <c r="S437" s="4">
        <v>4.3048</v>
      </c>
      <c r="T437" s="49">
        <v>0.06586089</v>
      </c>
      <c r="U437" s="4">
        <v>-12.0285</v>
      </c>
      <c r="V437" s="49">
        <v>-0.27072868</v>
      </c>
      <c r="W437" s="5">
        <v>-0.0621</v>
      </c>
      <c r="X437" s="5">
        <v>-0.171746</v>
      </c>
      <c r="Y437" s="5">
        <v>-0.2917365</v>
      </c>
      <c r="Z437" s="15"/>
      <c r="AA437" s="27"/>
      <c r="AB437" s="8">
        <v>8.613674</v>
      </c>
      <c r="AC437" s="8">
        <v>1.6816032</v>
      </c>
      <c r="AD437" s="6">
        <v>-4.8361197</v>
      </c>
      <c r="AE437" s="6">
        <v>-9.110507</v>
      </c>
      <c r="AF437" s="3">
        <v>0.0</v>
      </c>
      <c r="AG437" s="4">
        <v>76.56</v>
      </c>
      <c r="AH437" s="4">
        <v>62.6853</v>
      </c>
      <c r="AI437" s="7" t="s">
        <v>39</v>
      </c>
      <c r="AJ437" s="7">
        <v>355.78</v>
      </c>
      <c r="AK437" s="14"/>
      <c r="AL437" s="14">
        <v>-0.29218054</v>
      </c>
      <c r="AM437" s="14">
        <v>0.08377092</v>
      </c>
    </row>
    <row r="438">
      <c r="A438" s="47" t="s">
        <v>475</v>
      </c>
      <c r="B438" s="4">
        <v>12.72877</v>
      </c>
      <c r="C438" s="13">
        <v>-0.3579</v>
      </c>
      <c r="D438" s="3"/>
      <c r="E438" s="4"/>
      <c r="F438" s="49"/>
      <c r="G438" s="3">
        <v>0.028284302</v>
      </c>
      <c r="H438" s="5">
        <v>0.6334</v>
      </c>
      <c r="I438" s="5">
        <v>0.8602182</v>
      </c>
      <c r="J438" s="5">
        <v>-0.20080136</v>
      </c>
      <c r="K438" s="5"/>
      <c r="L438" s="6"/>
      <c r="M438" s="4">
        <v>-0.12229</v>
      </c>
      <c r="N438" s="14">
        <v>0.027273316</v>
      </c>
      <c r="O438" s="6">
        <v>25.7383</v>
      </c>
      <c r="P438" s="49">
        <v>0.023821415</v>
      </c>
      <c r="Q438" s="7" t="s">
        <v>39</v>
      </c>
      <c r="R438" s="49"/>
      <c r="S438" s="4" t="s">
        <v>39</v>
      </c>
      <c r="T438" s="49">
        <v>0.121993385</v>
      </c>
      <c r="U438" s="4">
        <v>3.74821</v>
      </c>
      <c r="V438" s="49">
        <v>7.6894</v>
      </c>
      <c r="W438" s="5">
        <v>-0.3261</v>
      </c>
      <c r="X438" s="5">
        <v>5.3068376</v>
      </c>
      <c r="Y438" s="5">
        <v>3.1999857</v>
      </c>
      <c r="Z438" s="15"/>
      <c r="AA438" s="8" t="s">
        <v>39</v>
      </c>
      <c r="AB438" s="8">
        <v>0.43736252</v>
      </c>
      <c r="AC438" s="8">
        <v>14.0024</v>
      </c>
      <c r="AD438" s="6">
        <v>-1.2300704</v>
      </c>
      <c r="AE438" s="6">
        <v>-76.173935</v>
      </c>
      <c r="AF438" s="3">
        <v>0.0</v>
      </c>
      <c r="AG438" s="4">
        <v>8.919026</v>
      </c>
      <c r="AH438" s="4">
        <v>12.820662</v>
      </c>
      <c r="AI438" s="7">
        <v>0.05</v>
      </c>
      <c r="AJ438" s="7">
        <v>153.24</v>
      </c>
      <c r="AK438" s="14"/>
      <c r="AL438" s="14">
        <v>6.649717</v>
      </c>
      <c r="AM438" s="14">
        <v>0.1363642</v>
      </c>
    </row>
    <row r="439">
      <c r="A439" s="46" t="s">
        <v>476</v>
      </c>
      <c r="B439" s="4" t="s">
        <v>39</v>
      </c>
      <c r="C439" s="11" t="s">
        <v>39</v>
      </c>
      <c r="D439" s="2"/>
      <c r="E439" s="4"/>
      <c r="F439" s="2"/>
      <c r="G439" s="2" t="s">
        <v>39</v>
      </c>
      <c r="H439" s="2" t="s">
        <v>39</v>
      </c>
      <c r="I439" s="2" t="s">
        <v>39</v>
      </c>
      <c r="J439" s="2" t="s">
        <v>39</v>
      </c>
      <c r="K439" s="2"/>
      <c r="L439" s="6"/>
      <c r="M439" s="4" t="s">
        <v>39</v>
      </c>
      <c r="N439" s="2" t="s">
        <v>39</v>
      </c>
      <c r="O439" s="6" t="s">
        <v>39</v>
      </c>
      <c r="P439" s="2" t="s">
        <v>39</v>
      </c>
      <c r="Q439" s="7" t="s">
        <v>39</v>
      </c>
      <c r="R439" s="2"/>
      <c r="S439" s="4" t="s">
        <v>39</v>
      </c>
      <c r="T439" s="2" t="s">
        <v>39</v>
      </c>
      <c r="U439" s="4" t="s">
        <v>39</v>
      </c>
      <c r="V439" s="2" t="s">
        <v>39</v>
      </c>
      <c r="W439" s="2" t="s">
        <v>39</v>
      </c>
      <c r="X439" s="2" t="s">
        <v>39</v>
      </c>
      <c r="Y439" s="2" t="s">
        <v>39</v>
      </c>
      <c r="Z439" s="6" t="s">
        <v>39</v>
      </c>
      <c r="AA439" s="8" t="s">
        <v>39</v>
      </c>
      <c r="AB439" s="8" t="s">
        <v>39</v>
      </c>
      <c r="AC439" s="8" t="s">
        <v>39</v>
      </c>
      <c r="AD439" s="6" t="s">
        <v>39</v>
      </c>
      <c r="AE439" s="6" t="s">
        <v>39</v>
      </c>
      <c r="AF439" s="2" t="s">
        <v>39</v>
      </c>
      <c r="AG439" s="4" t="s">
        <v>39</v>
      </c>
      <c r="AH439" s="4" t="s">
        <v>39</v>
      </c>
      <c r="AI439" s="7">
        <v>0.1</v>
      </c>
      <c r="AJ439" s="7" t="s">
        <v>39</v>
      </c>
      <c r="AK439" s="2"/>
      <c r="AL439" s="2" t="s">
        <v>39</v>
      </c>
      <c r="AM439" s="2" t="s">
        <v>39</v>
      </c>
    </row>
    <row r="440">
      <c r="A440" s="46" t="s">
        <v>477</v>
      </c>
      <c r="B440" s="34">
        <v>10.099</v>
      </c>
      <c r="C440" s="29">
        <v>-0.7546</v>
      </c>
      <c r="D440" s="30"/>
      <c r="E440" s="16"/>
      <c r="F440" s="20"/>
      <c r="G440" s="19">
        <v>-0.589634</v>
      </c>
      <c r="H440" s="20">
        <v>0.5239</v>
      </c>
      <c r="I440" s="20">
        <v>0.3597386</v>
      </c>
      <c r="J440" s="20">
        <v>0.2005149</v>
      </c>
      <c r="K440" s="20"/>
      <c r="L440" s="21"/>
      <c r="M440" s="16">
        <v>-0.231</v>
      </c>
      <c r="N440" s="20">
        <v>-0.011308562</v>
      </c>
      <c r="O440" s="21">
        <v>105.6703</v>
      </c>
      <c r="P440" s="20">
        <v>0.14486583</v>
      </c>
      <c r="Q440" s="22" t="s">
        <v>39</v>
      </c>
      <c r="R440" s="20"/>
      <c r="S440" s="16">
        <v>45.419</v>
      </c>
      <c r="T440" s="20">
        <v>0.10203263</v>
      </c>
      <c r="U440" s="16">
        <v>1.415</v>
      </c>
      <c r="V440" s="34">
        <v>0.0642</v>
      </c>
      <c r="W440" s="20">
        <v>-0.0067</v>
      </c>
      <c r="X440" s="34">
        <v>-0.009029448</v>
      </c>
      <c r="Y440" s="34">
        <v>0.09188257</v>
      </c>
      <c r="Z440" s="21"/>
      <c r="AA440" s="32"/>
      <c r="AB440" s="23">
        <v>1.0563422</v>
      </c>
      <c r="AC440" s="23">
        <v>0.4839</v>
      </c>
      <c r="AD440" s="21">
        <v>5.9669137</v>
      </c>
      <c r="AE440" s="21">
        <v>-52.307358</v>
      </c>
      <c r="AF440" s="30">
        <v>0.0</v>
      </c>
      <c r="AG440" s="16">
        <v>10.665445</v>
      </c>
      <c r="AH440" s="16">
        <v>12.083</v>
      </c>
      <c r="AI440" s="22">
        <v>0.88</v>
      </c>
      <c r="AJ440" s="22">
        <v>12.7</v>
      </c>
      <c r="AK440" s="22"/>
      <c r="AL440" s="34">
        <v>-0.27549195</v>
      </c>
      <c r="AM440" s="34">
        <v>-0.3309022</v>
      </c>
      <c r="AN440" s="24"/>
      <c r="AO440" s="24"/>
      <c r="AP440" s="24"/>
      <c r="AQ440" s="24"/>
      <c r="AR440" s="24"/>
      <c r="AS440" s="24"/>
      <c r="AT440" s="24"/>
    </row>
    <row r="441">
      <c r="A441" s="46" t="s">
        <v>478</v>
      </c>
      <c r="B441" s="14">
        <v>183.476</v>
      </c>
      <c r="C441" s="13">
        <v>1.9452</v>
      </c>
      <c r="D441" s="3"/>
      <c r="E441" s="4"/>
      <c r="F441" s="5"/>
      <c r="G441" s="3">
        <v>-0.16249692</v>
      </c>
      <c r="H441" s="5">
        <v>0.6301</v>
      </c>
      <c r="I441" s="5">
        <v>0.1146635</v>
      </c>
      <c r="J441" s="5">
        <v>1.4221915</v>
      </c>
      <c r="K441" s="5"/>
      <c r="L441" s="6"/>
      <c r="M441" s="4">
        <v>42.671</v>
      </c>
      <c r="N441" s="5">
        <v>-11.054664</v>
      </c>
      <c r="O441" s="6">
        <v>52.15235</v>
      </c>
      <c r="P441" s="5">
        <v>0.2069208</v>
      </c>
      <c r="Q441" s="7">
        <v>0.0</v>
      </c>
      <c r="R441" s="5"/>
      <c r="S441" s="4">
        <v>213.787</v>
      </c>
      <c r="T441" s="5">
        <v>0.09527215</v>
      </c>
      <c r="U441" s="4">
        <v>-43.981</v>
      </c>
      <c r="V441" s="14">
        <v>-0.1407</v>
      </c>
      <c r="W441" s="5">
        <v>0.1541</v>
      </c>
      <c r="X441" s="14">
        <v>0.646279</v>
      </c>
      <c r="Y441" s="14">
        <v>0.8347585</v>
      </c>
      <c r="Z441" s="6">
        <v>3.4053457</v>
      </c>
      <c r="AA441" s="6">
        <v>6.538207</v>
      </c>
      <c r="AB441" s="8">
        <v>3.7495441</v>
      </c>
      <c r="AC441" s="8">
        <v>2.809</v>
      </c>
      <c r="AD441" s="6">
        <v>2.4679055</v>
      </c>
      <c r="AE441" s="6">
        <v>15.091522</v>
      </c>
      <c r="AF441" s="3">
        <v>0.0</v>
      </c>
      <c r="AG441" s="4">
        <v>687.95135</v>
      </c>
      <c r="AH441" s="4">
        <v>643.97034</v>
      </c>
      <c r="AI441" s="7">
        <v>31.72</v>
      </c>
      <c r="AJ441" s="7">
        <v>28.37</v>
      </c>
      <c r="AK441" s="7"/>
      <c r="AL441" s="14">
        <v>44.278152</v>
      </c>
      <c r="AM441" s="14">
        <v>-0.315001</v>
      </c>
    </row>
    <row r="442">
      <c r="A442" s="46" t="s">
        <v>479</v>
      </c>
      <c r="B442" s="14">
        <v>770.175</v>
      </c>
      <c r="C442" s="13">
        <v>1.1422</v>
      </c>
      <c r="D442" s="3"/>
      <c r="E442" s="4"/>
      <c r="F442" s="5"/>
      <c r="G442" s="3">
        <v>-0.02076398</v>
      </c>
      <c r="H442" s="5">
        <v>0.456</v>
      </c>
      <c r="I442" s="5">
        <v>0.056404065</v>
      </c>
      <c r="J442" s="5">
        <v>0.39621255</v>
      </c>
      <c r="K442" s="5"/>
      <c r="L442" s="6"/>
      <c r="M442" s="4">
        <v>126.539</v>
      </c>
      <c r="N442" s="5">
        <v>-1.3995509</v>
      </c>
      <c r="O442" s="6">
        <v>8.0903</v>
      </c>
      <c r="P442" s="5">
        <v>0.2684364</v>
      </c>
      <c r="Q442" s="7" t="s">
        <v>39</v>
      </c>
      <c r="R442" s="5"/>
      <c r="S442" s="4" t="s">
        <v>39</v>
      </c>
      <c r="T442" s="5">
        <v>0.17435974</v>
      </c>
      <c r="U442" s="4">
        <v>99.96</v>
      </c>
      <c r="V442" s="14">
        <v>0.0887</v>
      </c>
      <c r="W442" s="5">
        <v>0.0227</v>
      </c>
      <c r="X442" s="14">
        <v>0.043626748</v>
      </c>
      <c r="Y442" s="14">
        <v>0.27076215</v>
      </c>
      <c r="Z442" s="6">
        <v>60.579964</v>
      </c>
      <c r="AA442" s="6">
        <v>14.535806</v>
      </c>
      <c r="AB442" s="8">
        <v>3.867427</v>
      </c>
      <c r="AC442" s="8">
        <v>3.1338</v>
      </c>
      <c r="AD442" s="6">
        <v>10.088564</v>
      </c>
      <c r="AE442" s="6">
        <v>24.328907</v>
      </c>
      <c r="AF442" s="3">
        <v>0.0</v>
      </c>
      <c r="AG442" s="4">
        <v>4822.233</v>
      </c>
      <c r="AH442" s="4">
        <v>4274.574</v>
      </c>
      <c r="AI442" s="7">
        <v>24.95</v>
      </c>
      <c r="AJ442" s="7">
        <v>170.9</v>
      </c>
      <c r="AK442" s="7"/>
      <c r="AL442" s="14">
        <v>3.2966588</v>
      </c>
      <c r="AM442" s="14">
        <v>-0.0037906466</v>
      </c>
    </row>
    <row r="443">
      <c r="A443" s="46" t="s">
        <v>480</v>
      </c>
      <c r="B443" s="14">
        <v>716.945</v>
      </c>
      <c r="C443" s="13">
        <v>0.2722</v>
      </c>
      <c r="D443" s="3"/>
      <c r="E443" s="4"/>
      <c r="F443" s="5"/>
      <c r="G443" s="3">
        <v>0.13753949</v>
      </c>
      <c r="H443" s="5">
        <v>0.5513</v>
      </c>
      <c r="I443" s="5">
        <v>0.046555873</v>
      </c>
      <c r="J443" s="5">
        <v>0.44186792</v>
      </c>
      <c r="K443" s="5"/>
      <c r="L443" s="6"/>
      <c r="M443" s="4">
        <v>151.19</v>
      </c>
      <c r="N443" s="5">
        <v>2.2844236</v>
      </c>
      <c r="O443" s="6">
        <v>4.2231</v>
      </c>
      <c r="P443" s="5">
        <v>0.23576704</v>
      </c>
      <c r="Q443" s="7">
        <v>3.956</v>
      </c>
      <c r="R443" s="5"/>
      <c r="S443" s="4" t="s">
        <v>39</v>
      </c>
      <c r="T443" s="5">
        <v>0.25906184</v>
      </c>
      <c r="U443" s="4">
        <v>-131.8</v>
      </c>
      <c r="V443" s="14">
        <v>-0.2362</v>
      </c>
      <c r="W443" s="5">
        <v>0.2928</v>
      </c>
      <c r="X443" s="14">
        <v>0.4467488</v>
      </c>
      <c r="Y443" s="14">
        <v>0.56765974</v>
      </c>
      <c r="Z443" s="6">
        <v>2.5456815</v>
      </c>
      <c r="AA443" s="6">
        <v>13.748173</v>
      </c>
      <c r="AB443" s="8">
        <v>0.885262</v>
      </c>
      <c r="AC443" s="8">
        <v>1.1369</v>
      </c>
      <c r="AD443" s="6">
        <v>1.587412</v>
      </c>
      <c r="AE443" s="6">
        <v>3.3261735</v>
      </c>
      <c r="AF443" s="3">
        <v>0.0</v>
      </c>
      <c r="AG443" s="4">
        <v>834.8108</v>
      </c>
      <c r="AH443" s="4">
        <v>698.2547</v>
      </c>
      <c r="AI443" s="7">
        <v>8.65</v>
      </c>
      <c r="AJ443" s="7">
        <v>105.54</v>
      </c>
      <c r="AK443" s="7"/>
      <c r="AL443" s="14">
        <v>-0.08546478</v>
      </c>
      <c r="AM443" s="14">
        <v>2.1250808</v>
      </c>
    </row>
    <row r="444">
      <c r="A444" s="46" t="s">
        <v>481</v>
      </c>
      <c r="B444" s="14">
        <v>83.447</v>
      </c>
      <c r="C444" s="13">
        <v>0.1565</v>
      </c>
      <c r="D444" s="3"/>
      <c r="E444" s="4"/>
      <c r="F444" s="5"/>
      <c r="G444" s="3">
        <v>1.9864627</v>
      </c>
      <c r="H444" s="5">
        <v>0.3664</v>
      </c>
      <c r="I444" s="5">
        <v>0.18983307</v>
      </c>
      <c r="J444" s="5">
        <v>0.1722171</v>
      </c>
      <c r="K444" s="5"/>
      <c r="L444" s="6"/>
      <c r="M444" s="4">
        <v>-2.259</v>
      </c>
      <c r="N444" s="5">
        <v>1.9781085</v>
      </c>
      <c r="O444" s="6">
        <v>1.2898</v>
      </c>
      <c r="P444" s="5">
        <v>0.08360995</v>
      </c>
      <c r="Q444" s="7">
        <v>5.07</v>
      </c>
      <c r="R444" s="5"/>
      <c r="S444" s="4" t="s">
        <v>39</v>
      </c>
      <c r="T444" s="5">
        <v>0.0</v>
      </c>
      <c r="U444" s="4">
        <v>3.395</v>
      </c>
      <c r="V444" s="14">
        <v>-0.0468</v>
      </c>
      <c r="W444" s="5">
        <v>0.0751</v>
      </c>
      <c r="X444" s="14">
        <v>0.1111475</v>
      </c>
      <c r="Y444" s="14">
        <v>0.22411965</v>
      </c>
      <c r="Z444" s="6">
        <v>11.4314575</v>
      </c>
      <c r="AA444" s="6">
        <v>13.638465</v>
      </c>
      <c r="AB444" s="8">
        <v>0.9763323</v>
      </c>
      <c r="AC444" s="8">
        <v>1.269</v>
      </c>
      <c r="AD444" s="6">
        <v>5.9054346</v>
      </c>
      <c r="AE444" s="6">
        <v>-37.568394</v>
      </c>
      <c r="AF444" s="3">
        <v>0.029899836</v>
      </c>
      <c r="AG444" s="4">
        <v>78.96236</v>
      </c>
      <c r="AH444" s="4">
        <v>84.867</v>
      </c>
      <c r="AI444" s="7">
        <v>3.03</v>
      </c>
      <c r="AJ444" s="7">
        <v>26.8</v>
      </c>
      <c r="AK444" s="7"/>
      <c r="AL444" s="14">
        <v>0.038667247</v>
      </c>
      <c r="AM444" s="14">
        <v>0.22498241</v>
      </c>
    </row>
    <row r="445">
      <c r="A445" s="9" t="s">
        <v>482</v>
      </c>
      <c r="B445" s="14">
        <v>6.97755</v>
      </c>
      <c r="C445" s="13">
        <v>1.1849</v>
      </c>
      <c r="D445" s="2"/>
      <c r="E445" s="4"/>
      <c r="F445" s="5"/>
      <c r="G445" s="3">
        <v>4.646145</v>
      </c>
      <c r="H445" s="5">
        <v>0.7741</v>
      </c>
      <c r="I445" s="5">
        <v>0.8507456</v>
      </c>
      <c r="J445" s="5">
        <v>0.13736627</v>
      </c>
      <c r="K445" s="5"/>
      <c r="L445" s="6"/>
      <c r="M445" s="4">
        <v>0.77318</v>
      </c>
      <c r="N445" s="5">
        <v>-7.2510552</v>
      </c>
      <c r="O445" s="6">
        <v>52.15235</v>
      </c>
      <c r="P445" s="5">
        <v>2.18155E-4</v>
      </c>
      <c r="Q445" s="7" t="s">
        <v>39</v>
      </c>
      <c r="R445" s="5"/>
      <c r="S445" s="4">
        <v>3.65531</v>
      </c>
      <c r="T445" s="5">
        <v>0.08820876</v>
      </c>
      <c r="U445" s="4">
        <v>-3.65531</v>
      </c>
      <c r="V445" s="14">
        <v>-0.1041455</v>
      </c>
      <c r="W445" s="5">
        <v>0.0127</v>
      </c>
      <c r="X445" s="14">
        <v>-0.115242384</v>
      </c>
      <c r="Y445" s="14">
        <v>0.027308593</v>
      </c>
      <c r="Z445" s="15"/>
      <c r="AA445" s="6">
        <v>463.00378</v>
      </c>
      <c r="AB445" s="8">
        <v>20.348019</v>
      </c>
      <c r="AC445" s="8">
        <v>4.0452137</v>
      </c>
      <c r="AD445" s="6">
        <v>144.31601</v>
      </c>
      <c r="AE445" s="6">
        <v>178.90273</v>
      </c>
      <c r="AF445" s="3">
        <v>0.0</v>
      </c>
      <c r="AG445" s="4">
        <v>155.50113</v>
      </c>
      <c r="AH445" s="4">
        <v>138.324</v>
      </c>
      <c r="AI445" s="7" t="s">
        <v>39</v>
      </c>
      <c r="AJ445" s="7">
        <v>45.0728</v>
      </c>
      <c r="AK445" s="7"/>
      <c r="AL445" s="14">
        <v>-3.0232623</v>
      </c>
      <c r="AM445" s="14">
        <v>2.45359</v>
      </c>
    </row>
    <row r="446">
      <c r="A446" s="46" t="s">
        <v>483</v>
      </c>
      <c r="B446" s="14">
        <v>171.18816</v>
      </c>
      <c r="C446" s="13">
        <v>0.2228</v>
      </c>
      <c r="D446" s="3"/>
      <c r="E446" s="4"/>
      <c r="F446" s="5"/>
      <c r="G446" s="3">
        <v>0.16132765</v>
      </c>
      <c r="H446" s="5">
        <v>0.1987</v>
      </c>
      <c r="I446" s="5">
        <v>0.074644655</v>
      </c>
      <c r="J446" s="5">
        <v>0.2097987</v>
      </c>
      <c r="K446" s="5"/>
      <c r="L446" s="6"/>
      <c r="M446" s="4">
        <v>8.78497</v>
      </c>
      <c r="N446" s="5">
        <v>21.370983</v>
      </c>
      <c r="O446" s="6">
        <v>3.8636</v>
      </c>
      <c r="P446" s="5">
        <v>0.13005094</v>
      </c>
      <c r="Q446" s="7" t="s">
        <v>39</v>
      </c>
      <c r="R446" s="5"/>
      <c r="S446" s="4">
        <v>21.57774</v>
      </c>
      <c r="T446" s="5">
        <v>0.12120404</v>
      </c>
      <c r="U446" s="4">
        <v>-10.11084</v>
      </c>
      <c r="V446" s="14">
        <v>-0.0781</v>
      </c>
      <c r="W446" s="5">
        <v>0.0525</v>
      </c>
      <c r="X446" s="14">
        <v>0.071774</v>
      </c>
      <c r="Y446" s="14">
        <v>0.27734295</v>
      </c>
      <c r="Z446" s="6">
        <v>14.763277</v>
      </c>
      <c r="AA446" s="6">
        <v>13.689535</v>
      </c>
      <c r="AB446" s="8">
        <v>0.80155987</v>
      </c>
      <c r="AC446" s="8">
        <v>1.0594</v>
      </c>
      <c r="AD446" s="6">
        <v>3.539086</v>
      </c>
      <c r="AE446" s="6">
        <v>14.468647</v>
      </c>
      <c r="AF446" s="3">
        <v>0.0</v>
      </c>
      <c r="AG446" s="4">
        <v>190.53922</v>
      </c>
      <c r="AH446" s="4">
        <v>176.48755</v>
      </c>
      <c r="AI446" s="7">
        <v>4.05</v>
      </c>
      <c r="AJ446" s="7">
        <v>47.16</v>
      </c>
      <c r="AK446" s="7"/>
      <c r="AL446" s="14">
        <v>0.2521005</v>
      </c>
      <c r="AM446" s="14">
        <v>0.19643131</v>
      </c>
    </row>
    <row r="447">
      <c r="A447" s="9" t="s">
        <v>484</v>
      </c>
      <c r="B447" s="14">
        <v>108.266</v>
      </c>
      <c r="C447" s="13">
        <v>0.0915</v>
      </c>
      <c r="D447" s="3"/>
      <c r="E447" s="4"/>
      <c r="F447" s="5"/>
      <c r="G447" s="3">
        <v>-0.13164718</v>
      </c>
      <c r="H447" s="5">
        <v>0.8326</v>
      </c>
      <c r="I447" s="5">
        <v>0.19252582</v>
      </c>
      <c r="J447" s="5">
        <v>0.40696064</v>
      </c>
      <c r="K447" s="5"/>
      <c r="L447" s="6"/>
      <c r="M447" s="4">
        <v>69.724</v>
      </c>
      <c r="N447" s="5">
        <v>3.278815</v>
      </c>
      <c r="O447" s="6">
        <v>52.15235</v>
      </c>
      <c r="P447" s="5">
        <v>0.19429922</v>
      </c>
      <c r="Q447" s="7" t="s">
        <v>39</v>
      </c>
      <c r="R447" s="5"/>
      <c r="S447" s="4" t="s">
        <v>39</v>
      </c>
      <c r="T447" s="5">
        <v>0.7149935</v>
      </c>
      <c r="U447" s="4">
        <v>-127.547</v>
      </c>
      <c r="V447" s="14">
        <v>-1.5044</v>
      </c>
      <c r="W447" s="5">
        <v>0.0951</v>
      </c>
      <c r="X447" s="14">
        <v>0.19056436</v>
      </c>
      <c r="Y447" s="14">
        <v>0.5196674</v>
      </c>
      <c r="Z447" s="6">
        <v>7.488396</v>
      </c>
      <c r="AA447" s="6">
        <v>1.349352</v>
      </c>
      <c r="AB447" s="8">
        <v>1.1175255</v>
      </c>
      <c r="AC447" s="8">
        <v>0.8371</v>
      </c>
      <c r="AD447" s="6">
        <v>-0.1488194</v>
      </c>
      <c r="AE447" s="6">
        <v>-0.09404197</v>
      </c>
      <c r="AF447" s="3">
        <v>0.11810767</v>
      </c>
      <c r="AG447" s="4">
        <v>167.99464</v>
      </c>
      <c r="AH447" s="4">
        <v>-9.10437</v>
      </c>
      <c r="AI447" s="7">
        <v>3.45</v>
      </c>
      <c r="AJ447" s="7">
        <v>19.76</v>
      </c>
      <c r="AK447" s="7"/>
      <c r="AL447" s="14">
        <v>-0.33417958</v>
      </c>
      <c r="AM447" s="14">
        <v>-0.089697234</v>
      </c>
    </row>
    <row r="448">
      <c r="A448" s="9" t="s">
        <v>485</v>
      </c>
      <c r="B448" s="14">
        <v>117.492</v>
      </c>
      <c r="C448" s="13">
        <v>-0.1922</v>
      </c>
      <c r="D448" s="2"/>
      <c r="E448" s="4"/>
      <c r="F448" s="5"/>
      <c r="G448" s="3">
        <v>2.106868</v>
      </c>
      <c r="H448" s="5">
        <v>0.0749</v>
      </c>
      <c r="I448" s="5">
        <v>0.08542709</v>
      </c>
      <c r="J448" s="5">
        <v>-0.022478126</v>
      </c>
      <c r="K448" s="5"/>
      <c r="L448" s="6"/>
      <c r="M448" s="4">
        <v>-5.288</v>
      </c>
      <c r="N448" s="5">
        <v>0.5852147</v>
      </c>
      <c r="O448" s="6">
        <v>301.0693</v>
      </c>
      <c r="P448" s="5">
        <v>0.06334899</v>
      </c>
      <c r="Q448" s="7" t="s">
        <v>39</v>
      </c>
      <c r="R448" s="5"/>
      <c r="S448" s="4">
        <v>39.751</v>
      </c>
      <c r="T448" s="5">
        <v>0.008397288</v>
      </c>
      <c r="U448" s="4">
        <v>27.257</v>
      </c>
      <c r="V448" s="14">
        <v>0.3768</v>
      </c>
      <c r="W448" s="5">
        <v>-0.1164</v>
      </c>
      <c r="X448" s="14">
        <v>-0.26584187</v>
      </c>
      <c r="Y448" s="14">
        <v>-0.036508154</v>
      </c>
      <c r="Z448" s="15"/>
      <c r="AA448" s="15"/>
      <c r="AB448" s="8">
        <v>0.53706807</v>
      </c>
      <c r="AC448" s="8">
        <v>0.8408</v>
      </c>
      <c r="AD448" s="6">
        <v>-34.21363</v>
      </c>
      <c r="AE448" s="6">
        <v>-17.087406</v>
      </c>
      <c r="AF448" s="3">
        <v>0.0</v>
      </c>
      <c r="AG448" s="4">
        <v>62.69536</v>
      </c>
      <c r="AH448" s="4">
        <v>90.3582</v>
      </c>
      <c r="AI448" s="7">
        <v>2.82</v>
      </c>
      <c r="AJ448" s="7">
        <v>21.61</v>
      </c>
      <c r="AK448" s="7"/>
      <c r="AL448" s="14">
        <v>-0.4590332</v>
      </c>
      <c r="AM448" s="14">
        <v>-0.21512426</v>
      </c>
    </row>
    <row r="449">
      <c r="A449" s="46" t="s">
        <v>486</v>
      </c>
      <c r="B449" s="14">
        <v>30.075</v>
      </c>
      <c r="C449" s="13">
        <v>0.075</v>
      </c>
      <c r="D449" s="3"/>
      <c r="E449" s="4"/>
      <c r="F449" s="5"/>
      <c r="G449" s="3">
        <v>0.26348814</v>
      </c>
      <c r="H449" s="5">
        <v>0.0186</v>
      </c>
      <c r="I449" s="5">
        <v>0.7202327</v>
      </c>
      <c r="J449" s="5">
        <v>-0.66633415</v>
      </c>
      <c r="K449" s="5"/>
      <c r="L449" s="6"/>
      <c r="M449" s="4">
        <v>-68.833</v>
      </c>
      <c r="N449" s="5">
        <v>1.5962015</v>
      </c>
      <c r="O449" s="6">
        <v>4.3663</v>
      </c>
      <c r="P449" s="5">
        <v>2.1212304</v>
      </c>
      <c r="Q449" s="7" t="s">
        <v>39</v>
      </c>
      <c r="R449" s="5"/>
      <c r="S449" s="4">
        <v>111.588</v>
      </c>
      <c r="T449" s="5">
        <v>0.2576269</v>
      </c>
      <c r="U449" s="4">
        <v>85.675</v>
      </c>
      <c r="V449" s="14">
        <v>0.5</v>
      </c>
      <c r="W449" s="5">
        <v>-0.2026</v>
      </c>
      <c r="X449" s="14">
        <v>-0.37961283</v>
      </c>
      <c r="Y449" s="14">
        <v>-0.11695838</v>
      </c>
      <c r="Z449" s="15"/>
      <c r="AA449" s="6"/>
      <c r="AB449" s="8">
        <v>97.785385</v>
      </c>
      <c r="AC449" s="8">
        <v>18.6896</v>
      </c>
      <c r="AD449" s="6">
        <v>-151.02647</v>
      </c>
      <c r="AE449" s="6">
        <v>-43.96976</v>
      </c>
      <c r="AF449" s="3">
        <v>0.0</v>
      </c>
      <c r="AG449" s="4">
        <v>3265.7224</v>
      </c>
      <c r="AH449" s="4">
        <v>3026.5706</v>
      </c>
      <c r="AI449" s="7">
        <v>12.52</v>
      </c>
      <c r="AJ449" s="7">
        <v>232.85</v>
      </c>
      <c r="AK449" s="7"/>
      <c r="AL449" s="14">
        <v>2.6622808</v>
      </c>
      <c r="AM449" s="14">
        <v>0.018666053</v>
      </c>
    </row>
    <row r="450">
      <c r="A450" s="46" t="s">
        <v>487</v>
      </c>
      <c r="B450" s="14">
        <v>3.808</v>
      </c>
      <c r="C450" s="13">
        <v>-0.2833</v>
      </c>
      <c r="D450" s="3"/>
      <c r="E450" s="4"/>
      <c r="F450" s="5"/>
      <c r="G450" s="3">
        <v>-0.34046355</v>
      </c>
      <c r="H450" s="5">
        <v>0.7705</v>
      </c>
      <c r="I450" s="5">
        <v>4.350578</v>
      </c>
      <c r="J450" s="5">
        <v>-4.2289915</v>
      </c>
      <c r="K450" s="5"/>
      <c r="L450" s="6"/>
      <c r="M450" s="4">
        <v>-12.082</v>
      </c>
      <c r="N450" s="5">
        <v>0.980284</v>
      </c>
      <c r="O450" s="6">
        <v>12.4842</v>
      </c>
      <c r="P450" s="5">
        <v>0.005777311</v>
      </c>
      <c r="Q450" s="7" t="s">
        <v>39</v>
      </c>
      <c r="R450" s="5"/>
      <c r="S450" s="4">
        <v>9.666</v>
      </c>
      <c r="T450" s="5">
        <v>0.022453953</v>
      </c>
      <c r="U450" s="4">
        <v>-29.83</v>
      </c>
      <c r="V450" s="14">
        <v>-0.0707</v>
      </c>
      <c r="W450" s="5">
        <v>0.3668</v>
      </c>
      <c r="X450" s="14">
        <v>0.30069178</v>
      </c>
      <c r="Y450" s="14">
        <v>-0.038191818</v>
      </c>
      <c r="Z450" s="6">
        <v>2.8091094</v>
      </c>
      <c r="AA450" s="15"/>
      <c r="AB450" s="8">
        <v>93.53125</v>
      </c>
      <c r="AC450" s="8">
        <v>0.8751</v>
      </c>
      <c r="AD450" s="6">
        <v>-20.264345</v>
      </c>
      <c r="AE450" s="6">
        <v>-27.01018</v>
      </c>
      <c r="AF450" s="3">
        <v>0.0</v>
      </c>
      <c r="AG450" s="4">
        <v>372.57428</v>
      </c>
      <c r="AH450" s="4">
        <v>326.337</v>
      </c>
      <c r="AI450" s="7">
        <v>4.29</v>
      </c>
      <c r="AJ450" s="7">
        <v>86.87</v>
      </c>
      <c r="AK450" s="7"/>
      <c r="AL450" s="14">
        <v>-5.8157897</v>
      </c>
      <c r="AM450" s="14">
        <v>-0.34494445</v>
      </c>
    </row>
    <row r="451">
      <c r="A451" s="9" t="s">
        <v>488</v>
      </c>
      <c r="B451" s="14">
        <v>8.8694</v>
      </c>
      <c r="C451" s="13">
        <v>0.2095</v>
      </c>
      <c r="D451" s="3"/>
      <c r="E451" s="4"/>
      <c r="F451" s="5"/>
      <c r="G451" s="3">
        <v>-0.19941743</v>
      </c>
      <c r="H451" s="5">
        <v>1.0</v>
      </c>
      <c r="I451" s="5">
        <v>0.52372426</v>
      </c>
      <c r="J451" s="5">
        <v>0.6137405</v>
      </c>
      <c r="K451" s="5"/>
      <c r="L451" s="6"/>
      <c r="M451" s="4">
        <v>2.08468</v>
      </c>
      <c r="N451" s="5">
        <v>0.7208562</v>
      </c>
      <c r="O451" s="6">
        <v>52.15235</v>
      </c>
      <c r="P451" s="5">
        <v>0.062056057</v>
      </c>
      <c r="Q451" s="7">
        <v>0.49464</v>
      </c>
      <c r="R451" s="5"/>
      <c r="S451" s="4">
        <v>6.48419</v>
      </c>
      <c r="T451" s="5">
        <v>0.2271426</v>
      </c>
      <c r="U451" s="4">
        <v>-6.27889</v>
      </c>
      <c r="V451" s="14">
        <v>-0.2364</v>
      </c>
      <c r="W451" s="5">
        <v>0.0774</v>
      </c>
      <c r="X451" s="14">
        <v>0.15602826</v>
      </c>
      <c r="Y451" s="14">
        <v>0.20494255</v>
      </c>
      <c r="Z451" s="6">
        <v>52.709824</v>
      </c>
      <c r="AA451" s="6">
        <v>156.43564</v>
      </c>
      <c r="AB451" s="8">
        <v>24.62904</v>
      </c>
      <c r="AC451" s="8">
        <v>8.9394</v>
      </c>
      <c r="AD451" s="6">
        <v>38.975937</v>
      </c>
      <c r="AE451" s="6">
        <v>101.77385</v>
      </c>
      <c r="AF451" s="3">
        <v>0.0</v>
      </c>
      <c r="AG451" s="4">
        <v>187.5774</v>
      </c>
      <c r="AH451" s="4">
        <v>212.16591</v>
      </c>
      <c r="AI451" s="7">
        <v>3.74</v>
      </c>
      <c r="AJ451" s="7">
        <v>59.36</v>
      </c>
      <c r="AK451" s="7"/>
      <c r="AL451" s="14">
        <v>1.0782387</v>
      </c>
      <c r="AM451" s="14">
        <v>-0.34325534</v>
      </c>
    </row>
    <row r="452">
      <c r="A452" s="46" t="s">
        <v>489</v>
      </c>
      <c r="B452" s="14">
        <v>198.322</v>
      </c>
      <c r="C452" s="13">
        <v>0.0755</v>
      </c>
      <c r="D452" s="3"/>
      <c r="E452" s="4"/>
      <c r="F452" s="5"/>
      <c r="G452" s="3">
        <v>-0.20274572</v>
      </c>
      <c r="H452" s="5">
        <v>0.2447</v>
      </c>
      <c r="I452" s="5">
        <v>0.027591493</v>
      </c>
      <c r="J452" s="5">
        <v>0.31265315</v>
      </c>
      <c r="K452" s="5"/>
      <c r="L452" s="6"/>
      <c r="M452" s="4">
        <v>29.76</v>
      </c>
      <c r="N452" s="5">
        <v>0.77136415</v>
      </c>
      <c r="O452" s="6">
        <v>25.8039</v>
      </c>
      <c r="P452" s="5">
        <v>0.056902412</v>
      </c>
      <c r="Q452" s="7" t="s">
        <v>39</v>
      </c>
      <c r="R452" s="5"/>
      <c r="S452" s="4">
        <v>28.045</v>
      </c>
      <c r="T452" s="5">
        <v>0.14683016</v>
      </c>
      <c r="U452" s="4">
        <v>-20.782</v>
      </c>
      <c r="V452" s="14">
        <v>-0.1943</v>
      </c>
      <c r="W452" s="5">
        <v>0.1023</v>
      </c>
      <c r="X452" s="14">
        <v>0.18622585</v>
      </c>
      <c r="Y452" s="14">
        <v>0.5795874</v>
      </c>
      <c r="Z452" s="6">
        <v>32.632988</v>
      </c>
      <c r="AA452" s="6">
        <v>22.681763</v>
      </c>
      <c r="AB452" s="8">
        <v>3.2782395</v>
      </c>
      <c r="AC452" s="8">
        <v>6.0848</v>
      </c>
      <c r="AD452" s="6">
        <v>10.150066</v>
      </c>
      <c r="AE452" s="6">
        <v>21.148018</v>
      </c>
      <c r="AF452" s="3">
        <v>0.02081836</v>
      </c>
      <c r="AG452" s="4">
        <v>823.60547</v>
      </c>
      <c r="AH452" s="4">
        <v>873.8733</v>
      </c>
      <c r="AI452" s="7">
        <v>5.56</v>
      </c>
      <c r="AJ452" s="7">
        <v>161.49</v>
      </c>
      <c r="AK452" s="7"/>
      <c r="AL452" s="14">
        <v>0.13973238</v>
      </c>
      <c r="AM452" s="14">
        <v>0.25941417</v>
      </c>
    </row>
    <row r="453">
      <c r="A453" s="9" t="s">
        <v>490</v>
      </c>
      <c r="B453" s="14">
        <v>98.237</v>
      </c>
      <c r="C453" s="13">
        <v>-0.0077</v>
      </c>
      <c r="D453" s="3"/>
      <c r="E453" s="4"/>
      <c r="F453" s="5"/>
      <c r="G453" s="3">
        <v>0.50156647</v>
      </c>
      <c r="H453" s="5">
        <v>0.6082</v>
      </c>
      <c r="I453" s="5">
        <v>0.06421206</v>
      </c>
      <c r="J453" s="5">
        <v>0.5411403</v>
      </c>
      <c r="K453" s="5"/>
      <c r="L453" s="6"/>
      <c r="M453" s="4">
        <v>43.69</v>
      </c>
      <c r="N453" s="5">
        <v>1.6135466</v>
      </c>
      <c r="O453" s="6">
        <v>52.15235</v>
      </c>
      <c r="P453" s="5">
        <v>0.12102365</v>
      </c>
      <c r="Q453" s="7">
        <v>0.156</v>
      </c>
      <c r="R453" s="5"/>
      <c r="S453" s="4" t="s">
        <v>39</v>
      </c>
      <c r="T453" s="5">
        <v>0.21096449</v>
      </c>
      <c r="U453" s="4">
        <v>-22.705</v>
      </c>
      <c r="V453" s="14">
        <v>-0.2876</v>
      </c>
      <c r="W453" s="5">
        <v>0.2571</v>
      </c>
      <c r="X453" s="14">
        <v>0.38333818</v>
      </c>
      <c r="Y453" s="14">
        <v>0.6732608</v>
      </c>
      <c r="Z453" s="6">
        <v>6.2215443</v>
      </c>
      <c r="AA453" s="6">
        <v>6.884378</v>
      </c>
      <c r="AB453" s="8">
        <v>1.9169325</v>
      </c>
      <c r="AC453" s="8">
        <v>2.3849</v>
      </c>
      <c r="AD453" s="6">
        <v>3.1152878</v>
      </c>
      <c r="AE453" s="6">
        <v>3.7905402</v>
      </c>
      <c r="AF453" s="3">
        <v>0.09738543</v>
      </c>
      <c r="AG453" s="4">
        <v>184.52208</v>
      </c>
      <c r="AH453" s="4">
        <v>165.6087</v>
      </c>
      <c r="AI453" s="7">
        <v>1.99</v>
      </c>
      <c r="AJ453" s="7">
        <v>94.63</v>
      </c>
      <c r="AK453" s="7"/>
      <c r="AL453" s="14">
        <v>0.07637483</v>
      </c>
      <c r="AM453" s="14">
        <v>0.7544293</v>
      </c>
    </row>
    <row r="454">
      <c r="A454" s="9" t="s">
        <v>491</v>
      </c>
      <c r="B454" s="14">
        <v>39.2</v>
      </c>
      <c r="C454" s="13">
        <v>0.8388815</v>
      </c>
      <c r="D454" s="2"/>
      <c r="E454" s="4"/>
      <c r="F454" s="5"/>
      <c r="G454" s="3">
        <v>0.36810434</v>
      </c>
      <c r="H454" s="5">
        <v>-0.12441327</v>
      </c>
      <c r="I454" s="2">
        <v>0.50128543</v>
      </c>
      <c r="J454" s="2" t="s">
        <v>39</v>
      </c>
      <c r="K454" s="5"/>
      <c r="L454" s="6"/>
      <c r="M454" s="4">
        <v>-43.35543</v>
      </c>
      <c r="N454" s="5">
        <v>3.4621472</v>
      </c>
      <c r="O454" s="6">
        <v>52.15235</v>
      </c>
      <c r="P454" s="2">
        <v>0.28891045</v>
      </c>
      <c r="Q454" s="7">
        <v>7.93121</v>
      </c>
      <c r="R454" s="2"/>
      <c r="S454" s="4">
        <v>17.53532</v>
      </c>
      <c r="T454" s="5">
        <v>0.44313788</v>
      </c>
      <c r="U454" s="4">
        <v>0.0</v>
      </c>
      <c r="V454" s="14">
        <v>-0.4991</v>
      </c>
      <c r="W454" s="5">
        <v>-0.6566</v>
      </c>
      <c r="X454" s="14">
        <v>-0.46421507</v>
      </c>
      <c r="Y454" s="2" t="s">
        <v>39</v>
      </c>
      <c r="Z454" s="6">
        <v>200.95554</v>
      </c>
      <c r="AA454" s="6">
        <v>38.56781</v>
      </c>
      <c r="AB454" s="8">
        <v>21.724833</v>
      </c>
      <c r="AC454" s="8">
        <v>24.3087</v>
      </c>
      <c r="AD454" s="15"/>
      <c r="AE454" s="6">
        <v>-19.642614</v>
      </c>
      <c r="AF454" s="3">
        <v>0.0</v>
      </c>
      <c r="AG454" s="4">
        <v>836.87354</v>
      </c>
      <c r="AH454" s="4">
        <v>851.6134</v>
      </c>
      <c r="AI454" s="7">
        <v>3.65</v>
      </c>
      <c r="AJ454" s="7">
        <v>249.74</v>
      </c>
      <c r="AK454" s="7"/>
      <c r="AL454" s="2" t="s">
        <v>39</v>
      </c>
      <c r="AM454" s="2" t="s">
        <v>39</v>
      </c>
    </row>
    <row r="455">
      <c r="A455" s="46" t="s">
        <v>492</v>
      </c>
      <c r="B455" s="14">
        <v>1.17229</v>
      </c>
      <c r="C455" s="13">
        <v>0.5234</v>
      </c>
      <c r="D455" s="3"/>
      <c r="E455" s="4"/>
      <c r="F455" s="5"/>
      <c r="G455" s="3">
        <v>-0.044180185</v>
      </c>
      <c r="H455" s="5">
        <v>0.3124</v>
      </c>
      <c r="I455" s="5">
        <v>6.7863584</v>
      </c>
      <c r="J455" s="5">
        <v>-7.210281</v>
      </c>
      <c r="K455" s="5"/>
      <c r="L455" s="6"/>
      <c r="M455" s="4">
        <v>-96.2548</v>
      </c>
      <c r="N455" s="5">
        <v>1.4697611</v>
      </c>
      <c r="O455" s="6">
        <v>10.3778</v>
      </c>
      <c r="P455" s="5">
        <v>74.786125</v>
      </c>
      <c r="Q455" s="7" t="s">
        <v>39</v>
      </c>
      <c r="R455" s="5"/>
      <c r="S455" s="4">
        <v>4.9992</v>
      </c>
      <c r="T455" s="5">
        <v>0.014901103</v>
      </c>
      <c r="U455" s="4">
        <v>0.78698</v>
      </c>
      <c r="V455" s="14">
        <v>0.0026</v>
      </c>
      <c r="W455" s="5">
        <v>-0.014</v>
      </c>
      <c r="X455" s="14">
        <v>-0.014410034</v>
      </c>
      <c r="Y455" s="14">
        <v>-0.028221156</v>
      </c>
      <c r="Z455" s="6"/>
      <c r="AA455" s="15"/>
      <c r="AB455" s="8">
        <v>264.37827</v>
      </c>
      <c r="AC455" s="8">
        <v>1.2935</v>
      </c>
      <c r="AD455" s="6">
        <v>-36.759953</v>
      </c>
      <c r="AE455" s="6">
        <v>-3.2280467</v>
      </c>
      <c r="AF455" s="3">
        <v>0.0</v>
      </c>
      <c r="AG455" s="4">
        <v>371.09784</v>
      </c>
      <c r="AH455" s="4">
        <v>310.71497</v>
      </c>
      <c r="AI455" s="7">
        <v>0.78</v>
      </c>
      <c r="AJ455" s="7">
        <v>407.8</v>
      </c>
      <c r="AK455" s="7"/>
      <c r="AL455" s="14">
        <v>-0.047325253</v>
      </c>
      <c r="AM455" s="14">
        <v>0.3327793</v>
      </c>
    </row>
    <row r="456">
      <c r="A456" s="46" t="s">
        <v>493</v>
      </c>
      <c r="B456" s="14">
        <v>0.0</v>
      </c>
      <c r="C456" s="13">
        <v>0.8388815</v>
      </c>
      <c r="D456" s="2"/>
      <c r="E456" s="4"/>
      <c r="F456" s="5"/>
      <c r="G456" s="3">
        <v>0.590443</v>
      </c>
      <c r="H456" s="5">
        <v>0.7665954</v>
      </c>
      <c r="I456" s="2" t="s">
        <v>39</v>
      </c>
      <c r="J456" s="2" t="s">
        <v>39</v>
      </c>
      <c r="K456" s="5"/>
      <c r="L456" s="6"/>
      <c r="M456" s="4">
        <v>-34.982</v>
      </c>
      <c r="N456" s="5">
        <v>1.1691064</v>
      </c>
      <c r="O456" s="6">
        <v>52.15235</v>
      </c>
      <c r="P456" s="2" t="s">
        <v>39</v>
      </c>
      <c r="Q456" s="7">
        <v>1.961</v>
      </c>
      <c r="R456" s="2"/>
      <c r="S456" s="4" t="s">
        <v>39</v>
      </c>
      <c r="T456" s="5">
        <v>0.15154551</v>
      </c>
      <c r="U456" s="4">
        <v>-27.083</v>
      </c>
      <c r="V456" s="14">
        <v>-0.1785</v>
      </c>
      <c r="W456" s="5">
        <v>-0.0491</v>
      </c>
      <c r="X456" s="14">
        <v>-0.05661795</v>
      </c>
      <c r="Y456" s="2" t="s">
        <v>39</v>
      </c>
      <c r="Z456" s="15"/>
      <c r="AA456" s="15"/>
      <c r="AB456" s="27"/>
      <c r="AC456" s="8">
        <v>3.1438</v>
      </c>
      <c r="AD456" s="15"/>
      <c r="AE456" s="6">
        <v>-13.628357</v>
      </c>
      <c r="AF456" s="3">
        <v>0.0</v>
      </c>
      <c r="AG456" s="4">
        <v>578.56116</v>
      </c>
      <c r="AH456" s="4">
        <v>661.96344</v>
      </c>
      <c r="AI456" s="7">
        <v>3.11</v>
      </c>
      <c r="AJ456" s="7">
        <v>219.99</v>
      </c>
      <c r="AK456" s="7"/>
      <c r="AL456" s="2" t="s">
        <v>39</v>
      </c>
      <c r="AM456" s="2" t="s">
        <v>39</v>
      </c>
    </row>
    <row r="457">
      <c r="A457" s="46" t="s">
        <v>477</v>
      </c>
      <c r="B457" s="14">
        <v>10.099</v>
      </c>
      <c r="C457" s="13">
        <v>-0.7546</v>
      </c>
      <c r="D457" s="3"/>
      <c r="E457" s="4"/>
      <c r="F457" s="5"/>
      <c r="G457" s="2">
        <v>-0.589634</v>
      </c>
      <c r="H457" s="5">
        <v>0.5239</v>
      </c>
      <c r="I457" s="5">
        <v>0.3597386</v>
      </c>
      <c r="J457" s="5">
        <v>0.2005149</v>
      </c>
      <c r="K457" s="5"/>
      <c r="L457" s="6"/>
      <c r="M457" s="4">
        <v>-0.231</v>
      </c>
      <c r="N457" s="5">
        <v>-0.011308562</v>
      </c>
      <c r="O457" s="6">
        <v>105.6703</v>
      </c>
      <c r="P457" s="5">
        <v>0.14486583</v>
      </c>
      <c r="Q457" s="7" t="s">
        <v>39</v>
      </c>
      <c r="R457" s="5"/>
      <c r="S457" s="4">
        <v>45.419</v>
      </c>
      <c r="T457" s="5">
        <v>0.10203263</v>
      </c>
      <c r="U457" s="4">
        <v>1.415</v>
      </c>
      <c r="V457" s="14">
        <v>0.0642</v>
      </c>
      <c r="W457" s="5">
        <v>-0.0067</v>
      </c>
      <c r="X457" s="14">
        <v>-0.009029448</v>
      </c>
      <c r="Y457" s="14">
        <v>0.09188257</v>
      </c>
      <c r="Z457" s="6"/>
      <c r="AA457" s="15"/>
      <c r="AB457" s="8">
        <v>1.0563422</v>
      </c>
      <c r="AC457" s="8">
        <v>0.4839</v>
      </c>
      <c r="AD457" s="6">
        <v>5.9669137</v>
      </c>
      <c r="AE457" s="6">
        <v>-52.307358</v>
      </c>
      <c r="AF457" s="3">
        <v>0.0</v>
      </c>
      <c r="AG457" s="4">
        <v>10.665445</v>
      </c>
      <c r="AH457" s="4">
        <v>12.083</v>
      </c>
      <c r="AI457" s="7">
        <v>0.88</v>
      </c>
      <c r="AJ457" s="7">
        <v>12.7</v>
      </c>
      <c r="AK457" s="7"/>
      <c r="AL457" s="14">
        <v>-0.27549195</v>
      </c>
      <c r="AM457" s="14">
        <v>-0.3309022</v>
      </c>
    </row>
    <row r="458">
      <c r="A458" s="9" t="s">
        <v>494</v>
      </c>
      <c r="B458" s="14">
        <v>6.754</v>
      </c>
      <c r="C458" s="13">
        <v>-0.015</v>
      </c>
      <c r="D458" s="3"/>
      <c r="E458" s="4"/>
      <c r="F458" s="5"/>
      <c r="G458" s="3">
        <v>-0.055377685</v>
      </c>
      <c r="H458" s="5">
        <v>0.4594</v>
      </c>
      <c r="I458" s="5">
        <v>0.32810187</v>
      </c>
      <c r="J458" s="5">
        <v>-0.05419011</v>
      </c>
      <c r="K458" s="5"/>
      <c r="L458" s="6"/>
      <c r="M458" s="4">
        <v>-1.198</v>
      </c>
      <c r="N458" s="5">
        <v>1.060177</v>
      </c>
      <c r="O458" s="6">
        <v>1.7893</v>
      </c>
      <c r="P458" s="5">
        <v>0.1017175</v>
      </c>
      <c r="Q458" s="7">
        <v>1.531</v>
      </c>
      <c r="R458" s="5"/>
      <c r="S458" s="4">
        <v>0.67142</v>
      </c>
      <c r="T458" s="5">
        <v>0.3722685</v>
      </c>
      <c r="U458" s="4">
        <v>-6.061</v>
      </c>
      <c r="V458" s="14">
        <v>-0.3693</v>
      </c>
      <c r="W458" s="5">
        <v>-0.0233</v>
      </c>
      <c r="X458" s="14">
        <v>-0.026508227</v>
      </c>
      <c r="Y458" s="14">
        <v>-0.022303473</v>
      </c>
      <c r="Z458" s="6"/>
      <c r="AA458" s="6" t="s">
        <v>39</v>
      </c>
      <c r="AB458" s="8">
        <v>2.392671</v>
      </c>
      <c r="AC458" s="8">
        <v>0.9719</v>
      </c>
      <c r="AD458" s="6">
        <v>-27.59317</v>
      </c>
      <c r="AE458" s="6">
        <v>-8.429967</v>
      </c>
      <c r="AF458" s="3">
        <v>0.0</v>
      </c>
      <c r="AG458" s="4">
        <v>16.13731</v>
      </c>
      <c r="AH458" s="4">
        <v>10.0991</v>
      </c>
      <c r="AI458" s="7">
        <v>0.6</v>
      </c>
      <c r="AJ458" s="7">
        <v>27.39</v>
      </c>
      <c r="AK458" s="7"/>
      <c r="AL458" s="14">
        <v>-4.417367</v>
      </c>
      <c r="AM458" s="14">
        <v>-0.060285185</v>
      </c>
    </row>
    <row r="459">
      <c r="A459" s="9" t="s">
        <v>495</v>
      </c>
      <c r="B459" s="14">
        <v>0.0</v>
      </c>
      <c r="C459" s="13">
        <v>0.8388815</v>
      </c>
      <c r="D459" s="2"/>
      <c r="E459" s="4"/>
      <c r="F459" s="5"/>
      <c r="G459" s="3">
        <v>0.08024804</v>
      </c>
      <c r="H459" s="5">
        <v>0.7665954</v>
      </c>
      <c r="I459" s="2" t="s">
        <v>39</v>
      </c>
      <c r="J459" s="2" t="s">
        <v>39</v>
      </c>
      <c r="K459" s="5"/>
      <c r="L459" s="6"/>
      <c r="M459" s="4">
        <v>-2.04353</v>
      </c>
      <c r="N459" s="5">
        <v>2.2857254</v>
      </c>
      <c r="O459" s="6">
        <v>52.15235</v>
      </c>
      <c r="P459" s="2" t="s">
        <v>39</v>
      </c>
      <c r="Q459" s="7">
        <v>0.0155</v>
      </c>
      <c r="R459" s="2"/>
      <c r="S459" s="4" t="s">
        <v>39</v>
      </c>
      <c r="T459" s="5">
        <v>0.03967423</v>
      </c>
      <c r="U459" s="4">
        <v>-1.03796</v>
      </c>
      <c r="V459" s="14">
        <v>-0.0428</v>
      </c>
      <c r="W459" s="5">
        <v>-0.0589</v>
      </c>
      <c r="X459" s="14">
        <v>-0.06123625</v>
      </c>
      <c r="Y459" s="2" t="s">
        <v>39</v>
      </c>
      <c r="Z459" s="15"/>
      <c r="AA459" s="6" t="s">
        <v>39</v>
      </c>
      <c r="AB459" s="27"/>
      <c r="AC459" s="8">
        <v>2.1036</v>
      </c>
      <c r="AD459" s="15"/>
      <c r="AE459" s="6">
        <v>-24.47825</v>
      </c>
      <c r="AF459" s="3">
        <v>0.0</v>
      </c>
      <c r="AG459" s="4">
        <v>54.461353</v>
      </c>
      <c r="AH459" s="4">
        <v>50.02204</v>
      </c>
      <c r="AI459" s="7">
        <v>0.75</v>
      </c>
      <c r="AJ459" s="7">
        <v>68.08</v>
      </c>
      <c r="AK459" s="7"/>
      <c r="AL459" s="2" t="s">
        <v>39</v>
      </c>
      <c r="AM459" s="2" t="s">
        <v>39</v>
      </c>
    </row>
    <row r="460">
      <c r="A460" s="9" t="s">
        <v>496</v>
      </c>
      <c r="B460" s="14">
        <v>0.0</v>
      </c>
      <c r="C460" s="13">
        <v>0.8388815</v>
      </c>
      <c r="D460" s="2"/>
      <c r="E460" s="4"/>
      <c r="F460" s="5"/>
      <c r="G460" s="3">
        <v>-0.4346485</v>
      </c>
      <c r="H460" s="5">
        <v>0.7665954</v>
      </c>
      <c r="I460" s="2" t="s">
        <v>39</v>
      </c>
      <c r="J460" s="2" t="s">
        <v>39</v>
      </c>
      <c r="K460" s="5"/>
      <c r="L460" s="6"/>
      <c r="M460" s="4">
        <v>-1.03062</v>
      </c>
      <c r="N460" s="5">
        <v>0.17281118</v>
      </c>
      <c r="O460" s="6">
        <v>52.15235</v>
      </c>
      <c r="P460" s="2" t="s">
        <v>39</v>
      </c>
      <c r="Q460" s="7" t="s">
        <v>39</v>
      </c>
      <c r="R460" s="2"/>
      <c r="S460" s="4">
        <v>9.48218</v>
      </c>
      <c r="T460" s="5">
        <v>0.07351059</v>
      </c>
      <c r="U460" s="4">
        <v>25.99337</v>
      </c>
      <c r="V460" s="14">
        <v>0.3187</v>
      </c>
      <c r="W460" s="5">
        <v>-0.0347</v>
      </c>
      <c r="X460" s="14">
        <v>-0.05519393</v>
      </c>
      <c r="Y460" s="2" t="s">
        <v>39</v>
      </c>
      <c r="Z460" s="15"/>
      <c r="AA460" s="6">
        <v>27.158617</v>
      </c>
      <c r="AB460" s="27"/>
      <c r="AC460" s="8">
        <v>0.798</v>
      </c>
      <c r="AD460" s="15"/>
      <c r="AE460" s="6">
        <v>-83.49134</v>
      </c>
      <c r="AF460" s="3">
        <v>0.0</v>
      </c>
      <c r="AG460" s="4">
        <v>90.33498</v>
      </c>
      <c r="AH460" s="4">
        <v>119.47743</v>
      </c>
      <c r="AI460" s="7">
        <v>1.02</v>
      </c>
      <c r="AJ460" s="7">
        <v>86.86</v>
      </c>
      <c r="AK460" s="7"/>
      <c r="AL460" s="2" t="s">
        <v>39</v>
      </c>
      <c r="AM460" s="2" t="s">
        <v>39</v>
      </c>
    </row>
    <row r="461">
      <c r="A461" s="9" t="s">
        <v>497</v>
      </c>
      <c r="B461" s="14">
        <v>0.0</v>
      </c>
      <c r="C461" s="13">
        <v>0.8388815</v>
      </c>
      <c r="D461" s="2"/>
      <c r="E461" s="4"/>
      <c r="F461" s="5"/>
      <c r="G461" s="3">
        <v>0.55141854</v>
      </c>
      <c r="H461" s="5">
        <v>0.7665954</v>
      </c>
      <c r="I461" s="2" t="s">
        <v>39</v>
      </c>
      <c r="J461" s="2" t="s">
        <v>39</v>
      </c>
      <c r="K461" s="5"/>
      <c r="L461" s="6"/>
      <c r="M461" s="4">
        <v>-5.66585</v>
      </c>
      <c r="N461" s="5">
        <v>2.488274</v>
      </c>
      <c r="O461" s="6">
        <v>52.15235</v>
      </c>
      <c r="P461" s="2" t="s">
        <v>39</v>
      </c>
      <c r="Q461" s="7">
        <v>2.99497</v>
      </c>
      <c r="R461" s="2"/>
      <c r="S461" s="4">
        <v>5.75819</v>
      </c>
      <c r="T461" s="5">
        <v>0.24715064</v>
      </c>
      <c r="U461" s="4">
        <v>-5.49941</v>
      </c>
      <c r="V461" s="14">
        <v>-0.2673</v>
      </c>
      <c r="W461" s="5">
        <v>-0.3154</v>
      </c>
      <c r="X461" s="14">
        <v>-0.35443625</v>
      </c>
      <c r="Y461" s="2" t="s">
        <v>39</v>
      </c>
      <c r="Z461" s="15"/>
      <c r="AA461" s="6"/>
      <c r="AB461" s="27"/>
      <c r="AC461" s="8">
        <v>17.2497</v>
      </c>
      <c r="AD461" s="15"/>
      <c r="AE461" s="6">
        <v>-61.61649</v>
      </c>
      <c r="AF461" s="3">
        <v>0.0</v>
      </c>
      <c r="AG461" s="4">
        <v>342.03497</v>
      </c>
      <c r="AH461" s="4">
        <v>349.1098</v>
      </c>
      <c r="AI461" s="7">
        <v>1.75</v>
      </c>
      <c r="AJ461" s="7">
        <v>213.62</v>
      </c>
      <c r="AK461" s="7"/>
      <c r="AL461" s="2" t="s">
        <v>39</v>
      </c>
      <c r="AM461" s="2" t="s">
        <v>39</v>
      </c>
    </row>
    <row r="462">
      <c r="A462" s="46" t="s">
        <v>498</v>
      </c>
      <c r="B462" s="14">
        <v>16.413</v>
      </c>
      <c r="C462" s="13">
        <v>-0.363</v>
      </c>
      <c r="D462" s="3"/>
      <c r="E462" s="4"/>
      <c r="F462" s="5"/>
      <c r="G462" s="3">
        <v>0.99504495</v>
      </c>
      <c r="H462" s="5">
        <v>0.5463</v>
      </c>
      <c r="I462" s="5">
        <v>0.95150185</v>
      </c>
      <c r="J462" s="5">
        <v>-0.40053615</v>
      </c>
      <c r="K462" s="5"/>
      <c r="L462" s="6"/>
      <c r="M462" s="4">
        <v>2.068</v>
      </c>
      <c r="N462" s="5">
        <v>0.15919939</v>
      </c>
      <c r="O462" s="6">
        <v>4.7142</v>
      </c>
      <c r="P462" s="5">
        <v>0.027782856</v>
      </c>
      <c r="Q462" s="7" t="s">
        <v>39</v>
      </c>
      <c r="R462" s="5"/>
      <c r="S462" s="4">
        <v>1.594</v>
      </c>
      <c r="T462" s="5">
        <v>0.04595859</v>
      </c>
      <c r="U462" s="4">
        <v>45.386</v>
      </c>
      <c r="V462" s="14">
        <v>1.8284</v>
      </c>
      <c r="W462" s="5">
        <v>-0.1486</v>
      </c>
      <c r="X462" s="14">
        <v>-0.44813278</v>
      </c>
      <c r="Y462" s="14">
        <v>-0.26483503</v>
      </c>
      <c r="Z462" s="15"/>
      <c r="AA462" s="6">
        <v>65.346535</v>
      </c>
      <c r="AB462" s="8">
        <v>5.1344666</v>
      </c>
      <c r="AC462" s="8">
        <v>3.3949</v>
      </c>
      <c r="AD462" s="6">
        <v>-19.722847</v>
      </c>
      <c r="AE462" s="6">
        <v>62.697292</v>
      </c>
      <c r="AF462" s="3">
        <v>0.0</v>
      </c>
      <c r="AG462" s="4">
        <v>69.52404</v>
      </c>
      <c r="AH462" s="4">
        <v>129.658</v>
      </c>
      <c r="AI462" s="7">
        <v>1.75</v>
      </c>
      <c r="AJ462" s="7">
        <v>52.67</v>
      </c>
      <c r="AK462" s="7"/>
      <c r="AL462" s="14">
        <v>-0.24358532</v>
      </c>
      <c r="AM462" s="14">
        <v>0.7110641</v>
      </c>
    </row>
    <row r="463">
      <c r="A463" s="9" t="s">
        <v>499</v>
      </c>
      <c r="B463" s="14">
        <v>0.0</v>
      </c>
      <c r="C463" s="13">
        <v>0.8388815</v>
      </c>
      <c r="D463" s="2"/>
      <c r="E463" s="4"/>
      <c r="F463" s="5"/>
      <c r="G463" s="3">
        <v>0.01171657</v>
      </c>
      <c r="H463" s="5">
        <v>0.7665954</v>
      </c>
      <c r="I463" s="2" t="s">
        <v>39</v>
      </c>
      <c r="J463" s="2" t="s">
        <v>39</v>
      </c>
      <c r="K463" s="5"/>
      <c r="L463" s="6"/>
      <c r="M463" s="4">
        <v>-7.08284</v>
      </c>
      <c r="N463" s="5">
        <v>1.2891086</v>
      </c>
      <c r="O463" s="6">
        <v>52.15235</v>
      </c>
      <c r="P463" s="2" t="s">
        <v>39</v>
      </c>
      <c r="Q463" s="7">
        <v>5.82634</v>
      </c>
      <c r="R463" s="2"/>
      <c r="S463" s="4" t="s">
        <v>39<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>
        <v>-0.596874</v>
      </c>
      <c r="Y463" s="2" t="s">
        <v>39</v>
      </c>
      <c r="Z463" s="15"/>
      <c r="AA463" s="15"/>
      <c r="AB463" s="27"/>
      <c r="AC463" s="8">
        <v>5.5191</v>
      </c>
      <c r="AD463" s="15"/>
      <c r="AE463" s="6">
        <v>-11.003289</v>
      </c>
      <c r="AF463" s="3">
        <v>0.0</v>
      </c>
      <c r="AG463" s="4">
        <v>83.433014</v>
      </c>
      <c r="AH463" s="4">
        <v>77.93454</v>
      </c>
      <c r="AI463" s="7">
        <v>0.75</v>
      </c>
      <c r="AJ463" s="7">
        <v>108.35</v>
      </c>
      <c r="AK463" s="7"/>
      <c r="AL463" s="2" t="s">
        <v>39</v>
      </c>
      <c r="AM463" s="2" t="s">
        <v>39</v>
      </c>
    </row>
    <row r="464">
      <c r="A464" s="9" t="s">
        <v>500</v>
      </c>
      <c r="B464" s="14">
        <v>12.59256</v>
      </c>
      <c r="C464" s="13">
        <v>1.1995</v>
      </c>
      <c r="D464" s="2"/>
      <c r="E464" s="4"/>
      <c r="F464" s="5"/>
      <c r="G464" s="3">
        <v>0.69557226</v>
      </c>
      <c r="H464" s="5">
        <v>0.1754</v>
      </c>
      <c r="I464" s="5">
        <v>0.7084786</v>
      </c>
      <c r="J464" s="5">
        <v>-3.575716</v>
      </c>
      <c r="K464" s="5"/>
      <c r="L464" s="6"/>
      <c r="M464" s="4">
        <v>-146.4847</v>
      </c>
      <c r="N464" s="5">
        <v>28.173925</v>
      </c>
      <c r="O464" s="6">
        <v>0.9721</v>
      </c>
      <c r="P464" s="5">
        <v>0.012272326</v>
      </c>
      <c r="Q464" s="7">
        <v>27.51315</v>
      </c>
      <c r="R464" s="5"/>
      <c r="S464" s="4" t="s">
        <v>39</v>
      </c>
      <c r="T464" s="5">
        <v>0.006776569</v>
      </c>
      <c r="U464" s="4">
        <v>5.62946</v>
      </c>
      <c r="V464" s="14">
        <v>0.3009</v>
      </c>
      <c r="W464" s="5">
        <v>-0.4713</v>
      </c>
      <c r="X464" s="14">
        <v>-2.1378052</v>
      </c>
      <c r="Y464" s="14">
        <v>-2.406909</v>
      </c>
      <c r="Z464" s="15"/>
      <c r="AA464" s="6">
        <v>24.745857</v>
      </c>
      <c r="AB464" s="8">
        <v>43.671883</v>
      </c>
      <c r="AC464" s="8">
        <v>31.8225</v>
      </c>
      <c r="AD464" s="6">
        <v>-12.338532</v>
      </c>
      <c r="AE464" s="6">
        <v>-3.7926888</v>
      </c>
      <c r="AF464" s="3">
        <v>0.0</v>
      </c>
      <c r="AG464" s="4">
        <v>549.94257</v>
      </c>
      <c r="AH464" s="4">
        <v>555.572</v>
      </c>
      <c r="AI464" s="7">
        <v>6.18</v>
      </c>
      <c r="AJ464" s="7">
        <v>548.75</v>
      </c>
      <c r="AK464" s="7"/>
      <c r="AL464" s="14">
        <v>2.3612611</v>
      </c>
      <c r="AM464" s="14">
        <v>0.6240363</v>
      </c>
    </row>
    <row r="465">
      <c r="A465" s="9" t="s">
        <v>501</v>
      </c>
      <c r="B465" s="14">
        <v>0.0</v>
      </c>
      <c r="C465" s="13">
        <v>-0.6667</v>
      </c>
      <c r="D465" s="2"/>
      <c r="E465" s="4"/>
      <c r="F465" s="5"/>
      <c r="G465" s="3">
        <v>0.19448265</v>
      </c>
      <c r="H465" s="5">
        <v>0.7665954</v>
      </c>
      <c r="I465" s="2" t="s">
        <v>39</v>
      </c>
      <c r="J465" s="2" t="s">
        <v>39</v>
      </c>
      <c r="K465" s="5"/>
      <c r="L465" s="6"/>
      <c r="M465" s="4">
        <v>-5.75115</v>
      </c>
      <c r="N465" s="5">
        <v>0.594522</v>
      </c>
      <c r="O465" s="6">
        <v>52.15235</v>
      </c>
      <c r="P465" s="2" t="s">
        <v>39</v>
      </c>
      <c r="Q465" s="7" t="s">
        <v>39</v>
      </c>
      <c r="R465" s="2"/>
      <c r="S465" s="4">
        <v>0.16244</v>
      </c>
      <c r="T465" s="5">
        <v>0.0018240864</v>
      </c>
      <c r="U465" s="4">
        <v>0.05013</v>
      </c>
      <c r="V465" s="14">
        <v>6.0E-4</v>
      </c>
      <c r="W465" s="5">
        <v>-0.0361</v>
      </c>
      <c r="X465" s="14">
        <v>-0.037418336</v>
      </c>
      <c r="Y465" s="2" t="s">
        <v>39</v>
      </c>
      <c r="Z465" s="15"/>
      <c r="AA465" s="15"/>
      <c r="AB465" s="27"/>
      <c r="AC465" s="8">
        <v>1.3419</v>
      </c>
      <c r="AD465" s="15"/>
      <c r="AE465" s="6">
        <v>-16.131498</v>
      </c>
      <c r="AF465" s="3">
        <v>0.0</v>
      </c>
      <c r="AG465" s="4">
        <v>92.72453</v>
      </c>
      <c r="AH465" s="4">
        <v>92.774666</v>
      </c>
      <c r="AI465" s="7">
        <v>0.54</v>
      </c>
      <c r="AJ465" s="7">
        <v>261.69</v>
      </c>
      <c r="AK465" s="7"/>
      <c r="AL465" s="2" t="s">
        <v>39</v>
      </c>
      <c r="AM465" s="2" t="s">
        <v>39</v>
      </c>
    </row>
    <row r="466">
      <c r="A466" s="9" t="s">
        <v>502</v>
      </c>
      <c r="B466" s="14">
        <v>0.0</v>
      </c>
      <c r="C466" s="13">
        <v>0.8388815</v>
      </c>
      <c r="D466" s="2"/>
      <c r="E466" s="4"/>
      <c r="F466" s="5"/>
      <c r="G466" s="3">
        <v>-0.18686485</v>
      </c>
      <c r="H466" s="5">
        <v>-2.6495</v>
      </c>
      <c r="I466" s="2" t="s">
        <v>39</v>
      </c>
      <c r="J466" s="2" t="s">
        <v>39</v>
      </c>
      <c r="K466" s="5"/>
      <c r="L466" s="6"/>
      <c r="M466" s="4">
        <v>-6.70398</v>
      </c>
      <c r="N466" s="5">
        <v>1.0844021</v>
      </c>
      <c r="O466" s="6">
        <v>52.15235</v>
      </c>
      <c r="P466" s="2" t="s">
        <v>39</v>
      </c>
      <c r="Q466" s="7">
        <v>5.19765</v>
      </c>
      <c r="R466" s="2"/>
      <c r="S466" s="4" t="s">
        <v>39</v>
      </c>
      <c r="T466" s="5">
        <v>0.2514485</v>
      </c>
      <c r="U466" s="4">
        <v>-7.11899</v>
      </c>
      <c r="V466" s="14">
        <v>-0.5463</v>
      </c>
      <c r="W466" s="5">
        <v>-0.3103</v>
      </c>
      <c r="X466" s="14">
        <v>-0.6259573</v>
      </c>
      <c r="Y466" s="2" t="s">
        <v>39</v>
      </c>
      <c r="Z466" s="15"/>
      <c r="AA466" s="6" t="s">
        <v>39</v>
      </c>
      <c r="AB466" s="27"/>
      <c r="AC466" s="8">
        <v>3.2597</v>
      </c>
      <c r="AD466" s="15"/>
      <c r="AE466" s="6">
        <v>-5.274331</v>
      </c>
      <c r="AF466" s="3">
        <v>0.0</v>
      </c>
      <c r="AG466" s="4">
        <v>41.416634</v>
      </c>
      <c r="AH466" s="4">
        <v>35.35901</v>
      </c>
      <c r="AI466" s="7">
        <v>0.195</v>
      </c>
      <c r="AJ466" s="7">
        <v>212.39</v>
      </c>
      <c r="AK466" s="7"/>
      <c r="AL466" s="2" t="s">
        <v>39</v>
      </c>
      <c r="AM466" s="2" t="s">
        <v>39</v>
      </c>
    </row>
    <row r="467">
      <c r="A467" s="9" t="s">
        <v>503</v>
      </c>
      <c r="B467" s="14">
        <v>54.555</v>
      </c>
      <c r="C467" s="13">
        <v>0.7563</v>
      </c>
      <c r="D467" s="3"/>
      <c r="E467" s="4"/>
      <c r="F467" s="5"/>
      <c r="G467" s="3">
        <v>-0.43346474</v>
      </c>
      <c r="H467" s="5">
        <v>0.2509</v>
      </c>
      <c r="I467" s="5">
        <v>0.17305471</v>
      </c>
      <c r="J467" s="5">
        <v>0.11139217</v>
      </c>
      <c r="K467" s="5"/>
      <c r="L467" s="6"/>
      <c r="M467" s="4">
        <v>4.139</v>
      </c>
      <c r="N467" s="5">
        <v>-0.8853476</v>
      </c>
      <c r="O467" s="6">
        <v>43.8733</v>
      </c>
      <c r="P467" s="5">
        <v>0.026322061</v>
      </c>
      <c r="Q467" s="7" t="s">
        <v>39</v>
      </c>
      <c r="R467" s="5"/>
      <c r="S467" s="4" t="s">
        <v>39</v>
      </c>
      <c r="T467" s="5">
        <v>0.21842332</v>
      </c>
      <c r="U467" s="4">
        <v>-3.869</v>
      </c>
      <c r="V467" s="14">
        <v>-0.13047583</v>
      </c>
      <c r="W467" s="5">
        <v>0.0894</v>
      </c>
      <c r="X467" s="14">
        <v>0.10970222</v>
      </c>
      <c r="Y467" s="14">
        <v>0.2049371</v>
      </c>
      <c r="Z467" s="6">
        <v>14.335475</v>
      </c>
      <c r="AA467" s="6">
        <v>15.346535</v>
      </c>
      <c r="AB467" s="8">
        <v>0.85479426</v>
      </c>
      <c r="AC467" s="8">
        <v>1.5726335</v>
      </c>
      <c r="AD467" s="6">
        <v>7.037074</v>
      </c>
      <c r="AE467" s="6">
        <v>10.332037</v>
      </c>
      <c r="AF467" s="3">
        <v>0.0</v>
      </c>
      <c r="AG467" s="4">
        <v>38.39</v>
      </c>
      <c r="AH467" s="4">
        <v>42.7643</v>
      </c>
      <c r="AI467" s="7" t="s">
        <v>39</v>
      </c>
      <c r="AJ467" s="7">
        <v>150.43</v>
      </c>
      <c r="AK467" s="7"/>
      <c r="AL467" s="14">
        <v>-3.036528</v>
      </c>
      <c r="AM467" s="14">
        <v>-0.3471587</v>
      </c>
    </row>
    <row r="468">
      <c r="A468" s="46" t="s">
        <v>504</v>
      </c>
      <c r="B468" s="14">
        <v>0.0</v>
      </c>
      <c r="C468" s="13">
        <v>0.8388815</v>
      </c>
      <c r="D468" s="2"/>
      <c r="E468" s="4"/>
      <c r="F468" s="5"/>
      <c r="G468" s="3">
        <v>0.06618944</v>
      </c>
      <c r="H468" s="5">
        <v>0.7665954</v>
      </c>
      <c r="I468" s="2" t="s">
        <v>39</v>
      </c>
      <c r="J468" s="2" t="s">
        <v>39</v>
      </c>
      <c r="K468" s="5"/>
      <c r="L468" s="6"/>
      <c r="M468" s="4">
        <v>-2.99485</v>
      </c>
      <c r="N468" s="5">
        <v>6.469616</v>
      </c>
      <c r="O468" s="6">
        <v>52.15235</v>
      </c>
      <c r="P468" s="2" t="s">
        <v>39</v>
      </c>
      <c r="Q468" s="7">
        <v>1.02021</v>
      </c>
      <c r="R468" s="2"/>
      <c r="S468" s="4">
        <v>0.02975</v>
      </c>
      <c r="T468" s="5">
        <v>0.0010771126</v>
      </c>
      <c r="U468" s="4">
        <v>3.05092</v>
      </c>
      <c r="V468" s="14">
        <v>-0.0997</v>
      </c>
      <c r="W468" s="5">
        <v>-0.1389</v>
      </c>
      <c r="X468" s="14">
        <v>-0.10679269</v>
      </c>
      <c r="Y468" s="2" t="s">
        <v>39</v>
      </c>
      <c r="Z468" s="15"/>
      <c r="AA468" s="6" t="s">
        <v>39</v>
      </c>
      <c r="AB468" s="27"/>
      <c r="AC468" s="8">
        <v>2.7348</v>
      </c>
      <c r="AD468" s="15"/>
      <c r="AE468" s="6">
        <v>-24.811968</v>
      </c>
      <c r="AF468" s="3">
        <v>0.0</v>
      </c>
      <c r="AG468" s="4">
        <v>74.411934</v>
      </c>
      <c r="AH468" s="4">
        <v>74.30812</v>
      </c>
      <c r="AI468" s="7">
        <v>1.02</v>
      </c>
      <c r="AJ468" s="7">
        <v>69.86</v>
      </c>
      <c r="AK468" s="7"/>
      <c r="AL468" s="2" t="s">
        <v>39</v>
      </c>
      <c r="AM468" s="2" t="s">
        <v>39</v>
      </c>
    </row>
    <row r="469">
      <c r="A469" s="46" t="s">
        <v>505</v>
      </c>
      <c r="B469" s="14">
        <v>0.0</v>
      </c>
      <c r="C469" s="13">
        <v>0.8388815</v>
      </c>
      <c r="D469" s="2"/>
      <c r="E469" s="4"/>
      <c r="F469" s="5"/>
      <c r="G469" s="3">
        <v>0.30523783</v>
      </c>
      <c r="H469" s="5">
        <v>0.7665954</v>
      </c>
      <c r="I469" s="2" t="s">
        <v>39</v>
      </c>
      <c r="J469" s="2" t="s">
        <v>39</v>
      </c>
      <c r="K469" s="5"/>
      <c r="L469" s="6"/>
      <c r="M469" s="4">
        <v>-3.65351</v>
      </c>
      <c r="N469" s="5">
        <v>1.8616802</v>
      </c>
      <c r="O469" s="6">
        <v>52.15235</v>
      </c>
      <c r="P469" s="2" t="s">
        <v>39</v>
      </c>
      <c r="Q469" s="7" t="s">
        <v>39</v>
      </c>
      <c r="R469" s="2"/>
      <c r="S469" s="4">
        <v>2.45419</v>
      </c>
      <c r="T469" s="5">
        <v>0.036780868</v>
      </c>
      <c r="U469" s="4">
        <v>0.0</v>
      </c>
      <c r="V469" s="14">
        <v>-0.0313</v>
      </c>
      <c r="W469" s="5">
        <v>-0.0315</v>
      </c>
      <c r="X469" s="14">
        <v>-0.14039274</v>
      </c>
      <c r="Y469" s="2" t="s">
        <v>39</v>
      </c>
      <c r="Z469" s="15"/>
      <c r="AA469" s="6" t="s">
        <v>39</v>
      </c>
      <c r="AB469" s="27"/>
      <c r="AC469" s="8">
        <v>2.8785</v>
      </c>
      <c r="AD469" s="15"/>
      <c r="AE469" s="6">
        <v>-7.5437655</v>
      </c>
      <c r="AF469" s="3">
        <v>0.0</v>
      </c>
      <c r="AG469" s="4">
        <v>41.285854</v>
      </c>
      <c r="AH469" s="4">
        <v>27.561222</v>
      </c>
      <c r="AI469" s="7">
        <v>0.54</v>
      </c>
      <c r="AJ469" s="7">
        <v>73.61</v>
      </c>
      <c r="AK469" s="7"/>
      <c r="AL469" s="2" t="s">
        <v>39</v>
      </c>
      <c r="AM469" s="2" t="s">
        <v>39</v>
      </c>
    </row>
    <row r="470">
      <c r="A470" s="9" t="s">
        <v>506</v>
      </c>
      <c r="B470" s="14">
        <v>0.0</v>
      </c>
      <c r="C470" s="13">
        <v>-0.6513</v>
      </c>
      <c r="D470" s="3"/>
      <c r="E470" s="4"/>
      <c r="F470" s="5"/>
      <c r="G470" s="3">
        <v>0.05563877</v>
      </c>
      <c r="H470" s="5">
        <v>4.4</v>
      </c>
      <c r="I470" s="5">
        <v>11.058695</v>
      </c>
      <c r="J470" s="5">
        <v>-44.408688</v>
      </c>
      <c r="K470" s="5"/>
      <c r="L470" s="6"/>
      <c r="M470" s="4">
        <v>-1.40614</v>
      </c>
      <c r="N470" s="5">
        <v>0.5725536</v>
      </c>
      <c r="O470" s="6">
        <v>52.15235</v>
      </c>
      <c r="P470" s="5">
        <v>0.20207159</v>
      </c>
      <c r="Q470" s="7">
        <v>5.81978</v>
      </c>
      <c r="R470" s="5"/>
      <c r="S470" s="4" t="s">
        <v>39</v>
      </c>
      <c r="T470" s="5">
        <v>0.537091</v>
      </c>
      <c r="U470" s="4">
        <v>-4.24108</v>
      </c>
      <c r="V470" s="14">
        <v>-1.5553</v>
      </c>
      <c r="W470" s="5">
        <v>-0.1567</v>
      </c>
      <c r="X470" s="14">
        <v>-0.49337313</v>
      </c>
      <c r="Y470" s="14">
        <v>-0.69692516</v>
      </c>
      <c r="Z470" s="15"/>
      <c r="AA470" s="15"/>
      <c r="AB470" s="27"/>
      <c r="AC470" s="8">
        <v>10.258</v>
      </c>
      <c r="AD470" s="6">
        <v>-10.343386</v>
      </c>
      <c r="AE470" s="6">
        <v>-17.976355</v>
      </c>
      <c r="AF470" s="3">
        <v>0.0</v>
      </c>
      <c r="AG470" s="4">
        <v>27.443563</v>
      </c>
      <c r="AH470" s="4">
        <v>25.27727</v>
      </c>
      <c r="AI470" s="7">
        <v>0.27</v>
      </c>
      <c r="AJ470" s="7">
        <v>111.39</v>
      </c>
      <c r="AK470" s="7"/>
      <c r="AL470" s="14">
        <v>0.32145697</v>
      </c>
      <c r="AM470" s="14">
        <v>0.0044629155</v>
      </c>
    </row>
    <row r="471">
      <c r="A471" s="9" t="s">
        <v>507</v>
      </c>
      <c r="B471" s="14">
        <v>0.0</v>
      </c>
      <c r="C471" s="13">
        <v>0.8388815</v>
      </c>
      <c r="D471" s="2"/>
      <c r="E471" s="4"/>
      <c r="F471" s="5"/>
      <c r="G471" s="3">
        <v>0.25745934</v>
      </c>
      <c r="H471" s="5">
        <v>0.7665954</v>
      </c>
      <c r="I471" s="2" t="s">
        <v>39</v>
      </c>
      <c r="J471" s="2" t="s">
        <v>39</v>
      </c>
      <c r="K471" s="5"/>
      <c r="L471" s="6"/>
      <c r="M471" s="4">
        <v>-45.61848</v>
      </c>
      <c r="N471" s="5">
        <v>1.3619221</v>
      </c>
      <c r="O471" s="6">
        <v>52.15235</v>
      </c>
      <c r="P471" s="2" t="s">
        <v>39</v>
      </c>
      <c r="Q471" s="7">
        <v>0.03169</v>
      </c>
      <c r="R471" s="2"/>
      <c r="S471" s="4">
        <v>60.68828</v>
      </c>
      <c r="T471" s="5">
        <v>0.29153588</v>
      </c>
      <c r="U471" s="4">
        <v>-60.68828</v>
      </c>
      <c r="V471" s="14">
        <v>-0.3156</v>
      </c>
      <c r="W471" s="5">
        <v>-0.0636</v>
      </c>
      <c r="X471" s="14">
        <v>-0.06263518</v>
      </c>
      <c r="Y471" s="2" t="s">
        <v>39</v>
      </c>
      <c r="Z471" s="15"/>
      <c r="AA471" s="15"/>
      <c r="AB471" s="27"/>
      <c r="AC471" s="8">
        <v>0.8808</v>
      </c>
      <c r="AD471" s="15"/>
      <c r="AE471" s="6">
        <v>-2.3821301</v>
      </c>
      <c r="AF471" s="3">
        <v>0.0</v>
      </c>
      <c r="AG471" s="4">
        <v>169.3575</v>
      </c>
      <c r="AH471" s="4">
        <v>108.6692</v>
      </c>
      <c r="AI471" s="7">
        <v>0.135</v>
      </c>
      <c r="AJ471" s="7">
        <v>1254.5</v>
      </c>
      <c r="AK471" s="7"/>
      <c r="AL471" s="2" t="s">
        <v>39</v>
      </c>
      <c r="AM471" s="2" t="s">
        <v>39</v>
      </c>
    </row>
    <row r="472">
      <c r="A472" s="9" t="s">
        <v>508</v>
      </c>
      <c r="B472" s="14">
        <v>0.0</v>
      </c>
      <c r="C472" s="13">
        <v>0.8388815</v>
      </c>
      <c r="D472" s="2"/>
      <c r="E472" s="4"/>
      <c r="F472" s="5"/>
      <c r="G472" s="3">
        <v>0.1292868</v>
      </c>
      <c r="H472" s="5">
        <v>0.7665954</v>
      </c>
      <c r="I472" s="2" t="s">
        <v>39</v>
      </c>
      <c r="J472" s="2" t="s">
        <v>39</v>
      </c>
      <c r="K472" s="5"/>
      <c r="L472" s="6"/>
      <c r="M472" s="4">
        <v>-9.80137</v>
      </c>
      <c r="N472" s="5">
        <v>0.70255023</v>
      </c>
      <c r="O472" s="6">
        <v>52.15235</v>
      </c>
      <c r="P472" s="2" t="s">
        <v>39</v>
      </c>
      <c r="Q472" s="7">
        <v>0.23639</v>
      </c>
      <c r="R472" s="2"/>
      <c r="S472" s="4">
        <v>0.82664</v>
      </c>
      <c r="T472" s="5">
        <v>0.034233622</v>
      </c>
      <c r="U472" s="4">
        <v>-1.07664</v>
      </c>
      <c r="V472" s="14">
        <v>-0.0476</v>
      </c>
      <c r="W472" s="5">
        <v>-0.1132</v>
      </c>
      <c r="X472" s="14">
        <v>-0.1178123</v>
      </c>
      <c r="Y472" s="2" t="s">
        <v>39</v>
      </c>
      <c r="Z472" s="15"/>
      <c r="AA472" s="6" t="s">
        <v>39</v>
      </c>
      <c r="AB472" s="27"/>
      <c r="AC472" s="8">
        <v>3.4231</v>
      </c>
      <c r="AD472" s="15"/>
      <c r="AE472" s="6">
        <v>-7.5869045</v>
      </c>
      <c r="AF472" s="3">
        <v>0.0</v>
      </c>
      <c r="AG472" s="4">
        <v>79.14849</v>
      </c>
      <c r="AH472" s="4">
        <v>74.36206</v>
      </c>
      <c r="AI472" s="7">
        <v>0.355</v>
      </c>
      <c r="AJ472" s="7">
        <v>247.34</v>
      </c>
      <c r="AK472" s="7"/>
      <c r="AL472" s="2" t="s">
        <v>39</v>
      </c>
      <c r="AM472" s="2" t="s">
        <v>39</v>
      </c>
    </row>
    <row r="473">
      <c r="A473" s="9" t="s">
        <v>509</v>
      </c>
      <c r="B473" s="14">
        <v>0.0</v>
      </c>
      <c r="C473" s="13">
        <v>0.8388815</v>
      </c>
      <c r="D473" s="2"/>
      <c r="E473" s="4"/>
      <c r="F473" s="5"/>
      <c r="G473" s="3">
        <v>0.7806385</v>
      </c>
      <c r="H473" s="5">
        <v>0.7665954</v>
      </c>
      <c r="I473" s="2" t="s">
        <v>39</v>
      </c>
      <c r="J473" s="2" t="s">
        <v>39</v>
      </c>
      <c r="K473" s="5"/>
      <c r="L473" s="6"/>
      <c r="M473" s="4">
        <v>-4.03597</v>
      </c>
      <c r="N473" s="5">
        <v>1.077359</v>
      </c>
      <c r="O473" s="6">
        <v>52.15235</v>
      </c>
      <c r="P473" s="2" t="s">
        <v>39</v>
      </c>
      <c r="Q473" s="7">
        <v>0.40226</v>
      </c>
      <c r="R473" s="2"/>
      <c r="S473" s="4" t="s">
        <v>39</v>
      </c>
      <c r="T473" s="5">
        <v>0.22426546</v>
      </c>
      <c r="U473" s="4">
        <v>-9.99648</v>
      </c>
      <c r="V473" s="14">
        <v>-0.254</v>
      </c>
      <c r="W473" s="5">
        <v>-0.3186</v>
      </c>
      <c r="X473" s="14">
        <v>-0.3329715</v>
      </c>
      <c r="Y473" s="2" t="s">
        <v>39</v>
      </c>
      <c r="Z473" s="15"/>
      <c r="AA473" s="6" t="s">
        <v>39</v>
      </c>
      <c r="AB473" s="27"/>
      <c r="AC473" s="8">
        <v>2.8686</v>
      </c>
      <c r="AD473" s="15"/>
      <c r="AE473" s="6">
        <v>-25.496912</v>
      </c>
      <c r="AF473" s="3">
        <v>0.0</v>
      </c>
      <c r="AG473" s="4">
        <v>110.68828</v>
      </c>
      <c r="AH473" s="4">
        <v>102.90477</v>
      </c>
      <c r="AI473" s="7">
        <v>0.26</v>
      </c>
      <c r="AJ473" s="7">
        <v>442.75</v>
      </c>
      <c r="AK473" s="7"/>
      <c r="AL473" s="2" t="s">
        <v>39</v>
      </c>
      <c r="AM473" s="2" t="s">
        <v>39</v>
      </c>
    </row>
    <row r="474">
      <c r="A474" s="9" t="s">
        <v>510</v>
      </c>
      <c r="B474" s="14">
        <v>1.503</v>
      </c>
      <c r="C474" s="13">
        <v>2.5786</v>
      </c>
      <c r="D474" s="3"/>
      <c r="E474" s="4"/>
      <c r="F474" s="5"/>
      <c r="G474" s="2" t="s">
        <v>39</v>
      </c>
      <c r="H474" s="5">
        <v>-0.6361</v>
      </c>
      <c r="I474" s="5">
        <v>3.9993346</v>
      </c>
      <c r="J474" s="5">
        <v>-3.8602796</v>
      </c>
      <c r="K474" s="5"/>
      <c r="L474" s="6"/>
      <c r="M474" s="4">
        <v>-10.808</v>
      </c>
      <c r="N474" s="5">
        <v>0.5655678</v>
      </c>
      <c r="O474" s="6">
        <v>5.1241</v>
      </c>
      <c r="P474" s="5">
        <v>3.67332</v>
      </c>
      <c r="Q474" s="7" t="s">
        <v>39</v>
      </c>
      <c r="R474" s="5"/>
      <c r="S474" s="4">
        <v>5.34</v>
      </c>
      <c r="T474" s="5">
        <v>0.11127782</v>
      </c>
      <c r="U474" s="4">
        <v>0.0</v>
      </c>
      <c r="V474" s="14">
        <v>-0.0905</v>
      </c>
      <c r="W474" s="5">
        <v>-0.1099</v>
      </c>
      <c r="X474" s="14">
        <v>-0.12331883</v>
      </c>
      <c r="Y474" s="14">
        <v>-0.15386145</v>
      </c>
      <c r="Z474" s="15"/>
      <c r="AA474" s="6"/>
      <c r="AB474" s="8">
        <v>14.285396</v>
      </c>
      <c r="AC474" s="8">
        <v>0.4751</v>
      </c>
      <c r="AD474" s="6">
        <v>-3.7006118</v>
      </c>
      <c r="AE474" s="6">
        <v>-1.9865794</v>
      </c>
      <c r="AF474" s="3">
        <v>0.0</v>
      </c>
      <c r="AG474" s="4">
        <v>21.51386</v>
      </c>
      <c r="AH474" s="4">
        <v>21.47095</v>
      </c>
      <c r="AI474" s="7">
        <v>0.095</v>
      </c>
      <c r="AJ474" s="7">
        <v>226.01</v>
      </c>
      <c r="AK474" s="7"/>
      <c r="AL474" s="14">
        <v>-0.39807034</v>
      </c>
      <c r="AM474" s="2" t="s">
        <v>39</v>
      </c>
    </row>
    <row r="475">
      <c r="A475" s="9" t="s">
        <v>511</v>
      </c>
      <c r="B475" s="14">
        <v>0.0</v>
      </c>
      <c r="C475" s="13">
        <v>0.8388815</v>
      </c>
      <c r="D475" s="2"/>
      <c r="E475" s="4"/>
      <c r="F475" s="5"/>
      <c r="G475" s="3">
        <v>1.188091</v>
      </c>
      <c r="H475" s="5">
        <v>0.7665954</v>
      </c>
      <c r="I475" s="2" t="s">
        <v>39</v>
      </c>
      <c r="J475" s="2" t="s">
        <v>39</v>
      </c>
      <c r="K475" s="5"/>
      <c r="L475" s="6"/>
      <c r="M475" s="4">
        <v>-0.72605</v>
      </c>
      <c r="N475" s="5">
        <v>0.10795287</v>
      </c>
      <c r="O475" s="6">
        <v>52.15235</v>
      </c>
      <c r="P475" s="2" t="s">
        <v>39</v>
      </c>
      <c r="Q475" s="7">
        <v>0.03123</v>
      </c>
      <c r="R475" s="2"/>
      <c r="S475" s="4">
        <v>7.60507</v>
      </c>
      <c r="T475" s="5">
        <v>0.7264987</v>
      </c>
      <c r="U475" s="4">
        <v>-17.99836</v>
      </c>
      <c r="V475" s="14">
        <v>-0.7337</v>
      </c>
      <c r="W475" s="5">
        <v>-0.8867</v>
      </c>
      <c r="X475" s="14">
        <v>-0.97229445</v>
      </c>
      <c r="Y475" s="2" t="s">
        <v>39</v>
      </c>
      <c r="Z475" s="15"/>
      <c r="AA475" s="15"/>
      <c r="AB475" s="27"/>
      <c r="AC475" s="8">
        <v>0.8663</v>
      </c>
      <c r="AD475" s="15"/>
      <c r="AE475" s="6">
        <v>-3.309414</v>
      </c>
      <c r="AF475" s="3">
        <v>0.0</v>
      </c>
      <c r="AG475" s="4">
        <v>20.401197</v>
      </c>
      <c r="AH475" s="4">
        <v>2.4028</v>
      </c>
      <c r="AI475" s="7">
        <v>0.125</v>
      </c>
      <c r="AJ475" s="7">
        <v>170.01</v>
      </c>
      <c r="AK475" s="7"/>
      <c r="AL475" s="2" t="s">
        <v>39</v>
      </c>
      <c r="AM475" s="2" t="s">
        <v>39</v>
      </c>
    </row>
    <row r="476">
      <c r="A476" s="9" t="s">
        <v>512</v>
      </c>
      <c r="B476" s="14">
        <v>109.307</v>
      </c>
      <c r="C476" s="13">
        <v>0.1511</v>
      </c>
      <c r="D476" s="3"/>
      <c r="E476" s="4"/>
      <c r="F476" s="5"/>
      <c r="G476" s="3">
        <v>-0.071120925</v>
      </c>
      <c r="H476" s="5">
        <v>0.2198</v>
      </c>
      <c r="I476" s="5">
        <v>0.38114667</v>
      </c>
      <c r="J476" s="5">
        <v>0.19777325</v>
      </c>
      <c r="K476" s="5"/>
      <c r="L476" s="6"/>
      <c r="M476" s="4">
        <v>2.451</v>
      </c>
      <c r="N476" s="5">
        <v>0.5452725</v>
      </c>
      <c r="O476" s="6">
        <v>2.147</v>
      </c>
      <c r="P476" s="5">
        <v>0.01376856</v>
      </c>
      <c r="Q476" s="7" t="s">
        <v>39</v>
      </c>
      <c r="R476" s="5"/>
      <c r="S476" s="4">
        <v>6.081</v>
      </c>
      <c r="T476" s="5">
        <v>0.04152809</v>
      </c>
      <c r="U476" s="4">
        <v>39.691</v>
      </c>
      <c r="V476" s="14">
        <v>0.6243</v>
      </c>
      <c r="W476" s="5">
        <v>0.0786</v>
      </c>
      <c r="X476" s="14">
        <v>0.18345103</v>
      </c>
      <c r="Y476" s="14">
        <v>0.34000725</v>
      </c>
      <c r="Z476" s="6">
        <v>5.192927</v>
      </c>
      <c r="AA476" s="6">
        <v>20.38835</v>
      </c>
      <c r="AB476" s="8">
        <v>0.55413014</v>
      </c>
      <c r="AC476" s="8">
        <v>0.9527</v>
      </c>
      <c r="AD476" s="6">
        <v>4.6378617</v>
      </c>
      <c r="AE476" s="6">
        <v>40.906284</v>
      </c>
      <c r="AF476" s="3">
        <v>0.0</v>
      </c>
      <c r="AG476" s="4">
        <v>60.5745</v>
      </c>
      <c r="AH476" s="4">
        <v>100.2613</v>
      </c>
      <c r="AI476" s="7">
        <v>0.105</v>
      </c>
      <c r="AJ476" s="7">
        <v>576.86</v>
      </c>
      <c r="AK476" s="7"/>
      <c r="AL476" s="14">
        <v>2.569683</v>
      </c>
      <c r="AM476" s="2" t="s">
        <v>39</v>
      </c>
    </row>
    <row r="477">
      <c r="A477" s="9" t="s">
        <v>513</v>
      </c>
      <c r="B477" s="14">
        <v>0.32283</v>
      </c>
      <c r="C477" s="13">
        <v>-0.0509</v>
      </c>
      <c r="D477" s="2"/>
      <c r="E477" s="4"/>
      <c r="F477" s="5"/>
      <c r="G477" s="3">
        <v>-0.2406262</v>
      </c>
      <c r="H477" s="5">
        <v>1.0</v>
      </c>
      <c r="I477" s="5">
        <v>1.7151752</v>
      </c>
      <c r="J477" s="5">
        <v>-2.3746865</v>
      </c>
      <c r="K477" s="5"/>
      <c r="L477" s="6"/>
      <c r="M477" s="4">
        <v>0.45345</v>
      </c>
      <c r="N477" s="5">
        <v>-0.42588663</v>
      </c>
      <c r="O477" s="6">
        <v>52.15235</v>
      </c>
      <c r="P477" s="5">
        <v>3.0976054E-5</v>
      </c>
      <c r="Q477" s="7">
        <v>0.57226</v>
      </c>
      <c r="R477" s="5"/>
      <c r="S477" s="4">
        <v>1.59875</v>
      </c>
      <c r="T477" s="5">
        <v>0.24895126</v>
      </c>
      <c r="U477" s="4">
        <v>-1.59875</v>
      </c>
      <c r="V477" s="14">
        <v>-0.3026</v>
      </c>
      <c r="W477" s="5">
        <v>-0.0923</v>
      </c>
      <c r="X477" s="14">
        <v>-0.09827777</v>
      </c>
      <c r="Y477" s="14">
        <v>-0.14511952</v>
      </c>
      <c r="Z477" s="15"/>
      <c r="AA477" s="6" t="s">
        <v>39</v>
      </c>
      <c r="AB477" s="8">
        <v>32.992596</v>
      </c>
      <c r="AC477" s="8">
        <v>2.0163</v>
      </c>
      <c r="AD477" s="6">
        <v>-11.8080015</v>
      </c>
      <c r="AE477" s="6">
        <v>19.96306</v>
      </c>
      <c r="AF477" s="3">
        <v>0.0</v>
      </c>
      <c r="AG477" s="4">
        <v>10.641327</v>
      </c>
      <c r="AH477" s="4">
        <v>9.05225</v>
      </c>
      <c r="AI477" s="7">
        <v>0.11</v>
      </c>
      <c r="AJ477" s="7">
        <v>106.51</v>
      </c>
      <c r="AK477" s="7"/>
      <c r="AL477" s="14">
        <v>-0.18365651</v>
      </c>
      <c r="AM477" s="14">
        <v>-0.17890741</v>
      </c>
    </row>
    <row r="478">
      <c r="A478" s="9" t="s">
        <v>514</v>
      </c>
      <c r="B478" s="14">
        <v>36.632</v>
      </c>
      <c r="C478" s="11" t="s">
        <v>39</v>
      </c>
      <c r="D478" s="2"/>
      <c r="E478" s="4"/>
      <c r="F478" s="2"/>
      <c r="G478" s="2" t="s">
        <v>39</v>
      </c>
      <c r="H478" s="5">
        <v>0.75</v>
      </c>
      <c r="I478" s="5">
        <v>0.50535053</v>
      </c>
      <c r="J478" s="5">
        <v>0.23561367</v>
      </c>
      <c r="K478" s="5"/>
      <c r="L478" s="6"/>
      <c r="M478" s="4">
        <v>-0.995</v>
      </c>
      <c r="N478" s="2" t="s">
        <v>39</v>
      </c>
      <c r="O478" s="6" t="s">
        <v>39</v>
      </c>
      <c r="P478" s="5">
        <v>0.28035596</v>
      </c>
      <c r="Q478" s="7">
        <v>0.0</v>
      </c>
      <c r="R478" s="5"/>
      <c r="S478" s="4" t="s">
        <v>39</v>
      </c>
      <c r="T478" s="5">
        <v>0.017204566</v>
      </c>
      <c r="U478" s="4">
        <v>51.528</v>
      </c>
      <c r="V478" s="14">
        <v>1.6843</v>
      </c>
      <c r="W478" s="5">
        <v>-0.1192</v>
      </c>
      <c r="X478" s="14">
        <v>-0.8232987</v>
      </c>
      <c r="Y478" s="14">
        <v>0.28211415</v>
      </c>
      <c r="Z478" s="15"/>
      <c r="AA478" s="6" t="s">
        <v>39</v>
      </c>
      <c r="AB478" s="8">
        <v>0.107862554</v>
      </c>
      <c r="AC478" s="8">
        <v>0.1831</v>
      </c>
      <c r="AD478" s="6">
        <v>6.4279017</v>
      </c>
      <c r="AE478" s="6">
        <v>-55.75801</v>
      </c>
      <c r="AF478" s="3">
        <v>0.0</v>
      </c>
      <c r="AG478" s="4">
        <v>7.78</v>
      </c>
      <c r="AH478" s="4">
        <v>55.47922</v>
      </c>
      <c r="AI478" s="7" t="s">
        <v>39</v>
      </c>
      <c r="AJ478" s="7">
        <v>155.53</v>
      </c>
      <c r="AK478" s="7"/>
      <c r="AL478" s="2" t="s">
        <v>39</v>
      </c>
      <c r="AM478" s="2" t="s">
        <v>39</v>
      </c>
    </row>
    <row r="479">
      <c r="A479" s="46" t="s">
        <v>515</v>
      </c>
      <c r="B479" s="14">
        <v>0.0</v>
      </c>
      <c r="C479" s="11" t="s">
        <v>39</v>
      </c>
      <c r="D479" s="2"/>
      <c r="E479" s="4"/>
      <c r="F479" s="5"/>
      <c r="G479" s="3">
        <v>-0.13331802</v>
      </c>
      <c r="H479" s="2" t="s">
        <v>39</v>
      </c>
      <c r="I479" s="2" t="s">
        <v>39</v>
      </c>
      <c r="J479" s="2" t="s">
        <v>39</v>
      </c>
      <c r="K479" s="2"/>
      <c r="L479" s="6"/>
      <c r="M479" s="4">
        <v>-2.32259</v>
      </c>
      <c r="N479" s="5">
        <v>1.3039395</v>
      </c>
      <c r="O479" s="6" t="s">
        <v>39</v>
      </c>
      <c r="P479" s="2" t="s">
        <v>39</v>
      </c>
      <c r="Q479" s="7">
        <v>1.82076</v>
      </c>
      <c r="R479" s="2"/>
      <c r="S479" s="4">
        <v>0.19139</v>
      </c>
      <c r="T479" s="5">
        <v>0.024402963</v>
      </c>
      <c r="U479" s="4">
        <v>-0.03261</v>
      </c>
      <c r="V479" s="14">
        <v>-0.0756</v>
      </c>
      <c r="W479" s="5">
        <v>-0.252</v>
      </c>
      <c r="X479" s="14">
        <v>-0.40149462</v>
      </c>
      <c r="Y479" s="2" t="s">
        <v>39</v>
      </c>
      <c r="Z479" s="15"/>
      <c r="AA479" s="6" t="s">
        <v>39</v>
      </c>
      <c r="AB479" s="27"/>
      <c r="AC479" s="8">
        <v>1.0724</v>
      </c>
      <c r="AD479" s="15"/>
      <c r="AE479" s="6">
        <v>-2.7031202</v>
      </c>
      <c r="AF479" s="3">
        <v>0.0</v>
      </c>
      <c r="AG479" s="4">
        <v>6.915813</v>
      </c>
      <c r="AH479" s="4">
        <v>6.27824</v>
      </c>
      <c r="AI479" s="7">
        <v>0.065</v>
      </c>
      <c r="AJ479" s="7">
        <v>97.09</v>
      </c>
      <c r="AK479" s="7"/>
      <c r="AL479" s="2" t="s">
        <v>39</v>
      </c>
      <c r="AM479" s="2" t="s">
        <v>39</v>
      </c>
    </row>
    <row r="480">
      <c r="A480" s="46" t="s">
        <v>516</v>
      </c>
      <c r="B480" s="14">
        <v>29.864</v>
      </c>
      <c r="C480" s="13">
        <v>-0.0872</v>
      </c>
      <c r="D480" s="3"/>
      <c r="E480" s="4"/>
      <c r="F480" s="5"/>
      <c r="G480" s="3">
        <v>-0.2496031</v>
      </c>
      <c r="H480" s="5">
        <v>0.0194</v>
      </c>
      <c r="I480" s="5">
        <v>0.3027056</v>
      </c>
      <c r="J480" s="5">
        <v>0.3297616</v>
      </c>
      <c r="K480" s="5"/>
      <c r="L480" s="6"/>
      <c r="M480" s="4">
        <v>2.75</v>
      </c>
      <c r="N480" s="5">
        <v>0.2378687</v>
      </c>
      <c r="O480" s="6">
        <v>52.15235</v>
      </c>
      <c r="P480" s="5">
        <v>0.39311546</v>
      </c>
      <c r="Q480" s="7">
        <v>9.821</v>
      </c>
      <c r="R480" s="5"/>
      <c r="S480" s="4" t="s">
        <v>39</v>
      </c>
      <c r="T480" s="5">
        <v>0.116721086</v>
      </c>
      <c r="U480" s="4">
        <v>7.842</v>
      </c>
      <c r="V480" s="14">
        <v>0.0676</v>
      </c>
      <c r="W480" s="5">
        <v>0.0315</v>
      </c>
      <c r="X480" s="14">
        <v>0.04189655</v>
      </c>
      <c r="Y480" s="14">
        <v>0.08489655</v>
      </c>
      <c r="Z480" s="6">
        <v>128.05061</v>
      </c>
      <c r="AA480" s="6">
        <v>139.70589</v>
      </c>
      <c r="AB480" s="8">
        <v>20.838669</v>
      </c>
      <c r="AC480" s="8">
        <v>5.3648</v>
      </c>
      <c r="AD480" s="6">
        <v>63.98944</v>
      </c>
      <c r="AE480" s="6">
        <v>229.152</v>
      </c>
      <c r="AF480" s="3">
        <v>0.0</v>
      </c>
      <c r="AG480" s="4">
        <v>622.32</v>
      </c>
      <c r="AH480" s="4">
        <v>630.168</v>
      </c>
      <c r="AI480" s="7" t="s">
        <v>39</v>
      </c>
      <c r="AJ480" s="7">
        <v>109.18</v>
      </c>
      <c r="AK480" s="7"/>
      <c r="AL480" s="14">
        <v>0.5320473</v>
      </c>
      <c r="AM480" s="14">
        <v>0.518857</v>
      </c>
    </row>
    <row r="481">
      <c r="A481" s="46" t="s">
        <v>517</v>
      </c>
      <c r="B481" s="14">
        <v>0.0</v>
      </c>
      <c r="C481" s="13">
        <v>0.8388815</v>
      </c>
      <c r="D481" s="2"/>
      <c r="E481" s="4"/>
      <c r="F481" s="5"/>
      <c r="G481" s="3">
        <v>0.19416696</v>
      </c>
      <c r="H481" s="5">
        <v>0.7665954</v>
      </c>
      <c r="I481" s="2" t="s">
        <v>39</v>
      </c>
      <c r="J481" s="2" t="s">
        <v>39</v>
      </c>
      <c r="K481" s="5"/>
      <c r="L481" s="6"/>
      <c r="M481" s="4">
        <v>-2.603</v>
      </c>
      <c r="N481" s="5">
        <v>0.75014406</v>
      </c>
      <c r="O481" s="6">
        <v>52.15235</v>
      </c>
      <c r="P481" s="2" t="s">
        <v>39</v>
      </c>
      <c r="Q481" s="7">
        <v>0.661</v>
      </c>
      <c r="R481" s="2"/>
      <c r="S481" s="4">
        <v>4.757</v>
      </c>
      <c r="T481" s="5">
        <v>0.6849532</v>
      </c>
      <c r="U481" s="4">
        <v>14.213</v>
      </c>
      <c r="V481" s="14">
        <v>-0.434</v>
      </c>
      <c r="W481" s="5">
        <v>-2.2817</v>
      </c>
      <c r="X481" s="14">
        <v>0.18947835</v>
      </c>
      <c r="Y481" s="2" t="s">
        <v>39</v>
      </c>
      <c r="Z481" s="15"/>
      <c r="AA481" s="15"/>
      <c r="AB481" s="27"/>
      <c r="AC481" s="8">
        <v>17.4351</v>
      </c>
      <c r="AD481" s="15"/>
      <c r="AE481" s="6">
        <v>-160.72055</v>
      </c>
      <c r="AF481" s="3">
        <v>0.0</v>
      </c>
      <c r="AG481" s="4">
        <v>491.90665</v>
      </c>
      <c r="AH481" s="4">
        <v>580.8868</v>
      </c>
      <c r="AI481" s="7">
        <v>2.76</v>
      </c>
      <c r="AJ481" s="7">
        <v>204.8</v>
      </c>
      <c r="AK481" s="7"/>
      <c r="AL481" s="2" t="s">
        <v>39</v>
      </c>
      <c r="AM481" s="2" t="s">
        <v>39</v>
      </c>
    </row>
    <row r="482">
      <c r="A482" s="46" t="s">
        <v>518</v>
      </c>
      <c r="B482" s="14">
        <v>0.0</v>
      </c>
      <c r="C482" s="13">
        <v>0.8388815</v>
      </c>
      <c r="D482" s="2"/>
      <c r="E482" s="4"/>
      <c r="F482" s="5"/>
      <c r="G482" s="3">
        <v>0.2359502</v>
      </c>
      <c r="H482" s="5">
        <v>0.7665954</v>
      </c>
      <c r="I482" s="2" t="s">
        <v>39</v>
      </c>
      <c r="J482" s="2" t="s">
        <v>39</v>
      </c>
      <c r="K482" s="5"/>
      <c r="L482" s="6"/>
      <c r="M482" s="4">
        <v>-18.59527</v>
      </c>
      <c r="N482" s="5">
        <v>0.69981956</v>
      </c>
      <c r="O482" s="6">
        <v>52.15235</v>
      </c>
      <c r="P482" s="2" t="s">
        <v>39</v>
      </c>
      <c r="Q482" s="7">
        <v>16.13703</v>
      </c>
      <c r="R482" s="2"/>
      <c r="S482" s="4">
        <v>0.74314</v>
      </c>
      <c r="T482" s="5">
        <v>0.03210567</v>
      </c>
      <c r="U482" s="4">
        <v>-0.74314</v>
      </c>
      <c r="V482" s="14">
        <v>-0.0342</v>
      </c>
      <c r="W482" s="5">
        <v>-0.6851</v>
      </c>
      <c r="X482" s="14">
        <v>-0.9167619</v>
      </c>
      <c r="Y482" s="2" t="s">
        <v>39</v>
      </c>
      <c r="Z482" s="15"/>
      <c r="AA482" s="15"/>
      <c r="AB482" s="27"/>
      <c r="AC482" s="8">
        <v>4.8848</v>
      </c>
      <c r="AD482" s="15"/>
      <c r="AE482" s="6">
        <v>-5.692388</v>
      </c>
      <c r="AF482" s="3">
        <v>0.0</v>
      </c>
      <c r="AG482" s="4">
        <v>103.96815</v>
      </c>
      <c r="AH482" s="4">
        <v>105.85166</v>
      </c>
      <c r="AI482" s="7">
        <v>0.79</v>
      </c>
      <c r="AJ482" s="7">
        <v>136.66</v>
      </c>
      <c r="AK482" s="7"/>
      <c r="AL482" s="2" t="s">
        <v>39</v>
      </c>
      <c r="AM482" s="2" t="s">
        <v>39</v>
      </c>
    </row>
    <row r="483">
      <c r="A483" s="46" t="s">
        <v>519</v>
      </c>
      <c r="B483" s="14">
        <v>0.2659</v>
      </c>
      <c r="C483" s="13">
        <v>0.0619</v>
      </c>
      <c r="D483" s="3"/>
      <c r="E483" s="4"/>
      <c r="F483" s="5"/>
      <c r="G483" s="3">
        <v>-0.066163905</v>
      </c>
      <c r="H483" s="5">
        <v>0.2694</v>
      </c>
      <c r="I483" s="5">
        <v>34.200714</v>
      </c>
      <c r="J483" s="5">
        <v>-28.83945</v>
      </c>
      <c r="K483" s="5"/>
      <c r="L483" s="6"/>
      <c r="M483" s="4">
        <v>-7.10213</v>
      </c>
      <c r="N483" s="5">
        <v>1.46976</v>
      </c>
      <c r="O483" s="6">
        <v>0.1968</v>
      </c>
      <c r="P483" s="5">
        <v>2.9613764</v>
      </c>
      <c r="Q483" s="7" t="s">
        <v>39</v>
      </c>
      <c r="R483" s="5"/>
      <c r="S483" s="4">
        <v>12.87987</v>
      </c>
      <c r="T483" s="5">
        <v>0.5715597</v>
      </c>
      <c r="U483" s="4">
        <v>-12.19212</v>
      </c>
      <c r="V483" s="14">
        <v>-1.1116</v>
      </c>
      <c r="W483" s="5">
        <v>-0.5436</v>
      </c>
      <c r="X483" s="14">
        <v>-0.85905313</v>
      </c>
      <c r="Y483" s="14">
        <v>-0.6991328</v>
      </c>
      <c r="Z483" s="15"/>
      <c r="AA483" s="15"/>
      <c r="AB483" s="8">
        <v>1255.2924</v>
      </c>
      <c r="AC483" s="8">
        <v>30.2478</v>
      </c>
      <c r="AD483" s="6">
        <v>-41.937004</v>
      </c>
      <c r="AE483" s="6">
        <v>-45.2808</v>
      </c>
      <c r="AF483" s="3">
        <v>0.0</v>
      </c>
      <c r="AG483" s="4">
        <v>279.11826</v>
      </c>
      <c r="AH483" s="4">
        <v>298.4214</v>
      </c>
      <c r="AI483" s="7">
        <v>2.79</v>
      </c>
      <c r="AJ483" s="7">
        <v>117.77</v>
      </c>
      <c r="AK483" s="7"/>
      <c r="AL483" s="14">
        <v>0.4035941</v>
      </c>
      <c r="AM483" s="14">
        <v>-0.11433343</v>
      </c>
    </row>
    <row r="484">
      <c r="A484" s="46" t="s">
        <v>520</v>
      </c>
      <c r="B484" s="14">
        <v>5.4545</v>
      </c>
      <c r="C484" s="13">
        <v>0.8388815</v>
      </c>
      <c r="D484" s="2"/>
      <c r="E484" s="4"/>
      <c r="F484" s="5"/>
      <c r="G484" s="3">
        <v>0.18631183</v>
      </c>
      <c r="H484" s="5">
        <v>-0.010250252</v>
      </c>
      <c r="I484" s="2">
        <v>1.6240095</v>
      </c>
      <c r="J484" s="2" t="s">
        <v>39</v>
      </c>
      <c r="K484" s="5"/>
      <c r="L484" s="6"/>
      <c r="M484" s="4">
        <v>-28.40258</v>
      </c>
      <c r="N484" s="5">
        <v>2.654603</v>
      </c>
      <c r="O484" s="6">
        <v>3.7424827</v>
      </c>
      <c r="P484" s="2">
        <v>2.0683472</v>
      </c>
      <c r="Q484" s="7">
        <v>2.00872</v>
      </c>
      <c r="R484" s="2"/>
      <c r="S484" s="4">
        <v>11.4599</v>
      </c>
      <c r="T484" s="5">
        <v>0.18188028</v>
      </c>
      <c r="U484" s="4">
        <v>-11.31932</v>
      </c>
      <c r="V484" s="14">
        <v>-1.3424</v>
      </c>
      <c r="W484" s="5">
        <v>-0.347</v>
      </c>
      <c r="X484" s="14">
        <v>-2.1846473</v>
      </c>
      <c r="Y484" s="2" t="s">
        <v>39</v>
      </c>
      <c r="Z484" s="15"/>
      <c r="AA484" s="6">
        <v>13.67314</v>
      </c>
      <c r="AB484" s="8">
        <v>59.509506</v>
      </c>
      <c r="AC484" s="8">
        <v>40.864</v>
      </c>
      <c r="AD484" s="15"/>
      <c r="AE484" s="6">
        <v>-11.029811</v>
      </c>
      <c r="AF484" s="3">
        <v>0.0</v>
      </c>
      <c r="AG484" s="4">
        <v>300.1611</v>
      </c>
      <c r="AH484" s="4">
        <v>313.2753</v>
      </c>
      <c r="AI484" s="7">
        <v>1.9</v>
      </c>
      <c r="AJ484" s="7">
        <v>173.58</v>
      </c>
      <c r="AK484" s="7"/>
      <c r="AL484" s="2" t="s">
        <v>39</v>
      </c>
      <c r="AM484" s="2" t="s">
        <v>39</v>
      </c>
    </row>
    <row r="485">
      <c r="A485" s="46" t="s">
        <v>521</v>
      </c>
      <c r="B485" s="14">
        <v>14.25469</v>
      </c>
      <c r="C485" s="13">
        <v>4.1877</v>
      </c>
      <c r="D485" s="3"/>
      <c r="E485" s="4"/>
      <c r="F485" s="5"/>
      <c r="G485" s="3">
        <v>-0.08801866</v>
      </c>
      <c r="H485" s="5">
        <v>0.6496</v>
      </c>
      <c r="I485" s="5">
        <v>0.31554806</v>
      </c>
      <c r="J485" s="5">
        <v>-0.06337984</v>
      </c>
      <c r="K485" s="5"/>
      <c r="L485" s="6"/>
      <c r="M485" s="4">
        <v>-0.74642</v>
      </c>
      <c r="N485" s="5">
        <v>0.1815184</v>
      </c>
      <c r="O485" s="6">
        <v>5.8</v>
      </c>
      <c r="P485" s="5">
        <v>0.0062751276</v>
      </c>
      <c r="Q485" s="7">
        <v>0.09158</v>
      </c>
      <c r="R485" s="5"/>
      <c r="S485" s="4" t="s">
        <v>39</v>
      </c>
      <c r="T485" s="5">
        <v>0.052411832</v>
      </c>
      <c r="U485" s="4">
        <v>2.74765</v>
      </c>
      <c r="V485" s="14">
        <v>0.2199</v>
      </c>
      <c r="W485" s="5">
        <v>-0.2105</v>
      </c>
      <c r="X485" s="14">
        <v>-0.31050476</v>
      </c>
      <c r="Y485" s="14">
        <v>-0.072305664</v>
      </c>
      <c r="Z485" s="6"/>
      <c r="AA485" s="15"/>
      <c r="AB485" s="8">
        <v>2.6928382</v>
      </c>
      <c r="AC485" s="8">
        <v>3.1322</v>
      </c>
      <c r="AD485" s="6">
        <v>-45.52858</v>
      </c>
      <c r="AE485" s="6">
        <v>-55.10738</v>
      </c>
      <c r="AF485" s="3">
        <v>0.0</v>
      </c>
      <c r="AG485" s="4">
        <v>36.060062</v>
      </c>
      <c r="AH485" s="4">
        <v>41.13325</v>
      </c>
      <c r="AI485" s="7">
        <v>0.33</v>
      </c>
      <c r="AJ485" s="7">
        <v>116.32</v>
      </c>
      <c r="AK485" s="7"/>
      <c r="AL485" s="14">
        <v>-0.78755164</v>
      </c>
      <c r="AM485" s="14">
        <v>-0.2736929</v>
      </c>
    </row>
    <row r="486">
      <c r="A486" s="46" t="s">
        <v>522</v>
      </c>
      <c r="B486" s="14">
        <v>0.0</v>
      </c>
      <c r="C486" s="13">
        <v>0.8388815</v>
      </c>
      <c r="D486" s="2"/>
      <c r="E486" s="4"/>
      <c r="F486" s="5"/>
      <c r="G486" s="3">
        <v>-0.53234714</v>
      </c>
      <c r="H486" s="5">
        <v>0.7665954</v>
      </c>
      <c r="I486" s="2" t="s">
        <v>39</v>
      </c>
      <c r="J486" s="2" t="s">
        <v>39</v>
      </c>
      <c r="K486" s="5"/>
      <c r="L486" s="6"/>
      <c r="M486" s="4">
        <v>0.34791</v>
      </c>
      <c r="N486" s="5">
        <v>-0.414218</v>
      </c>
      <c r="O486" s="6">
        <v>52.15235</v>
      </c>
      <c r="P486" s="2" t="s">
        <v>39</v>
      </c>
      <c r="Q486" s="7">
        <v>0.33243</v>
      </c>
      <c r="R486" s="2"/>
      <c r="S486" s="4" t="s">
        <v>39</v>
      </c>
      <c r="T486" s="5">
        <v>0.11713476</v>
      </c>
      <c r="U486" s="4">
        <v>-0.70584</v>
      </c>
      <c r="V486" s="14">
        <v>-0.1391</v>
      </c>
      <c r="W486" s="5">
        <v>-0.013</v>
      </c>
      <c r="X486" s="14">
        <v>-0.014391958</v>
      </c>
      <c r="Y486" s="2" t="s">
        <v>39</v>
      </c>
      <c r="Z486" s="15"/>
      <c r="AA486" s="15"/>
      <c r="AB486" s="27"/>
      <c r="AC486" s="8">
        <v>2.0692</v>
      </c>
      <c r="AD486" s="15"/>
      <c r="AE486" s="6">
        <v>29.091648</v>
      </c>
      <c r="AF486" s="3">
        <v>0.0</v>
      </c>
      <c r="AG486" s="4">
        <v>15.824519</v>
      </c>
      <c r="AH486" s="4">
        <v>14.053391</v>
      </c>
      <c r="AI486" s="7">
        <v>0.305</v>
      </c>
      <c r="AJ486" s="7">
        <v>49.29</v>
      </c>
      <c r="AK486" s="7"/>
      <c r="AL486" s="2" t="s">
        <v>39</v>
      </c>
      <c r="AM486" s="2" t="s">
        <v>39</v>
      </c>
    </row>
    <row r="487">
      <c r="A487" s="9" t="s">
        <v>523</v>
      </c>
      <c r="B487" s="16">
        <v>4.18541</v>
      </c>
      <c r="C487" s="29">
        <v>-0.2867</v>
      </c>
      <c r="D487" s="30"/>
      <c r="E487" s="16"/>
      <c r="F487" s="20"/>
      <c r="G487" s="30">
        <v>-0.05774857</v>
      </c>
      <c r="H487" s="20">
        <v>0.6832</v>
      </c>
      <c r="I487" s="20">
        <v>1.1811723</v>
      </c>
      <c r="J487" s="20">
        <v>-0.7795079</v>
      </c>
      <c r="K487" s="20"/>
      <c r="L487" s="21"/>
      <c r="M487" s="16">
        <v>-3.36512</v>
      </c>
      <c r="N487" s="20">
        <v>0.99536204</v>
      </c>
      <c r="O487" s="21">
        <v>167.9406</v>
      </c>
      <c r="P487" s="20">
        <v>0.0037821862</v>
      </c>
      <c r="Q487" s="22">
        <v>1.52518</v>
      </c>
      <c r="R487" s="20"/>
      <c r="S487" s="16">
        <v>0.33205</v>
      </c>
      <c r="T487" s="20">
        <v>0.23562847</v>
      </c>
      <c r="U487" s="16">
        <v>4.25008</v>
      </c>
      <c r="V487" s="20">
        <v>-2.9145</v>
      </c>
      <c r="W487" s="20">
        <v>-1.6608</v>
      </c>
      <c r="X487" s="20">
        <v>0.5913434</v>
      </c>
      <c r="Y487" s="20">
        <v>0.5643123</v>
      </c>
      <c r="Z487" s="32"/>
      <c r="AA487" s="21" t="s">
        <v>39</v>
      </c>
      <c r="AB487" s="23">
        <v>0.081867725</v>
      </c>
      <c r="AC487" s="23">
        <v>0.4969</v>
      </c>
      <c r="AD487" s="21">
        <v>-1.4050976</v>
      </c>
      <c r="AE487" s="21">
        <v>-1.3659815</v>
      </c>
      <c r="AF487" s="30">
        <v>0.0</v>
      </c>
      <c r="AG487" s="16">
        <v>0.34</v>
      </c>
      <c r="AH487" s="16">
        <v>4.59273</v>
      </c>
      <c r="AI487" s="22" t="s">
        <v>39</v>
      </c>
      <c r="AJ487" s="22">
        <v>68.53</v>
      </c>
      <c r="AK487" s="34"/>
      <c r="AL487" s="34">
        <v>-0.07603687</v>
      </c>
      <c r="AM487" s="34">
        <v>-0.04683511</v>
      </c>
      <c r="AN487" s="24"/>
      <c r="AO487" s="24"/>
      <c r="AP487" s="24"/>
      <c r="AQ487" s="24"/>
      <c r="AR487" s="24"/>
      <c r="AS487" s="24"/>
      <c r="AT487" s="24"/>
    </row>
    <row r="488">
      <c r="A488" s="50" t="s">
        <v>524</v>
      </c>
      <c r="B488" s="4">
        <v>98.16733</v>
      </c>
      <c r="C488" s="13">
        <v>0.1338</v>
      </c>
      <c r="D488" s="3"/>
      <c r="E488" s="4"/>
      <c r="F488" s="5"/>
      <c r="G488" s="3">
        <v>-0.8410803</v>
      </c>
      <c r="H488" s="5">
        <v>0.8092</v>
      </c>
      <c r="I488" s="5">
        <v>0.34636799</v>
      </c>
      <c r="J488" s="5">
        <v>0.21427903</v>
      </c>
      <c r="K488" s="5"/>
      <c r="L488" s="6"/>
      <c r="M488" s="4">
        <v>12.18352</v>
      </c>
      <c r="N488" s="5">
        <v>0.5744505</v>
      </c>
      <c r="O488" s="6">
        <v>49.3875</v>
      </c>
      <c r="P488" s="5">
        <v>0.007491698</v>
      </c>
      <c r="Q488" s="7">
        <v>24.6808</v>
      </c>
      <c r="R488" s="5"/>
      <c r="S488" s="4">
        <v>81.439</v>
      </c>
      <c r="T488" s="5">
        <v>0.33416212</v>
      </c>
      <c r="U488" s="4">
        <v>-122.08023</v>
      </c>
      <c r="V488" s="5">
        <v>-0.4662</v>
      </c>
      <c r="W488" s="5">
        <v>0.0103</v>
      </c>
      <c r="X488" s="5">
        <v>0.010808622</v>
      </c>
      <c r="Y488" s="5">
        <v>0.08032075</v>
      </c>
      <c r="Z488" s="6">
        <v>201.5794</v>
      </c>
      <c r="AA488" s="6">
        <v>135.1755</v>
      </c>
      <c r="AB488" s="8">
        <v>5.812575</v>
      </c>
      <c r="AC488" s="8">
        <v>2.1171</v>
      </c>
      <c r="AD488" s="6">
        <v>21.322582</v>
      </c>
      <c r="AE488" s="6">
        <v>36.814117</v>
      </c>
      <c r="AF488" s="3">
        <v>0.0</v>
      </c>
      <c r="AG488" s="4">
        <v>555.0625</v>
      </c>
      <c r="AH488" s="4">
        <v>448.5248</v>
      </c>
      <c r="AI488" s="7">
        <v>8.79</v>
      </c>
      <c r="AJ488" s="7">
        <v>63.12</v>
      </c>
      <c r="AK488" s="14"/>
      <c r="AL488" s="14">
        <v>0.38937637</v>
      </c>
      <c r="AM488" s="14">
        <v>0.7024203</v>
      </c>
    </row>
    <row r="489">
      <c r="A489" s="46" t="s">
        <v>525</v>
      </c>
      <c r="B489" s="4">
        <v>275.032</v>
      </c>
      <c r="C489" s="13">
        <v>-0.117</v>
      </c>
      <c r="D489" s="3"/>
      <c r="E489" s="4"/>
      <c r="F489" s="5"/>
      <c r="G489" s="3">
        <v>1.3432561</v>
      </c>
      <c r="H489" s="5">
        <v>0.3823</v>
      </c>
      <c r="I489" s="5">
        <v>0.2315367</v>
      </c>
      <c r="J489" s="5">
        <v>0.020801216</v>
      </c>
      <c r="K489" s="5"/>
      <c r="L489" s="6"/>
      <c r="M489" s="4">
        <v>2.439</v>
      </c>
      <c r="N489" s="5">
        <v>-0.20313151</v>
      </c>
      <c r="O489" s="6">
        <v>1.3823</v>
      </c>
      <c r="P489" s="5">
        <v>0.12545449</v>
      </c>
      <c r="Q489" s="7">
        <v>46.651</v>
      </c>
      <c r="R489" s="5"/>
      <c r="S489" s="4" t="s">
        <v>39</v>
      </c>
      <c r="T489" s="5">
        <v>0.02553128</v>
      </c>
      <c r="U489" s="4">
        <v>60.703</v>
      </c>
      <c r="V489" s="5">
        <v>0.2835</v>
      </c>
      <c r="W489" s="5">
        <v>-0.0563</v>
      </c>
      <c r="X489" s="5">
        <v>-0.092020646</v>
      </c>
      <c r="Y489" s="5">
        <v>0.026719287</v>
      </c>
      <c r="Z489" s="6"/>
      <c r="AA489" s="6">
        <v>27.50275</v>
      </c>
      <c r="AB489" s="8">
        <v>0.8838971</v>
      </c>
      <c r="AC489" s="8">
        <v>1.1356</v>
      </c>
      <c r="AD489" s="6">
        <v>53.10313</v>
      </c>
      <c r="AE489" s="6">
        <v>124.56048</v>
      </c>
      <c r="AF489" s="3">
        <v>0.0</v>
      </c>
      <c r="AG489" s="4">
        <v>243.14595</v>
      </c>
      <c r="AH489" s="4">
        <v>303.803</v>
      </c>
      <c r="AI489" s="7">
        <v>9.52</v>
      </c>
      <c r="AJ489" s="7">
        <v>24.31</v>
      </c>
      <c r="AK489" s="14"/>
      <c r="AL489" s="14">
        <v>-0.8943978</v>
      </c>
      <c r="AM489" s="14">
        <v>-0.20389138</v>
      </c>
    </row>
    <row r="490">
      <c r="A490" s="50" t="s">
        <v>526</v>
      </c>
      <c r="B490" s="4">
        <v>63.191</v>
      </c>
      <c r="C490" s="13">
        <v>-0.0489</v>
      </c>
      <c r="D490" s="3"/>
      <c r="E490" s="4"/>
      <c r="F490" s="5"/>
      <c r="G490" s="3">
        <v>-0.54754704</v>
      </c>
      <c r="H490" s="5">
        <v>0.5894</v>
      </c>
      <c r="I490" s="5">
        <v>0.31132597</v>
      </c>
      <c r="J490" s="5">
        <v>0.1592632</v>
      </c>
      <c r="K490" s="5"/>
      <c r="L490" s="6"/>
      <c r="M490" s="4">
        <v>8.665</v>
      </c>
      <c r="N490" s="5">
        <v>0.7710447</v>
      </c>
      <c r="O490" s="6">
        <v>125.7</v>
      </c>
      <c r="P490" s="5">
        <v>0.0010444525</v>
      </c>
      <c r="Q490" s="7">
        <v>7.112</v>
      </c>
      <c r="R490" s="5"/>
      <c r="S490" s="4">
        <v>14.544</v>
      </c>
      <c r="T490" s="5">
        <v>0.15442692</v>
      </c>
      <c r="U490" s="4">
        <v>4.997</v>
      </c>
      <c r="V490" s="5">
        <v>0.1534</v>
      </c>
      <c r="W490" s="5">
        <v>-0.0331</v>
      </c>
      <c r="X490" s="5">
        <v>-0.092465855</v>
      </c>
      <c r="Y490" s="5">
        <v>0.30885378</v>
      </c>
      <c r="Z490" s="15"/>
      <c r="AA490" s="6"/>
      <c r="AB490" s="8">
        <v>2.1320505</v>
      </c>
      <c r="AC490" s="8">
        <v>4.1328</v>
      </c>
      <c r="AD490" s="6">
        <v>13.883486</v>
      </c>
      <c r="AE490" s="6">
        <v>16.125032</v>
      </c>
      <c r="AF490" s="3">
        <v>0.006947413</v>
      </c>
      <c r="AG490" s="4">
        <v>131.39378</v>
      </c>
      <c r="AH490" s="4">
        <v>139.7234</v>
      </c>
      <c r="AI490" s="7">
        <v>5.66</v>
      </c>
      <c r="AJ490" s="7">
        <v>23.39</v>
      </c>
      <c r="AK490" s="14"/>
      <c r="AL490" s="14">
        <v>7.804899</v>
      </c>
      <c r="AM490" s="14">
        <v>-0.009387888</v>
      </c>
    </row>
    <row r="491">
      <c r="A491" s="50" t="s">
        <v>527</v>
      </c>
      <c r="B491" s="4">
        <v>227.36</v>
      </c>
      <c r="C491" s="13">
        <v>-0.0697</v>
      </c>
      <c r="D491" s="3"/>
      <c r="E491" s="4"/>
      <c r="F491" s="5"/>
      <c r="G491" s="3">
        <v>1.391581</v>
      </c>
      <c r="H491" s="5">
        <v>0.6922</v>
      </c>
      <c r="I491" s="5">
        <v>0.343253</v>
      </c>
      <c r="J491" s="5">
        <v>0.34939304</v>
      </c>
      <c r="K491" s="5"/>
      <c r="L491" s="6"/>
      <c r="M491" s="4">
        <v>26.165</v>
      </c>
      <c r="N491" s="5">
        <v>0.68679947</v>
      </c>
      <c r="O491" s="6">
        <v>6.5598</v>
      </c>
      <c r="P491" s="5">
        <v>0.037086558</v>
      </c>
      <c r="Q491" s="7">
        <v>42.12</v>
      </c>
      <c r="R491" s="5"/>
      <c r="S491" s="4">
        <v>15.683</v>
      </c>
      <c r="T491" s="5">
        <v>0.046560165</v>
      </c>
      <c r="U491" s="4">
        <v>34.912</v>
      </c>
      <c r="V491" s="5">
        <v>0.1388</v>
      </c>
      <c r="W491" s="5">
        <v>-0.0153</v>
      </c>
      <c r="X491" s="5">
        <v>-0.021623535</v>
      </c>
      <c r="Y491" s="5">
        <v>0.3159335</v>
      </c>
      <c r="Z491" s="15"/>
      <c r="AA491" s="15"/>
      <c r="AB491" s="8">
        <v>0.70334333</v>
      </c>
      <c r="AC491" s="8">
        <v>0.6358</v>
      </c>
      <c r="AD491" s="6">
        <v>2.4525306</v>
      </c>
      <c r="AE491" s="6">
        <v>7.4459825</v>
      </c>
      <c r="AF491" s="3">
        <v>0.0</v>
      </c>
      <c r="AG491" s="4">
        <v>221.36961</v>
      </c>
      <c r="AH491" s="4">
        <v>270.5133</v>
      </c>
      <c r="AI491" s="7">
        <v>6.75</v>
      </c>
      <c r="AJ491" s="7">
        <v>33.14</v>
      </c>
      <c r="AK491" s="14"/>
      <c r="AL491" s="14">
        <v>-0.01746444</v>
      </c>
      <c r="AM491" s="14">
        <v>0.27014968</v>
      </c>
    </row>
    <row r="492">
      <c r="A492" s="50" t="s">
        <v>528</v>
      </c>
      <c r="B492" s="4">
        <v>59.99576</v>
      </c>
      <c r="C492" s="13">
        <v>0.3327</v>
      </c>
      <c r="D492" s="3"/>
      <c r="E492" s="4"/>
      <c r="F492" s="5"/>
      <c r="G492" s="3">
        <v>-0.43076998</v>
      </c>
      <c r="H492" s="5">
        <v>0.752</v>
      </c>
      <c r="I492" s="5">
        <v>0.5460591</v>
      </c>
      <c r="J492" s="5">
        <v>0.27389902</v>
      </c>
      <c r="K492" s="5"/>
      <c r="L492" s="6"/>
      <c r="M492" s="4">
        <v>-7.32346</v>
      </c>
      <c r="N492" s="5">
        <v>0.88616896</v>
      </c>
      <c r="O492" s="6">
        <v>52.15235</v>
      </c>
      <c r="P492" s="5">
        <v>0.35883403</v>
      </c>
      <c r="Q492" s="7">
        <v>20.6924</v>
      </c>
      <c r="R492" s="5"/>
      <c r="S492" s="4">
        <v>59.83838</v>
      </c>
      <c r="T492" s="5">
        <v>0.4542052</v>
      </c>
      <c r="U492" s="4">
        <v>-29.83859</v>
      </c>
      <c r="V492" s="5">
        <v>-0.4505</v>
      </c>
      <c r="W492" s="5">
        <v>-0.009</v>
      </c>
      <c r="X492" s="5">
        <v>-0.01799132</v>
      </c>
      <c r="Y492" s="5">
        <v>0.24810334</v>
      </c>
      <c r="Z492" s="6"/>
      <c r="AA492" s="15"/>
      <c r="AB492" s="8">
        <v>7.866101</v>
      </c>
      <c r="AC492" s="8">
        <v>7.125</v>
      </c>
      <c r="AD492" s="6">
        <v>26.90317</v>
      </c>
      <c r="AE492" s="6">
        <v>-60.366875</v>
      </c>
      <c r="AF492" s="3">
        <v>0.0</v>
      </c>
      <c r="AG492" s="4">
        <v>489.07407</v>
      </c>
      <c r="AH492" s="4">
        <v>442.0944</v>
      </c>
      <c r="AI492" s="7">
        <v>4.84</v>
      </c>
      <c r="AJ492" s="7">
        <v>95.34</v>
      </c>
      <c r="AK492" s="14"/>
      <c r="AL492" s="14">
        <v>0.7641278</v>
      </c>
      <c r="AM492" s="14">
        <v>0.8583435</v>
      </c>
    </row>
    <row r="493">
      <c r="A493" s="46" t="s">
        <v>529</v>
      </c>
      <c r="B493" s="4">
        <v>105.548</v>
      </c>
      <c r="C493" s="13">
        <v>0.0748</v>
      </c>
      <c r="D493" s="3"/>
      <c r="E493" s="4"/>
      <c r="F493" s="5"/>
      <c r="G493" s="3">
        <v>-0.12609325</v>
      </c>
      <c r="H493" s="5">
        <v>0.5537</v>
      </c>
      <c r="I493" s="5">
        <v>0.42174175</v>
      </c>
      <c r="J493" s="5">
        <v>0.12846288</v>
      </c>
      <c r="K493" s="5"/>
      <c r="L493" s="6"/>
      <c r="M493" s="4">
        <v>-1.901</v>
      </c>
      <c r="N493" s="5">
        <v>-0.94718486</v>
      </c>
      <c r="O493" s="6">
        <v>52.15235</v>
      </c>
      <c r="P493" s="5">
        <v>0.13396749</v>
      </c>
      <c r="Q493" s="7" t="s">
        <v>39</v>
      </c>
      <c r="R493" s="5"/>
      <c r="S493" s="4" t="s">
        <v>39</v>
      </c>
      <c r="T493" s="5">
        <v>0.030090451</v>
      </c>
      <c r="U493" s="4">
        <v>4.149</v>
      </c>
      <c r="V493" s="5">
        <v>0.0648</v>
      </c>
      <c r="W493" s="5">
        <v>-0.0721</v>
      </c>
      <c r="X493" s="5">
        <v>-0.1163993</v>
      </c>
      <c r="Y493" s="5">
        <v>0.21178988</v>
      </c>
      <c r="Z493" s="15"/>
      <c r="AA493" s="6"/>
      <c r="AB493" s="8">
        <v>0.5267747</v>
      </c>
      <c r="AC493" s="8">
        <v>0.859</v>
      </c>
      <c r="AD493" s="6">
        <v>4.4065948</v>
      </c>
      <c r="AE493" s="6">
        <v>-31.43031</v>
      </c>
      <c r="AF493" s="3">
        <v>0.0</v>
      </c>
      <c r="AG493" s="4">
        <v>78.89338</v>
      </c>
      <c r="AH493" s="4">
        <v>96.60166</v>
      </c>
      <c r="AI493" s="7">
        <v>3.4</v>
      </c>
      <c r="AJ493" s="7">
        <v>25.04</v>
      </c>
      <c r="AK493" s="14"/>
      <c r="AL493" s="14">
        <v>0.08316025</v>
      </c>
      <c r="AM493" s="14">
        <v>1.2649735</v>
      </c>
    </row>
    <row r="494">
      <c r="A494" s="46" t="s">
        <v>530</v>
      </c>
      <c r="B494" s="4">
        <v>127.61133</v>
      </c>
      <c r="C494" s="13">
        <v>-0.0556</v>
      </c>
      <c r="D494" s="3"/>
      <c r="E494" s="4"/>
      <c r="F494" s="5"/>
      <c r="G494" s="3">
        <v>-0.18524031</v>
      </c>
      <c r="H494" s="5">
        <v>0.7248</v>
      </c>
      <c r="I494" s="5">
        <v>0.52090114</v>
      </c>
      <c r="J494" s="5">
        <v>0.0720599</v>
      </c>
      <c r="K494" s="5"/>
      <c r="L494" s="6"/>
      <c r="M494" s="4">
        <v>1.856</v>
      </c>
      <c r="N494" s="5">
        <v>0.14266092</v>
      </c>
      <c r="O494" s="6">
        <v>2.309</v>
      </c>
      <c r="P494" s="5">
        <v>0.016394233</v>
      </c>
      <c r="Q494" s="7">
        <v>29.30627</v>
      </c>
      <c r="R494" s="5"/>
      <c r="S494" s="4">
        <v>10.88327</v>
      </c>
      <c r="T494" s="5">
        <v>0.07822979</v>
      </c>
      <c r="U494" s="4">
        <v>4.27557</v>
      </c>
      <c r="V494" s="5">
        <v>0.0464</v>
      </c>
      <c r="W494" s="5">
        <v>-0.0087</v>
      </c>
      <c r="X494" s="5">
        <v>-0.013417992</v>
      </c>
      <c r="Y494" s="5">
        <v>0.0998578</v>
      </c>
      <c r="Z494" s="6"/>
      <c r="AA494" s="6">
        <v>31.513933</v>
      </c>
      <c r="AB494" s="8">
        <v>1.218757</v>
      </c>
      <c r="AC494" s="8">
        <v>1.633</v>
      </c>
      <c r="AD494" s="6">
        <v>17.378021</v>
      </c>
      <c r="AE494" s="6">
        <v>86.10042</v>
      </c>
      <c r="AF494" s="3">
        <v>0.0</v>
      </c>
      <c r="AG494" s="4">
        <v>147.11835</v>
      </c>
      <c r="AH494" s="4">
        <v>159.80237</v>
      </c>
      <c r="AI494" s="7">
        <v>5.69</v>
      </c>
      <c r="AJ494" s="7">
        <v>27.19</v>
      </c>
      <c r="AK494" s="14"/>
      <c r="AL494" s="14">
        <v>-0.60777515</v>
      </c>
      <c r="AM494" s="14">
        <v>-0.03378883</v>
      </c>
    </row>
    <row r="495">
      <c r="A495" s="46" t="s">
        <v>531</v>
      </c>
      <c r="B495" s="4">
        <v>8.2478</v>
      </c>
      <c r="C495" s="13">
        <v>0.2953</v>
      </c>
      <c r="D495" s="3"/>
      <c r="E495" s="4"/>
      <c r="F495" s="5"/>
      <c r="G495" s="3">
        <v>-0.14708623</v>
      </c>
      <c r="H495" s="5">
        <v>0.3473</v>
      </c>
      <c r="I495" s="5">
        <v>0.63302577</v>
      </c>
      <c r="J495" s="5">
        <v>0.11019181</v>
      </c>
      <c r="K495" s="5"/>
      <c r="L495" s="6"/>
      <c r="M495" s="4">
        <v>-0.9628</v>
      </c>
      <c r="N495" s="5">
        <v>8.530923</v>
      </c>
      <c r="O495" s="6">
        <v>12.0718</v>
      </c>
      <c r="P495" s="5">
        <v>3.9991803E-4</v>
      </c>
      <c r="Q495" s="7">
        <v>0.25115</v>
      </c>
      <c r="R495" s="5"/>
      <c r="S495" s="4">
        <v>0.14675</v>
      </c>
      <c r="T495" s="5">
        <v>0.08762711</v>
      </c>
      <c r="U495" s="4">
        <v>7.31077</v>
      </c>
      <c r="V495" s="5">
        <v>-2.7115</v>
      </c>
      <c r="W495" s="5">
        <v>-1.849</v>
      </c>
      <c r="X495" s="5">
        <v>0.13576359</v>
      </c>
      <c r="Y495" s="5">
        <v>-0.11346487</v>
      </c>
      <c r="Z495" s="15"/>
      <c r="AA495" s="6" t="s">
        <v>39</v>
      </c>
      <c r="AB495" s="8">
        <v>0.5256506</v>
      </c>
      <c r="AC495" s="8">
        <v>7.4378</v>
      </c>
      <c r="AD495" s="6">
        <v>12.814391</v>
      </c>
      <c r="AE495" s="6">
        <v>-12.0962105</v>
      </c>
      <c r="AF495" s="3">
        <v>0.0</v>
      </c>
      <c r="AG495" s="4">
        <v>5.844971</v>
      </c>
      <c r="AH495" s="4">
        <v>16.053165</v>
      </c>
      <c r="AI495" s="7">
        <v>2.35</v>
      </c>
      <c r="AJ495" s="7">
        <v>2.49</v>
      </c>
      <c r="AK495" s="14"/>
      <c r="AL495" s="14">
        <v>-1.3051488</v>
      </c>
      <c r="AM495" s="14">
        <v>0.63499767</v>
      </c>
    </row>
    <row r="496">
      <c r="A496" s="46" t="s">
        <v>532</v>
      </c>
      <c r="B496" s="4">
        <v>101.925</v>
      </c>
      <c r="C496" s="13">
        <v>0.1177</v>
      </c>
      <c r="D496" s="3"/>
      <c r="E496" s="4"/>
      <c r="F496" s="5"/>
      <c r="G496" s="3">
        <v>0.021783667</v>
      </c>
      <c r="H496" s="5">
        <v>0.5587</v>
      </c>
      <c r="I496" s="5">
        <v>0.33002698</v>
      </c>
      <c r="J496" s="5">
        <v>0.19115035</v>
      </c>
      <c r="K496" s="5"/>
      <c r="L496" s="6"/>
      <c r="M496" s="4">
        <v>-30.553</v>
      </c>
      <c r="N496" s="5">
        <v>2.7542593</v>
      </c>
      <c r="O496" s="6">
        <v>1.815</v>
      </c>
      <c r="P496" s="5">
        <v>0.19340691</v>
      </c>
      <c r="Q496" s="7">
        <v>7.476</v>
      </c>
      <c r="R496" s="5"/>
      <c r="S496" s="4">
        <v>20.393</v>
      </c>
      <c r="T496" s="5">
        <v>0.41992685</v>
      </c>
      <c r="U496" s="4">
        <v>-88.603</v>
      </c>
      <c r="V496" s="5">
        <v>-0.3757</v>
      </c>
      <c r="W496" s="5">
        <v>0.0797</v>
      </c>
      <c r="X496" s="5">
        <v>0.06987462</v>
      </c>
      <c r="Y496" s="5">
        <v>0.08260724</v>
      </c>
      <c r="Z496" s="6">
        <v>161.81578</v>
      </c>
      <c r="AA496" s="6">
        <v>193.20389</v>
      </c>
      <c r="AB496" s="8">
        <v>26.163591</v>
      </c>
      <c r="AC496" s="8">
        <v>11.3067</v>
      </c>
      <c r="AD496" s="6">
        <v>132.32669</v>
      </c>
      <c r="AE496" s="6">
        <v>-84.38193</v>
      </c>
      <c r="AF496" s="3">
        <v>0.0</v>
      </c>
      <c r="AG496" s="4">
        <v>2439.8794</v>
      </c>
      <c r="AH496" s="4">
        <v>2578.121</v>
      </c>
      <c r="AI496" s="7">
        <v>7.94</v>
      </c>
      <c r="AJ496" s="7">
        <v>306.52</v>
      </c>
      <c r="AK496" s="14"/>
      <c r="AL496" s="14">
        <v>-0.011516997</v>
      </c>
      <c r="AM496" s="14">
        <v>0.48238015</v>
      </c>
    </row>
    <row r="497">
      <c r="A497" s="46" t="s">
        <v>533</v>
      </c>
      <c r="B497" s="4">
        <v>0.91532</v>
      </c>
      <c r="C497" s="13">
        <v>22.2551</v>
      </c>
      <c r="D497" s="2"/>
      <c r="E497" s="4"/>
      <c r="F497" s="5"/>
      <c r="G497" s="3">
        <v>0.3890433</v>
      </c>
      <c r="H497" s="5">
        <v>0.4868</v>
      </c>
      <c r="I497" s="5">
        <v>8.529017</v>
      </c>
      <c r="J497" s="5">
        <v>-8.493063</v>
      </c>
      <c r="K497" s="5"/>
      <c r="L497" s="6"/>
      <c r="M497" s="4">
        <v>-5.91784</v>
      </c>
      <c r="N497" s="5">
        <v>0.84178245</v>
      </c>
      <c r="O497" s="6">
        <v>0.4823</v>
      </c>
      <c r="P497" s="5">
        <v>0.54400647</v>
      </c>
      <c r="Q497" s="7">
        <v>0.77761</v>
      </c>
      <c r="R497" s="5"/>
      <c r="S497" s="4">
        <v>0.3346</v>
      </c>
      <c r="T497" s="5">
        <v>0.019834036</v>
      </c>
      <c r="U497" s="4">
        <v>1.5538</v>
      </c>
      <c r="V497" s="5">
        <v>0.133</v>
      </c>
      <c r="W497" s="5">
        <v>-0.4504</v>
      </c>
      <c r="X497" s="5">
        <v>-0.70125276</v>
      </c>
      <c r="Y497" s="5">
        <v>-0.66521794</v>
      </c>
      <c r="Z497" s="15"/>
      <c r="AA497" s="15"/>
      <c r="AB497" s="8">
        <v>119.578545</v>
      </c>
      <c r="AC497" s="8">
        <v>9.366</v>
      </c>
      <c r="AD497" s="6">
        <v>-14.279429</v>
      </c>
      <c r="AE497" s="6">
        <v>-18.75793</v>
      </c>
      <c r="AF497" s="3">
        <v>0.0</v>
      </c>
      <c r="AG497" s="4">
        <v>109.45263</v>
      </c>
      <c r="AH497" s="4">
        <v>111.00643</v>
      </c>
      <c r="AI497" s="7">
        <v>1.21</v>
      </c>
      <c r="AJ497" s="7">
        <v>107.31</v>
      </c>
      <c r="AK497" s="14"/>
      <c r="AL497" s="14">
        <v>-0.22550805</v>
      </c>
      <c r="AM497" s="14">
        <v>0.38118857</v>
      </c>
    </row>
    <row r="498">
      <c r="A498" s="46" t="s">
        <v>534</v>
      </c>
      <c r="B498" s="4">
        <v>150.374</v>
      </c>
      <c r="C498" s="13">
        <v>0.1797</v>
      </c>
      <c r="D498" s="3"/>
      <c r="E498" s="4"/>
      <c r="F498" s="5"/>
      <c r="G498" s="3">
        <v>0.43651178</v>
      </c>
      <c r="H498" s="5">
        <v>0.4293</v>
      </c>
      <c r="I498" s="5">
        <v>0.32435793</v>
      </c>
      <c r="J498" s="5">
        <v>-0.026148137</v>
      </c>
      <c r="K498" s="5"/>
      <c r="L498" s="6"/>
      <c r="M498" s="4">
        <v>-7.389</v>
      </c>
      <c r="N498" s="5">
        <v>15.018292</v>
      </c>
      <c r="O498" s="6" t="s">
        <v>39</v>
      </c>
      <c r="P498" s="5">
        <v>0.058846608</v>
      </c>
      <c r="Q498" s="7">
        <v>19.711</v>
      </c>
      <c r="R498" s="5"/>
      <c r="S498" s="4" t="s">
        <v>39</v>
      </c>
      <c r="T498" s="5">
        <v>0.3969437</v>
      </c>
      <c r="U498" s="4">
        <v>-38.313</v>
      </c>
      <c r="V498" s="5">
        <v>-0.5446</v>
      </c>
      <c r="W498" s="5">
        <v>-0.0506</v>
      </c>
      <c r="X498" s="5">
        <v>-0.080861345</v>
      </c>
      <c r="Y498" s="5">
        <v>-0.055887997</v>
      </c>
      <c r="Z498" s="6"/>
      <c r="AA498" s="6"/>
      <c r="AB498" s="8">
        <v>0.35371274</v>
      </c>
      <c r="AC498" s="8">
        <v>0.7487</v>
      </c>
      <c r="AD498" s="6">
        <v>-3.7833672</v>
      </c>
      <c r="AE498" s="6">
        <v>-2.01329</v>
      </c>
      <c r="AF498" s="3">
        <v>0.0</v>
      </c>
      <c r="AG498" s="4">
        <v>57.319954</v>
      </c>
      <c r="AH498" s="4">
        <v>14.8762</v>
      </c>
      <c r="AI498" s="7">
        <v>1.02</v>
      </c>
      <c r="AJ498" s="7">
        <v>51.64</v>
      </c>
      <c r="AK498" s="14"/>
      <c r="AL498" s="14">
        <v>1.1991051</v>
      </c>
      <c r="AM498" s="14">
        <v>-0.43641737</v>
      </c>
    </row>
    <row r="499">
      <c r="A499" s="9" t="s">
        <v>535</v>
      </c>
      <c r="B499" s="4">
        <v>76.65342</v>
      </c>
      <c r="C499" s="13">
        <v>0.6261</v>
      </c>
      <c r="D499" s="3"/>
      <c r="E499" s="4"/>
      <c r="F499" s="5"/>
      <c r="G499" s="3">
        <v>0.75078356</v>
      </c>
      <c r="H499" s="5">
        <v>0.3576</v>
      </c>
      <c r="I499" s="5">
        <v>0.20823246</v>
      </c>
      <c r="J499" s="5">
        <v>0.17429307</v>
      </c>
      <c r="K499" s="5"/>
      <c r="L499" s="6"/>
      <c r="M499" s="4">
        <v>-6.19349</v>
      </c>
      <c r="N499" s="5">
        <v>-23.1368</v>
      </c>
      <c r="O499" s="6">
        <v>99.3684</v>
      </c>
      <c r="P499" s="5">
        <v>0.019427052</v>
      </c>
      <c r="Q499" s="7" t="s">
        <v>39</v>
      </c>
      <c r="R499" s="5"/>
      <c r="S499" s="4">
        <v>6.57773</v>
      </c>
      <c r="T499" s="5">
        <v>0.1487153</v>
      </c>
      <c r="U499" s="4">
        <v>-1.02643</v>
      </c>
      <c r="V499" s="5">
        <v>-0.0381</v>
      </c>
      <c r="W499" s="5">
        <v>0.2223</v>
      </c>
      <c r="X499" s="5">
        <v>0.28010273</v>
      </c>
      <c r="Y499" s="5">
        <v>0.49543545</v>
      </c>
      <c r="Z499" s="6">
        <v>7.9595785</v>
      </c>
      <c r="AA499" s="6">
        <v>6.4356437</v>
      </c>
      <c r="AB499" s="8">
        <v>0.7843331</v>
      </c>
      <c r="AC499" s="8">
        <v>2.2302</v>
      </c>
      <c r="AD499" s="6">
        <v>4.4232397</v>
      </c>
      <c r="AE499" s="6">
        <v>-9.54153</v>
      </c>
      <c r="AF499" s="3">
        <v>0.0</v>
      </c>
      <c r="AG499" s="4">
        <v>61.560333</v>
      </c>
      <c r="AH499" s="4">
        <v>59.09537</v>
      </c>
      <c r="AI499" s="7">
        <v>1.24</v>
      </c>
      <c r="AJ499" s="7">
        <v>47.34</v>
      </c>
      <c r="AK499" s="14"/>
      <c r="AL499" s="14">
        <v>0.7436295</v>
      </c>
      <c r="AM499" s="14">
        <v>0.58526605</v>
      </c>
    </row>
    <row r="500">
      <c r="A500" s="9" t="s">
        <v>536</v>
      </c>
      <c r="B500" s="4">
        <v>34.72902</v>
      </c>
      <c r="C500" s="13">
        <v>-0.2488</v>
      </c>
      <c r="D500" s="3"/>
      <c r="E500" s="4"/>
      <c r="F500" s="5"/>
      <c r="G500" s="3">
        <v>0.014506411</v>
      </c>
      <c r="H500" s="5">
        <v>0.2425</v>
      </c>
      <c r="I500" s="5">
        <v>0.15306565</v>
      </c>
      <c r="J500" s="5">
        <v>0.102621384</v>
      </c>
      <c r="K500" s="5"/>
      <c r="L500" s="6"/>
      <c r="M500" s="4">
        <v>2.22573</v>
      </c>
      <c r="N500" s="5">
        <v>0.43074283</v>
      </c>
      <c r="O500" s="6">
        <v>10.4745</v>
      </c>
      <c r="P500" s="5">
        <v>0.009928296</v>
      </c>
      <c r="Q500" s="7">
        <v>0.08597</v>
      </c>
      <c r="R500" s="5"/>
      <c r="S500" s="4">
        <v>5.90221</v>
      </c>
      <c r="T500" s="5">
        <v>0.30057845</v>
      </c>
      <c r="U500" s="4">
        <v>-5.26548</v>
      </c>
      <c r="V500" s="5">
        <v>-0.4318</v>
      </c>
      <c r="W500" s="5">
        <v>0.0757</v>
      </c>
      <c r="X500" s="5">
        <v>0.17302851</v>
      </c>
      <c r="Y500" s="5">
        <v>0.29223114</v>
      </c>
      <c r="Z500" s="6">
        <v>18.657799</v>
      </c>
      <c r="AA500" s="6">
        <v>12.623762</v>
      </c>
      <c r="AB500" s="8">
        <v>1.133678</v>
      </c>
      <c r="AC500" s="8">
        <v>3.2378</v>
      </c>
      <c r="AD500" s="6">
        <v>9.569752</v>
      </c>
      <c r="AE500" s="6">
        <v>15.323521</v>
      </c>
      <c r="AF500" s="3">
        <v>0.0</v>
      </c>
      <c r="AG500" s="4">
        <v>40.75417</v>
      </c>
      <c r="AH500" s="4">
        <v>34.10602</v>
      </c>
      <c r="AI500" s="7">
        <v>2.45</v>
      </c>
      <c r="AJ500" s="7">
        <v>16.07</v>
      </c>
      <c r="AK500" s="14"/>
      <c r="AL500" s="14">
        <v>-0.56432277</v>
      </c>
      <c r="AM500" s="14">
        <v>0.850911</v>
      </c>
    </row>
    <row r="501">
      <c r="A501" s="9" t="s">
        <v>537</v>
      </c>
      <c r="B501" s="4">
        <v>7.72264</v>
      </c>
      <c r="C501" s="13">
        <v>0.1805</v>
      </c>
      <c r="D501" s="3"/>
      <c r="E501" s="4"/>
      <c r="F501" s="5"/>
      <c r="G501" s="3">
        <v>0.17637728</v>
      </c>
      <c r="H501" s="5">
        <v>0.6431</v>
      </c>
      <c r="I501" s="5">
        <v>0.24733381</v>
      </c>
      <c r="J501" s="5">
        <v>0.39573902</v>
      </c>
      <c r="K501" s="5"/>
      <c r="L501" s="6"/>
      <c r="M501" s="4">
        <v>2.10613</v>
      </c>
      <c r="N501" s="5">
        <v>0.9151596</v>
      </c>
      <c r="O501" s="6">
        <v>154.0</v>
      </c>
      <c r="P501" s="5">
        <v>0.001246983</v>
      </c>
      <c r="Q501" s="7" t="s">
        <v>39</v>
      </c>
      <c r="R501" s="5"/>
      <c r="S501" s="4">
        <v>1.03558</v>
      </c>
      <c r="T501" s="5">
        <v>0.0925563</v>
      </c>
      <c r="U501" s="4">
        <v>-1.03558</v>
      </c>
      <c r="V501" s="5">
        <v>-0.1015</v>
      </c>
      <c r="W501" s="5">
        <v>0.2334</v>
      </c>
      <c r="X501" s="5">
        <v>0.23795141</v>
      </c>
      <c r="Y501" s="5">
        <v>0.29940474</v>
      </c>
      <c r="Z501" s="6">
        <v>15.295013</v>
      </c>
      <c r="AA501" s="6" t="s">
        <v>39</v>
      </c>
      <c r="AB501" s="8">
        <v>4.810479</v>
      </c>
      <c r="AC501" s="8">
        <v>3.6414</v>
      </c>
      <c r="AD501" s="6">
        <v>11.816834</v>
      </c>
      <c r="AE501" s="6">
        <v>17.147099</v>
      </c>
      <c r="AF501" s="3">
        <v>0.0</v>
      </c>
      <c r="AG501" s="4">
        <v>37.16878</v>
      </c>
      <c r="AH501" s="4">
        <v>36.11402</v>
      </c>
      <c r="AI501" s="7">
        <v>1.3</v>
      </c>
      <c r="AJ501" s="7">
        <v>26.92</v>
      </c>
      <c r="AK501" s="14"/>
      <c r="AL501" s="14">
        <v>0.26157382</v>
      </c>
      <c r="AM501" s="14">
        <v>0.1622069</v>
      </c>
    </row>
    <row r="502">
      <c r="A502" s="46" t="s">
        <v>538</v>
      </c>
      <c r="B502" s="4">
        <v>155.583</v>
      </c>
      <c r="C502" s="11">
        <v>-0.1001</v>
      </c>
      <c r="D502" s="2">
        <v>-0.022911623</v>
      </c>
      <c r="E502" s="4">
        <v>-0.1682954</v>
      </c>
      <c r="F502" s="2">
        <v>-0.12818559</v>
      </c>
      <c r="G502" s="2">
        <v>0.025397368</v>
      </c>
      <c r="H502" s="2">
        <v>0.1832</v>
      </c>
      <c r="I502" s="2">
        <v>0.22188157</v>
      </c>
      <c r="J502" s="2">
        <v>-0.09606448</v>
      </c>
      <c r="K502" s="2" t="s">
        <v>39</v>
      </c>
      <c r="L502" s="6">
        <v>2.4859061</v>
      </c>
      <c r="M502" s="4">
        <v>8.746</v>
      </c>
      <c r="N502" s="2">
        <v>-1.1388614</v>
      </c>
      <c r="O502" s="6">
        <v>11.9929</v>
      </c>
      <c r="P502" s="2">
        <v>0.0030337505</v>
      </c>
      <c r="Q502" s="7">
        <v>1.597</v>
      </c>
      <c r="R502" s="2">
        <v>0.010264617</v>
      </c>
      <c r="S502" s="4" t="s">
        <v>39</v>
      </c>
      <c r="T502" s="2">
        <v>0.109286025</v>
      </c>
      <c r="U502" s="4" t="s">
        <v>39</v>
      </c>
      <c r="V502" s="2" t="s">
        <v>39</v>
      </c>
      <c r="W502" s="2">
        <v>-0.0888</v>
      </c>
      <c r="X502" s="2">
        <v>-0.1700415</v>
      </c>
      <c r="Y502" s="2">
        <v>-0.12922359</v>
      </c>
      <c r="Z502" s="6" t="s">
        <v>39</v>
      </c>
      <c r="AA502" s="6" t="s">
        <v>39</v>
      </c>
      <c r="AB502" s="8">
        <v>0.50308436</v>
      </c>
      <c r="AC502" s="8">
        <v>0.6779</v>
      </c>
      <c r="AD502" s="6" t="s">
        <v>39</v>
      </c>
      <c r="AE502" s="6">
        <v>12.97123</v>
      </c>
      <c r="AF502" s="2">
        <v>0.0</v>
      </c>
      <c r="AG502" s="4">
        <v>108.891716</v>
      </c>
      <c r="AH502" s="4">
        <v>157.5203</v>
      </c>
      <c r="AI502" s="7">
        <v>0.92</v>
      </c>
      <c r="AJ502" s="7">
        <v>116.86</v>
      </c>
      <c r="AK502" s="2">
        <v>-14.946</v>
      </c>
      <c r="AL502" s="2">
        <v>0.4967781</v>
      </c>
      <c r="AM502" s="2" t="s">
        <v>39</v>
      </c>
    </row>
    <row r="503">
      <c r="A503" s="46" t="s">
        <v>539</v>
      </c>
      <c r="B503" s="4">
        <v>25.728</v>
      </c>
      <c r="C503" s="13">
        <v>-0.0153</v>
      </c>
      <c r="D503" s="3">
        <v>-0.11182761</v>
      </c>
      <c r="E503" s="4">
        <v>-0.34189743</v>
      </c>
      <c r="F503" s="5">
        <v>-0.02372236</v>
      </c>
      <c r="G503" s="3">
        <v>0.103199504</v>
      </c>
      <c r="H503" s="5">
        <v>0.7393</v>
      </c>
      <c r="I503" s="5">
        <v>0.4353234</v>
      </c>
      <c r="J503" s="5">
        <v>0.17428483</v>
      </c>
      <c r="K503" s="5"/>
      <c r="L503" s="6">
        <v>24.045082</v>
      </c>
      <c r="M503" s="4">
        <v>1.135</v>
      </c>
      <c r="N503" s="5">
        <v>2.1496212</v>
      </c>
      <c r="O503" s="6">
        <v>52.15235</v>
      </c>
      <c r="P503" s="5">
        <v>0.14505596</v>
      </c>
      <c r="Q503" s="7" t="s">
        <v>39</v>
      </c>
      <c r="R503" s="5">
        <v>0.0</v>
      </c>
      <c r="S503" s="4"/>
      <c r="T503" s="5">
        <v>0.07753719</v>
      </c>
      <c r="U503" s="4"/>
      <c r="V503" s="5"/>
      <c r="W503" s="5">
        <v>-0.2424</v>
      </c>
      <c r="X503" s="5">
        <v>-2.6973577</v>
      </c>
      <c r="Y503" s="5">
        <v>0.5083333</v>
      </c>
      <c r="Z503" s="15"/>
      <c r="AA503" s="15"/>
      <c r="AB503" s="8">
        <v>1.1823694</v>
      </c>
      <c r="AC503" s="8">
        <v>6.3584</v>
      </c>
      <c r="AD503" s="6"/>
      <c r="AE503" s="6">
        <v>26.801762</v>
      </c>
      <c r="AF503" s="3">
        <v>0.0</v>
      </c>
      <c r="AG503" s="4">
        <v>32.887592</v>
      </c>
      <c r="AH503" s="4">
        <v>30.42</v>
      </c>
      <c r="AI503" s="7">
        <v>0.78</v>
      </c>
      <c r="AJ503" s="7">
        <v>39.0</v>
      </c>
      <c r="AK503" s="14">
        <v>4.484</v>
      </c>
      <c r="AL503" s="14">
        <v>2.1823988</v>
      </c>
      <c r="AM503" s="14"/>
    </row>
    <row r="504">
      <c r="A504" s="50" t="s">
        <v>540</v>
      </c>
      <c r="B504" s="4">
        <v>199.64975</v>
      </c>
      <c r="C504" s="13">
        <v>0.0093</v>
      </c>
      <c r="D504" s="3">
        <v>1.0197114</v>
      </c>
      <c r="E504" s="4">
        <v>-0.69708705</v>
      </c>
      <c r="F504" s="5">
        <v>-0.33707255</v>
      </c>
      <c r="G504" s="2" t="s">
        <v>39</v>
      </c>
      <c r="H504" s="2" t="s">
        <v>39</v>
      </c>
      <c r="I504" s="5">
        <v>0.78792095</v>
      </c>
      <c r="J504" s="5">
        <v>0.14927222</v>
      </c>
      <c r="K504" s="5"/>
      <c r="L504" s="6">
        <v>-72.2299</v>
      </c>
      <c r="M504" s="4">
        <v>40.17638</v>
      </c>
      <c r="N504" s="5">
        <v>2.5578988</v>
      </c>
      <c r="O504" s="6" t="s">
        <v>39</v>
      </c>
      <c r="P504" s="5">
        <v>0.0027981002</v>
      </c>
      <c r="Q504" s="7" t="s">
        <v>39</v>
      </c>
      <c r="R504" s="5">
        <v>0.0</v>
      </c>
      <c r="S504" s="4"/>
      <c r="T504" s="5">
        <v>0.06814937</v>
      </c>
      <c r="U504" s="4"/>
      <c r="V504" s="5"/>
      <c r="W504" s="5">
        <v>-0.0474</v>
      </c>
      <c r="X504" s="5">
        <v>-0.09636713</v>
      </c>
      <c r="Y504" s="5">
        <v>0.14008597</v>
      </c>
      <c r="Z504" s="15"/>
      <c r="AA504" s="6"/>
      <c r="AB504" s="8">
        <v>1.4391971</v>
      </c>
      <c r="AC504" s="8">
        <v>1.3674</v>
      </c>
      <c r="AD504" s="6"/>
      <c r="AE504" s="6">
        <v>9.709623</v>
      </c>
      <c r="AF504" s="3">
        <v>0.0</v>
      </c>
      <c r="AG504" s="4">
        <v>295.0257</v>
      </c>
      <c r="AH504" s="4">
        <v>390.0977</v>
      </c>
      <c r="AI504" s="7">
        <v>9.71</v>
      </c>
      <c r="AJ504" s="7">
        <v>29.41</v>
      </c>
      <c r="AK504" s="14">
        <v>29.80216</v>
      </c>
      <c r="AL504" s="14">
        <v>1.766966</v>
      </c>
      <c r="AM504" s="14"/>
    </row>
    <row r="505">
      <c r="A505" s="46" t="s">
        <v>541</v>
      </c>
      <c r="B505" s="4">
        <v>5.57356</v>
      </c>
      <c r="C505" s="13">
        <v>-0.4611</v>
      </c>
      <c r="D505" s="3">
        <v>-0.1467844</v>
      </c>
      <c r="E505" s="4">
        <v>-0.023179365</v>
      </c>
      <c r="F505" s="5">
        <v>-1.4929745</v>
      </c>
      <c r="G505" s="3">
        <v>0.03119616</v>
      </c>
      <c r="H505" s="5">
        <v>0.379</v>
      </c>
      <c r="I505" s="5">
        <v>0.4375462</v>
      </c>
      <c r="J505" s="5">
        <v>-0.3456893</v>
      </c>
      <c r="K505" s="5"/>
      <c r="L505" s="6">
        <v>4.3048363</v>
      </c>
      <c r="M505" s="4">
        <v>-0.4767</v>
      </c>
      <c r="N505" s="5">
        <v>-0.16578794</v>
      </c>
      <c r="O505" s="6">
        <v>0.4919</v>
      </c>
      <c r="P505" s="5">
        <v>2.22479E-4</v>
      </c>
      <c r="Q505" s="7">
        <v>1.73323</v>
      </c>
      <c r="R505" s="5">
        <v>0.31097358</v>
      </c>
      <c r="S505" s="4"/>
      <c r="T505" s="5">
        <v>0.19387905</v>
      </c>
      <c r="U505" s="4"/>
      <c r="V505" s="5"/>
      <c r="W505" s="5">
        <v>-0.0377</v>
      </c>
      <c r="X505" s="5">
        <v>-0.042198315</v>
      </c>
      <c r="Y505" s="5">
        <v>-0.083000876</v>
      </c>
      <c r="Z505" s="15"/>
      <c r="AA505" s="6"/>
      <c r="AB505" s="8">
        <v>7.203116</v>
      </c>
      <c r="AC505" s="8">
        <v>1.6292</v>
      </c>
      <c r="AD505" s="6"/>
      <c r="AE505" s="6">
        <v>-76.45161</v>
      </c>
      <c r="AF505" s="3">
        <v>0.013156632</v>
      </c>
      <c r="AG505" s="4">
        <v>37.18572</v>
      </c>
      <c r="AH505" s="4">
        <v>36.44448</v>
      </c>
      <c r="AI505" s="7">
        <v>0.88</v>
      </c>
      <c r="AJ505" s="7">
        <v>42.26</v>
      </c>
      <c r="AK505" s="14">
        <v>-1.92672</v>
      </c>
      <c r="AL505" s="14">
        <v>-1.8959655</v>
      </c>
      <c r="AM505" s="14"/>
    </row>
    <row r="506">
      <c r="A506" s="46" t="s">
        <v>542</v>
      </c>
      <c r="B506" s="4">
        <v>63.83</v>
      </c>
      <c r="C506" s="13">
        <v>0.2062</v>
      </c>
      <c r="D506" s="3">
        <v>0.17006893</v>
      </c>
      <c r="E506" s="4">
        <v>0.011635186</v>
      </c>
      <c r="F506" s="5">
        <v>0.19777778</v>
      </c>
      <c r="G506" s="3">
        <v>-0.14919019</v>
      </c>
      <c r="H506" s="5">
        <v>0.2512</v>
      </c>
      <c r="I506" s="5">
        <v>0.14471252</v>
      </c>
      <c r="J506" s="5">
        <v>0.08467962</v>
      </c>
      <c r="K506" s="5"/>
      <c r="L506" s="6">
        <v>2.832748</v>
      </c>
      <c r="M506" s="4">
        <v>7.8819</v>
      </c>
      <c r="N506" s="5">
        <v>1.7593527</v>
      </c>
      <c r="O506" s="6">
        <v>52.15235</v>
      </c>
      <c r="P506" s="5">
        <v>0.018239073</v>
      </c>
      <c r="Q506" s="7">
        <v>0.55036</v>
      </c>
      <c r="R506" s="5">
        <v>0.0</v>
      </c>
      <c r="S506" s="4"/>
      <c r="T506" s="5">
        <v>0.047145914</v>
      </c>
      <c r="U506" s="4"/>
      <c r="V506" s="5"/>
      <c r="W506" s="5">
        <v>0.0222</v>
      </c>
      <c r="X506" s="5">
        <v>0.19849014</v>
      </c>
      <c r="Y506" s="5">
        <v>0.9952311</v>
      </c>
      <c r="Z506" s="6"/>
      <c r="AA506" s="6"/>
      <c r="AB506" s="8">
        <v>2.3514493</v>
      </c>
      <c r="AC506" s="8">
        <v>27.363</v>
      </c>
      <c r="AD506" s="6"/>
      <c r="AE506" s="6">
        <v>18.826933</v>
      </c>
      <c r="AF506" s="3">
        <v>0.0</v>
      </c>
      <c r="AG506" s="4">
        <v>148.58083</v>
      </c>
      <c r="AH506" s="4">
        <v>148.392</v>
      </c>
      <c r="AI506" s="7">
        <v>1.62</v>
      </c>
      <c r="AJ506" s="7">
        <v>92.65</v>
      </c>
      <c r="AK506" s="14">
        <v>5.4051</v>
      </c>
      <c r="AL506" s="14">
        <v>0.40213755</v>
      </c>
      <c r="AM506" s="14"/>
    </row>
    <row r="507">
      <c r="A507" s="46" t="s">
        <v>543</v>
      </c>
      <c r="B507" s="4">
        <v>40.3746</v>
      </c>
      <c r="C507" s="13">
        <v>0.001</v>
      </c>
      <c r="D507" s="3">
        <v>0.04935413</v>
      </c>
      <c r="E507" s="4">
        <v>0.02011108</v>
      </c>
      <c r="F507" s="5">
        <v>-0.18207726</v>
      </c>
      <c r="G507" s="3">
        <v>0.7529285</v>
      </c>
      <c r="H507" s="5">
        <v>0.4869</v>
      </c>
      <c r="I507" s="5">
        <v>0.21099503</v>
      </c>
      <c r="J507" s="5">
        <v>0.19043756</v>
      </c>
      <c r="K507" s="5"/>
      <c r="L507" s="6">
        <v>29.987303</v>
      </c>
      <c r="M507" s="4">
        <v>6.06883</v>
      </c>
      <c r="N507" s="5">
        <v>1.761164</v>
      </c>
      <c r="O507" s="6">
        <v>3258.4966</v>
      </c>
      <c r="P507" s="5">
        <v>0.044418026</v>
      </c>
      <c r="Q507" s="7">
        <v>3.75755</v>
      </c>
      <c r="R507" s="5">
        <v>0.09306718</v>
      </c>
      <c r="S507" s="4"/>
      <c r="T507" s="5">
        <v>0.08948011</v>
      </c>
      <c r="U507" s="4"/>
      <c r="V507" s="5"/>
      <c r="W507" s="5">
        <v>0.0351</v>
      </c>
      <c r="X507" s="5">
        <v>0.049476564</v>
      </c>
      <c r="Y507" s="5">
        <v>0.2568687</v>
      </c>
      <c r="Z507" s="6"/>
      <c r="AA507" s="6"/>
      <c r="AB507" s="8">
        <v>1.440896</v>
      </c>
      <c r="AC507" s="8">
        <v>1.9437</v>
      </c>
      <c r="AD507" s="6"/>
      <c r="AE507" s="6">
        <v>9.756228</v>
      </c>
      <c r="AF507" s="3">
        <v>0.0</v>
      </c>
      <c r="AG507" s="4">
        <v>58.547554</v>
      </c>
      <c r="AH507" s="4">
        <v>59.20889</v>
      </c>
      <c r="AI507" s="7">
        <v>0.79</v>
      </c>
      <c r="AJ507" s="7">
        <v>73.64</v>
      </c>
      <c r="AK507" s="14">
        <v>7.68884</v>
      </c>
      <c r="AL507" s="14">
        <v>0.031405605</v>
      </c>
      <c r="AM507" s="14"/>
    </row>
    <row r="508">
      <c r="A508" s="46" t="s">
        <v>544</v>
      </c>
      <c r="B508" s="4">
        <v>1.94964</v>
      </c>
      <c r="C508" s="13">
        <v>0.0617</v>
      </c>
      <c r="D508" s="3">
        <v>-0.03839787</v>
      </c>
      <c r="E508" s="4">
        <v>0.073530465</v>
      </c>
      <c r="F508" s="5">
        <v>0.90270823</v>
      </c>
      <c r="G508" s="3">
        <v>-0.14363599</v>
      </c>
      <c r="H508" s="5">
        <v>0.4783</v>
      </c>
      <c r="I508" s="5">
        <v>0.3101188</v>
      </c>
      <c r="J508" s="5">
        <v>0.19981638</v>
      </c>
      <c r="K508" s="5"/>
      <c r="L508" s="6">
        <v>15.633996</v>
      </c>
      <c r="M508" s="4">
        <v>0.39999</v>
      </c>
      <c r="N508" s="5">
        <v>1.199694</v>
      </c>
      <c r="O508" s="6">
        <v>52.15235</v>
      </c>
      <c r="P508" s="5">
        <v>0.0012309965</v>
      </c>
      <c r="Q508" s="7" t="s">
        <v>39</v>
      </c>
      <c r="R508" s="5">
        <v>0.0</v>
      </c>
      <c r="S508" s="4"/>
      <c r="T508" s="5">
        <v>0.17079392</v>
      </c>
      <c r="U508" s="4"/>
      <c r="V508" s="5"/>
      <c r="W508" s="5">
        <v>0.0505</v>
      </c>
      <c r="X508" s="5">
        <v>0.059521567</v>
      </c>
      <c r="Y508" s="5">
        <v>0.14187002</v>
      </c>
      <c r="Z508" s="6"/>
      <c r="AA508" s="6"/>
      <c r="AB508" s="8">
        <v>1.7458608</v>
      </c>
      <c r="AC508" s="8">
        <v>1.3673</v>
      </c>
      <c r="AD508" s="6"/>
      <c r="AE508" s="6">
        <v>8.509713</v>
      </c>
      <c r="AF508" s="3">
        <v>0.0</v>
      </c>
      <c r="AG508" s="4">
        <v>3.856657</v>
      </c>
      <c r="AH508" s="4">
        <v>3.4038</v>
      </c>
      <c r="AI508" s="7">
        <v>1.22</v>
      </c>
      <c r="AJ508" s="7">
        <v>2.79</v>
      </c>
      <c r="AK508" s="14">
        <v>0.38957</v>
      </c>
      <c r="AL508" s="14">
        <v>0.517549</v>
      </c>
      <c r="AM508" s="14"/>
    </row>
    <row r="509">
      <c r="A509" s="46" t="s">
        <v>545</v>
      </c>
      <c r="B509" s="4">
        <v>20.49587</v>
      </c>
      <c r="C509" s="13">
        <v>0.2755</v>
      </c>
      <c r="D509" s="3">
        <v>0.2638377</v>
      </c>
      <c r="E509" s="4">
        <v>0.007809609</v>
      </c>
      <c r="F509" s="5">
        <v>-0.3919905</v>
      </c>
      <c r="G509" s="3">
        <v>-0.0236628</v>
      </c>
      <c r="H509" s="5">
        <v>0.3273</v>
      </c>
      <c r="I509" s="5">
        <v>0.21745016</v>
      </c>
      <c r="J509" s="5">
        <v>0.08658915</v>
      </c>
      <c r="K509" s="5"/>
      <c r="L509" s="6">
        <v>0.016531741</v>
      </c>
      <c r="M509" s="4">
        <v>-0.71834</v>
      </c>
      <c r="N509" s="5">
        <v>-0.67882556</v>
      </c>
      <c r="O509" s="6">
        <v>11.0815</v>
      </c>
      <c r="P509" s="5">
        <v>8.9871767E-4</v>
      </c>
      <c r="Q509" s="7">
        <v>0.47737</v>
      </c>
      <c r="R509" s="5">
        <v>0.023291035</v>
      </c>
      <c r="S509" s="4"/>
      <c r="T509" s="5">
        <v>0.29248828</v>
      </c>
      <c r="U509" s="4"/>
      <c r="V509" s="5"/>
      <c r="W509" s="5">
        <v>0.0528</v>
      </c>
      <c r="X509" s="5">
        <v>0.069460616</v>
      </c>
      <c r="Y509" s="5">
        <v>0.17678131</v>
      </c>
      <c r="Z509" s="6"/>
      <c r="AA509" s="15"/>
      <c r="AB509" s="8">
        <v>3.7465737</v>
      </c>
      <c r="AC509" s="8">
        <v>7.6491</v>
      </c>
      <c r="AD509" s="6"/>
      <c r="AE509" s="6">
        <v>-101.95445</v>
      </c>
      <c r="AF509" s="3">
        <v>0.0</v>
      </c>
      <c r="AG509" s="4">
        <v>75.89693</v>
      </c>
      <c r="AH509" s="4">
        <v>73.23796</v>
      </c>
      <c r="AI509" s="7">
        <v>0.86</v>
      </c>
      <c r="AJ509" s="7">
        <v>89.29</v>
      </c>
      <c r="AK509" s="14">
        <v>1.77472</v>
      </c>
      <c r="AL509" s="14">
        <v>-0.07142521</v>
      </c>
      <c r="AM509" s="14"/>
    </row>
    <row r="510">
      <c r="A510" s="46" t="s">
        <v>546</v>
      </c>
      <c r="B510" s="4">
        <v>6.42212</v>
      </c>
      <c r="C510" s="13">
        <v>0.5545</v>
      </c>
      <c r="D510" s="3">
        <v>0.10761533</v>
      </c>
      <c r="E510" s="4">
        <v>-0.068534784</v>
      </c>
      <c r="F510" s="5">
        <v>0.24557002</v>
      </c>
      <c r="G510" s="3">
        <v>-0.96974</v>
      </c>
      <c r="H510" s="5">
        <v>1.0</v>
      </c>
      <c r="I510" s="5">
        <v>0.48282343</v>
      </c>
      <c r="J510" s="5">
        <v>-0.108035974</v>
      </c>
      <c r="K510" s="5"/>
      <c r="L510" s="6">
        <v>-0.16319357</v>
      </c>
      <c r="M510" s="4">
        <v>-0.88657</v>
      </c>
      <c r="N510" s="5">
        <v>7.6972566</v>
      </c>
      <c r="O510" s="6">
        <v>52.15235</v>
      </c>
      <c r="P510" s="5">
        <v>2.133252E-4</v>
      </c>
      <c r="Q510" s="7" t="s">
        <v>39</v>
      </c>
      <c r="R510" s="5">
        <v>0.0</v>
      </c>
      <c r="S510" s="4"/>
      <c r="T510" s="5">
        <v>0.117557906</v>
      </c>
      <c r="U510" s="4"/>
      <c r="V510" s="5"/>
      <c r="W510" s="5">
        <v>-0.2556</v>
      </c>
      <c r="X510" s="5">
        <v>-0.6808127</v>
      </c>
      <c r="Y510" s="5">
        <v>-0.4671785</v>
      </c>
      <c r="Z510" s="15"/>
      <c r="AA510" s="6"/>
      <c r="AB510" s="8">
        <v>0.7125544</v>
      </c>
      <c r="AC510" s="8">
        <v>2.5643</v>
      </c>
      <c r="AD510" s="6"/>
      <c r="AE510" s="6">
        <v>-5.161589</v>
      </c>
      <c r="AF510" s="3">
        <v>0.0</v>
      </c>
      <c r="AG510" s="4">
        <v>6.165484</v>
      </c>
      <c r="AH510" s="4">
        <v>6.256</v>
      </c>
      <c r="AI510" s="7">
        <v>0.4</v>
      </c>
      <c r="AJ510" s="7">
        <v>18.4</v>
      </c>
      <c r="AK510" s="14">
        <v>-0.69382</v>
      </c>
      <c r="AL510" s="14">
        <v>-0.3470421</v>
      </c>
      <c r="AM510" s="14"/>
    </row>
    <row r="511">
      <c r="A511" s="46" t="s">
        <v>547</v>
      </c>
      <c r="B511" s="4">
        <v>25.81822</v>
      </c>
      <c r="C511" s="13">
        <v>-0.1638</v>
      </c>
      <c r="D511" s="3">
        <v>0.13181919</v>
      </c>
      <c r="E511" s="4">
        <v>-0.034312353</v>
      </c>
      <c r="F511" s="5">
        <v>-2.3098977</v>
      </c>
      <c r="G511" s="3">
        <v>0.07471876</v>
      </c>
      <c r="H511" s="5">
        <v>0.4996</v>
      </c>
      <c r="I511" s="5">
        <v>0.42655382</v>
      </c>
      <c r="J511" s="5">
        <v>0.052644994</v>
      </c>
      <c r="K511" s="5"/>
      <c r="L511" s="6">
        <v>4.797577</v>
      </c>
      <c r="M511" s="4">
        <v>0.87449</v>
      </c>
      <c r="N511" s="5">
        <v>0.26272795</v>
      </c>
      <c r="O511" s="6">
        <v>81.6667</v>
      </c>
      <c r="P511" s="5">
        <v>0.0132894525</v>
      </c>
      <c r="Q511" s="7">
        <v>2.21691</v>
      </c>
      <c r="R511" s="5">
        <v>0.0</v>
      </c>
      <c r="S511" s="4"/>
      <c r="T511" s="5">
        <v>0.1163415</v>
      </c>
      <c r="U511" s="4"/>
      <c r="V511" s="5"/>
      <c r="W511" s="5">
        <v>-0.0741</v>
      </c>
      <c r="X511" s="5">
        <v>-0.12425394</v>
      </c>
      <c r="Y511" s="5">
        <v>0.1924166</v>
      </c>
      <c r="Z511" s="6"/>
      <c r="AA511" s="6"/>
      <c r="AB511" s="8">
        <v>0.30218604</v>
      </c>
      <c r="AC511" s="8">
        <v>1.1046</v>
      </c>
      <c r="AD511" s="6"/>
      <c r="AE511" s="6">
        <v>11.327345</v>
      </c>
      <c r="AF511" s="3">
        <v>0.0</v>
      </c>
      <c r="AG511" s="4">
        <v>7.419075</v>
      </c>
      <c r="AH511" s="4">
        <v>9.90565</v>
      </c>
      <c r="AI511" s="7">
        <v>0.31</v>
      </c>
      <c r="AJ511" s="7">
        <v>25.58</v>
      </c>
      <c r="AK511" s="14">
        <v>1.3592</v>
      </c>
      <c r="AL511" s="14">
        <v>-0.47300875</v>
      </c>
      <c r="AM511" s="14"/>
    </row>
    <row r="512">
      <c r="A512" s="46" t="s">
        <v>548</v>
      </c>
      <c r="B512" s="4">
        <v>32.34187</v>
      </c>
      <c r="C512" s="13">
        <v>-0.1594</v>
      </c>
      <c r="D512" s="3">
        <v>0.1311605</v>
      </c>
      <c r="E512" s="4">
        <v>-0.021265315</v>
      </c>
      <c r="F512" s="5">
        <v>-1.5695294</v>
      </c>
      <c r="G512" s="3">
        <v>-0.077010006</v>
      </c>
      <c r="H512" s="5">
        <v>0.4122</v>
      </c>
      <c r="I512" s="5">
        <v>0.31634378</v>
      </c>
      <c r="J512" s="5">
        <v>7.290859E-4</v>
      </c>
      <c r="K512" s="5"/>
      <c r="L512" s="6">
        <v>31.449696</v>
      </c>
      <c r="M512" s="4">
        <v>-2.51011</v>
      </c>
      <c r="N512" s="5">
        <v>-0.2283631</v>
      </c>
      <c r="O512" s="6">
        <v>2.2636</v>
      </c>
      <c r="P512" s="5">
        <v>6.17775E-4</v>
      </c>
      <c r="Q512" s="7">
        <v>4.02833</v>
      </c>
      <c r="R512" s="5">
        <v>0.12455464</v>
      </c>
      <c r="S512" s="4"/>
      <c r="T512" s="5">
        <v>0.28492787</v>
      </c>
      <c r="U512" s="4"/>
      <c r="V512" s="5"/>
      <c r="W512" s="5">
        <v>-0.1251</v>
      </c>
      <c r="X512" s="5">
        <v>-0.12674233</v>
      </c>
      <c r="Y512" s="5">
        <v>0.0013514567</v>
      </c>
      <c r="Z512" s="15"/>
      <c r="AA512" s="6"/>
      <c r="AB512" s="8">
        <v>5.819754</v>
      </c>
      <c r="AC512" s="8">
        <v>7.6578</v>
      </c>
      <c r="AD512" s="6"/>
      <c r="AE512" s="6">
        <v>-73.0392</v>
      </c>
      <c r="AF512" s="3">
        <v>0.0</v>
      </c>
      <c r="AG512" s="4">
        <v>204.26796</v>
      </c>
      <c r="AH512" s="4">
        <v>183.33643</v>
      </c>
      <c r="AI512" s="7">
        <v>1.83</v>
      </c>
      <c r="AJ512" s="7">
        <v>103.99</v>
      </c>
      <c r="AK512" s="14">
        <v>0.02358</v>
      </c>
      <c r="AL512" s="14">
        <v>-0.99543965</v>
      </c>
      <c r="AM512" s="14"/>
    </row>
    <row r="513">
      <c r="A513" s="46" t="s">
        <v>549</v>
      </c>
      <c r="B513" s="4">
        <v>18.39969</v>
      </c>
      <c r="C513" s="13">
        <v>-0.2547</v>
      </c>
      <c r="D513" s="3">
        <v>0.06670317</v>
      </c>
      <c r="E513" s="4">
        <v>-5.661896</v>
      </c>
      <c r="F513" s="5">
        <v>-0.16639666</v>
      </c>
      <c r="G513" s="3">
        <v>0.26839256</v>
      </c>
      <c r="H513" s="5">
        <v>0.127</v>
      </c>
      <c r="I513" s="5">
        <v>0.8718337</v>
      </c>
      <c r="J513" s="5">
        <v>-0.7386619</v>
      </c>
      <c r="K513" s="5"/>
      <c r="L513" s="6">
        <v>0.8319952</v>
      </c>
      <c r="M513" s="4">
        <v>-4.2202</v>
      </c>
      <c r="N513" s="5">
        <v>0.3382199</v>
      </c>
      <c r="O513" s="6">
        <v>0.5472</v>
      </c>
      <c r="P513" s="5">
        <v>0.0020261211</v>
      </c>
      <c r="Q513" s="7">
        <v>1.27787</v>
      </c>
      <c r="R513" s="5">
        <v>0.069450624</v>
      </c>
      <c r="S513" s="4"/>
      <c r="T513" s="5">
        <v>0.007445148</v>
      </c>
      <c r="U513" s="4"/>
      <c r="V513" s="5"/>
      <c r="W513" s="5">
        <v>-0.4806</v>
      </c>
      <c r="X513" s="5">
        <v>3.368334</v>
      </c>
      <c r="Y513" s="5">
        <v>2.6251779</v>
      </c>
      <c r="Z513" s="15"/>
      <c r="AA513" s="15"/>
      <c r="AB513" s="8">
        <v>0.35152748</v>
      </c>
      <c r="AC513" s="8">
        <v>1.612</v>
      </c>
      <c r="AD513" s="6"/>
      <c r="AE513" s="6">
        <v>-6.443652</v>
      </c>
      <c r="AF513" s="3">
        <v>0.0</v>
      </c>
      <c r="AG513" s="4">
        <v>4.51</v>
      </c>
      <c r="AH513" s="4">
        <v>27.1935</v>
      </c>
      <c r="AI513" s="7" t="s">
        <v>39</v>
      </c>
      <c r="AJ513" s="7">
        <v>3.08</v>
      </c>
      <c r="AK513" s="14">
        <v>-13.59115</v>
      </c>
      <c r="AL513" s="14">
        <v>-0.22012258</v>
      </c>
      <c r="AM513" s="14"/>
    </row>
    <row r="514">
      <c r="A514" s="46" t="s">
        <v>550</v>
      </c>
      <c r="B514" s="4">
        <v>78.16672</v>
      </c>
      <c r="C514" s="13">
        <v>-0.0622</v>
      </c>
      <c r="D514" s="3">
        <v>0.09841759</v>
      </c>
      <c r="E514" s="4">
        <v>-0.15384547</v>
      </c>
      <c r="F514" s="5">
        <v>-4.536609</v>
      </c>
      <c r="G514" s="3">
        <v>0.11132962</v>
      </c>
      <c r="H514" s="5">
        <v>0.6115</v>
      </c>
      <c r="I514" s="5">
        <v>0.55699474</v>
      </c>
      <c r="J514" s="5">
        <v>0.11426666</v>
      </c>
      <c r="K514" s="5"/>
      <c r="L514" s="6">
        <v>65.0447</v>
      </c>
      <c r="M514" s="4">
        <v>-5.97959</v>
      </c>
      <c r="N514" s="5">
        <v>-1.1455153</v>
      </c>
      <c r="O514" s="6">
        <v>52.15235</v>
      </c>
      <c r="P514" s="5">
        <v>0.09951601</v>
      </c>
      <c r="Q514" s="7">
        <v>4.11225</v>
      </c>
      <c r="R514" s="5">
        <v>0.052608706</v>
      </c>
      <c r="S514" s="4"/>
      <c r="T514" s="5">
        <v>0.056205716</v>
      </c>
      <c r="U514" s="4"/>
      <c r="V514" s="5"/>
      <c r="W514" s="5">
        <v>-0.1959</v>
      </c>
      <c r="X514" s="5">
        <v>-0.30936897</v>
      </c>
      <c r="Y514" s="5">
        <v>0.23323102</v>
      </c>
      <c r="Z514" s="15"/>
      <c r="AA514" s="6"/>
      <c r="AB514" s="8">
        <v>0.29556063</v>
      </c>
      <c r="AC514" s="8">
        <v>0.6033</v>
      </c>
      <c r="AD514" s="6"/>
      <c r="AE514" s="6">
        <v>-3.6602826</v>
      </c>
      <c r="AF514" s="3">
        <v>0.0</v>
      </c>
      <c r="AG514" s="4">
        <v>23.873808</v>
      </c>
      <c r="AH514" s="4">
        <v>21.88699</v>
      </c>
      <c r="AI514" s="7">
        <v>0.3</v>
      </c>
      <c r="AJ514" s="7">
        <v>77.01</v>
      </c>
      <c r="AK514" s="14">
        <v>8.93185</v>
      </c>
      <c r="AL514" s="14">
        <v>-0.60281706</v>
      </c>
      <c r="AM514" s="14"/>
    </row>
    <row r="515">
      <c r="A515" s="46" t="s">
        <v>551</v>
      </c>
      <c r="B515" s="4">
        <v>14.82166</v>
      </c>
      <c r="C515" s="13">
        <v>-0.1214</v>
      </c>
      <c r="D515" s="3">
        <v>0.4477987</v>
      </c>
      <c r="E515" s="4">
        <v>-0.046122987</v>
      </c>
      <c r="F515" s="5">
        <v>0.056259997</v>
      </c>
      <c r="G515" s="3">
        <v>-0.10809701</v>
      </c>
      <c r="H515" s="5">
        <v>0.6366</v>
      </c>
      <c r="I515" s="5">
        <v>0.95966715</v>
      </c>
      <c r="J515" s="5">
        <v>-0.5945906</v>
      </c>
      <c r="K515" s="5"/>
      <c r="L515" s="6">
        <v>-0.3655711</v>
      </c>
      <c r="M515" s="4">
        <v>-6.21738</v>
      </c>
      <c r="N515" s="5">
        <v>0.77874655</v>
      </c>
      <c r="O515" s="6">
        <v>1.4562</v>
      </c>
      <c r="P515" s="5">
        <v>0.031644903</v>
      </c>
      <c r="Q515" s="7">
        <v>6.86113</v>
      </c>
      <c r="R515" s="5">
        <v>0.46291238</v>
      </c>
      <c r="S515" s="4"/>
      <c r="T515" s="5">
        <v>0.38565698</v>
      </c>
      <c r="U515" s="4"/>
      <c r="V515" s="5"/>
      <c r="W515" s="5">
        <v>-0.5541</v>
      </c>
      <c r="X515" s="5">
        <v>-1.154797</v>
      </c>
      <c r="Y515" s="5">
        <v>-0.8525543</v>
      </c>
      <c r="Z515" s="15"/>
      <c r="AA515" s="15"/>
      <c r="AB515" s="8">
        <v>10.826167</v>
      </c>
      <c r="AC515" s="8">
        <v>15.3917</v>
      </c>
      <c r="AD515" s="6"/>
      <c r="AE515" s="6">
        <v>-24.508385</v>
      </c>
      <c r="AF515" s="3">
        <v>0.0</v>
      </c>
      <c r="AG515" s="4">
        <v>159.10278</v>
      </c>
      <c r="AH515" s="4">
        <v>152.37794</v>
      </c>
      <c r="AI515" s="7">
        <v>0.67</v>
      </c>
      <c r="AJ515" s="7">
        <v>258.81</v>
      </c>
      <c r="AK515" s="14">
        <v>-8.81282</v>
      </c>
      <c r="AL515" s="14">
        <v>0.027498055</v>
      </c>
      <c r="AM515" s="14"/>
    </row>
    <row r="516">
      <c r="A516" s="46" t="s">
        <v>552</v>
      </c>
      <c r="B516" s="4">
        <v>5.57</v>
      </c>
      <c r="C516" s="13">
        <v>0.0442</v>
      </c>
      <c r="D516" s="3">
        <v>0.08437445</v>
      </c>
      <c r="E516" s="4">
        <v>0.007421188</v>
      </c>
      <c r="F516" s="5">
        <v>-0.53797466</v>
      </c>
      <c r="G516" s="3">
        <v>-0.19798954</v>
      </c>
      <c r="H516" s="5">
        <v>0.6174</v>
      </c>
      <c r="I516" s="5">
        <v>0.46499103</v>
      </c>
      <c r="J516" s="5">
        <v>0.19461401</v>
      </c>
      <c r="K516" s="5"/>
      <c r="L516" s="6">
        <v>-15.856687</v>
      </c>
      <c r="M516" s="4">
        <v>-0.187</v>
      </c>
      <c r="N516" s="5">
        <v>-2.0107527</v>
      </c>
      <c r="O516" s="6">
        <v>4.9101</v>
      </c>
      <c r="P516" s="5">
        <v>0.26104128</v>
      </c>
      <c r="Q516" s="7">
        <v>0.13</v>
      </c>
      <c r="R516" s="5">
        <v>0.023339318</v>
      </c>
      <c r="S516" s="4"/>
      <c r="T516" s="5">
        <v>0.27792293</v>
      </c>
      <c r="U516" s="4"/>
      <c r="V516" s="5"/>
      <c r="W516" s="5">
        <v>0.0238</v>
      </c>
      <c r="X516" s="5">
        <v>0.027067112</v>
      </c>
      <c r="Y516" s="5">
        <v>0.13397603</v>
      </c>
      <c r="Z516" s="6"/>
      <c r="AA516" s="15"/>
      <c r="AB516" s="8">
        <v>2.7549825</v>
      </c>
      <c r="AC516" s="8">
        <v>1.8668</v>
      </c>
      <c r="AD516" s="6"/>
      <c r="AE516" s="6">
        <v>-68.40777</v>
      </c>
      <c r="AF516" s="3">
        <v>0.0</v>
      </c>
      <c r="AG516" s="4">
        <v>15.104478</v>
      </c>
      <c r="AH516" s="4">
        <v>12.792252</v>
      </c>
      <c r="AI516" s="7">
        <v>0.49</v>
      </c>
      <c r="AJ516" s="7">
        <v>29.5101</v>
      </c>
      <c r="AK516" s="14">
        <v>1.084</v>
      </c>
      <c r="AL516" s="14">
        <v>-0.098169714</v>
      </c>
      <c r="AM516" s="14"/>
    </row>
    <row r="517">
      <c r="A517" s="46" t="s">
        <v>553</v>
      </c>
      <c r="B517" s="4">
        <v>7.74805</v>
      </c>
      <c r="C517" s="13">
        <v>0.1542</v>
      </c>
      <c r="D517" s="3">
        <v>0.097263955</v>
      </c>
      <c r="E517" s="4">
        <v>0.006086722</v>
      </c>
      <c r="F517" s="5">
        <v>-2.1532676</v>
      </c>
      <c r="G517" s="3">
        <v>-0.20305514</v>
      </c>
      <c r="H517" s="5">
        <v>0.7563</v>
      </c>
      <c r="I517" s="5">
        <v>0.51440686</v>
      </c>
      <c r="J517" s="5">
        <v>0.0048670312</v>
      </c>
      <c r="K517" s="5"/>
      <c r="L517" s="6">
        <v>-6.9030123</v>
      </c>
      <c r="M517" s="4">
        <v>0.72372</v>
      </c>
      <c r="N517" s="5">
        <v>1.6539903</v>
      </c>
      <c r="O517" s="6">
        <v>52.15235</v>
      </c>
      <c r="P517" s="5">
        <v>0.0015939494</v>
      </c>
      <c r="Q517" s="7">
        <v>1.85612</v>
      </c>
      <c r="R517" s="5">
        <v>0.23955964</v>
      </c>
      <c r="S517" s="4"/>
      <c r="T517" s="5">
        <v>0.5492614</v>
      </c>
      <c r="U517" s="4"/>
      <c r="V517" s="5"/>
      <c r="W517" s="5">
        <v>0.0913</v>
      </c>
      <c r="X517" s="5">
        <v>0.92288834</v>
      </c>
      <c r="Y517" s="5">
        <v>0.14007132</v>
      </c>
      <c r="Z517" s="6"/>
      <c r="AA517" s="6"/>
      <c r="AB517" s="8">
        <v>2.318106</v>
      </c>
      <c r="AC517" s="8">
        <v>66.7109</v>
      </c>
      <c r="AD517" s="6"/>
      <c r="AE517" s="6">
        <v>22.67707</v>
      </c>
      <c r="AF517" s="3">
        <v>0.0</v>
      </c>
      <c r="AG517" s="4">
        <v>17.551727</v>
      </c>
      <c r="AH517" s="4">
        <v>16.41185</v>
      </c>
      <c r="AI517" s="7">
        <v>0.42</v>
      </c>
      <c r="AJ517" s="7">
        <v>40.82</v>
      </c>
      <c r="AK517" s="14">
        <v>0.03771</v>
      </c>
      <c r="AL517" s="14">
        <v>-1.1467487</v>
      </c>
      <c r="AM517" s="14"/>
    </row>
    <row r="518">
      <c r="A518" s="46" t="s">
        <v>554</v>
      </c>
      <c r="B518" s="4">
        <v>41.744</v>
      </c>
      <c r="C518" s="13">
        <v>-0.0293</v>
      </c>
      <c r="D518" s="3">
        <v>0.3632737</v>
      </c>
      <c r="E518" s="4">
        <v>-0.10693557</v>
      </c>
      <c r="F518" s="5">
        <v>0.49456784</v>
      </c>
      <c r="G518" s="3">
        <v>0.33361208</v>
      </c>
      <c r="H518" s="5">
        <v>0.2696</v>
      </c>
      <c r="I518" s="5">
        <v>0.2578574</v>
      </c>
      <c r="J518" s="5">
        <v>-0.098169796</v>
      </c>
      <c r="K518" s="5"/>
      <c r="L518" s="6">
        <v>-34.59158</v>
      </c>
      <c r="M518" s="4">
        <v>0.141</v>
      </c>
      <c r="N518" s="5">
        <v>-0.056332402</v>
      </c>
      <c r="O518" s="6">
        <v>6.8538</v>
      </c>
      <c r="P518" s="5">
        <v>0.04139517</v>
      </c>
      <c r="Q518" s="7">
        <v>0.472</v>
      </c>
      <c r="R518" s="5">
        <v>0.011307014</v>
      </c>
      <c r="S518" s="4"/>
      <c r="T518" s="5">
        <v>0.011049426</v>
      </c>
      <c r="U518" s="4"/>
      <c r="V518" s="5"/>
      <c r="W518" s="5">
        <v>-0.3183</v>
      </c>
      <c r="X518" s="5">
        <v>-1.0999467</v>
      </c>
      <c r="Y518" s="5">
        <v>-0.3640725</v>
      </c>
      <c r="Z518" s="15"/>
      <c r="AA518" s="15"/>
      <c r="AB518" s="8">
        <v>0.47150728</v>
      </c>
      <c r="AC518" s="8">
        <v>1.9395</v>
      </c>
      <c r="AD518" s="6"/>
      <c r="AE518" s="6">
        <v>269.62128</v>
      </c>
      <c r="AF518" s="3">
        <v>0.0</v>
      </c>
      <c r="AG518" s="4">
        <v>21.169445</v>
      </c>
      <c r="AH518" s="4">
        <v>38.0166</v>
      </c>
      <c r="AI518" s="7">
        <v>0.16</v>
      </c>
      <c r="AJ518" s="7">
        <v>115.78</v>
      </c>
      <c r="AK518" s="14">
        <v>-4.098</v>
      </c>
      <c r="AL518" s="14">
        <v>-2.8270173</v>
      </c>
      <c r="AM518" s="14"/>
    </row>
    <row r="519">
      <c r="A519" s="46" t="s">
        <v>555</v>
      </c>
      <c r="B519" s="4">
        <v>2.23918</v>
      </c>
      <c r="C519" s="13">
        <v>0.06</v>
      </c>
      <c r="D519" s="3">
        <v>0.073087335</v>
      </c>
      <c r="E519" s="4">
        <v>0.013817941</v>
      </c>
      <c r="F519" s="5">
        <v>-0.01624899</v>
      </c>
      <c r="G519" s="3">
        <v>0.027856447</v>
      </c>
      <c r="H519" s="5">
        <v>0.616</v>
      </c>
      <c r="I519" s="5">
        <v>0.33578363</v>
      </c>
      <c r="J519" s="5">
        <v>0.36331156</v>
      </c>
      <c r="K519" s="5"/>
      <c r="L519" s="6">
        <v>-1.712547</v>
      </c>
      <c r="M519" s="4">
        <v>0.69335</v>
      </c>
      <c r="N519" s="5">
        <v>1.1987379</v>
      </c>
      <c r="O519" s="6">
        <v>2.7974</v>
      </c>
      <c r="P519" s="5">
        <v>0.024647415</v>
      </c>
      <c r="Q519" s="7" t="s">
        <v>39</v>
      </c>
      <c r="R519" s="5">
        <v>0.0</v>
      </c>
      <c r="S519" s="4"/>
      <c r="T519" s="5">
        <v>0.16604187</v>
      </c>
      <c r="U519" s="4"/>
      <c r="V519" s="5"/>
      <c r="W519" s="5">
        <v>0.0637</v>
      </c>
      <c r="X519" s="5">
        <v>0.06825767</v>
      </c>
      <c r="Y519" s="5">
        <v>0.15210502</v>
      </c>
      <c r="Z519" s="6"/>
      <c r="AA519" s="6"/>
      <c r="AB519" s="8">
        <v>3.0677302</v>
      </c>
      <c r="AC519" s="8">
        <v>1.2845</v>
      </c>
      <c r="AD519" s="6"/>
      <c r="AE519" s="6">
        <v>8.948396</v>
      </c>
      <c r="AF519" s="3">
        <v>0.0</v>
      </c>
      <c r="AG519" s="4">
        <v>6.605754</v>
      </c>
      <c r="AH519" s="4">
        <v>6.20437</v>
      </c>
      <c r="AI519" s="7">
        <v>0.255</v>
      </c>
      <c r="AJ519" s="7">
        <v>26.42</v>
      </c>
      <c r="AK519" s="14">
        <v>0.81352</v>
      </c>
      <c r="AL519" s="14">
        <v>-0.0453548</v>
      </c>
      <c r="AM519" s="14"/>
    </row>
    <row r="520">
      <c r="A520" s="46" t="s">
        <v>556</v>
      </c>
      <c r="B520" s="4">
        <v>1.06334</v>
      </c>
      <c r="C520" s="13">
        <v>-0.3014</v>
      </c>
      <c r="D520" s="3">
        <v>0.44934458</v>
      </c>
      <c r="E520" s="4">
        <v>-0.01722965</v>
      </c>
      <c r="F520" s="5">
        <v>0.43869114</v>
      </c>
      <c r="G520" s="3">
        <v>0.5545114</v>
      </c>
      <c r="H520" s="5">
        <v>-0.0291</v>
      </c>
      <c r="I520" s="5">
        <v>1.171535</v>
      </c>
      <c r="J520" s="5">
        <v>-1.5952564</v>
      </c>
      <c r="K520" s="5"/>
      <c r="L520" s="6">
        <v>-0.975377</v>
      </c>
      <c r="M520" s="4">
        <v>-1.11653</v>
      </c>
      <c r="N520" s="5">
        <v>0.52484053</v>
      </c>
      <c r="O520" s="6">
        <v>47.6485</v>
      </c>
      <c r="P520" s="5">
        <v>0.89255553</v>
      </c>
      <c r="Q520" s="7">
        <v>0.00466</v>
      </c>
      <c r="R520" s="5">
        <v>0.0</v>
      </c>
      <c r="S520" s="4"/>
      <c r="T520" s="5">
        <v>0.001857222</v>
      </c>
      <c r="U520" s="4"/>
      <c r="V520" s="5"/>
      <c r="W520" s="5">
        <v>-0.3897</v>
      </c>
      <c r="X520" s="5">
        <v>7.1989994</v>
      </c>
      <c r="Y520" s="5">
        <v>4.5389595</v>
      </c>
      <c r="Z520" s="15"/>
      <c r="AA520" s="6"/>
      <c r="AB520" s="8">
        <v>7.3424306</v>
      </c>
      <c r="AC520" s="8">
        <v>2.5537</v>
      </c>
      <c r="AD520" s="6"/>
      <c r="AE520" s="6">
        <v>-10.857944</v>
      </c>
      <c r="AF520" s="3">
        <v>0.0</v>
      </c>
      <c r="AG520" s="4">
        <v>7.026734</v>
      </c>
      <c r="AH520" s="4">
        <v>12.12322</v>
      </c>
      <c r="AI520" s="7">
        <v>0.05</v>
      </c>
      <c r="AJ520" s="7">
        <v>156.15</v>
      </c>
      <c r="AK520" s="14">
        <v>-1.6963</v>
      </c>
      <c r="AL520" s="14">
        <v>2.2766714</v>
      </c>
      <c r="AM520" s="14"/>
    </row>
    <row r="521">
      <c r="A521" s="46" t="s">
        <v>557</v>
      </c>
      <c r="B521" s="4">
        <v>41.69145</v>
      </c>
      <c r="C521" s="13">
        <v>-0.0061</v>
      </c>
      <c r="D521" s="3">
        <v>0.084271334</v>
      </c>
      <c r="E521" s="4">
        <v>-0.18137343</v>
      </c>
      <c r="F521" s="5">
        <v>-0.23898683</v>
      </c>
      <c r="G521" s="3">
        <v>-0.05745208</v>
      </c>
      <c r="H521" s="5">
        <v>0.4691</v>
      </c>
      <c r="I521" s="5">
        <v>0.3979821</v>
      </c>
      <c r="J521" s="5">
        <v>0.07606836</v>
      </c>
      <c r="K521" s="5"/>
      <c r="L521" s="6">
        <v>78.15447</v>
      </c>
      <c r="M521" s="4">
        <v>-0.0907</v>
      </c>
      <c r="N521" s="5">
        <v>0.028548406</v>
      </c>
      <c r="O521" s="6">
        <v>867.3319</v>
      </c>
      <c r="P521" s="5">
        <v>0.03261436</v>
      </c>
      <c r="Q521" s="7">
        <v>0.65051</v>
      </c>
      <c r="R521" s="5">
        <v>0.015602959</v>
      </c>
      <c r="S521" s="4"/>
      <c r="T521" s="5">
        <v>0.04534035</v>
      </c>
      <c r="U521" s="4"/>
      <c r="V521" s="5"/>
      <c r="W521" s="5">
        <v>-0.2904</v>
      </c>
      <c r="X521" s="5">
        <v>3.3928072</v>
      </c>
      <c r="Y521" s="5">
        <v>-1.4536837</v>
      </c>
      <c r="Z521" s="15"/>
      <c r="AA521" s="15"/>
      <c r="AB521" s="8">
        <v>0.24603395</v>
      </c>
      <c r="AC521" s="8">
        <v>36.5805</v>
      </c>
      <c r="AD521" s="6"/>
      <c r="AE521" s="6">
        <v>-293.4322</v>
      </c>
      <c r="AF521" s="3">
        <v>0.0</v>
      </c>
      <c r="AG521" s="4">
        <v>10.2575</v>
      </c>
      <c r="AH521" s="4">
        <v>26.6143</v>
      </c>
      <c r="AI521" s="7">
        <v>0.185</v>
      </c>
      <c r="AJ521" s="7">
        <v>40.81</v>
      </c>
      <c r="AK521" s="14">
        <v>3.1714</v>
      </c>
      <c r="AL521" s="14">
        <v>1.7354511</v>
      </c>
      <c r="AM521" s="14"/>
    </row>
    <row r="522">
      <c r="A522" s="46" t="s">
        <v>558</v>
      </c>
      <c r="B522" s="4">
        <v>4.45605</v>
      </c>
      <c r="C522" s="13">
        <v>1.9911</v>
      </c>
      <c r="D522" s="3">
        <v>0.3376524</v>
      </c>
      <c r="E522" s="4">
        <v>0.007286203</v>
      </c>
      <c r="F522" s="5">
        <v>-2.4292638</v>
      </c>
      <c r="G522" s="3">
        <v>0.47198415</v>
      </c>
      <c r="H522" s="5">
        <v>0.4712</v>
      </c>
      <c r="I522" s="5">
        <v>0.3911222</v>
      </c>
      <c r="J522" s="5">
        <v>0.05539884</v>
      </c>
      <c r="K522" s="5"/>
      <c r="L522" s="6">
        <v>-0.6662765</v>
      </c>
      <c r="M522" s="4">
        <v>-0.48893</v>
      </c>
      <c r="N522" s="5">
        <v>3.601429</v>
      </c>
      <c r="O522" s="6">
        <v>19.3187</v>
      </c>
      <c r="P522" s="5">
        <v>0.061051827</v>
      </c>
      <c r="Q522" s="7">
        <v>0.53115</v>
      </c>
      <c r="R522" s="5">
        <v>0.119197495</v>
      </c>
      <c r="S522" s="4"/>
      <c r="T522" s="5">
        <v>0.29878503</v>
      </c>
      <c r="U522" s="4"/>
      <c r="V522" s="5"/>
      <c r="W522" s="5">
        <v>0.1164</v>
      </c>
      <c r="X522" s="5">
        <v>0.13944606</v>
      </c>
      <c r="Y522" s="5">
        <v>0.08978523</v>
      </c>
      <c r="Z522" s="6"/>
      <c r="AA522" s="6"/>
      <c r="AB522" s="8">
        <v>3.306426</v>
      </c>
      <c r="AC522" s="8">
        <v>5.5439</v>
      </c>
      <c r="AD522" s="6"/>
      <c r="AE522" s="6">
        <v>-28.06414</v>
      </c>
      <c r="AF522" s="3">
        <v>0.0</v>
      </c>
      <c r="AG522" s="4">
        <v>14.153939</v>
      </c>
      <c r="AH522" s="4">
        <v>13.7214</v>
      </c>
      <c r="AI522" s="7">
        <v>0.26</v>
      </c>
      <c r="AJ522" s="7">
        <v>52.62</v>
      </c>
      <c r="AK522" s="14">
        <v>0.24686</v>
      </c>
      <c r="AL522" s="14">
        <v>-1.7668127</v>
      </c>
      <c r="AM522" s="14"/>
    </row>
    <row r="523">
      <c r="A523" s="46" t="s">
        <v>559</v>
      </c>
      <c r="B523" s="4">
        <v>138.787</v>
      </c>
      <c r="C523" s="13">
        <v>-0.0378</v>
      </c>
      <c r="D523" s="3">
        <v>-0.023349645</v>
      </c>
      <c r="E523" s="4">
        <v>-0.14880408</v>
      </c>
      <c r="F523" s="5">
        <v>-0.7812773</v>
      </c>
      <c r="G523" s="3">
        <v>-0.005389113</v>
      </c>
      <c r="H523" s="5">
        <v>0.2854</v>
      </c>
      <c r="I523" s="5">
        <v>0.22698091</v>
      </c>
      <c r="J523" s="5">
        <v>-0.07742079</v>
      </c>
      <c r="K523" s="5"/>
      <c r="L523" s="6">
        <v>-2.3066664</v>
      </c>
      <c r="M523" s="4">
        <v>-0.782</v>
      </c>
      <c r="N523" s="5">
        <v>-0.43061674</v>
      </c>
      <c r="O523" s="6">
        <v>347.4046</v>
      </c>
      <c r="P523" s="5">
        <v>0.032993004</v>
      </c>
      <c r="Q523" s="7" t="s">
        <v>39</v>
      </c>
      <c r="R523" s="5">
        <v>0.0</v>
      </c>
      <c r="S523" s="4"/>
      <c r="T523" s="5">
        <v>0.03327446</v>
      </c>
      <c r="U523" s="4"/>
      <c r="V523" s="5"/>
      <c r="W523" s="5">
        <v>-0.1398</v>
      </c>
      <c r="X523" s="5">
        <v>-0.6016323</v>
      </c>
      <c r="Y523" s="5">
        <v>-0.33092085</v>
      </c>
      <c r="Z523" s="15"/>
      <c r="AA523" s="15"/>
      <c r="AB523" s="8">
        <v>0.30269116</v>
      </c>
      <c r="AC523" s="8">
        <v>1.2923</v>
      </c>
      <c r="AD523" s="6"/>
      <c r="AE523" s="6">
        <v>-64.242455</v>
      </c>
      <c r="AF523" s="3">
        <v>0.0</v>
      </c>
      <c r="AG523" s="4">
        <v>43.273426</v>
      </c>
      <c r="AH523" s="4">
        <v>50.2376</v>
      </c>
      <c r="AI523" s="7">
        <v>0.33</v>
      </c>
      <c r="AJ523" s="7">
        <v>131.28</v>
      </c>
      <c r="AK523" s="14">
        <v>-10.745</v>
      </c>
      <c r="AL523" s="14">
        <v>0.49797854</v>
      </c>
      <c r="AM523" s="14"/>
    </row>
    <row r="524">
      <c r="A524" s="50" t="s">
        <v>560</v>
      </c>
      <c r="B524" s="4">
        <v>25.06122</v>
      </c>
      <c r="C524" s="13">
        <v>1.6383</v>
      </c>
      <c r="D524" s="2" t="s">
        <v>39</v>
      </c>
      <c r="E524" s="4">
        <v>-0.61658883</v>
      </c>
      <c r="F524" s="5">
        <v>4.2316184</v>
      </c>
      <c r="G524" s="3">
        <v>1.2290744</v>
      </c>
      <c r="H524" s="5">
        <v>-0.7737</v>
      </c>
      <c r="I524" s="5">
        <v>1.647654</v>
      </c>
      <c r="J524" s="5">
        <v>-13.473568</v>
      </c>
      <c r="K524" s="5"/>
      <c r="L524" s="6">
        <v>2.579144</v>
      </c>
      <c r="M524" s="4">
        <v>-53.41035</v>
      </c>
      <c r="N524" s="5">
        <v>0.87558657</v>
      </c>
      <c r="O524" s="6">
        <v>1.9432</v>
      </c>
      <c r="P524" s="5">
        <v>0.037955057</v>
      </c>
      <c r="Q524" s="7">
        <v>4.99557</v>
      </c>
      <c r="R524" s="5">
        <v>0.19933467</v>
      </c>
      <c r="S524" s="4"/>
      <c r="T524" s="5">
        <v>0.039685626</v>
      </c>
      <c r="U524" s="4"/>
      <c r="V524" s="5"/>
      <c r="W524" s="5">
        <v>-2.2733</v>
      </c>
      <c r="X524" s="5">
        <v>4.7003803</v>
      </c>
      <c r="Y524" s="5">
        <v>4.4922094</v>
      </c>
      <c r="Z524" s="15"/>
      <c r="AA524" s="15"/>
      <c r="AB524" s="8">
        <v>0.34284097</v>
      </c>
      <c r="AC524" s="8">
        <v>0.5047</v>
      </c>
      <c r="AD524" s="6"/>
      <c r="AE524" s="6">
        <v>-2.6170373</v>
      </c>
      <c r="AF524" s="3">
        <v>0.0</v>
      </c>
      <c r="AG524" s="4">
        <v>11.46</v>
      </c>
      <c r="AH524" s="4">
        <v>139.77701</v>
      </c>
      <c r="AI524" s="7">
        <v>0.02</v>
      </c>
      <c r="AJ524" s="7">
        <v>573.01</v>
      </c>
      <c r="AK524" s="14">
        <v>-337.66406</v>
      </c>
      <c r="AL524" s="14">
        <v>4.9076824</v>
      </c>
      <c r="AM524" s="14"/>
    </row>
    <row r="525">
      <c r="A525" s="46" t="s">
        <v>561</v>
      </c>
      <c r="B525" s="4">
        <v>12.80962</v>
      </c>
      <c r="C525" s="13">
        <v>-0.1746</v>
      </c>
      <c r="D525" s="3">
        <v>-0.16138278</v>
      </c>
      <c r="E525" s="4">
        <v>-0.0076364707</v>
      </c>
      <c r="F525" s="5">
        <v>-0.6891819</v>
      </c>
      <c r="G525" s="3">
        <v>0.045438305</v>
      </c>
      <c r="H525" s="5">
        <v>0.3768</v>
      </c>
      <c r="I525" s="5">
        <v>0.34027863</v>
      </c>
      <c r="J525" s="5">
        <v>0.07996568</v>
      </c>
      <c r="K525" s="5"/>
      <c r="L525" s="6">
        <v>8.192895</v>
      </c>
      <c r="M525" s="4">
        <v>0.21854</v>
      </c>
      <c r="N525" s="5">
        <v>0.2442743</v>
      </c>
      <c r="O525" s="6">
        <v>13.3729</v>
      </c>
      <c r="P525" s="5">
        <v>0.00839213</v>
      </c>
      <c r="Q525" s="7">
        <v>0.18075</v>
      </c>
      <c r="R525" s="5">
        <v>0.014110489</v>
      </c>
      <c r="S525" s="4"/>
      <c r="T525" s="5">
        <v>0.009664874</v>
      </c>
      <c r="U525" s="4"/>
      <c r="V525" s="5"/>
      <c r="W525" s="5">
        <v>-0.0381</v>
      </c>
      <c r="X525" s="5">
        <v>0.8838989</v>
      </c>
      <c r="Y525" s="5">
        <v>-2.7897217</v>
      </c>
      <c r="Z525" s="15"/>
      <c r="AA525" s="15"/>
      <c r="AB525" s="8">
        <v>0.2322477</v>
      </c>
      <c r="AC525" s="8">
        <v>68.4702</v>
      </c>
      <c r="AD525" s="6"/>
      <c r="AE525" s="6">
        <v>30.461197</v>
      </c>
      <c r="AF525" s="3">
        <v>0.0</v>
      </c>
      <c r="AG525" s="4">
        <v>2.974801</v>
      </c>
      <c r="AH525" s="4">
        <v>6.65699</v>
      </c>
      <c r="AI525" s="7">
        <v>0.075</v>
      </c>
      <c r="AJ525" s="7">
        <v>42.5</v>
      </c>
      <c r="AK525" s="14">
        <v>1.02433</v>
      </c>
      <c r="AL525" s="14">
        <v>1.2889544</v>
      </c>
      <c r="AM525" s="14"/>
    </row>
    <row r="526">
      <c r="A526" s="46" t="s">
        <v>562</v>
      </c>
      <c r="B526" s="4">
        <v>23.69767</v>
      </c>
      <c r="C526" s="13">
        <v>-0.0137</v>
      </c>
      <c r="D526" s="3">
        <v>0.25080717</v>
      </c>
      <c r="E526" s="4">
        <v>-0.0044365805</v>
      </c>
      <c r="F526" s="5">
        <v>-0.21815908</v>
      </c>
      <c r="G526" s="3">
        <v>-0.28382912</v>
      </c>
      <c r="H526" s="5">
        <v>0.7665954</v>
      </c>
      <c r="I526" s="5">
        <v>1.0086536</v>
      </c>
      <c r="J526" s="5">
        <v>0.04058669</v>
      </c>
      <c r="K526" s="5"/>
      <c r="L526" s="6">
        <v>17.002623</v>
      </c>
      <c r="M526" s="4">
        <v>-0.66458</v>
      </c>
      <c r="N526" s="5">
        <v>8.963852</v>
      </c>
      <c r="O526" s="6">
        <v>52.15235</v>
      </c>
      <c r="P526" s="5">
        <v>0.05085943</v>
      </c>
      <c r="Q526" s="7" t="s">
        <v>39</v>
      </c>
      <c r="R526" s="5">
        <v>0.0</v>
      </c>
      <c r="S526" s="4"/>
      <c r="T526" s="5">
        <v>0.25121978</v>
      </c>
      <c r="U526" s="4"/>
      <c r="V526" s="5"/>
      <c r="W526" s="5">
        <v>-0.082</v>
      </c>
      <c r="X526" s="5">
        <v>-0.23959087</v>
      </c>
      <c r="Y526" s="5">
        <v>0.18154244</v>
      </c>
      <c r="Z526" s="15"/>
      <c r="AA526" s="15"/>
      <c r="AB526" s="8">
        <v>0.43482402</v>
      </c>
      <c r="AC526" s="8">
        <v>1.8664</v>
      </c>
      <c r="AD526" s="6"/>
      <c r="AE526" s="6">
        <v>-10.393781</v>
      </c>
      <c r="AF526" s="3">
        <v>0.0</v>
      </c>
      <c r="AG526" s="4">
        <v>13.733737</v>
      </c>
      <c r="AH526" s="4">
        <v>9.589681</v>
      </c>
      <c r="AI526" s="7">
        <v>0.045</v>
      </c>
      <c r="AJ526" s="7">
        <v>286.11</v>
      </c>
      <c r="AK526" s="14">
        <v>0.96181</v>
      </c>
      <c r="AL526" s="14">
        <v>1.6493953</v>
      </c>
      <c r="AM526" s="14"/>
    </row>
    <row r="527">
      <c r="A527" s="46" t="s">
        <v>563</v>
      </c>
      <c r="B527" s="4">
        <v>1.41973</v>
      </c>
      <c r="C527" s="13">
        <v>0.1175</v>
      </c>
      <c r="D527" s="3">
        <v>0.08263338</v>
      </c>
      <c r="E527" s="4">
        <v>-0.022100035</v>
      </c>
      <c r="F527" s="5">
        <v>0.23317622</v>
      </c>
      <c r="G527" s="3">
        <v>-0.23184109</v>
      </c>
      <c r="H527" s="5">
        <v>0.4387</v>
      </c>
      <c r="I527" s="5">
        <v>1.7618984</v>
      </c>
      <c r="J527" s="5">
        <v>-1.932466</v>
      </c>
      <c r="K527" s="5"/>
      <c r="L527" s="6">
        <v>2.0622668</v>
      </c>
      <c r="M527" s="4">
        <v>-3.07368</v>
      </c>
      <c r="N527" s="5">
        <v>2.0943866</v>
      </c>
      <c r="O527" s="6">
        <v>3.4658</v>
      </c>
      <c r="P527" s="5">
        <v>0.4554035</v>
      </c>
      <c r="Q527" s="7">
        <v>0.86912</v>
      </c>
      <c r="R527" s="5">
        <v>0.6121727</v>
      </c>
      <c r="S527" s="4"/>
      <c r="T527" s="5">
        <v>0.0046518403</v>
      </c>
      <c r="U527" s="4"/>
      <c r="V527" s="5"/>
      <c r="W527" s="5">
        <v>-1.222</v>
      </c>
      <c r="X527" s="5">
        <v>2.0324953</v>
      </c>
      <c r="Y527" s="5">
        <v>1.49888</v>
      </c>
      <c r="Z527" s="15"/>
      <c r="AA527" s="6"/>
      <c r="AB527" s="8">
        <v>1.7785776</v>
      </c>
      <c r="AC527" s="8">
        <v>6.8696</v>
      </c>
      <c r="AD527" s="6"/>
      <c r="AE527" s="6">
        <v>-1.3649338</v>
      </c>
      <c r="AF527" s="3">
        <v>0.0</v>
      </c>
      <c r="AG527" s="4">
        <v>2.435185</v>
      </c>
      <c r="AH527" s="4">
        <v>4.19537</v>
      </c>
      <c r="AI527" s="7">
        <v>0.015</v>
      </c>
      <c r="AJ527" s="7">
        <v>168.34</v>
      </c>
      <c r="AK527" s="14">
        <v>-2.74358</v>
      </c>
      <c r="AL527" s="14">
        <v>0.23348545</v>
      </c>
      <c r="AM527" s="14"/>
    </row>
    <row r="528">
      <c r="A528" s="46" t="s">
        <v>564</v>
      </c>
      <c r="B528" s="4">
        <v>3.75396</v>
      </c>
      <c r="C528" s="13">
        <v>-0.6367</v>
      </c>
      <c r="D528" s="3">
        <v>0.0131911</v>
      </c>
      <c r="E528" s="4">
        <v>-0.01617278</v>
      </c>
      <c r="F528" s="5">
        <v>4.2016125</v>
      </c>
      <c r="G528" s="3">
        <v>0.33548513</v>
      </c>
      <c r="H528" s="5">
        <v>0.5488</v>
      </c>
      <c r="I528" s="5">
        <v>1.0989995</v>
      </c>
      <c r="J528" s="5">
        <v>-0.72333485</v>
      </c>
      <c r="K528" s="5"/>
      <c r="L528" s="6">
        <v>-3.573158</v>
      </c>
      <c r="M528" s="4">
        <v>-0.65912</v>
      </c>
      <c r="N528" s="5">
        <v>0.19222827</v>
      </c>
      <c r="O528" s="6">
        <v>0.4268</v>
      </c>
      <c r="P528" s="5">
        <v>0.07832263</v>
      </c>
      <c r="Q528" s="7">
        <v>0.72102</v>
      </c>
      <c r="R528" s="5">
        <v>0.19206917</v>
      </c>
      <c r="S528" s="4"/>
      <c r="T528" s="5">
        <v>0.09833602</v>
      </c>
      <c r="U528" s="4"/>
      <c r="V528" s="5"/>
      <c r="W528" s="5">
        <v>-0.5324</v>
      </c>
      <c r="X528" s="5">
        <v>-1.7050757</v>
      </c>
      <c r="Y528" s="5">
        <v>-1.288438</v>
      </c>
      <c r="Z528" s="15"/>
      <c r="AA528" s="6"/>
      <c r="AB528" s="8">
        <v>0.59188163</v>
      </c>
      <c r="AC528" s="8">
        <v>1.0543</v>
      </c>
      <c r="AD528" s="6"/>
      <c r="AE528" s="6">
        <v>-3.2276218</v>
      </c>
      <c r="AF528" s="3">
        <v>0.0</v>
      </c>
      <c r="AG528" s="4">
        <v>2.221941</v>
      </c>
      <c r="AH528" s="4">
        <v>2.12739</v>
      </c>
      <c r="AI528" s="7">
        <v>0.015</v>
      </c>
      <c r="AJ528" s="7">
        <v>222.19</v>
      </c>
      <c r="AK528" s="14">
        <v>-2.71537</v>
      </c>
      <c r="AL528" s="14">
        <v>5.233918</v>
      </c>
      <c r="AM528" s="14"/>
    </row>
    <row r="529">
      <c r="A529" s="46" t="s">
        <v>565</v>
      </c>
      <c r="B529" s="4">
        <v>45.323</v>
      </c>
      <c r="C529" s="13">
        <v>-0.3065</v>
      </c>
      <c r="D529" s="3">
        <v>0.1956166</v>
      </c>
      <c r="E529" s="4">
        <v>-0.08434466</v>
      </c>
      <c r="F529" s="5">
        <v>0.07776737</v>
      </c>
      <c r="G529" s="3">
        <v>0.82529306</v>
      </c>
      <c r="H529" s="5">
        <v>0.6361</v>
      </c>
      <c r="I529" s="5">
        <v>0.6516559</v>
      </c>
      <c r="J529" s="5">
        <v>-1.0137458</v>
      </c>
      <c r="K529" s="5"/>
      <c r="L529" s="6">
        <v>-0.099598505</v>
      </c>
      <c r="M529" s="4">
        <v>-16.574</v>
      </c>
      <c r="N529" s="5">
        <v>0.7305827</v>
      </c>
      <c r="O529" s="6">
        <v>52.15235</v>
      </c>
      <c r="P529" s="5">
        <v>8.1636256E-4</v>
      </c>
      <c r="Q529" s="7">
        <v>27.646</v>
      </c>
      <c r="R529" s="5">
        <v>0.60997725</v>
      </c>
      <c r="S529" s="4"/>
      <c r="T529" s="5">
        <v>0.027999463</v>
      </c>
      <c r="U529" s="4"/>
      <c r="V529" s="5"/>
      <c r="W529" s="5">
        <v>-0.9629</v>
      </c>
      <c r="X529" s="5">
        <v>1.9869143</v>
      </c>
      <c r="Y529" s="5">
        <v>1.3917547</v>
      </c>
      <c r="Z529" s="15"/>
      <c r="AA529" s="15"/>
      <c r="AB529" s="8">
        <v>0.17158787</v>
      </c>
      <c r="AC529" s="8">
        <v>0.0337</v>
      </c>
      <c r="AD529" s="6"/>
      <c r="AE529" s="6">
        <v>-4.107301</v>
      </c>
      <c r="AF529" s="3">
        <v>0.0</v>
      </c>
      <c r="AG529" s="4">
        <v>3.89</v>
      </c>
      <c r="AH529" s="4">
        <v>68.05388</v>
      </c>
      <c r="AI529" s="7" t="s">
        <v>39</v>
      </c>
      <c r="AJ529" s="7">
        <v>777.69</v>
      </c>
      <c r="AK529" s="14">
        <v>-45.946</v>
      </c>
      <c r="AL529" s="14">
        <v>0.2415489</v>
      </c>
      <c r="AM529" s="14"/>
    </row>
    <row r="530">
      <c r="A530" s="46" t="s">
        <v>566</v>
      </c>
      <c r="B530" s="4">
        <v>0.7236</v>
      </c>
      <c r="C530" s="13">
        <v>0.156</v>
      </c>
      <c r="D530" s="3">
        <v>0.25748757</v>
      </c>
      <c r="E530" s="4">
        <v>-0.036215425</v>
      </c>
      <c r="F530" s="5">
        <v>0.75410223</v>
      </c>
      <c r="G530" s="3">
        <v>0.107071795</v>
      </c>
      <c r="H530" s="5">
        <v>0.5563</v>
      </c>
      <c r="I530" s="5">
        <v>8.370993</v>
      </c>
      <c r="J530" s="5">
        <v>-8.220481</v>
      </c>
      <c r="K530" s="5"/>
      <c r="L530" s="6">
        <v>3.6568596</v>
      </c>
      <c r="M530" s="4">
        <v>-0.42622</v>
      </c>
      <c r="N530" s="5">
        <v>0.24482457</v>
      </c>
      <c r="O530" s="6">
        <v>5.9513</v>
      </c>
      <c r="P530" s="5">
        <v>0.032531787</v>
      </c>
      <c r="Q530" s="7">
        <v>0.48473</v>
      </c>
      <c r="R530" s="5">
        <v>0.66988665</v>
      </c>
      <c r="S530" s="4"/>
      <c r="T530" s="5">
        <v>0.009555154</v>
      </c>
      <c r="U530" s="4"/>
      <c r="V530" s="5"/>
      <c r="W530" s="5">
        <v>-2.2936</v>
      </c>
      <c r="X530" s="5">
        <v>-13.961988</v>
      </c>
      <c r="Y530" s="5">
        <v>-11.089167</v>
      </c>
      <c r="Z530" s="15"/>
      <c r="AA530" s="6"/>
      <c r="AB530" s="8">
        <v>1.4289663</v>
      </c>
      <c r="AC530" s="8">
        <v>1.9261</v>
      </c>
      <c r="AD530" s="6"/>
      <c r="AE530" s="6">
        <v>-3.825677</v>
      </c>
      <c r="AF530" s="3">
        <v>0.0</v>
      </c>
      <c r="AG530" s="4">
        <v>1.03</v>
      </c>
      <c r="AH530" s="4">
        <v>1.63058</v>
      </c>
      <c r="AI530" s="7" t="s">
        <v>39</v>
      </c>
      <c r="AJ530" s="7">
        <v>206.8</v>
      </c>
      <c r="AK530" s="14">
        <v>-5.94834</v>
      </c>
      <c r="AL530" s="14">
        <v>0.6551212</v>
      </c>
      <c r="AM530" s="14"/>
    </row>
    <row r="531">
      <c r="A531" s="50" t="s">
        <v>567</v>
      </c>
      <c r="B531" s="4">
        <v>51.054</v>
      </c>
      <c r="C531" s="13">
        <v>0.3046</v>
      </c>
      <c r="D531" s="3">
        <v>0.2433727</v>
      </c>
      <c r="E531" s="4">
        <v>0.038321875</v>
      </c>
      <c r="F531" s="5">
        <v>3.5696678</v>
      </c>
      <c r="G531" s="3">
        <v>-0.14150077</v>
      </c>
      <c r="H531" s="5">
        <v>0.5399</v>
      </c>
      <c r="I531" s="5">
        <v>0.21453755</v>
      </c>
      <c r="J531" s="5">
        <v>0.23539782</v>
      </c>
      <c r="K531" s="5"/>
      <c r="L531" s="6">
        <v>11.9132595</v>
      </c>
      <c r="M531" s="4">
        <v>7.143</v>
      </c>
      <c r="N531" s="5">
        <v>1.5979866</v>
      </c>
      <c r="O531" s="6">
        <v>3.2578</v>
      </c>
      <c r="P531" s="5">
        <v>0.02528695</v>
      </c>
      <c r="Q531" s="7">
        <v>5.283</v>
      </c>
      <c r="R531" s="5">
        <v>0.10347867</v>
      </c>
      <c r="S531" s="4"/>
      <c r="T531" s="5">
        <v>0.29536593</v>
      </c>
      <c r="U531" s="4"/>
      <c r="V531" s="5"/>
      <c r="W531" s="5">
        <v>0.276</v>
      </c>
      <c r="X531" s="5">
        <v>0.36987075</v>
      </c>
      <c r="Y531" s="5">
        <v>0.5212978</v>
      </c>
      <c r="Z531" s="6"/>
      <c r="AA531" s="15"/>
      <c r="AB531" s="8">
        <v>3.6609943</v>
      </c>
      <c r="AC531" s="8">
        <v>8.1074</v>
      </c>
      <c r="AD531" s="6"/>
      <c r="AE531" s="6">
        <v>25.26465</v>
      </c>
      <c r="AF531" s="3">
        <v>0.0</v>
      </c>
      <c r="AG531" s="4">
        <v>191.35825</v>
      </c>
      <c r="AH531" s="4">
        <v>180.4654</v>
      </c>
      <c r="AI531" s="7">
        <v>0.795</v>
      </c>
      <c r="AJ531" s="7">
        <v>222.51</v>
      </c>
      <c r="AK531" s="14">
        <v>12.018</v>
      </c>
      <c r="AL531" s="14">
        <v>1.8059771</v>
      </c>
      <c r="AM531" s="14"/>
    </row>
    <row r="532">
      <c r="A532" s="50" t="s">
        <v>568</v>
      </c>
      <c r="B532" s="4">
        <v>62.64846</v>
      </c>
      <c r="C532" s="13">
        <v>-0.0657</v>
      </c>
      <c r="D532" s="3">
        <v>-0.012842857</v>
      </c>
      <c r="E532" s="4">
        <v>-0.24595304</v>
      </c>
      <c r="F532" s="5">
        <v>-2.9457624</v>
      </c>
      <c r="G532" s="3">
        <v>-0.2009521</v>
      </c>
      <c r="H532" s="5">
        <v>0.5983</v>
      </c>
      <c r="I532" s="5">
        <v>0.7227809</v>
      </c>
      <c r="J532" s="5">
        <v>0.2571709</v>
      </c>
      <c r="K532" s="5"/>
      <c r="L532" s="6">
        <v>19.89255</v>
      </c>
      <c r="M532" s="4">
        <v>19.46684</v>
      </c>
      <c r="N532" s="5">
        <v>0.9570417</v>
      </c>
      <c r="O532" s="6">
        <v>52.15235</v>
      </c>
      <c r="P532" s="5">
        <v>0.026409587</v>
      </c>
      <c r="Q532" s="7" t="s">
        <v>39</v>
      </c>
      <c r="R532" s="5">
        <v>0.0</v>
      </c>
      <c r="S532" s="4"/>
      <c r="T532" s="5">
        <v>0.042468324</v>
      </c>
      <c r="U532" s="4"/>
      <c r="V532" s="5"/>
      <c r="W532" s="5">
        <v>-1.0E-4</v>
      </c>
      <c r="X532" s="5">
        <v>0.033259798</v>
      </c>
      <c r="Y532" s="5">
        <v>0.31403035</v>
      </c>
      <c r="Z532" s="15"/>
      <c r="AA532" s="6"/>
      <c r="AB532" s="8">
        <v>0.7914006</v>
      </c>
      <c r="AC532" s="8">
        <v>0.5998</v>
      </c>
      <c r="AD532" s="6"/>
      <c r="AE532" s="6">
        <v>2.5469036</v>
      </c>
      <c r="AF532" s="3">
        <v>0.0</v>
      </c>
      <c r="AG532" s="4">
        <v>72.48743</v>
      </c>
      <c r="AH532" s="4">
        <v>68.832</v>
      </c>
      <c r="AI532" s="7">
        <v>3.04</v>
      </c>
      <c r="AJ532" s="7">
        <v>21.51</v>
      </c>
      <c r="AK532" s="14">
        <v>16.11136</v>
      </c>
      <c r="AL532" s="14">
        <v>-0.372408</v>
      </c>
      <c r="AM532" s="14"/>
    </row>
    <row r="533">
      <c r="A533" s="46" t="s">
        <v>569</v>
      </c>
      <c r="B533" s="16">
        <v>1371.151</v>
      </c>
      <c r="C533" s="29">
        <v>0.5038</v>
      </c>
      <c r="D533" s="30">
        <v>0.3513152</v>
      </c>
      <c r="E533" s="16">
        <v>3.9949746</v>
      </c>
      <c r="F533" s="20">
        <v>0.36305863</v>
      </c>
      <c r="G533" s="30">
        <v>0.2635844</v>
      </c>
      <c r="H533" s="20">
        <v>0.2781</v>
      </c>
      <c r="I533" s="20">
        <v>0.17621253</v>
      </c>
      <c r="J533" s="20">
        <v>0.2492964</v>
      </c>
      <c r="K533" s="20"/>
      <c r="L533" s="21">
        <v>0.5448169</v>
      </c>
      <c r="M533" s="16">
        <v>42.627</v>
      </c>
      <c r="N533" s="20">
        <v>0.42567405</v>
      </c>
      <c r="O533" s="21">
        <v>3.5175</v>
      </c>
      <c r="P533" s="20">
        <v>0.049916457</v>
      </c>
      <c r="Q533" s="22" t="s">
        <v>39</v>
      </c>
      <c r="R533" s="20">
        <v>0.0</v>
      </c>
      <c r="S533" s="16"/>
      <c r="T533" s="20">
        <v>0.0067031127</v>
      </c>
      <c r="U533" s="16"/>
      <c r="V533" s="20"/>
      <c r="W533" s="20">
        <v>0.0491</v>
      </c>
      <c r="X533" s="20">
        <v>0.120008916</v>
      </c>
      <c r="Y533" s="20">
        <v>0.47341415</v>
      </c>
      <c r="Z533" s="21"/>
      <c r="AA533" s="21"/>
      <c r="AB533" s="23">
        <v>2.7605455</v>
      </c>
      <c r="AC533" s="23">
        <v>5.2412</v>
      </c>
      <c r="AD533" s="21"/>
      <c r="AE533" s="21">
        <v>111.71616</v>
      </c>
      <c r="AF533" s="30">
        <v>0.0035787462</v>
      </c>
      <c r="AG533" s="16">
        <v>3403.7869</v>
      </c>
      <c r="AH533" s="16">
        <v>4762.125</v>
      </c>
      <c r="AI533" s="22">
        <v>172.62</v>
      </c>
      <c r="AJ533" s="22">
        <v>21.69</v>
      </c>
      <c r="AK533" s="23">
        <v>341.823</v>
      </c>
      <c r="AL533" s="20">
        <v>0.5516532</v>
      </c>
      <c r="AM533" s="34"/>
      <c r="AN533" s="24"/>
      <c r="AO533" s="24"/>
      <c r="AP533" s="24"/>
      <c r="AQ533" s="24"/>
      <c r="AR533" s="24"/>
      <c r="AS533" s="24"/>
      <c r="AT533" s="24"/>
    </row>
    <row r="534">
      <c r="A534" s="9" t="s">
        <v>570</v>
      </c>
      <c r="B534" s="4">
        <v>32.47455</v>
      </c>
      <c r="C534" s="13">
        <v>0.829</v>
      </c>
      <c r="D534" s="3">
        <v>0.34169897</v>
      </c>
      <c r="E534" s="4">
        <v>5.7101846</v>
      </c>
      <c r="F534" s="5">
        <v>0.8353958</v>
      </c>
      <c r="G534" s="3">
        <v>0.5844597</v>
      </c>
      <c r="H534" s="5">
        <v>0.4138</v>
      </c>
      <c r="I534" s="5">
        <v>0.22445576</v>
      </c>
      <c r="J534" s="5">
        <v>0.19896781</v>
      </c>
      <c r="K534" s="5"/>
      <c r="L534" s="6">
        <v>4.2130637</v>
      </c>
      <c r="M534" s="4">
        <v>3.44438</v>
      </c>
      <c r="N534" s="5">
        <v>1.1120266</v>
      </c>
      <c r="O534" s="6">
        <v>232.0</v>
      </c>
      <c r="P534" s="5">
        <v>0.009841553</v>
      </c>
      <c r="Q534" s="7" t="s">
        <v>39</v>
      </c>
      <c r="R534" s="5">
        <v>0.0</v>
      </c>
      <c r="S534" s="4"/>
      <c r="T534" s="5">
        <v>0.50090724</v>
      </c>
      <c r="U534" s="4"/>
      <c r="V534" s="5"/>
      <c r="W534" s="5">
        <v>0.2454</v>
      </c>
      <c r="X534" s="5">
        <v>0.27352515</v>
      </c>
      <c r="Y534" s="5">
        <v>0.23808374</v>
      </c>
      <c r="Z534" s="6"/>
      <c r="AA534" s="6"/>
      <c r="AB534" s="8">
        <v>2.7621672</v>
      </c>
      <c r="AC534" s="8">
        <v>3.3005</v>
      </c>
      <c r="AD534" s="6"/>
      <c r="AE534" s="6">
        <v>21.786184</v>
      </c>
      <c r="AF534" s="3">
        <v>0.0</v>
      </c>
      <c r="AG534" s="4">
        <v>84.38091</v>
      </c>
      <c r="AH534" s="4">
        <v>75.0399</v>
      </c>
      <c r="AI534" s="7">
        <v>69.3</v>
      </c>
      <c r="AJ534" s="7">
        <v>1.3</v>
      </c>
      <c r="AK534" s="8">
        <v>6.46139</v>
      </c>
      <c r="AL534" s="5">
        <v>2.6710982</v>
      </c>
      <c r="AM534" s="14"/>
    </row>
    <row r="535">
      <c r="A535" s="46" t="s">
        <v>571</v>
      </c>
      <c r="B535" s="4">
        <v>1349.463</v>
      </c>
      <c r="C535" s="13">
        <v>-0.1242</v>
      </c>
      <c r="D535" s="3">
        <v>0.04609934</v>
      </c>
      <c r="E535" s="4">
        <v>2.3239965</v>
      </c>
      <c r="F535" s="5">
        <v>-1.4663365</v>
      </c>
      <c r="G535" s="3">
        <v>-0.04633761</v>
      </c>
      <c r="H535" s="5">
        <v>0.6568</v>
      </c>
      <c r="I535" s="5">
        <v>0.37635118</v>
      </c>
      <c r="J535" s="5">
        <v>0.15623622</v>
      </c>
      <c r="K535" s="5"/>
      <c r="L535" s="6">
        <v>2.4675617</v>
      </c>
      <c r="M535" s="4">
        <v>32.495</v>
      </c>
      <c r="N535" s="5">
        <v>0.16153567</v>
      </c>
      <c r="O535" s="6">
        <v>3.1923</v>
      </c>
      <c r="P535" s="5">
        <v>0.028687708</v>
      </c>
      <c r="Q535" s="7" t="s">
        <v>39</v>
      </c>
      <c r="R535" s="5">
        <v>0.0</v>
      </c>
      <c r="S535" s="4"/>
      <c r="T535" s="5">
        <v>0.019902352</v>
      </c>
      <c r="U535" s="4"/>
      <c r="V535" s="5"/>
      <c r="W535" s="5">
        <v>0.0381</v>
      </c>
      <c r="X535" s="5">
        <v>0.098179206</v>
      </c>
      <c r="Y535" s="5">
        <v>0.38031185</v>
      </c>
      <c r="Z535" s="6"/>
      <c r="AA535" s="6"/>
      <c r="AB535" s="8">
        <v>0.37313443</v>
      </c>
      <c r="AC535" s="8">
        <v>0.9081</v>
      </c>
      <c r="AD535" s="6"/>
      <c r="AE535" s="6">
        <v>25.309525</v>
      </c>
      <c r="AF535" s="3">
        <v>0.004087144</v>
      </c>
      <c r="AG535" s="4">
        <v>505.77222</v>
      </c>
      <c r="AH535" s="4">
        <v>822.433</v>
      </c>
      <c r="AI535" s="7">
        <v>21.42</v>
      </c>
      <c r="AJ535" s="7">
        <v>23.42</v>
      </c>
      <c r="AK535" s="8">
        <v>210.835</v>
      </c>
      <c r="AL535" s="5">
        <v>-0.22172101</v>
      </c>
      <c r="AM535" s="14"/>
    </row>
    <row r="536">
      <c r="A536" s="46" t="s">
        <v>572</v>
      </c>
      <c r="B536" s="4">
        <v>270.981</v>
      </c>
      <c r="C536" s="13">
        <v>0.1269</v>
      </c>
      <c r="D536" s="3">
        <v>0.1341443</v>
      </c>
      <c r="E536" s="4">
        <v>2.0207944</v>
      </c>
      <c r="F536" s="5">
        <v>-0.07189613</v>
      </c>
      <c r="G536" s="3">
        <v>0.32285914</v>
      </c>
      <c r="H536" s="5">
        <v>0.3542</v>
      </c>
      <c r="I536" s="5">
        <v>0.25996655</v>
      </c>
      <c r="J536" s="5">
        <v>0.13525672</v>
      </c>
      <c r="K536" s="5"/>
      <c r="L536" s="6">
        <v>-0.5522814</v>
      </c>
      <c r="M536" s="4">
        <v>18.7</v>
      </c>
      <c r="N536" s="5">
        <v>0.8271774</v>
      </c>
      <c r="O536" s="6">
        <v>2.7183</v>
      </c>
      <c r="P536" s="5">
        <v>0.027769474</v>
      </c>
      <c r="Q536" s="7" t="s">
        <v>39</v>
      </c>
      <c r="R536" s="5">
        <v>0.0</v>
      </c>
      <c r="S536" s="4"/>
      <c r="T536" s="5">
        <v>0.13348107</v>
      </c>
      <c r="U536" s="4"/>
      <c r="V536" s="5"/>
      <c r="W536" s="5">
        <v>0.0779</v>
      </c>
      <c r="X536" s="5">
        <v>0.1326788</v>
      </c>
      <c r="Y536" s="5">
        <v>0.2811275</v>
      </c>
      <c r="Z536" s="6"/>
      <c r="AA536" s="6"/>
      <c r="AB536" s="8">
        <v>0.447548</v>
      </c>
      <c r="AC536" s="8">
        <v>0.9302</v>
      </c>
      <c r="AD536" s="6"/>
      <c r="AE536" s="6">
        <v>8.146096</v>
      </c>
      <c r="AF536" s="3">
        <v>0.0074242335</v>
      </c>
      <c r="AG536" s="4">
        <v>121.27701</v>
      </c>
      <c r="AH536" s="4">
        <v>152.332</v>
      </c>
      <c r="AI536" s="7">
        <v>10.7</v>
      </c>
      <c r="AJ536" s="7">
        <v>8.56</v>
      </c>
      <c r="AK536" s="8">
        <v>36.652</v>
      </c>
      <c r="AL536" s="5">
        <v>-0.016132928</v>
      </c>
      <c r="AM536" s="14"/>
    </row>
    <row r="537">
      <c r="A537" s="46" t="s">
        <v>573</v>
      </c>
      <c r="B537" s="4">
        <v>257.341</v>
      </c>
      <c r="C537" s="13">
        <v>-0.2661</v>
      </c>
      <c r="D537" s="3">
        <v>0.07197096</v>
      </c>
      <c r="E537" s="4">
        <v>1.7625</v>
      </c>
      <c r="F537" s="5">
        <v>-0.49871427</v>
      </c>
      <c r="G537" s="3">
        <v>0.4394537</v>
      </c>
      <c r="H537" s="5">
        <v>0.2597</v>
      </c>
      <c r="I537" s="5">
        <v>0.07985902</v>
      </c>
      <c r="J537" s="5">
        <v>0.1992337</v>
      </c>
      <c r="K537" s="5"/>
      <c r="L537" s="6">
        <v>1.7264013</v>
      </c>
      <c r="M537" s="4">
        <v>4.989</v>
      </c>
      <c r="N537" s="5">
        <v>0.06523018</v>
      </c>
      <c r="O537" s="6">
        <v>12.0614</v>
      </c>
      <c r="P537" s="5">
        <v>0.039507892</v>
      </c>
      <c r="Q537" s="7" t="s">
        <v>39</v>
      </c>
      <c r="R537" s="5">
        <v>0.0</v>
      </c>
      <c r="S537" s="4"/>
      <c r="T537" s="5">
        <v>0.10296423</v>
      </c>
      <c r="U537" s="4"/>
      <c r="V537" s="5"/>
      <c r="W537" s="5">
        <v>0.0943</v>
      </c>
      <c r="X537" s="5">
        <v>0.16030598</v>
      </c>
      <c r="Y537" s="5">
        <v>0.28296658</v>
      </c>
      <c r="Z537" s="6"/>
      <c r="AA537" s="6"/>
      <c r="AB537" s="8">
        <v>1.010796</v>
      </c>
      <c r="AC537" s="8">
        <v>1.3805</v>
      </c>
      <c r="AD537" s="6"/>
      <c r="AE537" s="6">
        <v>54.14958</v>
      </c>
      <c r="AF537" s="3">
        <v>0.007938219</v>
      </c>
      <c r="AG537" s="4">
        <v>260.11923</v>
      </c>
      <c r="AH537" s="4">
        <v>270.15225</v>
      </c>
      <c r="AI537" s="7">
        <v>8.63</v>
      </c>
      <c r="AJ537" s="7">
        <v>16.48</v>
      </c>
      <c r="AK537" s="8">
        <v>51.271</v>
      </c>
      <c r="AL537" s="5">
        <v>-0.41028503</v>
      </c>
      <c r="AM537" s="14"/>
    </row>
    <row r="538">
      <c r="A538" s="9" t="s">
        <v>574</v>
      </c>
      <c r="B538" s="4">
        <v>14.07301</v>
      </c>
      <c r="C538" s="13">
        <v>0.4573</v>
      </c>
      <c r="D538" s="3">
        <v>0.084945075</v>
      </c>
      <c r="E538" s="4">
        <v>0.4958959</v>
      </c>
      <c r="F538" s="5">
        <v>0.31122094</v>
      </c>
      <c r="G538" s="3">
        <v>0.0630128</v>
      </c>
      <c r="H538" s="5">
        <v>0.4508</v>
      </c>
      <c r="I538" s="5">
        <v>0.16171451</v>
      </c>
      <c r="J538" s="5">
        <v>0.29766625</v>
      </c>
      <c r="K538" s="5"/>
      <c r="L538" s="6">
        <v>0.6192024</v>
      </c>
      <c r="M538" s="4">
        <v>3.23689</v>
      </c>
      <c r="N538" s="5">
        <v>1.4879448</v>
      </c>
      <c r="O538" s="6">
        <v>11.0445</v>
      </c>
      <c r="P538" s="5">
        <v>0.016695788</v>
      </c>
      <c r="Q538" s="7" t="s">
        <v>39</v>
      </c>
      <c r="R538" s="5">
        <v>0.0</v>
      </c>
      <c r="S538" s="4"/>
      <c r="T538" s="5">
        <v>0.43328366</v>
      </c>
      <c r="U538" s="4"/>
      <c r="V538" s="5"/>
      <c r="W538" s="5">
        <v>0.5201</v>
      </c>
      <c r="X538" s="5">
        <v>0.6289243</v>
      </c>
      <c r="Y538" s="5">
        <v>0.83798295</v>
      </c>
      <c r="Z538" s="6"/>
      <c r="AA538" s="6"/>
      <c r="AB538" s="8">
        <v>3.243658</v>
      </c>
      <c r="AC538" s="8">
        <v>9.1258</v>
      </c>
      <c r="AD538" s="6"/>
      <c r="AE538" s="6">
        <v>13.2103</v>
      </c>
      <c r="AF538" s="3">
        <v>0.048581112</v>
      </c>
      <c r="AG538" s="4">
        <v>46.887043</v>
      </c>
      <c r="AH538" s="4">
        <v>42.76029</v>
      </c>
      <c r="AI538" s="7">
        <v>7.25</v>
      </c>
      <c r="AJ538" s="7">
        <v>6.34</v>
      </c>
      <c r="AK538" s="8">
        <v>4.18906</v>
      </c>
      <c r="AL538" s="5">
        <v>0.25751525</v>
      </c>
      <c r="AM538" s="14"/>
    </row>
    <row r="539">
      <c r="A539" s="46" t="s">
        <v>575</v>
      </c>
      <c r="B539" s="4">
        <v>270.938</v>
      </c>
      <c r="C539" s="13">
        <v>-0.0469</v>
      </c>
      <c r="D539" s="3">
        <v>0.06349037</v>
      </c>
      <c r="E539" s="4">
        <v>0.67634803</v>
      </c>
      <c r="F539" s="5">
        <v>-1.9833081</v>
      </c>
      <c r="G539" s="3">
        <v>0.118217625</v>
      </c>
      <c r="H539" s="5">
        <v>0.2702</v>
      </c>
      <c r="I539" s="5">
        <v>0.14652799</v>
      </c>
      <c r="J539" s="5">
        <v>0.17337915</v>
      </c>
      <c r="K539" s="5"/>
      <c r="L539" s="6">
        <v>64.6125</v>
      </c>
      <c r="M539" s="4">
        <v>14.348</v>
      </c>
      <c r="N539" s="5">
        <v>0.39406443</v>
      </c>
      <c r="O539" s="6">
        <v>6.1564</v>
      </c>
      <c r="P539" s="5">
        <v>0.005587994</v>
      </c>
      <c r="Q539" s="7" t="s">
        <v>39</v>
      </c>
      <c r="R539" s="5">
        <v>0.0</v>
      </c>
      <c r="S539" s="4"/>
      <c r="T539" s="5">
        <v>0.01111644</v>
      </c>
      <c r="U539" s="4"/>
      <c r="V539" s="5"/>
      <c r="W539" s="5">
        <v>0.0706</v>
      </c>
      <c r="X539" s="5">
        <v>0.15188794</v>
      </c>
      <c r="Y539" s="5">
        <v>0.4309317</v>
      </c>
      <c r="Z539" s="6"/>
      <c r="AA539" s="6"/>
      <c r="AB539" s="8">
        <v>0.34605113</v>
      </c>
      <c r="AC539" s="8">
        <v>0.86</v>
      </c>
      <c r="AD539" s="6"/>
      <c r="AE539" s="6">
        <v>13.150572</v>
      </c>
      <c r="AF539" s="3">
        <v>0.1833436</v>
      </c>
      <c r="AG539" s="4">
        <v>91.78942</v>
      </c>
      <c r="AH539" s="4">
        <v>188.6844</v>
      </c>
      <c r="AI539" s="7">
        <v>3.85</v>
      </c>
      <c r="AJ539" s="7">
        <v>24.48</v>
      </c>
      <c r="AK539" s="8">
        <v>46.975</v>
      </c>
      <c r="AL539" s="5">
        <v>1.8453763</v>
      </c>
      <c r="AM539" s="14"/>
    </row>
    <row r="540">
      <c r="A540" s="9" t="s">
        <v>576</v>
      </c>
      <c r="B540" s="4">
        <v>55.62838</v>
      </c>
      <c r="C540" s="13">
        <v>0.6349</v>
      </c>
      <c r="D540" s="3">
        <v>0.17508948</v>
      </c>
      <c r="E540" s="4">
        <v>-0.012076513</v>
      </c>
      <c r="F540" s="5">
        <v>-1.4177526</v>
      </c>
      <c r="G540" s="3">
        <v>-0.08632339</v>
      </c>
      <c r="H540" s="5">
        <v>0.3221</v>
      </c>
      <c r="I540" s="5">
        <v>0.3129762</v>
      </c>
      <c r="J540" s="5">
        <v>0.04600116</v>
      </c>
      <c r="K540" s="5"/>
      <c r="L540" s="6">
        <v>-1.3531706</v>
      </c>
      <c r="M540" s="4">
        <v>0.45278</v>
      </c>
      <c r="N540" s="5">
        <v>-0.30660987</v>
      </c>
      <c r="O540" s="6">
        <v>116.6244</v>
      </c>
      <c r="P540" s="5">
        <v>0.017272837</v>
      </c>
      <c r="Q540" s="7" t="s">
        <v>39</v>
      </c>
      <c r="R540" s="5">
        <v>0.0</v>
      </c>
      <c r="S540" s="4"/>
      <c r="T540" s="5">
        <v>0.080126636</v>
      </c>
      <c r="U540" s="4"/>
      <c r="V540" s="5"/>
      <c r="W540" s="5">
        <v>-0.0036</v>
      </c>
      <c r="X540" s="5">
        <v>-0.026089385</v>
      </c>
      <c r="Y540" s="5">
        <v>0.14738064</v>
      </c>
      <c r="Z540" s="6"/>
      <c r="AA540" s="6"/>
      <c r="AB540" s="8">
        <v>1.4591987</v>
      </c>
      <c r="AC540" s="8">
        <v>4.6123</v>
      </c>
      <c r="AD540" s="6"/>
      <c r="AE540" s="6">
        <v>184.95271</v>
      </c>
      <c r="AF540" s="3">
        <v>0.0</v>
      </c>
      <c r="AG540" s="4">
        <v>81.17289</v>
      </c>
      <c r="AH540" s="4">
        <v>83.74289</v>
      </c>
      <c r="AI540" s="7">
        <v>1.51</v>
      </c>
      <c r="AJ540" s="7">
        <v>37.51</v>
      </c>
      <c r="AK540" s="8">
        <v>2.55897</v>
      </c>
      <c r="AL540" s="5">
        <v>0.023084642</v>
      </c>
      <c r="AM540" s="14"/>
    </row>
    <row r="541">
      <c r="A541" s="9" t="s">
        <v>577</v>
      </c>
      <c r="B541" s="4">
        <v>3.28287</v>
      </c>
      <c r="C541" s="13">
        <v>-0.2824</v>
      </c>
      <c r="D541" s="3">
        <v>0.04591975</v>
      </c>
      <c r="E541" s="4">
        <v>0.055118866</v>
      </c>
      <c r="F541" s="5">
        <v>-0.27015436</v>
      </c>
      <c r="G541" s="3">
        <v>0.08630262</v>
      </c>
      <c r="H541" s="5">
        <v>0.3375</v>
      </c>
      <c r="I541" s="5">
        <v>0.28829652</v>
      </c>
      <c r="J541" s="5">
        <v>0.26044285</v>
      </c>
      <c r="K541" s="5"/>
      <c r="L541" s="6">
        <v>1.0543636</v>
      </c>
      <c r="M541" s="4">
        <v>0.40613</v>
      </c>
      <c r="N541" s="5">
        <v>0.48460153</v>
      </c>
      <c r="O541" s="6">
        <v>4.714</v>
      </c>
      <c r="P541" s="5">
        <v>0.08340263</v>
      </c>
      <c r="Q541" s="7">
        <v>0.01714</v>
      </c>
      <c r="R541" s="5">
        <v>0.0052210414</v>
      </c>
      <c r="S541" s="4"/>
      <c r="T541" s="5">
        <v>0.19221567</v>
      </c>
      <c r="U541" s="4"/>
      <c r="V541" s="5"/>
      <c r="W541" s="5">
        <v>0.0753</v>
      </c>
      <c r="X541" s="5">
        <v>0.08233987</v>
      </c>
      <c r="Y541" s="5">
        <v>0.13928574</v>
      </c>
      <c r="Z541" s="6"/>
      <c r="AA541" s="6"/>
      <c r="AB541" s="8">
        <v>3.2402136</v>
      </c>
      <c r="AC541" s="8">
        <v>1.7337</v>
      </c>
      <c r="AD541" s="6"/>
      <c r="AE541" s="6">
        <v>23.14808</v>
      </c>
      <c r="AF541" s="3">
        <v>0.0</v>
      </c>
      <c r="AG541" s="4">
        <v>10.734173</v>
      </c>
      <c r="AH541" s="4">
        <v>9.40113</v>
      </c>
      <c r="AI541" s="7">
        <v>1.09</v>
      </c>
      <c r="AJ541" s="7">
        <v>9.17</v>
      </c>
      <c r="AK541" s="8">
        <v>0.855</v>
      </c>
      <c r="AL541" s="5">
        <v>-0.20436992</v>
      </c>
      <c r="AM541" s="14"/>
    </row>
    <row r="542">
      <c r="A542" s="9" t="s">
        <v>578</v>
      </c>
      <c r="B542" s="4">
        <v>14.2979</v>
      </c>
      <c r="C542" s="13">
        <v>-0.089</v>
      </c>
      <c r="D542" s="3">
        <v>0.13545792</v>
      </c>
      <c r="E542" s="4">
        <v>-0.0025600775</v>
      </c>
      <c r="F542" s="5">
        <v>-1.0370063</v>
      </c>
      <c r="G542" s="3">
        <v>-0.51780283</v>
      </c>
      <c r="H542" s="5">
        <v>0.166</v>
      </c>
      <c r="I542" s="5">
        <v>0.10915379</v>
      </c>
      <c r="J542" s="5">
        <v>0.12737535</v>
      </c>
      <c r="K542" s="5"/>
      <c r="L542" s="6">
        <v>7.4301243</v>
      </c>
      <c r="M542" s="4">
        <v>0.87488</v>
      </c>
      <c r="N542" s="5">
        <v>0.5819343</v>
      </c>
      <c r="O542" s="6">
        <v>2.6279</v>
      </c>
      <c r="P542" s="5">
        <v>0.0054294686</v>
      </c>
      <c r="Q542" s="7">
        <v>0.37792</v>
      </c>
      <c r="R542" s="5">
        <v>0.026431853</v>
      </c>
      <c r="S542" s="4"/>
      <c r="T542" s="5">
        <v>0.13795038</v>
      </c>
      <c r="U542" s="4"/>
      <c r="V542" s="5"/>
      <c r="W542" s="5">
        <v>-0.0018</v>
      </c>
      <c r="X542" s="5">
        <v>-0.0027153173</v>
      </c>
      <c r="Y542" s="5">
        <v>0.12478263</v>
      </c>
      <c r="Z542" s="6"/>
      <c r="AA542" s="15"/>
      <c r="AB542" s="8">
        <v>1.099441</v>
      </c>
      <c r="AC542" s="8">
        <v>1.0766</v>
      </c>
      <c r="AD542" s="6"/>
      <c r="AE542" s="6">
        <v>20.61112</v>
      </c>
      <c r="AF542" s="3">
        <v>0.0</v>
      </c>
      <c r="AG542" s="4">
        <v>23.216347</v>
      </c>
      <c r="AH542" s="4">
        <v>25.03779</v>
      </c>
      <c r="AI542" s="7">
        <v>1.41</v>
      </c>
      <c r="AJ542" s="7">
        <v>15.48</v>
      </c>
      <c r="AK542" s="8">
        <v>1.8212</v>
      </c>
      <c r="AL542" s="5">
        <v>-0.40117714</v>
      </c>
      <c r="AM542" s="14"/>
    </row>
    <row r="543">
      <c r="A543" s="9" t="s">
        <v>579</v>
      </c>
      <c r="B543" s="4">
        <v>108.00357</v>
      </c>
      <c r="C543" s="13">
        <v>0.0032</v>
      </c>
      <c r="D543" s="3">
        <v>0.052857347</v>
      </c>
      <c r="E543" s="4">
        <v>0.025642734</v>
      </c>
      <c r="F543" s="5">
        <v>-0.7672855</v>
      </c>
      <c r="G543" s="3">
        <v>-0.23117799</v>
      </c>
      <c r="H543" s="5">
        <v>0.1454</v>
      </c>
      <c r="I543" s="5">
        <v>0.095504716</v>
      </c>
      <c r="J543" s="5">
        <v>0.06851301</v>
      </c>
      <c r="K543" s="5"/>
      <c r="L543" s="6">
        <v>-250.28455</v>
      </c>
      <c r="M543" s="4">
        <v>10.85769</v>
      </c>
      <c r="N543" s="5">
        <v>2.3055553</v>
      </c>
      <c r="O543" s="6">
        <v>7.0299</v>
      </c>
      <c r="P543" s="5">
        <v>0.030800464</v>
      </c>
      <c r="Q543" s="7" t="s">
        <v>39</v>
      </c>
      <c r="R543" s="5">
        <v>0.0</v>
      </c>
      <c r="S543" s="4"/>
      <c r="T543" s="5">
        <v>0.1314379</v>
      </c>
      <c r="U543" s="4"/>
      <c r="V543" s="5"/>
      <c r="W543" s="5">
        <v>0.0148</v>
      </c>
      <c r="X543" s="5">
        <v>0.020637322</v>
      </c>
      <c r="Y543" s="5">
        <v>0.11432622</v>
      </c>
      <c r="Z543" s="6"/>
      <c r="AA543" s="6"/>
      <c r="AB543" s="8">
        <v>1.1237519</v>
      </c>
      <c r="AC543" s="8">
        <v>1.8751</v>
      </c>
      <c r="AD543" s="6"/>
      <c r="AE543" s="6">
        <v>10.85577</v>
      </c>
      <c r="AF543" s="3">
        <v>0.0</v>
      </c>
      <c r="AG543" s="4">
        <v>118.76209</v>
      </c>
      <c r="AH543" s="4">
        <v>117.8687</v>
      </c>
      <c r="AI543" s="7">
        <v>2.33</v>
      </c>
      <c r="AJ543" s="7">
        <v>52.09</v>
      </c>
      <c r="AK543" s="8">
        <v>7.39965</v>
      </c>
      <c r="AL543" s="5">
        <v>-0.42465726</v>
      </c>
      <c r="AM543" s="14"/>
    </row>
    <row r="544">
      <c r="A544" s="9" t="s">
        <v>580</v>
      </c>
      <c r="B544" s="4">
        <v>105.332</v>
      </c>
      <c r="C544" s="13">
        <v>0.0483</v>
      </c>
      <c r="D544" s="3">
        <v>0.14810601</v>
      </c>
      <c r="E544" s="4">
        <v>0.1080994</v>
      </c>
      <c r="F544" s="5">
        <v>0.0025608195</v>
      </c>
      <c r="G544" s="3">
        <v>0.031661898</v>
      </c>
      <c r="H544" s="5">
        <v>0.1323</v>
      </c>
      <c r="I544" s="5">
        <v>0.08799795</v>
      </c>
      <c r="J544" s="5">
        <v>0.045038544</v>
      </c>
      <c r="K544" s="5"/>
      <c r="L544" s="6">
        <v>-1.4156779</v>
      </c>
      <c r="M544" s="4">
        <v>4.67</v>
      </c>
      <c r="N544" s="5">
        <v>1.8899231</v>
      </c>
      <c r="O544" s="6">
        <v>29.2452</v>
      </c>
      <c r="P544" s="5">
        <v>0.0059715947</v>
      </c>
      <c r="Q544" s="7" t="s">
        <v>39</v>
      </c>
      <c r="R544" s="5">
        <v>0.0</v>
      </c>
      <c r="S544" s="4"/>
      <c r="T544" s="5">
        <v>0.0</v>
      </c>
      <c r="U544" s="4"/>
      <c r="V544" s="5"/>
      <c r="W544" s="5">
        <v>0.0804</v>
      </c>
      <c r="X544" s="5">
        <v>0.15878059</v>
      </c>
      <c r="Y544" s="5">
        <v>0.32067055</v>
      </c>
      <c r="Z544" s="6"/>
      <c r="AA544" s="6"/>
      <c r="AB544" s="8">
        <v>0.16593702</v>
      </c>
      <c r="AC544" s="8">
        <v>1.1529</v>
      </c>
      <c r="AD544" s="6"/>
      <c r="AE544" s="6">
        <v>5.033293</v>
      </c>
      <c r="AF544" s="3">
        <v>0.0</v>
      </c>
      <c r="AG544" s="4">
        <v>23.255178</v>
      </c>
      <c r="AH544" s="4">
        <v>32.43756</v>
      </c>
      <c r="AI544" s="7">
        <v>1.06</v>
      </c>
      <c r="AJ544" s="7">
        <v>21.73</v>
      </c>
      <c r="AK544" s="8">
        <v>4.744</v>
      </c>
      <c r="AL544" s="5">
        <v>0.008932369</v>
      </c>
      <c r="AM544" s="14"/>
    </row>
    <row r="545">
      <c r="A545" s="9" t="s">
        <v>581</v>
      </c>
      <c r="B545" s="4">
        <v>60.06508</v>
      </c>
      <c r="C545" s="13">
        <v>0.093</v>
      </c>
      <c r="D545" s="3">
        <v>0.12250325</v>
      </c>
      <c r="E545" s="4">
        <v>-0.0075160144</v>
      </c>
      <c r="F545" s="5">
        <v>-1.4606727</v>
      </c>
      <c r="G545" s="3">
        <v>-0.1415979</v>
      </c>
      <c r="H545" s="5">
        <v>0.2026</v>
      </c>
      <c r="I545" s="5">
        <v>0.1397013</v>
      </c>
      <c r="J545" s="5">
        <v>0.089740664</v>
      </c>
      <c r="K545" s="5"/>
      <c r="L545" s="6">
        <v>-9.57213</v>
      </c>
      <c r="M545" s="4">
        <v>-6.09474</v>
      </c>
      <c r="N545" s="5">
        <v>-2.1531239</v>
      </c>
      <c r="O545" s="6">
        <v>5.7128</v>
      </c>
      <c r="P545" s="5">
        <v>0.15407255</v>
      </c>
      <c r="Q545" s="7" t="s">
        <v>39</v>
      </c>
      <c r="R545" s="5">
        <v>0.0</v>
      </c>
      <c r="S545" s="4"/>
      <c r="T545" s="5">
        <v>0.044053942</v>
      </c>
      <c r="U545" s="4"/>
      <c r="V545" s="5"/>
      <c r="W545" s="5">
        <v>-0.0065</v>
      </c>
      <c r="X545" s="5">
        <v>-0.0107409265</v>
      </c>
      <c r="Y545" s="5">
        <v>0.10965265</v>
      </c>
      <c r="Z545" s="15"/>
      <c r="AA545" s="6"/>
      <c r="AB545" s="8">
        <v>0.81869507</v>
      </c>
      <c r="AC545" s="8">
        <v>0.9488</v>
      </c>
      <c r="AD545" s="6"/>
      <c r="AE545" s="6">
        <v>-11.229765</v>
      </c>
      <c r="AF545" s="3">
        <v>0.0</v>
      </c>
      <c r="AG545" s="4">
        <v>44.641598</v>
      </c>
      <c r="AH545" s="4">
        <v>68.4425</v>
      </c>
      <c r="AI545" s="7">
        <v>0.7</v>
      </c>
      <c r="AJ545" s="7">
        <v>70.25</v>
      </c>
      <c r="AK545" s="8">
        <v>5.39028</v>
      </c>
      <c r="AL545" s="5">
        <v>-0.4101028</v>
      </c>
      <c r="AM545" s="14"/>
    </row>
    <row r="546">
      <c r="A546" s="9" t="s">
        <v>582</v>
      </c>
      <c r="B546" s="4">
        <v>4.4502</v>
      </c>
      <c r="C546" s="13">
        <v>-0.1779</v>
      </c>
      <c r="D546" s="3">
        <v>0.39065927</v>
      </c>
      <c r="E546" s="4">
        <v>-0.018755488</v>
      </c>
      <c r="F546" s="5">
        <v>-6.41429</v>
      </c>
      <c r="G546" s="3">
        <v>0.5505573</v>
      </c>
      <c r="H546" s="5">
        <v>0.6919</v>
      </c>
      <c r="I546" s="5">
        <v>0.6640533</v>
      </c>
      <c r="J546" s="2">
        <v>0.032041255</v>
      </c>
      <c r="K546" s="5"/>
      <c r="L546" s="6">
        <v>7.5832863</v>
      </c>
      <c r="M546" s="4">
        <v>0.32892</v>
      </c>
      <c r="N546" s="5">
        <v>0.96803814</v>
      </c>
      <c r="O546" s="6">
        <v>18.7874</v>
      </c>
      <c r="P546" s="5">
        <v>0.39523393</v>
      </c>
      <c r="Q546" s="7">
        <v>0.00175</v>
      </c>
      <c r="R546" s="5">
        <v>0.0</v>
      </c>
      <c r="S546" s="4"/>
      <c r="T546" s="5">
        <v>0.054526933</v>
      </c>
      <c r="U546" s="4"/>
      <c r="V546" s="5"/>
      <c r="W546" s="5">
        <v>-0.1842</v>
      </c>
      <c r="X546" s="5">
        <v>-0.39652532</v>
      </c>
      <c r="Y546" s="2">
        <v>0.06017192</v>
      </c>
      <c r="Z546" s="15"/>
      <c r="AA546" s="6"/>
      <c r="AB546" s="8">
        <v>2.8783305</v>
      </c>
      <c r="AC546" s="8">
        <v>5.4036</v>
      </c>
      <c r="AD546" s="6"/>
      <c r="AE546" s="6">
        <v>42.683254</v>
      </c>
      <c r="AF546" s="3">
        <v>0.0</v>
      </c>
      <c r="AG546" s="4">
        <v>17.283798</v>
      </c>
      <c r="AH546" s="4">
        <v>19.493675</v>
      </c>
      <c r="AI546" s="7">
        <v>0.355</v>
      </c>
      <c r="AJ546" s="7">
        <v>50.1</v>
      </c>
      <c r="AK546" s="8">
        <v>0.14259</v>
      </c>
      <c r="AL546" s="2">
        <v>-0.9242952</v>
      </c>
      <c r="AM546" s="2"/>
    </row>
    <row r="547">
      <c r="A547" s="9" t="s">
        <v>583</v>
      </c>
      <c r="B547" s="4">
        <v>7.84132</v>
      </c>
      <c r="C547" s="13">
        <v>0.8715</v>
      </c>
      <c r="D547" s="3">
        <v>-0.10167448</v>
      </c>
      <c r="E547" s="4">
        <v>-0.05737021</v>
      </c>
      <c r="F547" s="5">
        <v>-0.48555237</v>
      </c>
      <c r="G547" s="2" t="s">
        <v>39</v>
      </c>
      <c r="H547" s="5">
        <v>0.4085</v>
      </c>
      <c r="I547" s="5">
        <v>0.48460847</v>
      </c>
      <c r="J547" s="5">
        <v>0.05817133</v>
      </c>
      <c r="K547" s="5"/>
      <c r="L547" s="6">
        <v>-0.8521449</v>
      </c>
      <c r="M547" s="4">
        <v>-2.92911</v>
      </c>
      <c r="N547" s="5">
        <v>0.5388841</v>
      </c>
      <c r="O547" s="6">
        <v>9.826</v>
      </c>
      <c r="P547" s="5">
        <v>0.4440732</v>
      </c>
      <c r="Q547" s="7">
        <v>0.19799</v>
      </c>
      <c r="R547" s="5">
        <v>0.025249576</v>
      </c>
      <c r="S547" s="4"/>
      <c r="T547" s="5">
        <v>0.118432716</v>
      </c>
      <c r="U547" s="4"/>
      <c r="V547" s="5"/>
      <c r="W547" s="5">
        <v>-0.0659</v>
      </c>
      <c r="X547" s="5">
        <v>-0.07662899</v>
      </c>
      <c r="Y547" s="5">
        <v>0.022026863</v>
      </c>
      <c r="Z547" s="15"/>
      <c r="AA547" s="6"/>
      <c r="AB547" s="8">
        <v>1.4462616</v>
      </c>
      <c r="AC547" s="8">
        <v>0.5499</v>
      </c>
      <c r="AD547" s="6"/>
      <c r="AE547" s="6">
        <v>-3.228042</v>
      </c>
      <c r="AF547" s="3">
        <v>0.0</v>
      </c>
      <c r="AG547" s="4">
        <v>11.664711</v>
      </c>
      <c r="AH547" s="4">
        <v>9.45529</v>
      </c>
      <c r="AI547" s="7">
        <v>0.41</v>
      </c>
      <c r="AJ547" s="7">
        <v>27.66</v>
      </c>
      <c r="AK547" s="8">
        <v>0.45614</v>
      </c>
      <c r="AL547" s="5">
        <v>-1.4005128</v>
      </c>
      <c r="AM547" s="14"/>
    </row>
    <row r="548">
      <c r="A548" s="9" t="s">
        <v>584</v>
      </c>
      <c r="B548" s="4" t="s">
        <v>39</v>
      </c>
      <c r="C548" s="11" t="s">
        <v>39</v>
      </c>
      <c r="D548" s="2" t="s">
        <v>39</v>
      </c>
      <c r="E548" s="4" t="s">
        <v>39</v>
      </c>
      <c r="F548" s="2" t="s">
        <v>39</v>
      </c>
      <c r="G548" s="2" t="s">
        <v>39</v>
      </c>
      <c r="H548" s="2" t="s">
        <v>39</v>
      </c>
      <c r="I548" s="2" t="s">
        <v>39</v>
      </c>
      <c r="J548" s="2" t="s">
        <v>39</v>
      </c>
      <c r="K548" s="2"/>
      <c r="L548" s="6" t="s">
        <v>39</v>
      </c>
      <c r="M548" s="4" t="s">
        <v>39</v>
      </c>
      <c r="N548" s="2" t="s">
        <v>39</v>
      </c>
      <c r="O548" s="6" t="s">
        <v>39</v>
      </c>
      <c r="P548" s="2" t="s">
        <v>39</v>
      </c>
      <c r="Q548" s="7" t="s">
        <v>39</v>
      </c>
      <c r="R548" s="2" t="s">
        <v>39</v>
      </c>
      <c r="S548" s="4"/>
      <c r="T548" s="2" t="s">
        <v>39</v>
      </c>
      <c r="U548" s="4"/>
      <c r="V548" s="2"/>
      <c r="W548" s="2" t="s">
        <v>39</v>
      </c>
      <c r="X548" s="2" t="s">
        <v>39</v>
      </c>
      <c r="Y548" s="2" t="s">
        <v>39</v>
      </c>
      <c r="Z548" s="6"/>
      <c r="AA548" s="6"/>
      <c r="AB548" s="8" t="s">
        <v>39</v>
      </c>
      <c r="AC548" s="8" t="s">
        <v>39</v>
      </c>
      <c r="AD548" s="6"/>
      <c r="AE548" s="6" t="s">
        <v>39</v>
      </c>
      <c r="AF548" s="2" t="s">
        <v>39</v>
      </c>
      <c r="AG548" s="4" t="s">
        <v>39</v>
      </c>
      <c r="AH548" s="4" t="s">
        <v>39</v>
      </c>
      <c r="AI548" s="7" t="s">
        <v>39</v>
      </c>
      <c r="AJ548" s="7" t="s">
        <v>39</v>
      </c>
      <c r="AK548" s="8" t="s">
        <v>39</v>
      </c>
      <c r="AL548" s="2" t="s">
        <v>39</v>
      </c>
      <c r="AM548" s="2"/>
    </row>
    <row r="549">
      <c r="A549" s="46" t="s">
        <v>585</v>
      </c>
      <c r="B549" s="4">
        <v>8.99703</v>
      </c>
      <c r="C549" s="13">
        <v>-0.1791</v>
      </c>
      <c r="D549" s="3">
        <v>0.17126921</v>
      </c>
      <c r="E549" s="4">
        <v>0.034278378</v>
      </c>
      <c r="F549" s="5">
        <v>-0.03319499</v>
      </c>
      <c r="G549" s="3">
        <v>-0.19500788</v>
      </c>
      <c r="H549" s="5">
        <v>0.4079</v>
      </c>
      <c r="I549" s="5">
        <v>0.22648919</v>
      </c>
      <c r="J549" s="5">
        <v>0.23406613</v>
      </c>
      <c r="K549" s="5"/>
      <c r="L549" s="6">
        <v>-1.2745732</v>
      </c>
      <c r="M549" s="4">
        <v>1.46364</v>
      </c>
      <c r="N549" s="5">
        <v>0.92853475</v>
      </c>
      <c r="O549" s="6">
        <v>3.4677</v>
      </c>
      <c r="P549" s="5">
        <v>0.08206708</v>
      </c>
      <c r="Q549" s="7" t="s">
        <v>39</v>
      </c>
      <c r="R549" s="5">
        <v>0.0</v>
      </c>
      <c r="S549" s="4"/>
      <c r="T549" s="5">
        <v>0.5172358</v>
      </c>
      <c r="U549" s="4"/>
      <c r="V549" s="5"/>
      <c r="W549" s="5">
        <v>0.1353</v>
      </c>
      <c r="X549" s="5">
        <v>0.24051924</v>
      </c>
      <c r="Y549" s="5">
        <v>0.3794647</v>
      </c>
      <c r="Z549" s="6"/>
      <c r="AA549" s="6"/>
      <c r="AB549" s="8">
        <v>1.320069</v>
      </c>
      <c r="AC549" s="8">
        <v>1.8925</v>
      </c>
      <c r="AD549" s="6"/>
      <c r="AE549" s="6">
        <v>5.6469145</v>
      </c>
      <c r="AF549" s="3">
        <v>0.0</v>
      </c>
      <c r="AG549" s="4">
        <v>11.450377</v>
      </c>
      <c r="AH549" s="4">
        <v>8.26505</v>
      </c>
      <c r="AI549" s="7">
        <v>0.305</v>
      </c>
      <c r="AJ549" s="7">
        <v>38.94</v>
      </c>
      <c r="AK549" s="8">
        <v>2.1059</v>
      </c>
      <c r="AL549" s="5">
        <v>0.04309794</v>
      </c>
      <c r="AM549" s="14"/>
    </row>
    <row r="550">
      <c r="A550" s="9" t="s">
        <v>586</v>
      </c>
      <c r="B550" s="4">
        <v>0.60513</v>
      </c>
      <c r="C550" s="13">
        <v>0.1207</v>
      </c>
      <c r="D550" s="2" t="s">
        <v>39</v>
      </c>
      <c r="E550" s="4">
        <v>-0.08736977</v>
      </c>
      <c r="F550" s="5">
        <v>0.6388193</v>
      </c>
      <c r="G550" s="3">
        <v>0.17500131</v>
      </c>
      <c r="H550" s="5">
        <v>0.1532</v>
      </c>
      <c r="I550" s="5">
        <v>12.367227</v>
      </c>
      <c r="J550" s="5">
        <v>-14.263728</v>
      </c>
      <c r="K550" s="5"/>
      <c r="L550" s="6">
        <v>3.2108612</v>
      </c>
      <c r="M550" s="4">
        <v>-23.60331</v>
      </c>
      <c r="N550" s="5">
        <v>1.4709805</v>
      </c>
      <c r="O550" s="6">
        <v>52.15235</v>
      </c>
      <c r="P550" s="5">
        <v>27.84557</v>
      </c>
      <c r="Q550" s="7">
        <v>0.0</v>
      </c>
      <c r="R550" s="5">
        <v>0.0</v>
      </c>
      <c r="S550" s="4"/>
      <c r="T550" s="5">
        <v>0.22362076</v>
      </c>
      <c r="U550" s="4"/>
      <c r="V550" s="5"/>
      <c r="W550" s="5">
        <v>-0.3078</v>
      </c>
      <c r="X550" s="5">
        <v>6.9983277</v>
      </c>
      <c r="Y550" s="5">
        <v>4.9731774</v>
      </c>
      <c r="Z550" s="15"/>
      <c r="AA550" s="6"/>
      <c r="AB550" s="8">
        <v>57.40783</v>
      </c>
      <c r="AC550" s="8">
        <v>27.8493</v>
      </c>
      <c r="AD550" s="6"/>
      <c r="AE550" s="6">
        <v>-1.4717942</v>
      </c>
      <c r="AF550" s="3">
        <v>0.0</v>
      </c>
      <c r="AG550" s="4">
        <v>35.727177</v>
      </c>
      <c r="AH550" s="4">
        <v>34.7392</v>
      </c>
      <c r="AI550" s="7">
        <v>0.22</v>
      </c>
      <c r="AJ550" s="7">
        <v>151.04</v>
      </c>
      <c r="AK550" s="8">
        <v>-8.63141</v>
      </c>
      <c r="AL550" s="5">
        <v>0.4725524</v>
      </c>
      <c r="AM550" s="14"/>
    </row>
    <row r="551">
      <c r="A551" s="51" t="s">
        <v>587</v>
      </c>
      <c r="B551" s="4">
        <v>51.7781</v>
      </c>
      <c r="C551" s="13">
        <v>0.2301</v>
      </c>
      <c r="D551" s="3">
        <v>0.31788796</v>
      </c>
      <c r="E551" s="4">
        <v>-0.017114481</v>
      </c>
      <c r="F551" s="5">
        <v>-0.2819831</v>
      </c>
      <c r="G551" s="3">
        <v>-0.27822554</v>
      </c>
      <c r="H551" s="5">
        <v>0.5377</v>
      </c>
      <c r="I551" s="5">
        <v>0.37228286</v>
      </c>
      <c r="J551" s="5">
        <v>0.05811511</v>
      </c>
      <c r="K551" s="5"/>
      <c r="L551" s="6">
        <v>2.7067125</v>
      </c>
      <c r="M551" s="4">
        <v>3.47045</v>
      </c>
      <c r="N551" s="5">
        <v>-4.44229</v>
      </c>
      <c r="O551" s="6">
        <v>4.1574</v>
      </c>
      <c r="P551" s="5">
        <v>0.017038092</v>
      </c>
      <c r="Q551" s="7">
        <v>6.3422</v>
      </c>
      <c r="R551" s="5">
        <v>0.12248808</v>
      </c>
      <c r="S551" s="4"/>
      <c r="T551" s="5">
        <v>0.27236155</v>
      </c>
      <c r="U551" s="4"/>
      <c r="V551" s="5"/>
      <c r="W551" s="5">
        <v>-0.0219</v>
      </c>
      <c r="X551" s="5">
        <v>-0.12949118</v>
      </c>
      <c r="Y551" s="5">
        <v>0.44251323</v>
      </c>
      <c r="Z551" s="15"/>
      <c r="AA551" s="15"/>
      <c r="AB551" s="8">
        <v>3.392124</v>
      </c>
      <c r="AC551" s="8">
        <v>26.5476</v>
      </c>
      <c r="AD551" s="6"/>
      <c r="AE551" s="6">
        <v>50.329422</v>
      </c>
      <c r="AF551" s="3">
        <v>0.0</v>
      </c>
      <c r="AG551" s="4">
        <v>242.31729</v>
      </c>
      <c r="AH551" s="4">
        <v>242.52338</v>
      </c>
      <c r="AI551" s="7">
        <v>4.81</v>
      </c>
      <c r="AJ551" s="7">
        <v>51.45</v>
      </c>
      <c r="AK551" s="8">
        <v>3.00909</v>
      </c>
      <c r="AL551" s="5">
        <v>0.040340062</v>
      </c>
      <c r="AM551" s="14"/>
    </row>
    <row r="552">
      <c r="A552" s="46" t="s">
        <v>588</v>
      </c>
      <c r="B552" s="4">
        <v>296.442</v>
      </c>
      <c r="C552" s="13">
        <v>-0.2095</v>
      </c>
      <c r="D552" s="3">
        <v>-0.031171313</v>
      </c>
      <c r="E552" s="4">
        <v>0.011533117</v>
      </c>
      <c r="F552" s="5">
        <v>-1.021802</v>
      </c>
      <c r="G552" s="3">
        <v>0.36273926</v>
      </c>
      <c r="H552" s="5">
        <v>0.2848</v>
      </c>
      <c r="I552" s="5">
        <v>0.23933181</v>
      </c>
      <c r="J552" s="5">
        <v>-0.24999157</v>
      </c>
      <c r="K552" s="5"/>
      <c r="L552" s="6">
        <v>4634.7207</v>
      </c>
      <c r="M552" s="4">
        <v>-175.424</v>
      </c>
      <c r="N552" s="5">
        <v>-8.643705</v>
      </c>
      <c r="O552" s="6">
        <v>1.1693</v>
      </c>
      <c r="P552" s="5">
        <v>0.033213917</v>
      </c>
      <c r="Q552" s="7" t="s">
        <v>39</v>
      </c>
      <c r="R552" s="5">
        <v>0.0</v>
      </c>
      <c r="S552" s="4"/>
      <c r="T552" s="5">
        <v>0.114296116</v>
      </c>
      <c r="U552" s="4"/>
      <c r="V552" s="5"/>
      <c r="W552" s="5">
        <v>6.0E-4</v>
      </c>
      <c r="X552" s="5">
        <v>0.0014381758</v>
      </c>
      <c r="Y552" s="5">
        <v>-0.42803344</v>
      </c>
      <c r="Z552" s="6"/>
      <c r="AA552" s="15"/>
      <c r="AB552" s="8">
        <v>1.0086635</v>
      </c>
      <c r="AC552" s="8">
        <v>1.7262</v>
      </c>
      <c r="AD552" s="6"/>
      <c r="AE552" s="6">
        <v>-1.6614729</v>
      </c>
      <c r="AF552" s="3">
        <v>0.024136288</v>
      </c>
      <c r="AG552" s="4">
        <v>410.12576</v>
      </c>
      <c r="AH552" s="4">
        <v>404.6953</v>
      </c>
      <c r="AI552" s="7">
        <v>18.79</v>
      </c>
      <c r="AJ552" s="7">
        <v>21.59</v>
      </c>
      <c r="AK552" s="8">
        <v>-74.108</v>
      </c>
      <c r="AL552" s="5">
        <v>-6.451523</v>
      </c>
      <c r="AM552" s="14"/>
    </row>
    <row r="553">
      <c r="A553" s="46" t="s">
        <v>589</v>
      </c>
      <c r="B553" s="4">
        <v>1.69511</v>
      </c>
      <c r="C553" s="13">
        <v>0.2776</v>
      </c>
      <c r="D553" s="3">
        <v>-0.04791305</v>
      </c>
      <c r="E553" s="4">
        <v>-0.025670072</v>
      </c>
      <c r="F553" s="5">
        <v>0.058728132</v>
      </c>
      <c r="G553" s="3">
        <v>-0.10762498</v>
      </c>
      <c r="H553" s="5">
        <v>0.2162</v>
      </c>
      <c r="I553" s="5">
        <v>2.2912967</v>
      </c>
      <c r="J553" s="5">
        <v>-2.0288124</v>
      </c>
      <c r="K553" s="5"/>
      <c r="L553" s="6">
        <v>0.20306762</v>
      </c>
      <c r="M553" s="4">
        <v>-2.2997</v>
      </c>
      <c r="N553" s="5">
        <v>1.1387697</v>
      </c>
      <c r="O553" s="6">
        <v>0.8223</v>
      </c>
      <c r="P553" s="5">
        <v>0.0013509447</v>
      </c>
      <c r="Q553" s="7">
        <v>0.31134</v>
      </c>
      <c r="R553" s="5">
        <v>0.0</v>
      </c>
      <c r="S553" s="4"/>
      <c r="T553" s="5">
        <v>0.0967275</v>
      </c>
      <c r="U553" s="4"/>
      <c r="V553" s="5"/>
      <c r="W553" s="5">
        <v>-1.373</v>
      </c>
      <c r="X553" s="5">
        <v>-9.095731</v>
      </c>
      <c r="Y553" s="5">
        <v>-8.586916</v>
      </c>
      <c r="Z553" s="15"/>
      <c r="AA553" s="15"/>
      <c r="AB553" s="8">
        <v>10.046074</v>
      </c>
      <c r="AC553" s="8">
        <v>42.5053</v>
      </c>
      <c r="AD553" s="6"/>
      <c r="AE553" s="6">
        <v>-7.4231467</v>
      </c>
      <c r="AF553" s="3">
        <v>0.0</v>
      </c>
      <c r="AG553" s="4">
        <v>17.02339</v>
      </c>
      <c r="AH553" s="4">
        <v>17.07101</v>
      </c>
      <c r="AI553" s="7">
        <v>0.12</v>
      </c>
      <c r="AJ553" s="7">
        <v>141.91</v>
      </c>
      <c r="AK553" s="8">
        <v>-3.43906</v>
      </c>
      <c r="AL553" s="5">
        <v>0.06215293</v>
      </c>
      <c r="AM553" s="14"/>
    </row>
    <row r="554">
      <c r="A554" s="46" t="s">
        <v>590</v>
      </c>
      <c r="B554" s="4">
        <v>28.16087</v>
      </c>
      <c r="C554" s="13">
        <v>-0.0345</v>
      </c>
      <c r="D554" s="3">
        <v>0.07873729</v>
      </c>
      <c r="E554" s="4">
        <v>-3.3718444E-4</v>
      </c>
      <c r="F554" s="5">
        <v>-1.0556674</v>
      </c>
      <c r="G554" s="3">
        <v>-0.52323055</v>
      </c>
      <c r="H554" s="5">
        <v>0.4264</v>
      </c>
      <c r="I554" s="5">
        <v>0.3798952</v>
      </c>
      <c r="J554" s="5">
        <v>0.035132084</v>
      </c>
      <c r="K554" s="5"/>
      <c r="L554" s="6">
        <v>26.887972</v>
      </c>
      <c r="M554" s="4">
        <v>1.69314</v>
      </c>
      <c r="N554" s="5">
        <v>0.8168844</v>
      </c>
      <c r="O554" s="6">
        <v>9.3208</v>
      </c>
      <c r="P554" s="5">
        <v>0.0024189593</v>
      </c>
      <c r="Q554" s="7">
        <v>0.45053</v>
      </c>
      <c r="R554" s="5">
        <v>0.01599844</v>
      </c>
      <c r="S554" s="4"/>
      <c r="T554" s="5">
        <v>0.3178298</v>
      </c>
      <c r="U554" s="4"/>
      <c r="V554" s="5"/>
      <c r="W554" s="5">
        <v>-0.0044</v>
      </c>
      <c r="X554" s="5">
        <v>-0.01542519</v>
      </c>
      <c r="Y554" s="5">
        <v>0.2614513</v>
      </c>
      <c r="Z554" s="6"/>
      <c r="AA554" s="6"/>
      <c r="AB554" s="8">
        <v>0.8913405</v>
      </c>
      <c r="AC554" s="8">
        <v>6.5678</v>
      </c>
      <c r="AD554" s="6"/>
      <c r="AE554" s="6">
        <v>13.103193</v>
      </c>
      <c r="AF554" s="3">
        <v>0.0</v>
      </c>
      <c r="AG554" s="4">
        <v>24.85319</v>
      </c>
      <c r="AH554" s="4">
        <v>22.18554</v>
      </c>
      <c r="AI554" s="7">
        <v>0.145</v>
      </c>
      <c r="AJ554" s="7">
        <v>173.11</v>
      </c>
      <c r="AK554" s="8">
        <v>0.98935</v>
      </c>
      <c r="AL554" s="5">
        <v>-0.63194644</v>
      </c>
      <c r="AM554" s="14"/>
    </row>
    <row r="555">
      <c r="A555" s="46" t="s">
        <v>591</v>
      </c>
      <c r="B555" s="16">
        <v>257.355</v>
      </c>
      <c r="C555" s="29">
        <v>-0.4168</v>
      </c>
      <c r="D555" s="30">
        <v>-0.070437536</v>
      </c>
      <c r="E555" s="16">
        <v>4.505817</v>
      </c>
      <c r="F555" s="20">
        <v>3.164789</v>
      </c>
      <c r="G555" s="30">
        <v>0.20584647</v>
      </c>
      <c r="H555" s="20">
        <v>0.6375</v>
      </c>
      <c r="I555" s="20">
        <v>0.42579705</v>
      </c>
      <c r="J555" s="20">
        <v>0.30661926</v>
      </c>
      <c r="K555" s="20"/>
      <c r="L555" s="21">
        <v>0.2536977</v>
      </c>
      <c r="M555" s="16">
        <v>48.869</v>
      </c>
      <c r="N555" s="20">
        <v>0.6612229</v>
      </c>
      <c r="O555" s="21">
        <v>11.6595</v>
      </c>
      <c r="P555" s="20">
        <v>0.016440326</v>
      </c>
      <c r="Q555" s="22" t="s">
        <v>39</v>
      </c>
      <c r="R555" s="20">
        <v>0.0</v>
      </c>
      <c r="S555" s="16"/>
      <c r="T555" s="20">
        <v>0.17371525</v>
      </c>
      <c r="U555" s="16"/>
      <c r="V555" s="20"/>
      <c r="W555" s="20">
        <v>0.2748</v>
      </c>
      <c r="X555" s="20">
        <v>0.94430315</v>
      </c>
      <c r="Y555" s="20">
        <v>0.91620517</v>
      </c>
      <c r="Z555" s="21"/>
      <c r="AA555" s="21"/>
      <c r="AB555" s="23">
        <v>0.79708695</v>
      </c>
      <c r="AC555" s="23">
        <v>2.3572</v>
      </c>
      <c r="AD555" s="21"/>
      <c r="AE555" s="21">
        <v>5.2872233</v>
      </c>
      <c r="AF555" s="30">
        <v>0.026660608</v>
      </c>
      <c r="AG555" s="16">
        <v>287.07172</v>
      </c>
      <c r="AH555" s="16">
        <v>358.76245</v>
      </c>
      <c r="AI555" s="22">
        <v>15.76</v>
      </c>
      <c r="AJ555" s="22">
        <v>18.05</v>
      </c>
      <c r="AK555" s="22">
        <v>78.91</v>
      </c>
      <c r="AL555" s="52">
        <v>-0.1128724</v>
      </c>
      <c r="AM555" s="30"/>
      <c r="AN555" s="53"/>
      <c r="AO555" s="41"/>
      <c r="AP555" s="53"/>
      <c r="AQ555" s="41"/>
      <c r="AR555" s="24"/>
      <c r="AS555" s="24"/>
      <c r="AT555" s="24"/>
    </row>
    <row r="556">
      <c r="A556" s="46" t="s">
        <v>592</v>
      </c>
      <c r="B556" s="4">
        <v>50.055</v>
      </c>
      <c r="C556" s="13">
        <v>0.8917</v>
      </c>
      <c r="D556" s="3">
        <v>0.18557379</v>
      </c>
      <c r="E556" s="4">
        <v>0.6841939</v>
      </c>
      <c r="F556" s="5">
        <v>0.09458948</v>
      </c>
      <c r="G556" s="3">
        <v>0.17470169</v>
      </c>
      <c r="H556" s="5">
        <v>0.7432</v>
      </c>
      <c r="I556" s="5">
        <v>0.34905604</v>
      </c>
      <c r="J556" s="5">
        <v>0.3768055</v>
      </c>
      <c r="K556" s="5"/>
      <c r="L556" s="6">
        <v>0.54378974</v>
      </c>
      <c r="M556" s="4">
        <v>29.915</v>
      </c>
      <c r="N556" s="5">
        <v>-0.4483327</v>
      </c>
      <c r="O556" s="6">
        <v>2.1461</v>
      </c>
      <c r="P556" s="5">
        <v>0.001658176</v>
      </c>
      <c r="Q556" s="7">
        <v>0.021</v>
      </c>
      <c r="R556" s="5">
        <v>4.195385E-4</v>
      </c>
      <c r="S556" s="4"/>
      <c r="T556" s="5">
        <v>0.05710993</v>
      </c>
      <c r="U556" s="4"/>
      <c r="V556" s="5"/>
      <c r="W556" s="5">
        <v>0.1109</v>
      </c>
      <c r="X556" s="5">
        <v>0.15234736</v>
      </c>
      <c r="Y556" s="5">
        <v>0.16553885</v>
      </c>
      <c r="Z556" s="6"/>
      <c r="AA556" s="6"/>
      <c r="AB556" s="8">
        <v>5.475432</v>
      </c>
      <c r="AC556" s="8">
        <v>2.4047</v>
      </c>
      <c r="AD556" s="6"/>
      <c r="AE556" s="6">
        <v>9.32782</v>
      </c>
      <c r="AF556" s="3">
        <v>0.0</v>
      </c>
      <c r="AG556" s="4">
        <v>384.0964</v>
      </c>
      <c r="AH556" s="4">
        <v>387.44946</v>
      </c>
      <c r="AI556" s="7">
        <v>15.56</v>
      </c>
      <c r="AJ556" s="7">
        <v>25.37</v>
      </c>
      <c r="AK556" s="7">
        <v>18.861</v>
      </c>
      <c r="AL556" s="54">
        <v>0.74348307</v>
      </c>
      <c r="AM556" s="3"/>
      <c r="AN556" s="55"/>
      <c r="AO556" s="45"/>
      <c r="AP556" s="55"/>
      <c r="AQ556" s="45"/>
    </row>
    <row r="557">
      <c r="A557" s="46" t="s">
        <v>593</v>
      </c>
      <c r="B557" s="4">
        <v>42.17674</v>
      </c>
      <c r="C557" s="13">
        <v>0.2222</v>
      </c>
      <c r="D557" s="3">
        <v>0.13721173</v>
      </c>
      <c r="E557" s="4">
        <v>0.7520584</v>
      </c>
      <c r="F557" s="5">
        <v>0.21468689</v>
      </c>
      <c r="G557" s="3">
        <v>0.1497296</v>
      </c>
      <c r="H557" s="5">
        <v>0.7746</v>
      </c>
      <c r="I557" s="5">
        <v>0.47906926</v>
      </c>
      <c r="J557" s="5">
        <v>0.29174563</v>
      </c>
      <c r="K557" s="5"/>
      <c r="L557" s="6">
        <v>1.4439191</v>
      </c>
      <c r="M557" s="4">
        <v>8.0806</v>
      </c>
      <c r="N557" s="5">
        <v>1.2143316</v>
      </c>
      <c r="O557" s="6">
        <v>1.6446</v>
      </c>
      <c r="P557" s="5">
        <v>0.0013919994</v>
      </c>
      <c r="Q557" s="7">
        <v>0.32003</v>
      </c>
      <c r="R557" s="5">
        <v>0.0075878315</v>
      </c>
      <c r="S557" s="4"/>
      <c r="T557" s="5">
        <v>0.2935806</v>
      </c>
      <c r="U557" s="4"/>
      <c r="V557" s="5"/>
      <c r="W557" s="5">
        <v>0.1969</v>
      </c>
      <c r="X557" s="5">
        <v>0.21636614</v>
      </c>
      <c r="Y557" s="5">
        <v>0.3083708</v>
      </c>
      <c r="Z557" s="6"/>
      <c r="AA557" s="6"/>
      <c r="AB557" s="8">
        <v>3.6064937</v>
      </c>
      <c r="AC557" s="8">
        <v>3.8105</v>
      </c>
      <c r="AD557" s="6"/>
      <c r="AE557" s="6">
        <v>17.198475</v>
      </c>
      <c r="AF557" s="3">
        <v>0.0144763775</v>
      </c>
      <c r="AG557" s="4">
        <v>147.68901</v>
      </c>
      <c r="AH557" s="4">
        <v>138.974</v>
      </c>
      <c r="AI557" s="7">
        <v>13.0</v>
      </c>
      <c r="AJ557" s="7">
        <v>11.48</v>
      </c>
      <c r="AK557" s="7">
        <v>12.30488</v>
      </c>
      <c r="AL557" s="54">
        <v>0.3855583</v>
      </c>
      <c r="AM557" s="3"/>
      <c r="AN557" s="55"/>
      <c r="AO557" s="45"/>
      <c r="AP557" s="55"/>
      <c r="AQ557" s="45"/>
    </row>
    <row r="558">
      <c r="A558" s="46" t="s">
        <v>594</v>
      </c>
      <c r="B558" s="4">
        <v>84.378</v>
      </c>
      <c r="C558" s="13">
        <v>0.0219</v>
      </c>
      <c r="D558" s="3">
        <v>0.05230971</v>
      </c>
      <c r="E558" s="4">
        <v>-0.1991518</v>
      </c>
      <c r="F558" s="5">
        <v>0.30907792</v>
      </c>
      <c r="G558" s="3">
        <v>-0.13073665</v>
      </c>
      <c r="H558" s="5">
        <v>0.7772</v>
      </c>
      <c r="I558" s="5">
        <v>0.5098248</v>
      </c>
      <c r="J558" s="5">
        <v>0.05593875</v>
      </c>
      <c r="K558" s="5"/>
      <c r="L558" s="6">
        <v>-11.993059</v>
      </c>
      <c r="M558" s="4">
        <v>-3.076</v>
      </c>
      <c r="N558" s="5">
        <v>0.8116095</v>
      </c>
      <c r="O558" s="6">
        <v>2.8592</v>
      </c>
      <c r="P558" s="5">
        <v>0.119841665</v>
      </c>
      <c r="Q558" s="7">
        <v>14.079</v>
      </c>
      <c r="R558" s="5">
        <v>0.16685629</v>
      </c>
      <c r="S558" s="4"/>
      <c r="T558" s="5">
        <v>0.18449746</v>
      </c>
      <c r="U558" s="4"/>
      <c r="V558" s="5"/>
      <c r="W558" s="5">
        <v>-0.1587</v>
      </c>
      <c r="X558" s="5">
        <v>0.3279493</v>
      </c>
      <c r="Y558" s="5">
        <v>-0.16904233</v>
      </c>
      <c r="Z558" s="15"/>
      <c r="AA558" s="6"/>
      <c r="AB558" s="8">
        <v>2.4358315</v>
      </c>
      <c r="AC558" s="8">
        <v>20.2294</v>
      </c>
      <c r="AD558" s="6"/>
      <c r="AE558" s="6">
        <v>-77.77328</v>
      </c>
      <c r="AF558" s="3">
        <v>0.0</v>
      </c>
      <c r="AG558" s="4">
        <v>205.53</v>
      </c>
      <c r="AH558" s="4">
        <v>239.2306</v>
      </c>
      <c r="AI558" s="7">
        <v>4.47</v>
      </c>
      <c r="AJ558" s="7">
        <v>45.98</v>
      </c>
      <c r="AK558" s="7">
        <v>4.72</v>
      </c>
      <c r="AL558" s="54">
        <v>-0.3042453</v>
      </c>
      <c r="AM558" s="3"/>
      <c r="AN558" s="55"/>
      <c r="AO558" s="45"/>
      <c r="AP558" s="55"/>
      <c r="AQ558" s="45"/>
    </row>
    <row r="559">
      <c r="A559" s="46" t="s">
        <v>595</v>
      </c>
      <c r="B559" s="4">
        <v>104.102</v>
      </c>
      <c r="C559" s="13">
        <v>-0.0063</v>
      </c>
      <c r="D559" s="3">
        <v>0.02285461</v>
      </c>
      <c r="E559" s="4">
        <v>0.011752005</v>
      </c>
      <c r="F559" s="5">
        <v>-0.83398694</v>
      </c>
      <c r="G559" s="3">
        <v>-0.4950676</v>
      </c>
      <c r="H559" s="5">
        <v>0.5301</v>
      </c>
      <c r="I559" s="5">
        <v>0.45366085</v>
      </c>
      <c r="J559" s="5">
        <v>0.22151351</v>
      </c>
      <c r="K559" s="5"/>
      <c r="L559" s="6">
        <v>55.014515</v>
      </c>
      <c r="M559" s="4">
        <v>13.453</v>
      </c>
      <c r="N559" s="5">
        <v>0.6932749</v>
      </c>
      <c r="O559" s="6">
        <v>1.3513</v>
      </c>
      <c r="P559" s="5">
        <v>0.026791032</v>
      </c>
      <c r="Q559" s="7">
        <v>1.683</v>
      </c>
      <c r="R559" s="5">
        <v>0.016166836</v>
      </c>
      <c r="S559" s="4"/>
      <c r="T559" s="5">
        <v>0.062773935</v>
      </c>
      <c r="U559" s="4"/>
      <c r="V559" s="5"/>
      <c r="W559" s="5">
        <v>0.0025</v>
      </c>
      <c r="X559" s="5">
        <v>0.0072684954</v>
      </c>
      <c r="Y559" s="5">
        <v>0.43992522</v>
      </c>
      <c r="Z559" s="6"/>
      <c r="AA559" s="6"/>
      <c r="AB559" s="8">
        <v>0.6481953</v>
      </c>
      <c r="AC559" s="8">
        <v>1.3146</v>
      </c>
      <c r="AD559" s="6"/>
      <c r="AE559" s="6">
        <v>5.8845186</v>
      </c>
      <c r="AF559" s="3">
        <v>0.0</v>
      </c>
      <c r="AG559" s="4">
        <v>97.26018</v>
      </c>
      <c r="AH559" s="4">
        <v>109.91981</v>
      </c>
      <c r="AI559" s="7">
        <v>2.85</v>
      </c>
      <c r="AJ559" s="7">
        <v>32.42</v>
      </c>
      <c r="AK559" s="7">
        <v>23.06</v>
      </c>
      <c r="AL559" s="54">
        <v>0.1801433</v>
      </c>
      <c r="AM559" s="3"/>
      <c r="AN559" s="55"/>
      <c r="AO559" s="45"/>
      <c r="AP559" s="55"/>
      <c r="AQ559" s="45"/>
    </row>
    <row r="560">
      <c r="A560" s="46" t="s">
        <v>596</v>
      </c>
      <c r="B560" s="4">
        <v>32.81635</v>
      </c>
      <c r="C560" s="13">
        <v>0.0529</v>
      </c>
      <c r="D560" s="3">
        <v>-0.0034536505</v>
      </c>
      <c r="E560" s="4">
        <v>0.07451484</v>
      </c>
      <c r="F560" s="5">
        <v>-0.22885256</v>
      </c>
      <c r="G560" s="3">
        <v>-0.3332302</v>
      </c>
      <c r="H560" s="5">
        <v>0.5324</v>
      </c>
      <c r="I560" s="5">
        <v>0.41905332</v>
      </c>
      <c r="J560" s="5">
        <v>0.08859639</v>
      </c>
      <c r="K560" s="5"/>
      <c r="L560" s="6">
        <v>-7.8544803</v>
      </c>
      <c r="M560" s="4">
        <v>1.44219</v>
      </c>
      <c r="N560" s="5">
        <v>0.4728492</v>
      </c>
      <c r="O560" s="6">
        <v>2.0323</v>
      </c>
      <c r="P560" s="5">
        <v>0.025810914</v>
      </c>
      <c r="Q560" s="7">
        <v>1.2248</v>
      </c>
      <c r="R560" s="5">
        <v>0.03732286</v>
      </c>
      <c r="S560" s="4"/>
      <c r="T560" s="5">
        <v>0.4807742</v>
      </c>
      <c r="U560" s="4"/>
      <c r="V560" s="5"/>
      <c r="W560" s="5">
        <v>0.0583</v>
      </c>
      <c r="X560" s="5">
        <v>0.06698038</v>
      </c>
      <c r="Y560" s="5">
        <v>0.094620965</v>
      </c>
      <c r="Z560" s="6"/>
      <c r="AA560" s="6"/>
      <c r="AB560" s="8">
        <v>1.4728961</v>
      </c>
      <c r="AC560" s="8">
        <v>1.5616</v>
      </c>
      <c r="AD560" s="6"/>
      <c r="AE560" s="6">
        <v>23.035383</v>
      </c>
      <c r="AF560" s="3">
        <v>0.0</v>
      </c>
      <c r="AG560" s="4">
        <v>49.626717</v>
      </c>
      <c r="AH560" s="4">
        <v>33.2214</v>
      </c>
      <c r="AI560" s="7">
        <v>1.74</v>
      </c>
      <c r="AJ560" s="7">
        <v>27.62</v>
      </c>
      <c r="AK560" s="7">
        <v>2.90741</v>
      </c>
      <c r="AL560" s="54">
        <v>-0.2812105</v>
      </c>
      <c r="AM560" s="3"/>
      <c r="AN560" s="55"/>
      <c r="AO560" s="45"/>
      <c r="AP560" s="55"/>
      <c r="AQ560" s="45"/>
    </row>
    <row r="561">
      <c r="A561" s="50" t="s">
        <v>597</v>
      </c>
      <c r="B561" s="4">
        <v>229.676</v>
      </c>
      <c r="C561" s="13">
        <v>-0.1021</v>
      </c>
      <c r="D561" s="3">
        <v>0.2907779</v>
      </c>
      <c r="E561" s="4">
        <v>-0.23621087</v>
      </c>
      <c r="F561" s="5">
        <v>1.0637571</v>
      </c>
      <c r="G561" s="3">
        <v>0.6028157</v>
      </c>
      <c r="H561" s="5">
        <v>0.7151</v>
      </c>
      <c r="I561" s="5">
        <v>0.36876732</v>
      </c>
      <c r="J561" s="5">
        <v>0.15708216</v>
      </c>
      <c r="K561" s="5"/>
      <c r="L561" s="6">
        <v>22.803644</v>
      </c>
      <c r="M561" s="4">
        <v>15.909</v>
      </c>
      <c r="N561" s="5">
        <v>0.48019922</v>
      </c>
      <c r="O561" s="6">
        <v>2.8088</v>
      </c>
      <c r="P561" s="5">
        <v>0.06091625</v>
      </c>
      <c r="Q561" s="7" t="s">
        <v>39</v>
      </c>
      <c r="R561" s="5">
        <v>0.0</v>
      </c>
      <c r="S561" s="4"/>
      <c r="T561" s="5">
        <v>0.047650915</v>
      </c>
      <c r="U561" s="4"/>
      <c r="V561" s="5"/>
      <c r="W561" s="5">
        <v>-0.0423</v>
      </c>
      <c r="X561" s="5">
        <v>-0.10007217</v>
      </c>
      <c r="Y561" s="5">
        <v>0.35185692</v>
      </c>
      <c r="Z561" s="15"/>
      <c r="AA561" s="15"/>
      <c r="AB561" s="8">
        <v>0.678356</v>
      </c>
      <c r="AC561" s="8">
        <v>1.5221</v>
      </c>
      <c r="AD561" s="6"/>
      <c r="AE561" s="6">
        <v>14.891262</v>
      </c>
      <c r="AF561" s="3">
        <v>0.0</v>
      </c>
      <c r="AG561" s="4">
        <v>217.49573</v>
      </c>
      <c r="AH561" s="4">
        <v>328.94272</v>
      </c>
      <c r="AI561" s="7">
        <v>5.0</v>
      </c>
      <c r="AJ561" s="7">
        <v>43.44</v>
      </c>
      <c r="AK561" s="7">
        <v>36.078</v>
      </c>
      <c r="AL561" s="54">
        <v>-0.31775117</v>
      </c>
      <c r="AM561" s="3"/>
      <c r="AN561" s="55"/>
      <c r="AO561" s="45"/>
      <c r="AP561" s="55"/>
      <c r="AQ561" s="45"/>
    </row>
    <row r="562">
      <c r="A562" s="46" t="s">
        <v>598</v>
      </c>
      <c r="B562" s="4">
        <v>53.61206</v>
      </c>
      <c r="C562" s="13">
        <v>0.7076</v>
      </c>
      <c r="D562" s="3">
        <v>0.5618835</v>
      </c>
      <c r="E562" s="4">
        <v>0.059436385</v>
      </c>
      <c r="F562" s="5">
        <v>1.8937415</v>
      </c>
      <c r="G562" s="3">
        <v>-3.909787</v>
      </c>
      <c r="H562" s="5">
        <v>0.5252</v>
      </c>
      <c r="I562" s="5">
        <v>0.3766438</v>
      </c>
      <c r="J562" s="5">
        <v>0.18347234</v>
      </c>
      <c r="K562" s="5"/>
      <c r="L562" s="6">
        <v>1.909809</v>
      </c>
      <c r="M562" s="4">
        <v>3.48518</v>
      </c>
      <c r="N562" s="5">
        <v>2.6604834</v>
      </c>
      <c r="O562" s="6">
        <v>3.9928</v>
      </c>
      <c r="P562" s="5">
        <v>0.013198896</v>
      </c>
      <c r="Q562" s="7" t="s">
        <v>39</v>
      </c>
      <c r="R562" s="5">
        <v>0.0</v>
      </c>
      <c r="S562" s="4"/>
      <c r="T562" s="5">
        <v>0.10314564</v>
      </c>
      <c r="U562" s="4"/>
      <c r="V562" s="5"/>
      <c r="W562" s="5">
        <v>0.0312</v>
      </c>
      <c r="X562" s="5">
        <v>0.06726693</v>
      </c>
      <c r="Y562" s="5">
        <v>0.32559913</v>
      </c>
      <c r="Z562" s="6"/>
      <c r="AA562" s="6"/>
      <c r="AB562" s="8">
        <v>0.8418025</v>
      </c>
      <c r="AC562" s="8">
        <v>1.494</v>
      </c>
      <c r="AD562" s="6"/>
      <c r="AE562" s="6">
        <v>18.388634</v>
      </c>
      <c r="AF562" s="3">
        <v>0.0</v>
      </c>
      <c r="AG562" s="4">
        <v>46.67254</v>
      </c>
      <c r="AH562" s="4">
        <v>64.0877</v>
      </c>
      <c r="AI562" s="7">
        <v>1.32</v>
      </c>
      <c r="AJ562" s="7">
        <v>34.19</v>
      </c>
      <c r="AK562" s="7">
        <v>9.83633</v>
      </c>
      <c r="AL562" s="54">
        <v>1.4167768</v>
      </c>
      <c r="AM562" s="3"/>
      <c r="AN562" s="55"/>
      <c r="AO562" s="45"/>
      <c r="AP562" s="55"/>
      <c r="AQ562" s="45"/>
    </row>
    <row r="563">
      <c r="A563" s="47" t="s">
        <v>599</v>
      </c>
      <c r="B563" s="4">
        <v>0.0</v>
      </c>
      <c r="C563" s="13">
        <v>-1.0</v>
      </c>
      <c r="D563" s="2" t="s">
        <v>39</v>
      </c>
      <c r="E563" s="4">
        <v>-13.620126</v>
      </c>
      <c r="F563" s="5">
        <v>50.9806</v>
      </c>
      <c r="G563" s="3">
        <v>0.437541</v>
      </c>
      <c r="H563" s="2" t="s">
        <v>39</v>
      </c>
      <c r="I563" s="5">
        <v>1386.0135</v>
      </c>
      <c r="J563" s="5">
        <v>-3163.2632</v>
      </c>
      <c r="K563" s="5"/>
      <c r="L563" s="6" t="s">
        <v>39</v>
      </c>
      <c r="M563" s="4">
        <v>-27.55171</v>
      </c>
      <c r="N563" s="5">
        <v>1.2399096</v>
      </c>
      <c r="O563" s="6" t="s">
        <v>39</v>
      </c>
      <c r="P563" s="2" t="s">
        <v>39</v>
      </c>
      <c r="Q563" s="7">
        <v>28.33605</v>
      </c>
      <c r="R563" s="5">
        <v>1778.2496</v>
      </c>
      <c r="S563" s="4"/>
      <c r="T563" s="5">
        <v>0.71763736</v>
      </c>
      <c r="U563" s="4"/>
      <c r="V563" s="5"/>
      <c r="W563" s="5">
        <v>-1.8439</v>
      </c>
      <c r="X563" s="5">
        <v>-3.1873434</v>
      </c>
      <c r="Y563" s="5">
        <v>2.4005105</v>
      </c>
      <c r="Z563" s="15"/>
      <c r="AA563" s="15"/>
      <c r="AB563" s="27"/>
      <c r="AC563" s="8">
        <v>1.9118</v>
      </c>
      <c r="AD563" s="6"/>
      <c r="AE563" s="6">
        <v>-0.076285675</v>
      </c>
      <c r="AF563" s="3">
        <v>0.0</v>
      </c>
      <c r="AG563" s="4">
        <v>17.972908</v>
      </c>
      <c r="AH563" s="4">
        <v>2.1018</v>
      </c>
      <c r="AI563" s="7">
        <v>8.14</v>
      </c>
      <c r="AJ563" s="7">
        <v>2.15</v>
      </c>
      <c r="AK563" s="7">
        <v>-20.47225</v>
      </c>
      <c r="AL563" s="54" t="s">
        <v>39</v>
      </c>
      <c r="AM563" s="2"/>
      <c r="AN563" s="55"/>
      <c r="AO563" s="45"/>
      <c r="AP563" s="55"/>
      <c r="AQ563" s="45"/>
    </row>
    <row r="564">
      <c r="A564" s="46" t="s">
        <v>600</v>
      </c>
      <c r="B564" s="4">
        <v>22.065</v>
      </c>
      <c r="C564" s="13">
        <v>0.2679</v>
      </c>
      <c r="D564" s="3">
        <v>0.057678476</v>
      </c>
      <c r="E564" s="4">
        <v>0.02455669</v>
      </c>
      <c r="F564" s="5">
        <v>-1.1669102</v>
      </c>
      <c r="G564" s="3">
        <v>0.24958265</v>
      </c>
      <c r="H564" s="5">
        <v>0.5177</v>
      </c>
      <c r="I564" s="5">
        <v>0.46725583</v>
      </c>
      <c r="J564" s="5">
        <v>0.06689327</v>
      </c>
      <c r="K564" s="5"/>
      <c r="L564" s="6">
        <v>-3.7570233</v>
      </c>
      <c r="M564" s="4">
        <v>1.398</v>
      </c>
      <c r="N564" s="5">
        <v>9.32</v>
      </c>
      <c r="O564" s="6">
        <v>1.8521</v>
      </c>
      <c r="P564" s="5">
        <v>0.028778609</v>
      </c>
      <c r="Q564" s="7">
        <v>0.566</v>
      </c>
      <c r="R564" s="5">
        <v>0.025651485</v>
      </c>
      <c r="S564" s="4"/>
      <c r="T564" s="5">
        <v>0.38721102</v>
      </c>
      <c r="U564" s="4"/>
      <c r="V564" s="5"/>
      <c r="W564" s="5">
        <v>0.021</v>
      </c>
      <c r="X564" s="5">
        <v>0.028112696</v>
      </c>
      <c r="Y564" s="5">
        <v>0.090797246</v>
      </c>
      <c r="Z564" s="6"/>
      <c r="AA564" s="6"/>
      <c r="AB564" s="8">
        <v>0.4174915</v>
      </c>
      <c r="AC564" s="8">
        <v>0.5668</v>
      </c>
      <c r="AD564" s="6"/>
      <c r="AE564" s="6">
        <v>0.99281114</v>
      </c>
      <c r="AF564" s="3">
        <v>0.0</v>
      </c>
      <c r="AG564" s="4">
        <v>8.748551</v>
      </c>
      <c r="AH564" s="4">
        <v>1.38795</v>
      </c>
      <c r="AI564" s="7">
        <v>0.5</v>
      </c>
      <c r="AJ564" s="7">
        <v>18.61</v>
      </c>
      <c r="AK564" s="7">
        <v>1.476</v>
      </c>
      <c r="AL564" s="54">
        <v>-1.7855242</v>
      </c>
      <c r="AM564" s="3"/>
      <c r="AN564" s="55"/>
      <c r="AO564" s="45"/>
      <c r="AP564" s="55"/>
      <c r="AQ564" s="45"/>
    </row>
    <row r="565">
      <c r="A565" s="46" t="s">
        <v>601</v>
      </c>
      <c r="B565" s="4">
        <v>19.0015</v>
      </c>
      <c r="C565" s="13">
        <v>0.1059879</v>
      </c>
      <c r="D565" s="3">
        <v>0.707274</v>
      </c>
      <c r="E565" s="4">
        <v>-8.65151E-7</v>
      </c>
      <c r="F565" s="5">
        <v>4.25577</v>
      </c>
      <c r="G565" s="3">
        <v>0.314891</v>
      </c>
      <c r="H565" s="5">
        <v>0.5496335</v>
      </c>
      <c r="I565" s="5">
        <v>0.867937</v>
      </c>
      <c r="J565" s="5">
        <v>-0.576703</v>
      </c>
      <c r="K565" s="5"/>
      <c r="L565" s="6">
        <v>31.32</v>
      </c>
      <c r="M565" s="4">
        <v>-0.52277</v>
      </c>
      <c r="N565" s="5">
        <v>21.174</v>
      </c>
      <c r="O565" s="6">
        <v>6.18907</v>
      </c>
      <c r="P565" s="5">
        <v>0.0620678</v>
      </c>
      <c r="Q565" s="7">
        <v>6.40247</v>
      </c>
      <c r="R565" s="5">
        <v>0.336946</v>
      </c>
      <c r="S565" s="4"/>
      <c r="T565" s="5">
        <v>0.584361</v>
      </c>
      <c r="U565" s="4"/>
      <c r="V565" s="5"/>
      <c r="W565" s="5">
        <v>-0.302893</v>
      </c>
      <c r="X565" s="5">
        <v>-0.358533</v>
      </c>
      <c r="Y565" s="5">
        <v>-0.22979</v>
      </c>
      <c r="Z565" s="6"/>
      <c r="AA565" s="6"/>
      <c r="AB565" s="8">
        <v>7.58203</v>
      </c>
      <c r="AC565" s="8">
        <v>3.0211</v>
      </c>
      <c r="AD565" s="6"/>
      <c r="AE565" s="6">
        <v>-217.874</v>
      </c>
      <c r="AF565" s="3">
        <v>0.0</v>
      </c>
      <c r="AG565" s="4">
        <v>145.273</v>
      </c>
      <c r="AH565" s="4">
        <v>113.898</v>
      </c>
      <c r="AI565" s="7" t="s">
        <v>39</v>
      </c>
      <c r="AJ565" s="7" t="s">
        <v>39</v>
      </c>
      <c r="AK565" s="7">
        <v>-10.9582</v>
      </c>
      <c r="AL565" s="54">
        <v>-13.8147</v>
      </c>
      <c r="AM565" s="3"/>
      <c r="AN565" s="55"/>
      <c r="AO565" s="45"/>
      <c r="AP565" s="55"/>
      <c r="AQ565" s="45"/>
    </row>
    <row r="566">
      <c r="A566" s="46" t="s">
        <v>602</v>
      </c>
      <c r="B566" s="4">
        <v>1.8853</v>
      </c>
      <c r="C566" s="13">
        <v>2.013</v>
      </c>
      <c r="D566" s="2" t="s">
        <v>39</v>
      </c>
      <c r="E566" s="4">
        <v>-0.12882435</v>
      </c>
      <c r="F566" s="5">
        <v>-0.07439008</v>
      </c>
      <c r="G566" s="3">
        <v>0.19693756</v>
      </c>
      <c r="H566" s="5">
        <v>0.5901</v>
      </c>
      <c r="I566" s="5">
        <v>5.3472924</v>
      </c>
      <c r="J566" s="5">
        <v>-7.6913915</v>
      </c>
      <c r="K566" s="5"/>
      <c r="L566" s="6">
        <v>-0.100911185</v>
      </c>
      <c r="M566" s="4">
        <v>-10.98603</v>
      </c>
      <c r="N566" s="5">
        <v>0.68606174</v>
      </c>
      <c r="O566" s="6">
        <v>13.9267</v>
      </c>
      <c r="P566" s="5">
        <v>1.2345309</v>
      </c>
      <c r="Q566" s="7">
        <v>5.99824</v>
      </c>
      <c r="R566" s="5">
        <v>3.181584</v>
      </c>
      <c r="S566" s="4"/>
      <c r="T566" s="5">
        <v>0.2815891</v>
      </c>
      <c r="U566" s="4"/>
      <c r="V566" s="5"/>
      <c r="W566" s="5">
        <v>-1.6031</v>
      </c>
      <c r="X566" s="5">
        <v>-4.120686</v>
      </c>
      <c r="Y566" s="5">
        <v>-4.165122</v>
      </c>
      <c r="Z566" s="15"/>
      <c r="AA566" s="15"/>
      <c r="AB566" s="8">
        <v>14.889185</v>
      </c>
      <c r="AC566" s="8">
        <v>7.4838</v>
      </c>
      <c r="AD566" s="6"/>
      <c r="AE566" s="6">
        <v>-2.410843</v>
      </c>
      <c r="AF566" s="3">
        <v>0.0</v>
      </c>
      <c r="AG566" s="4">
        <v>31.906578</v>
      </c>
      <c r="AH566" s="4">
        <v>36.775143</v>
      </c>
      <c r="AI566" s="7">
        <v>0.35</v>
      </c>
      <c r="AJ566" s="7">
        <v>111.36</v>
      </c>
      <c r="AK566" s="7">
        <v>-14.50058</v>
      </c>
      <c r="AL566" s="54">
        <v>-0.21978483</v>
      </c>
      <c r="AM566" s="3"/>
      <c r="AN566" s="55"/>
      <c r="AO566" s="45"/>
      <c r="AP566" s="55"/>
      <c r="AQ566" s="45"/>
    </row>
    <row r="567">
      <c r="A567" s="46" t="s">
        <v>603</v>
      </c>
      <c r="B567" s="4">
        <v>18.58536</v>
      </c>
      <c r="C567" s="13">
        <v>-0.2681</v>
      </c>
      <c r="D567" s="3">
        <v>0.12033659</v>
      </c>
      <c r="E567" s="4">
        <v>-0.016158141</v>
      </c>
      <c r="F567" s="5">
        <v>-1.6379826</v>
      </c>
      <c r="G567" s="3">
        <v>-0.18458748</v>
      </c>
      <c r="H567" s="5">
        <v>0.5302</v>
      </c>
      <c r="I567" s="5">
        <v>0.4903763</v>
      </c>
      <c r="J567" s="5">
        <v>0.010301657</v>
      </c>
      <c r="K567" s="5"/>
      <c r="L567" s="6">
        <v>5.1871862</v>
      </c>
      <c r="M567" s="4">
        <v>-0.87759</v>
      </c>
      <c r="N567" s="5">
        <v>-0.35953984</v>
      </c>
      <c r="O567" s="6">
        <v>1.1152</v>
      </c>
      <c r="P567" s="5">
        <v>0.04289936</v>
      </c>
      <c r="Q567" s="7">
        <v>2.32766</v>
      </c>
      <c r="R567" s="5">
        <v>0.12524159</v>
      </c>
      <c r="S567" s="4"/>
      <c r="T567" s="5">
        <v>0.32378462</v>
      </c>
      <c r="U567" s="4"/>
      <c r="V567" s="5"/>
      <c r="W567" s="5">
        <v>-0.0582</v>
      </c>
      <c r="X567" s="5">
        <v>-0.08082112</v>
      </c>
      <c r="Y567" s="5">
        <v>0.0068901386</v>
      </c>
      <c r="Z567" s="6"/>
      <c r="AA567" s="6"/>
      <c r="AB567" s="8">
        <v>1.7948282</v>
      </c>
      <c r="AC567" s="8">
        <v>1.1989</v>
      </c>
      <c r="AD567" s="6"/>
      <c r="AE567" s="6">
        <v>-31.927654</v>
      </c>
      <c r="AF567" s="3">
        <v>0.0</v>
      </c>
      <c r="AG567" s="4">
        <v>32.66193</v>
      </c>
      <c r="AH567" s="4">
        <v>28.01939</v>
      </c>
      <c r="AI567" s="7">
        <v>0.24</v>
      </c>
      <c r="AJ567" s="7">
        <v>138.99</v>
      </c>
      <c r="AK567" s="7">
        <v>0.19146</v>
      </c>
      <c r="AL567" s="54">
        <v>-0.9662679</v>
      </c>
      <c r="AM567" s="3"/>
      <c r="AN567" s="55"/>
      <c r="AO567" s="45"/>
      <c r="AP567" s="55"/>
      <c r="AQ567" s="45"/>
    </row>
    <row r="568">
      <c r="A568" s="46" t="s">
        <v>604</v>
      </c>
      <c r="B568" s="4">
        <v>29.96485</v>
      </c>
      <c r="C568" s="13">
        <v>0.1647</v>
      </c>
      <c r="D568" s="3">
        <v>0.11173188</v>
      </c>
      <c r="E568" s="4">
        <v>0.00859157</v>
      </c>
      <c r="F568" s="5">
        <v>-2.622043</v>
      </c>
      <c r="G568" s="3">
        <v>-0.087275825</v>
      </c>
      <c r="H568" s="5">
        <v>0.3951</v>
      </c>
      <c r="I568" s="5">
        <v>0.33322075</v>
      </c>
      <c r="J568" s="5">
        <v>0.054741807</v>
      </c>
      <c r="K568" s="5"/>
      <c r="L568" s="6">
        <v>-20.52413</v>
      </c>
      <c r="M568" s="4">
        <v>1.6183</v>
      </c>
      <c r="N568" s="5">
        <v>1.0086825</v>
      </c>
      <c r="O568" s="6">
        <v>52.15235</v>
      </c>
      <c r="P568" s="5">
        <v>9.704739E-4</v>
      </c>
      <c r="Q568" s="7" t="s">
        <v>39</v>
      </c>
      <c r="R568" s="5">
        <v>0.0</v>
      </c>
      <c r="S568" s="4"/>
      <c r="T568" s="5">
        <v>0.06663535</v>
      </c>
      <c r="U568" s="4"/>
      <c r="V568" s="5"/>
      <c r="W568" s="5">
        <v>0.0323</v>
      </c>
      <c r="X568" s="5">
        <v>0.040001854</v>
      </c>
      <c r="Y568" s="5">
        <v>0.08747316</v>
      </c>
      <c r="Z568" s="6"/>
      <c r="AA568" s="15"/>
      <c r="AB568" s="8">
        <v>0.5770845</v>
      </c>
      <c r="AC568" s="8">
        <v>0.9219</v>
      </c>
      <c r="AD568" s="6"/>
      <c r="AE568" s="6">
        <v>11.574659</v>
      </c>
      <c r="AF568" s="3">
        <v>0.0</v>
      </c>
      <c r="AG568" s="4">
        <v>25.32113</v>
      </c>
      <c r="AH568" s="4">
        <v>26.008371</v>
      </c>
      <c r="AI568" s="7">
        <v>0.275</v>
      </c>
      <c r="AJ568" s="7">
        <v>87.31</v>
      </c>
      <c r="AK568" s="7">
        <v>1.64033</v>
      </c>
      <c r="AL568" s="54">
        <v>5.147933</v>
      </c>
      <c r="AM568" s="3"/>
      <c r="AN568" s="55"/>
      <c r="AO568" s="45"/>
      <c r="AP568" s="55"/>
      <c r="AQ568" s="45"/>
    </row>
    <row r="569">
      <c r="A569" s="46" t="s">
        <v>605</v>
      </c>
      <c r="B569" s="4">
        <v>0.52291</v>
      </c>
      <c r="C569" s="13">
        <v>0.421</v>
      </c>
      <c r="D569" s="3">
        <v>0.0014096248</v>
      </c>
      <c r="E569" s="4">
        <v>-0.016168604</v>
      </c>
      <c r="F569" s="5">
        <v>0.683961</v>
      </c>
      <c r="G569" s="3">
        <v>0.07335732</v>
      </c>
      <c r="H569" s="5">
        <v>0.336</v>
      </c>
      <c r="I569" s="5">
        <v>5.9680634</v>
      </c>
      <c r="J569" s="5">
        <v>-6.2995543</v>
      </c>
      <c r="K569" s="5"/>
      <c r="L569" s="6">
        <v>1.5833923</v>
      </c>
      <c r="M569" s="4">
        <v>-3.17189</v>
      </c>
      <c r="N569" s="5">
        <v>1.2545693</v>
      </c>
      <c r="O569" s="6">
        <v>0.8651</v>
      </c>
      <c r="P569" s="5">
        <v>0.012750455</v>
      </c>
      <c r="Q569" s="7">
        <v>0.5082</v>
      </c>
      <c r="R569" s="5">
        <v>0.971869</v>
      </c>
      <c r="S569" s="4"/>
      <c r="T569" s="5">
        <v>0.02032151</v>
      </c>
      <c r="U569" s="4"/>
      <c r="V569" s="5"/>
      <c r="W569" s="5">
        <v>-5.4093</v>
      </c>
      <c r="X569" s="5">
        <v>0.5291159</v>
      </c>
      <c r="Y569" s="5">
        <v>0.32872593</v>
      </c>
      <c r="Z569" s="15"/>
      <c r="AA569" s="15"/>
      <c r="AB569" s="8">
        <v>37.627506</v>
      </c>
      <c r="AC569" s="8">
        <v>-1.963496</v>
      </c>
      <c r="AD569" s="6"/>
      <c r="AE569" s="6">
        <v>-8.861392</v>
      </c>
      <c r="AF569" s="3">
        <v>0.0</v>
      </c>
      <c r="AG569" s="4">
        <v>16.598576</v>
      </c>
      <c r="AH569" s="4">
        <v>28.10736</v>
      </c>
      <c r="AI569" s="7">
        <v>0.055</v>
      </c>
      <c r="AJ569" s="7">
        <v>327.93</v>
      </c>
      <c r="AK569" s="7">
        <v>-3.2941</v>
      </c>
      <c r="AL569" s="54">
        <v>0.69434774</v>
      </c>
      <c r="AM569" s="3"/>
      <c r="AN569" s="55"/>
      <c r="AO569" s="45"/>
      <c r="AP569" s="55"/>
      <c r="AQ569" s="45"/>
    </row>
    <row r="570">
      <c r="A570" s="46" t="s">
        <v>606</v>
      </c>
      <c r="B570" s="4">
        <v>0.57487</v>
      </c>
      <c r="C570" s="13">
        <v>-0.7268</v>
      </c>
      <c r="D570" s="3">
        <v>-0.18996648</v>
      </c>
      <c r="E570" s="4">
        <v>-0.019872364</v>
      </c>
      <c r="F570" s="5">
        <v>-2.505448</v>
      </c>
      <c r="G570" s="3">
        <v>-0.03897073</v>
      </c>
      <c r="H570" s="5">
        <v>-0.166</v>
      </c>
      <c r="I570" s="5">
        <v>3.1082158</v>
      </c>
      <c r="J570" s="5">
        <v>-4.765321</v>
      </c>
      <c r="K570" s="5"/>
      <c r="L570" s="6">
        <v>0.72115564</v>
      </c>
      <c r="M570" s="4">
        <v>-3.12755</v>
      </c>
      <c r="N570" s="5">
        <v>0.6974771</v>
      </c>
      <c r="O570" s="6">
        <v>1.3028</v>
      </c>
      <c r="P570" s="5">
        <v>0.22855602</v>
      </c>
      <c r="Q570" s="7">
        <v>1.11841</v>
      </c>
      <c r="R570" s="5">
        <v>1.9455007</v>
      </c>
      <c r="S570" s="4"/>
      <c r="T570" s="5">
        <v>0.34265134</v>
      </c>
      <c r="U570" s="4"/>
      <c r="V570" s="5"/>
      <c r="W570" s="5">
        <v>-1.1272</v>
      </c>
      <c r="X570" s="5">
        <v>4.1917896</v>
      </c>
      <c r="Y570" s="5">
        <v>3.4529161</v>
      </c>
      <c r="Z570" s="6"/>
      <c r="AA570" s="6"/>
      <c r="AB570" s="8">
        <v>10.188826</v>
      </c>
      <c r="AC570" s="8">
        <v>42.1254</v>
      </c>
      <c r="AD570" s="6"/>
      <c r="AE570" s="6">
        <v>-2.3070967</v>
      </c>
      <c r="AF570" s="3">
        <v>0.0</v>
      </c>
      <c r="AG570" s="4">
        <v>5.85713</v>
      </c>
      <c r="AH570" s="4">
        <v>7.21556</v>
      </c>
      <c r="AI570" s="7">
        <v>0.04</v>
      </c>
      <c r="AJ570" s="7">
        <v>167.35</v>
      </c>
      <c r="AK570" s="7">
        <v>-2.73944</v>
      </c>
      <c r="AL570" s="54">
        <v>-0.5439587</v>
      </c>
      <c r="AM570" s="3"/>
      <c r="AN570" s="55"/>
      <c r="AO570" s="45"/>
      <c r="AP570" s="55"/>
      <c r="AQ570" s="45"/>
    </row>
    <row r="571">
      <c r="A571" s="46" t="s">
        <v>607</v>
      </c>
      <c r="B571" s="4">
        <v>1.51368</v>
      </c>
      <c r="C571" s="13">
        <v>4.98321</v>
      </c>
      <c r="D571" s="2" t="s">
        <v>39</v>
      </c>
      <c r="E571" s="4">
        <v>-0.0700928</v>
      </c>
      <c r="F571" s="5">
        <v>2.8892</v>
      </c>
      <c r="G571" s="3">
        <v>22.948</v>
      </c>
      <c r="H571" s="5">
        <v>-0.0538555</v>
      </c>
      <c r="I571" s="5">
        <v>9.55524</v>
      </c>
      <c r="J571" s="5">
        <v>-10.4546</v>
      </c>
      <c r="K571" s="5"/>
      <c r="L571" s="6">
        <v>0.576286</v>
      </c>
      <c r="M571" s="4">
        <v>-16.2204</v>
      </c>
      <c r="N571" s="5">
        <v>5.45656</v>
      </c>
      <c r="O571" s="6">
        <v>987.74</v>
      </c>
      <c r="P571" s="5">
        <v>0.447029</v>
      </c>
      <c r="Q571" s="7">
        <v>1.19033</v>
      </c>
      <c r="R571" s="5">
        <v>0.920019</v>
      </c>
      <c r="S571" s="4"/>
      <c r="T571" s="5">
        <v>0.901147</v>
      </c>
      <c r="U571" s="4"/>
      <c r="V571" s="5"/>
      <c r="W571" s="5">
        <v>-0.203568</v>
      </c>
      <c r="X571" s="5">
        <v>-0.21301</v>
      </c>
      <c r="Y571" s="5">
        <v>-0.201716</v>
      </c>
      <c r="Z571" s="6"/>
      <c r="AA571" s="6"/>
      <c r="AB571" s="8">
        <v>67.3135</v>
      </c>
      <c r="AC571" s="8">
        <v>1.51949</v>
      </c>
      <c r="AD571" s="6"/>
      <c r="AE571" s="6">
        <v>-2.47107</v>
      </c>
      <c r="AF571" s="3">
        <v>0.0</v>
      </c>
      <c r="AG571" s="4">
        <v>108.005</v>
      </c>
      <c r="AH571" s="4">
        <v>40.0817</v>
      </c>
      <c r="AI571" s="7" t="s">
        <v>39</v>
      </c>
      <c r="AJ571" s="7" t="s">
        <v>39</v>
      </c>
      <c r="AK571" s="7">
        <v>-13.5263</v>
      </c>
      <c r="AL571" s="54">
        <v>3.21997</v>
      </c>
      <c r="AM571" s="3"/>
      <c r="AN571" s="55"/>
      <c r="AO571" s="45"/>
      <c r="AP571" s="55"/>
      <c r="AQ571" s="45"/>
    </row>
    <row r="572">
      <c r="A572" s="46" t="s">
        <v>608</v>
      </c>
      <c r="B572" s="4">
        <v>24.47676</v>
      </c>
      <c r="C572" s="13">
        <v>0.5917</v>
      </c>
      <c r="D572" s="3">
        <v>1.0167406</v>
      </c>
      <c r="E572" s="4">
        <v>0.0091397455</v>
      </c>
      <c r="F572" s="5">
        <v>-1.3481293</v>
      </c>
      <c r="G572" s="3">
        <v>-0.6910182</v>
      </c>
      <c r="H572" s="5">
        <v>0.2916</v>
      </c>
      <c r="I572" s="5">
        <v>0.26094344</v>
      </c>
      <c r="J572" s="5">
        <v>0.046475105</v>
      </c>
      <c r="K572" s="5"/>
      <c r="L572" s="6">
        <v>-2.1525226</v>
      </c>
      <c r="M572" s="4">
        <v>-0.71371</v>
      </c>
      <c r="N572" s="5">
        <v>1.0645874</v>
      </c>
      <c r="O572" s="6">
        <v>199.4886</v>
      </c>
      <c r="P572" s="5">
        <v>0.05888361</v>
      </c>
      <c r="Q572" s="7" t="s">
        <v>39</v>
      </c>
      <c r="R572" s="5">
        <v>0.0</v>
      </c>
      <c r="S572" s="4"/>
      <c r="T572" s="5">
        <v>0.8368151</v>
      </c>
      <c r="U572" s="4"/>
      <c r="V572" s="5"/>
      <c r="W572" s="5">
        <v>0.0428</v>
      </c>
      <c r="X572" s="5">
        <v>0.04784515</v>
      </c>
      <c r="Y572" s="5">
        <v>0.12008369</v>
      </c>
      <c r="Z572" s="6"/>
      <c r="AA572" s="6"/>
      <c r="AB572" s="8">
        <v>5.7341576</v>
      </c>
      <c r="AC572" s="8">
        <v>15.0667</v>
      </c>
      <c r="AD572" s="6"/>
      <c r="AE572" s="6">
        <v>-181.59972</v>
      </c>
      <c r="AF572" s="3">
        <v>0.0</v>
      </c>
      <c r="AG572" s="4">
        <v>140.35384</v>
      </c>
      <c r="AH572" s="4">
        <v>129.60953</v>
      </c>
      <c r="AI572" s="7">
        <v>4.55</v>
      </c>
      <c r="AJ572" s="7">
        <v>49.59</v>
      </c>
      <c r="AK572" s="7">
        <v>1.13756</v>
      </c>
      <c r="AL572" s="54">
        <v>-2.2641382</v>
      </c>
      <c r="AM572" s="3"/>
      <c r="AN572" s="55"/>
      <c r="AO572" s="45"/>
      <c r="AP572" s="55"/>
      <c r="AQ572" s="45"/>
    </row>
    <row r="573">
      <c r="A573" s="50" t="s">
        <v>609</v>
      </c>
      <c r="B573" s="16">
        <v>1.44895</v>
      </c>
      <c r="C573" s="29">
        <v>1.7364</v>
      </c>
      <c r="D573" s="19" t="s">
        <v>39</v>
      </c>
      <c r="E573" s="16">
        <v>-0.015472963</v>
      </c>
      <c r="F573" s="20">
        <v>1.224795</v>
      </c>
      <c r="G573" s="30">
        <v>0.1030105</v>
      </c>
      <c r="H573" s="20">
        <v>0.6772</v>
      </c>
      <c r="I573" s="20">
        <v>1.7137513</v>
      </c>
      <c r="J573" s="20">
        <v>-1.5492253</v>
      </c>
      <c r="K573" s="20"/>
      <c r="L573" s="21">
        <v>0.621762</v>
      </c>
      <c r="M573" s="16">
        <v>-1.05963</v>
      </c>
      <c r="N573" s="30">
        <v>3.0643744</v>
      </c>
      <c r="O573" s="21">
        <v>2.4515</v>
      </c>
      <c r="P573" s="30">
        <v>0.06210704</v>
      </c>
      <c r="Q573" s="22">
        <v>0.20708</v>
      </c>
      <c r="R573" s="30">
        <v>0.0</v>
      </c>
      <c r="S573" s="16"/>
      <c r="T573" s="30">
        <v>0.28745785</v>
      </c>
      <c r="U573" s="16"/>
      <c r="V573" s="30"/>
      <c r="W573" s="20">
        <v>-0.6185</v>
      </c>
      <c r="X573" s="20">
        <v>-1.1576005</v>
      </c>
      <c r="Y573" s="20">
        <v>-0.99137914</v>
      </c>
      <c r="Z573" s="32"/>
      <c r="AA573" s="23"/>
      <c r="AB573" s="23">
        <v>7.599296</v>
      </c>
      <c r="AC573" s="23">
        <v>4.9059</v>
      </c>
      <c r="AD573" s="21"/>
      <c r="AE573" s="21">
        <v>-9.85006</v>
      </c>
      <c r="AF573" s="30">
        <v>0.0</v>
      </c>
      <c r="AG573" s="16">
        <v>10.869635</v>
      </c>
      <c r="AH573" s="16">
        <v>10.43742</v>
      </c>
      <c r="AI573" s="22">
        <v>0.065</v>
      </c>
      <c r="AJ573" s="22">
        <v>169.4</v>
      </c>
      <c r="AK573" s="34">
        <v>-2.24475</v>
      </c>
      <c r="AL573" s="34">
        <v>0.9392753</v>
      </c>
      <c r="AM573" s="34"/>
      <c r="AN573" s="24"/>
      <c r="AO573" s="24"/>
      <c r="AP573" s="24"/>
      <c r="AQ573" s="24"/>
      <c r="AR573" s="24"/>
      <c r="AS573" s="24"/>
      <c r="AT573" s="24"/>
    </row>
    <row r="574">
      <c r="A574" s="46" t="s">
        <v>610</v>
      </c>
      <c r="B574" s="4">
        <v>14.78262</v>
      </c>
      <c r="C574" s="13">
        <v>0.2895</v>
      </c>
      <c r="D574" s="3">
        <v>-0.040167626</v>
      </c>
      <c r="E574" s="4">
        <v>-0.5431945</v>
      </c>
      <c r="F574" s="5">
        <v>-0.3974301</v>
      </c>
      <c r="G574" s="3">
        <v>0.021081885</v>
      </c>
      <c r="H574" s="5">
        <v>0.3834</v>
      </c>
      <c r="I574" s="5">
        <v>0.4302796</v>
      </c>
      <c r="J574" s="5">
        <v>-0.21077928</v>
      </c>
      <c r="K574" s="5"/>
      <c r="L574" s="6">
        <v>-2.8586447</v>
      </c>
      <c r="M574" s="4">
        <v>0.0347</v>
      </c>
      <c r="N574" s="3">
        <v>-0.021296836</v>
      </c>
      <c r="O574" s="6">
        <v>5.9908</v>
      </c>
      <c r="P574" s="3">
        <v>0.002431186</v>
      </c>
      <c r="Q574" s="7" t="s">
        <v>39</v>
      </c>
      <c r="R574" s="3">
        <v>0.0</v>
      </c>
      <c r="S574" s="4"/>
      <c r="T574" s="3">
        <v>0.06481521</v>
      </c>
      <c r="U574" s="4"/>
      <c r="V574" s="3"/>
      <c r="W574" s="5">
        <v>-0.5539</v>
      </c>
      <c r="X574" s="5">
        <v>1.030058</v>
      </c>
      <c r="Y574" s="5">
        <v>0.547094</v>
      </c>
      <c r="Z574" s="15"/>
      <c r="AA574" s="8"/>
      <c r="AB574" s="8">
        <v>0.029334484</v>
      </c>
      <c r="AC574" s="8">
        <v>6.9749</v>
      </c>
      <c r="AD574" s="6"/>
      <c r="AE574" s="6">
        <v>60.83314</v>
      </c>
      <c r="AF574" s="3">
        <v>0.0</v>
      </c>
      <c r="AG574" s="4">
        <v>0.647819</v>
      </c>
      <c r="AH574" s="4">
        <v>2.8915246</v>
      </c>
      <c r="AI574" s="7">
        <v>0.06</v>
      </c>
      <c r="AJ574" s="7">
        <v>10.8</v>
      </c>
      <c r="AK574" s="14">
        <v>-3.11587</v>
      </c>
      <c r="AL574" s="14">
        <v>-0.5785583</v>
      </c>
      <c r="AM574" s="14"/>
    </row>
    <row r="575">
      <c r="A575" s="46" t="s">
        <v>611</v>
      </c>
      <c r="B575" s="4">
        <v>4481.659</v>
      </c>
      <c r="C575" s="13">
        <v>-0.2693</v>
      </c>
      <c r="D575" s="3">
        <v>0.065565914</v>
      </c>
      <c r="E575" s="4">
        <v>-0.3412959</v>
      </c>
      <c r="F575" s="5">
        <v>-0.84346086</v>
      </c>
      <c r="G575" s="3">
        <v>-0.30435437</v>
      </c>
      <c r="H575" s="5">
        <v>0.1671</v>
      </c>
      <c r="I575" s="5">
        <v>0.12310843</v>
      </c>
      <c r="J575" s="5">
        <v>0.05247209</v>
      </c>
      <c r="K575" s="5"/>
      <c r="L575" s="6">
        <v>-1.8960376</v>
      </c>
      <c r="M575" s="4">
        <v>16.711</v>
      </c>
      <c r="N575" s="3">
        <v>-1.2708951</v>
      </c>
      <c r="O575" s="6">
        <v>3.9037</v>
      </c>
      <c r="P575" s="3">
        <v>0.004935672</v>
      </c>
      <c r="Q575" s="7" t="s">
        <v>39</v>
      </c>
      <c r="R575" s="3">
        <v>0.0</v>
      </c>
      <c r="S575" s="4"/>
      <c r="T575" s="3">
        <v>0.033723105</v>
      </c>
      <c r="U575" s="4"/>
      <c r="V575" s="3"/>
      <c r="W575" s="5">
        <v>-0.0028</v>
      </c>
      <c r="X575" s="5">
        <v>-0.016315918</v>
      </c>
      <c r="Y575" s="5">
        <v>0.48562005</v>
      </c>
      <c r="Z575" s="15"/>
      <c r="AA575" s="8"/>
      <c r="AB575" s="8">
        <v>0.1284659</v>
      </c>
      <c r="AC575" s="8">
        <v>1.1889</v>
      </c>
      <c r="AD575" s="6"/>
      <c r="AE575" s="6">
        <v>138.21199</v>
      </c>
      <c r="AF575" s="3">
        <v>0.0</v>
      </c>
      <c r="AG575" s="4">
        <v>583.6173</v>
      </c>
      <c r="AH575" s="4">
        <v>2309.6604</v>
      </c>
      <c r="AI575" s="7">
        <v>24.66</v>
      </c>
      <c r="AJ575" s="7">
        <v>23.15</v>
      </c>
      <c r="AK575" s="14">
        <v>235.162</v>
      </c>
      <c r="AL575" s="14">
        <v>0.31145364</v>
      </c>
      <c r="AM575" s="14"/>
    </row>
    <row r="576">
      <c r="A576" s="46" t="s">
        <v>612</v>
      </c>
      <c r="B576" s="4">
        <v>193.4</v>
      </c>
      <c r="C576" s="13">
        <v>0.3231</v>
      </c>
      <c r="D576" s="3">
        <v>0.23396248</v>
      </c>
      <c r="E576" s="4">
        <v>0.17358431</v>
      </c>
      <c r="F576" s="5">
        <v>-52.657406</v>
      </c>
      <c r="G576" s="3">
        <v>-0.3000729</v>
      </c>
      <c r="H576" s="5">
        <v>0.3595</v>
      </c>
      <c r="I576" s="5">
        <v>0.20673732</v>
      </c>
      <c r="J576" s="5">
        <v>0.05539297</v>
      </c>
      <c r="K576" s="5"/>
      <c r="L576" s="6">
        <v>40.616356</v>
      </c>
      <c r="M576" s="4">
        <v>7.587</v>
      </c>
      <c r="N576" s="3">
        <v>1.6194237</v>
      </c>
      <c r="O576" s="6">
        <v>6.3166</v>
      </c>
      <c r="P576" s="3">
        <v>0.0063391933</v>
      </c>
      <c r="Q576" s="7" t="s">
        <v>39</v>
      </c>
      <c r="R576" s="3">
        <v>0.0</v>
      </c>
      <c r="S576" s="4"/>
      <c r="T576" s="3">
        <v>0.19920892</v>
      </c>
      <c r="U576" s="4"/>
      <c r="V576" s="3"/>
      <c r="W576" s="5">
        <v>0.0562</v>
      </c>
      <c r="X576" s="5">
        <v>0.08998677</v>
      </c>
      <c r="Y576" s="5">
        <v>0.17279589</v>
      </c>
      <c r="Z576" s="6"/>
      <c r="AA576" s="8"/>
      <c r="AB576" s="8">
        <v>3.5829287</v>
      </c>
      <c r="AC576" s="8">
        <v>10.6902</v>
      </c>
      <c r="AD576" s="6"/>
      <c r="AE576" s="6">
        <v>89.687416</v>
      </c>
      <c r="AF576" s="3">
        <v>0.0</v>
      </c>
      <c r="AG576" s="4">
        <v>617.7443</v>
      </c>
      <c r="AH576" s="4">
        <v>680.4584</v>
      </c>
      <c r="AI576" s="7">
        <v>21.93</v>
      </c>
      <c r="AJ576" s="7">
        <v>32.14</v>
      </c>
      <c r="AK576" s="14">
        <v>10.713</v>
      </c>
      <c r="AL576" s="14">
        <v>1.6629381</v>
      </c>
      <c r="AM576" s="14"/>
    </row>
    <row r="577">
      <c r="A577" s="46" t="s">
        <v>613</v>
      </c>
      <c r="B577" s="4">
        <v>385.59</v>
      </c>
      <c r="C577" s="13">
        <v>-0.0211</v>
      </c>
      <c r="D577" s="3">
        <v>-4.7133674E-4</v>
      </c>
      <c r="E577" s="4">
        <v>0.4677279</v>
      </c>
      <c r="F577" s="5">
        <v>-7.520115</v>
      </c>
      <c r="G577" s="3">
        <v>-0.08009482</v>
      </c>
      <c r="H577" s="5">
        <v>0.418</v>
      </c>
      <c r="I577" s="5">
        <v>0.2669286</v>
      </c>
      <c r="J577" s="5">
        <v>0.1713452</v>
      </c>
      <c r="K577" s="5"/>
      <c r="L577" s="6">
        <v>-57.603416</v>
      </c>
      <c r="M577" s="4">
        <v>41.555</v>
      </c>
      <c r="N577" s="3">
        <v>1.3391016</v>
      </c>
      <c r="O577" s="6">
        <v>1.4803</v>
      </c>
      <c r="P577" s="3">
        <v>0.040322624</v>
      </c>
      <c r="Q577" s="7" t="s">
        <v>39</v>
      </c>
      <c r="R577" s="3">
        <v>0.0</v>
      </c>
      <c r="S577" s="4"/>
      <c r="T577" s="3">
        <v>0.0052684573</v>
      </c>
      <c r="U577" s="4"/>
      <c r="V577" s="3"/>
      <c r="W577" s="5">
        <v>0.0382</v>
      </c>
      <c r="X577" s="5">
        <v>0.08050064</v>
      </c>
      <c r="Y577" s="5">
        <v>0.2604474</v>
      </c>
      <c r="Z577" s="6"/>
      <c r="AA577" s="8"/>
      <c r="AB577" s="8">
        <v>0.5910558</v>
      </c>
      <c r="AC577" s="8">
        <v>0.946</v>
      </c>
      <c r="AD577" s="6"/>
      <c r="AE577" s="6">
        <v>9.735103</v>
      </c>
      <c r="AF577" s="3">
        <v>0.04563295</v>
      </c>
      <c r="AG577" s="4">
        <v>243.82207</v>
      </c>
      <c r="AH577" s="4">
        <v>404.5422</v>
      </c>
      <c r="AI577" s="7">
        <v>5.32</v>
      </c>
      <c r="AJ577" s="7">
        <v>43.66</v>
      </c>
      <c r="AK577" s="14">
        <v>66.069</v>
      </c>
      <c r="AL577" s="14">
        <v>0.54147124</v>
      </c>
      <c r="AM577" s="14"/>
    </row>
    <row r="578">
      <c r="A578" s="46" t="s">
        <v>614</v>
      </c>
      <c r="B578" s="4">
        <v>241.963</v>
      </c>
      <c r="C578" s="13">
        <v>0.4654</v>
      </c>
      <c r="D578" s="3">
        <v>0.19793624</v>
      </c>
      <c r="E578" s="4">
        <v>0.24842767</v>
      </c>
      <c r="F578" s="5">
        <v>9.9216585</v>
      </c>
      <c r="G578" s="3">
        <v>-0.09938812</v>
      </c>
      <c r="H578" s="5">
        <v>0.1072</v>
      </c>
      <c r="I578" s="5">
        <v>0.06071176</v>
      </c>
      <c r="J578" s="5">
        <v>0.07287478</v>
      </c>
      <c r="K578" s="5"/>
      <c r="L578" s="6">
        <v>0.31849352</v>
      </c>
      <c r="M578" s="4">
        <v>-2.962</v>
      </c>
      <c r="N578" s="3">
        <v>-0.22700797</v>
      </c>
      <c r="O578" s="6">
        <v>4.8372</v>
      </c>
      <c r="P578" s="3">
        <v>0.005476044</v>
      </c>
      <c r="Q578" s="7" t="s">
        <v>39</v>
      </c>
      <c r="R578" s="3">
        <v>0.0</v>
      </c>
      <c r="S578" s="4"/>
      <c r="T578" s="3">
        <v>0.018355079</v>
      </c>
      <c r="U578" s="4"/>
      <c r="V578" s="3"/>
      <c r="W578" s="5">
        <v>0.0109</v>
      </c>
      <c r="X578" s="5">
        <v>0.041519944</v>
      </c>
      <c r="Y578" s="5">
        <v>0.3089119</v>
      </c>
      <c r="Z578" s="6"/>
      <c r="AA578" s="8"/>
      <c r="AB578" s="8">
        <v>0.1746639</v>
      </c>
      <c r="AC578" s="8">
        <v>0.7407</v>
      </c>
      <c r="AD578" s="6"/>
      <c r="AE578" s="6">
        <v>-50.618908</v>
      </c>
      <c r="AF578" s="3">
        <v>0.0</v>
      </c>
      <c r="AG578" s="4">
        <v>42.855038</v>
      </c>
      <c r="AH578" s="4">
        <v>149.9332</v>
      </c>
      <c r="AI578" s="7">
        <v>4.43</v>
      </c>
      <c r="AJ578" s="7">
        <v>9.54</v>
      </c>
      <c r="AK578" s="14">
        <v>17.633</v>
      </c>
      <c r="AL578" s="14">
        <v>0.08906183</v>
      </c>
      <c r="AM578" s="14"/>
    </row>
    <row r="579">
      <c r="A579" s="46" t="s">
        <v>615</v>
      </c>
      <c r="B579" s="4">
        <v>774.519</v>
      </c>
      <c r="C579" s="13">
        <v>-0.0195</v>
      </c>
      <c r="D579" s="3">
        <v>0.0427691</v>
      </c>
      <c r="E579" s="4">
        <v>-0.0035902637</v>
      </c>
      <c r="F579" s="5">
        <v>-1.0108622</v>
      </c>
      <c r="G579" s="3">
        <v>-0.7630398</v>
      </c>
      <c r="H579" s="5">
        <v>0.5513</v>
      </c>
      <c r="I579" s="5">
        <v>0.5439763</v>
      </c>
      <c r="J579" s="5">
        <v>0.07984698</v>
      </c>
      <c r="K579" s="5"/>
      <c r="L579" s="6">
        <v>40.56645</v>
      </c>
      <c r="M579" s="4">
        <v>29.823</v>
      </c>
      <c r="N579" s="3">
        <v>0.46061534</v>
      </c>
      <c r="O579" s="6">
        <v>2.5656</v>
      </c>
      <c r="P579" s="3">
        <v>0.0543292</v>
      </c>
      <c r="Q579" s="7" t="s">
        <v>39</v>
      </c>
      <c r="R579" s="3">
        <v>0.0</v>
      </c>
      <c r="S579" s="4"/>
      <c r="T579" s="3">
        <v>0.21856254</v>
      </c>
      <c r="U579" s="4"/>
      <c r="V579" s="3"/>
      <c r="W579" s="5">
        <v>-3.0E-4</v>
      </c>
      <c r="X579" s="5">
        <v>-6.006332E-4</v>
      </c>
      <c r="Y579" s="5">
        <v>0.20985852</v>
      </c>
      <c r="Z579" s="6"/>
      <c r="AA579" s="27"/>
      <c r="AB579" s="8">
        <v>0.13621615</v>
      </c>
      <c r="AC579" s="8">
        <v>0.377</v>
      </c>
      <c r="AD579" s="6"/>
      <c r="AE579" s="6">
        <v>5.0785637</v>
      </c>
      <c r="AF579" s="3">
        <v>0.0</v>
      </c>
      <c r="AG579" s="4">
        <v>118.51857</v>
      </c>
      <c r="AH579" s="4">
        <v>151.458</v>
      </c>
      <c r="AI579" s="7">
        <v>2.2</v>
      </c>
      <c r="AJ579" s="7">
        <v>49.3</v>
      </c>
      <c r="AK579" s="14">
        <v>61.843</v>
      </c>
      <c r="AL579" s="14">
        <v>-0.21298312</v>
      </c>
      <c r="AM579" s="14"/>
    </row>
    <row r="580">
      <c r="A580" s="46" t="s">
        <v>616</v>
      </c>
      <c r="B580" s="4">
        <v>176.791</v>
      </c>
      <c r="C580" s="13">
        <v>-0.0034</v>
      </c>
      <c r="D580" s="3">
        <v>0.11830391</v>
      </c>
      <c r="E580" s="4">
        <v>0.08562131</v>
      </c>
      <c r="F580" s="5">
        <v>-0.101770855</v>
      </c>
      <c r="G580" s="3">
        <v>-0.010225026</v>
      </c>
      <c r="H580" s="5">
        <v>0.2096</v>
      </c>
      <c r="I580" s="5">
        <v>0.13075326</v>
      </c>
      <c r="J580" s="5">
        <v>0.27617356</v>
      </c>
      <c r="K580" s="5"/>
      <c r="L580" s="6">
        <v>20.569408</v>
      </c>
      <c r="M580" s="4">
        <v>3.753</v>
      </c>
      <c r="N580" s="3">
        <v>0.08093944</v>
      </c>
      <c r="O580" s="6">
        <v>52.15235</v>
      </c>
      <c r="P580" s="3">
        <v>0.0046382453</v>
      </c>
      <c r="Q580" s="7" t="s">
        <v>39</v>
      </c>
      <c r="R580" s="3">
        <v>0.0</v>
      </c>
      <c r="S580" s="4"/>
      <c r="T580" s="3">
        <v>0.10569979</v>
      </c>
      <c r="U580" s="4"/>
      <c r="V580" s="3"/>
      <c r="W580" s="5">
        <v>0.0235</v>
      </c>
      <c r="X580" s="5">
        <v>0.05630902</v>
      </c>
      <c r="Y580" s="5">
        <v>0.6530375</v>
      </c>
      <c r="Z580" s="6"/>
      <c r="AA580" s="8"/>
      <c r="AB580" s="8">
        <v>0.43109378</v>
      </c>
      <c r="AC580" s="8">
        <v>1.0534</v>
      </c>
      <c r="AD580" s="6"/>
      <c r="AE580" s="6">
        <v>21.758726</v>
      </c>
      <c r="AF580" s="3">
        <v>0.0</v>
      </c>
      <c r="AG580" s="4">
        <v>65.70635</v>
      </c>
      <c r="AH580" s="4">
        <v>81.6605</v>
      </c>
      <c r="AI580" s="7">
        <v>1.54</v>
      </c>
      <c r="AJ580" s="7">
        <v>49.17</v>
      </c>
      <c r="AK580" s="14">
        <v>48.825</v>
      </c>
      <c r="AL580" s="14">
        <v>-0.12467057</v>
      </c>
      <c r="AM580" s="14"/>
    </row>
    <row r="581">
      <c r="A581" s="46" t="s">
        <v>617</v>
      </c>
      <c r="B581" s="4">
        <v>107.31666</v>
      </c>
      <c r="C581" s="13">
        <v>0.3064</v>
      </c>
      <c r="D581" s="3">
        <v>1.107875</v>
      </c>
      <c r="E581" s="4">
        <v>0.13778915</v>
      </c>
      <c r="F581" s="5">
        <v>1.0309405</v>
      </c>
      <c r="G581" s="3">
        <v>-0.877578</v>
      </c>
      <c r="H581" s="5">
        <v>0.164</v>
      </c>
      <c r="I581" s="5">
        <v>0.21589406</v>
      </c>
      <c r="J581" s="5">
        <v>0.26509035</v>
      </c>
      <c r="K581" s="5"/>
      <c r="L581" s="6">
        <v>4.271312</v>
      </c>
      <c r="M581" s="4">
        <v>15.08656</v>
      </c>
      <c r="N581" s="3">
        <v>4.1771355</v>
      </c>
      <c r="O581" s="6">
        <v>1.9632</v>
      </c>
      <c r="P581" s="3">
        <v>0.045909647</v>
      </c>
      <c r="Q581" s="7">
        <v>0.71123</v>
      </c>
      <c r="R581" s="3">
        <v>0.0066273957</v>
      </c>
      <c r="S581" s="4"/>
      <c r="T581" s="3">
        <v>0.08514874</v>
      </c>
      <c r="U581" s="4"/>
      <c r="V581" s="3"/>
      <c r="W581" s="5">
        <v>0.0791</v>
      </c>
      <c r="X581" s="5">
        <v>0.1279208</v>
      </c>
      <c r="Y581" s="5">
        <v>0.278305</v>
      </c>
      <c r="Z581" s="6"/>
      <c r="AA581" s="8"/>
      <c r="AB581" s="8">
        <v>1.6005758</v>
      </c>
      <c r="AC581" s="8">
        <v>1.7174</v>
      </c>
      <c r="AD581" s="6"/>
      <c r="AE581" s="6">
        <v>13.189844</v>
      </c>
      <c r="AF581" s="3">
        <v>0.0</v>
      </c>
      <c r="AG581" s="4">
        <v>173.6595</v>
      </c>
      <c r="AH581" s="4">
        <v>198.9899</v>
      </c>
      <c r="AI581" s="7">
        <v>1.88</v>
      </c>
      <c r="AJ581" s="7">
        <v>94.9</v>
      </c>
      <c r="AK581" s="14">
        <v>28.44861</v>
      </c>
      <c r="AL581" s="14">
        <v>0.802795</v>
      </c>
      <c r="AM581" s="14"/>
    </row>
    <row r="582">
      <c r="A582" s="46" t="s">
        <v>618</v>
      </c>
      <c r="B582" s="4">
        <v>166.823</v>
      </c>
      <c r="C582" s="13">
        <v>-0.0541</v>
      </c>
      <c r="D582" s="3">
        <v>-0.017824508</v>
      </c>
      <c r="E582" s="4">
        <v>-0.034973674</v>
      </c>
      <c r="F582" s="5">
        <v>-1.5740566</v>
      </c>
      <c r="G582" s="3">
        <v>-0.14484362</v>
      </c>
      <c r="H582" s="5">
        <v>0.3259</v>
      </c>
      <c r="I582" s="5">
        <v>0.31498656</v>
      </c>
      <c r="J582" s="5">
        <v>0.0030691212</v>
      </c>
      <c r="K582" s="5"/>
      <c r="L582" s="6">
        <v>25.841875</v>
      </c>
      <c r="M582" s="4">
        <v>6.941</v>
      </c>
      <c r="N582" s="3">
        <v>0.8233689</v>
      </c>
      <c r="O582" s="6">
        <v>7.3202</v>
      </c>
      <c r="P582" s="3">
        <v>0.020578697</v>
      </c>
      <c r="Q582" s="7">
        <v>4.794</v>
      </c>
      <c r="R582" s="3">
        <v>0.028737044</v>
      </c>
      <c r="S582" s="4"/>
      <c r="T582" s="3">
        <v>0.23928212</v>
      </c>
      <c r="U582" s="4"/>
      <c r="V582" s="3"/>
      <c r="W582" s="5">
        <v>-0.0598</v>
      </c>
      <c r="X582" s="5">
        <v>-0.21307206</v>
      </c>
      <c r="Y582" s="5">
        <v>0.01626068</v>
      </c>
      <c r="Z582" s="6"/>
      <c r="AA582" s="8"/>
      <c r="AB582" s="8">
        <v>0.7287816</v>
      </c>
      <c r="AC582" s="8">
        <v>3.8601</v>
      </c>
      <c r="AD582" s="6"/>
      <c r="AE582" s="6">
        <v>17.066206</v>
      </c>
      <c r="AF582" s="3">
        <v>0.0</v>
      </c>
      <c r="AG582" s="4">
        <v>174.56715</v>
      </c>
      <c r="AH582" s="4">
        <v>164.4769</v>
      </c>
      <c r="AI582" s="7">
        <v>0.88</v>
      </c>
      <c r="AJ582" s="7">
        <v>191.83</v>
      </c>
      <c r="AK582" s="14">
        <v>0.512</v>
      </c>
      <c r="AL582" s="14">
        <v>-0.9762743</v>
      </c>
      <c r="AM582" s="14"/>
    </row>
    <row r="583">
      <c r="A583" s="46" t="s">
        <v>619</v>
      </c>
      <c r="B583" s="4">
        <v>62.21497</v>
      </c>
      <c r="C583" s="11">
        <v>0.369</v>
      </c>
      <c r="D583" s="2">
        <v>0.4848504</v>
      </c>
      <c r="E583" s="4">
        <v>-0.10555747</v>
      </c>
      <c r="F583" s="2">
        <v>0.30744198</v>
      </c>
      <c r="G583" s="2">
        <v>0.22360703</v>
      </c>
      <c r="H583" s="2">
        <v>0.2714</v>
      </c>
      <c r="I583" s="2">
        <v>0.38166618</v>
      </c>
      <c r="J583" s="2">
        <v>-0.08365431</v>
      </c>
      <c r="K583" s="2"/>
      <c r="L583" s="6">
        <v>-1.6463802</v>
      </c>
      <c r="M583" s="4">
        <v>-10.13632</v>
      </c>
      <c r="N583" s="2">
        <v>8.160829</v>
      </c>
      <c r="O583" s="6">
        <v>5.0277</v>
      </c>
      <c r="P583" s="2" t="s">
        <v>39</v>
      </c>
      <c r="Q583" s="7">
        <v>0.20593</v>
      </c>
      <c r="R583" s="2">
        <v>0.0033099751</v>
      </c>
      <c r="S583" s="4"/>
      <c r="T583" s="2">
        <v>0.11228871</v>
      </c>
      <c r="U583" s="4"/>
      <c r="V583" s="2"/>
      <c r="W583" s="2">
        <v>-0.4643</v>
      </c>
      <c r="X583" s="2">
        <v>-1.85372</v>
      </c>
      <c r="Y583" s="2">
        <v>-0.84792966</v>
      </c>
      <c r="Z583" s="6"/>
      <c r="AA583" s="8"/>
      <c r="AB583" s="8">
        <v>2.0092127</v>
      </c>
      <c r="AC583" s="8">
        <v>20.3088</v>
      </c>
      <c r="AD583" s="6"/>
      <c r="AE583" s="6">
        <v>-12.980111</v>
      </c>
      <c r="AF583" s="2">
        <v>0.0</v>
      </c>
      <c r="AG583" s="4">
        <v>173.00754</v>
      </c>
      <c r="AH583" s="4">
        <v>182.65904</v>
      </c>
      <c r="AI583" s="7">
        <v>1.64</v>
      </c>
      <c r="AJ583" s="7">
        <v>107.79</v>
      </c>
      <c r="AK583" s="2">
        <v>-5.20455</v>
      </c>
      <c r="AL583" s="2">
        <v>-0.53692055</v>
      </c>
      <c r="AM583" s="2"/>
    </row>
    <row r="584">
      <c r="A584" s="46" t="s">
        <v>620</v>
      </c>
      <c r="B584" s="4">
        <v>30.71028</v>
      </c>
      <c r="C584" s="11" t="s">
        <v>39</v>
      </c>
      <c r="D584" s="2" t="s">
        <v>39</v>
      </c>
      <c r="E584" s="4">
        <v>0.036076277</v>
      </c>
      <c r="F584" s="2" t="s">
        <v>39</v>
      </c>
      <c r="G584" s="2" t="s">
        <v>39</v>
      </c>
      <c r="H584" s="2">
        <v>0.2899</v>
      </c>
      <c r="I584" s="2">
        <v>0.3019012</v>
      </c>
      <c r="J584" s="2">
        <v>0.26040825</v>
      </c>
      <c r="K584" s="2"/>
      <c r="L584" s="6" t="s">
        <v>39</v>
      </c>
      <c r="M584" s="4">
        <v>-3.91915</v>
      </c>
      <c r="N584" s="2" t="s">
        <v>39</v>
      </c>
      <c r="O584" s="6">
        <v>1.1082</v>
      </c>
      <c r="P584" s="2">
        <v>0.0014187432</v>
      </c>
      <c r="Q584" s="7" t="s">
        <v>39</v>
      </c>
      <c r="R584" s="2">
        <v>0.0</v>
      </c>
      <c r="S584" s="4"/>
      <c r="T584" s="2">
        <v>0.014927132</v>
      </c>
      <c r="U584" s="4"/>
      <c r="V584" s="3"/>
      <c r="W584" s="2">
        <v>0.0767</v>
      </c>
      <c r="X584" s="2">
        <v>0.13045599</v>
      </c>
      <c r="Y584" s="2">
        <v>0.25037953</v>
      </c>
      <c r="Z584" s="6"/>
      <c r="AA584" s="8"/>
      <c r="AB584" s="8">
        <v>0.4325096</v>
      </c>
      <c r="AC584" s="8">
        <v>0.3637</v>
      </c>
      <c r="AD584" s="6"/>
      <c r="AE584" s="6">
        <v>-7.0680633</v>
      </c>
      <c r="AF584" s="2">
        <v>0.0</v>
      </c>
      <c r="AG584" s="4">
        <v>12.10111</v>
      </c>
      <c r="AH584" s="4">
        <v>27.7008</v>
      </c>
      <c r="AI584" s="7">
        <v>0.115</v>
      </c>
      <c r="AJ584" s="7">
        <v>115.5</v>
      </c>
      <c r="AK584" s="2">
        <v>7.99721</v>
      </c>
      <c r="AL584" s="2" t="s">
        <v>39</v>
      </c>
      <c r="AM584" s="2"/>
    </row>
    <row r="585">
      <c r="A585" s="46" t="s">
        <v>621</v>
      </c>
      <c r="B585" s="4">
        <v>56.499</v>
      </c>
      <c r="C585" s="13">
        <v>-0.2666</v>
      </c>
      <c r="D585" s="3">
        <v>-0.020143023</v>
      </c>
      <c r="E585" s="4">
        <v>0.32209775</v>
      </c>
      <c r="F585" s="5">
        <v>19.238575</v>
      </c>
      <c r="G585" s="3">
        <v>0.7826186</v>
      </c>
      <c r="H585" s="5">
        <v>0.597</v>
      </c>
      <c r="I585" s="5">
        <v>0.45466292</v>
      </c>
      <c r="J585" s="5">
        <v>-0.061381616</v>
      </c>
      <c r="K585" s="5"/>
      <c r="L585" s="6">
        <v>4.660162</v>
      </c>
      <c r="M585" s="4">
        <v>-1.291</v>
      </c>
      <c r="N585" s="3">
        <v>0.2025098</v>
      </c>
      <c r="O585" s="6">
        <v>44.2097</v>
      </c>
      <c r="P585" s="3">
        <v>3.71688E-4</v>
      </c>
      <c r="Q585" s="7" t="s">
        <v>39</v>
      </c>
      <c r="R585" s="3">
        <v>0.0</v>
      </c>
      <c r="S585" s="4"/>
      <c r="T585" s="3">
        <v>0.008742408</v>
      </c>
      <c r="U585" s="4"/>
      <c r="V585" s="3"/>
      <c r="W585" s="5">
        <v>0.0526</v>
      </c>
      <c r="X585" s="5">
        <v>0.4616748</v>
      </c>
      <c r="Y585" s="5">
        <v>-0.07231327</v>
      </c>
      <c r="Z585" s="6"/>
      <c r="AA585" s="8"/>
      <c r="AB585" s="8">
        <v>0.456247</v>
      </c>
      <c r="AC585" s="8">
        <v>0.5375</v>
      </c>
      <c r="AD585" s="6"/>
      <c r="AE585" s="6">
        <v>-176.7045</v>
      </c>
      <c r="AF585" s="3">
        <v>0.0</v>
      </c>
      <c r="AG585" s="4">
        <v>25.433813</v>
      </c>
      <c r="AH585" s="4">
        <v>228.1255</v>
      </c>
      <c r="AI585" s="7">
        <v>0.375</v>
      </c>
      <c r="AJ585" s="7">
        <v>68.74</v>
      </c>
      <c r="AK585" s="14">
        <v>-3.468</v>
      </c>
      <c r="AL585" s="14">
        <v>-1.1703173</v>
      </c>
      <c r="AM585" s="14"/>
    </row>
    <row r="586">
      <c r="A586" s="46" t="s">
        <v>622</v>
      </c>
      <c r="B586" s="4">
        <v>27.99117</v>
      </c>
      <c r="C586" s="13">
        <v>0.1889</v>
      </c>
      <c r="D586" s="3">
        <v>0.08433037</v>
      </c>
      <c r="E586" s="4">
        <v>-0.010515</v>
      </c>
      <c r="F586" s="5">
        <v>0.19443393</v>
      </c>
      <c r="G586" s="3">
        <v>-0.25158706</v>
      </c>
      <c r="H586" s="5">
        <v>0.2822</v>
      </c>
      <c r="I586" s="5">
        <v>0.33467734</v>
      </c>
      <c r="J586" s="5">
        <v>-0.039245233</v>
      </c>
      <c r="K586" s="5"/>
      <c r="L586" s="6">
        <v>1.1416881</v>
      </c>
      <c r="M586" s="4">
        <v>2.69789</v>
      </c>
      <c r="N586" s="3">
        <v>8.258762</v>
      </c>
      <c r="O586" s="6">
        <v>1.9266</v>
      </c>
      <c r="P586" s="3">
        <v>0.006196597</v>
      </c>
      <c r="Q586" s="7">
        <v>0.14021</v>
      </c>
      <c r="R586" s="3">
        <v>0.00500908</v>
      </c>
      <c r="S586" s="4"/>
      <c r="T586" s="3">
        <v>0.38933903</v>
      </c>
      <c r="U586" s="4"/>
      <c r="V586" s="3"/>
      <c r="W586" s="5">
        <v>-0.0787</v>
      </c>
      <c r="X586" s="5">
        <v>-0.08949921</v>
      </c>
      <c r="Y586" s="5">
        <v>-0.062334236</v>
      </c>
      <c r="Z586" s="15"/>
      <c r="AA586" s="8"/>
      <c r="AB586" s="8">
        <v>1.3973694</v>
      </c>
      <c r="AC586" s="8">
        <v>2.3674</v>
      </c>
      <c r="AD586" s="6"/>
      <c r="AE586" s="6">
        <v>11.834543</v>
      </c>
      <c r="AF586" s="3">
        <v>0.0</v>
      </c>
      <c r="AG586" s="4">
        <v>39.114048</v>
      </c>
      <c r="AH586" s="4">
        <v>31.928297</v>
      </c>
      <c r="AI586" s="7">
        <v>0.165</v>
      </c>
      <c r="AJ586" s="7">
        <v>150.0</v>
      </c>
      <c r="AK586" s="14">
        <v>-1.09852</v>
      </c>
      <c r="AL586" s="14">
        <v>-0.104360305</v>
      </c>
      <c r="AM586" s="14"/>
    </row>
    <row r="587">
      <c r="A587" s="46" t="s">
        <v>623</v>
      </c>
      <c r="B587" s="4">
        <v>2.63707</v>
      </c>
      <c r="C587" s="13">
        <v>-0.0412</v>
      </c>
      <c r="D587" s="3">
        <v>-0.15926613</v>
      </c>
      <c r="E587" s="4">
        <v>-0.011332441</v>
      </c>
      <c r="F587" s="5">
        <v>-0.447722</v>
      </c>
      <c r="G587" s="3">
        <v>-0.23472142</v>
      </c>
      <c r="H587" s="5">
        <v>0.5048</v>
      </c>
      <c r="I587" s="5">
        <v>0.65098387</v>
      </c>
      <c r="J587" s="5">
        <v>-0.18314645</v>
      </c>
      <c r="K587" s="5"/>
      <c r="L587" s="6">
        <v>9.907252</v>
      </c>
      <c r="M587" s="4">
        <v>0.19671</v>
      </c>
      <c r="N587" s="3">
        <v>-0.4789161</v>
      </c>
      <c r="O587" s="6">
        <v>0.9895</v>
      </c>
      <c r="P587" s="3">
        <v>0.004823535</v>
      </c>
      <c r="Q587" s="7">
        <v>0.11984</v>
      </c>
      <c r="R587" s="3">
        <v>0.045444377</v>
      </c>
      <c r="S587" s="4"/>
      <c r="T587" s="3">
        <v>0.10131956</v>
      </c>
      <c r="U587" s="4"/>
      <c r="V587" s="3"/>
      <c r="W587" s="5">
        <v>-0.1837</v>
      </c>
      <c r="X587" s="5">
        <v>-0.44389072</v>
      </c>
      <c r="Y587" s="5">
        <v>-0.3375784</v>
      </c>
      <c r="Z587" s="15"/>
      <c r="AA587" s="27"/>
      <c r="AB587" s="8">
        <v>0.21251616</v>
      </c>
      <c r="AC587" s="8">
        <v>0.5876</v>
      </c>
      <c r="AD587" s="6"/>
      <c r="AE587" s="6">
        <v>5.249555</v>
      </c>
      <c r="AF587" s="3">
        <v>0.0</v>
      </c>
      <c r="AG587" s="4">
        <v>0.56042</v>
      </c>
      <c r="AH587" s="4">
        <v>1.03264</v>
      </c>
      <c r="AI587" s="7">
        <v>0.01</v>
      </c>
      <c r="AJ587" s="7">
        <v>56.04</v>
      </c>
      <c r="AK587" s="14">
        <v>-0.48297</v>
      </c>
      <c r="AL587" s="14">
        <v>-0.49661785</v>
      </c>
      <c r="AM587" s="14"/>
    </row>
    <row r="588">
      <c r="A588" s="46" t="s">
        <v>624</v>
      </c>
      <c r="B588" s="4">
        <v>4.02</v>
      </c>
      <c r="C588" s="13">
        <v>2.53494</v>
      </c>
      <c r="D588" s="2" t="s">
        <v>39</v>
      </c>
      <c r="E588" s="4">
        <v>-0.173394</v>
      </c>
      <c r="F588" s="5">
        <v>0.635856</v>
      </c>
      <c r="G588" s="3">
        <v>2.24775</v>
      </c>
      <c r="H588" s="5">
        <v>0.205721</v>
      </c>
      <c r="I588" s="5">
        <v>3.60124</v>
      </c>
      <c r="J588" s="5">
        <v>-3.79179</v>
      </c>
      <c r="K588" s="5"/>
      <c r="L588" s="6">
        <v>0.552024</v>
      </c>
      <c r="M588" s="4">
        <v>-16.472</v>
      </c>
      <c r="N588" s="3">
        <v>2.52006</v>
      </c>
      <c r="O588" s="6">
        <v>1.24727</v>
      </c>
      <c r="P588" s="3">
        <v>0.136816</v>
      </c>
      <c r="Q588" s="7">
        <v>1.755</v>
      </c>
      <c r="R588" s="3">
        <v>0.436567</v>
      </c>
      <c r="S588" s="4"/>
      <c r="T588" s="3">
        <v>0.603107</v>
      </c>
      <c r="U588" s="4"/>
      <c r="V588" s="3"/>
      <c r="W588" s="5">
        <v>-0.866232</v>
      </c>
      <c r="X588" s="5">
        <v>-1.8464</v>
      </c>
      <c r="Y588" s="5">
        <v>-1.55779</v>
      </c>
      <c r="Z588" s="6"/>
      <c r="AA588" s="27"/>
      <c r="AB588" s="8">
        <v>29.8074</v>
      </c>
      <c r="AC588" s="8">
        <v>12.2459</v>
      </c>
      <c r="AD588" s="6"/>
      <c r="AE588" s="6">
        <v>-6.57162</v>
      </c>
      <c r="AF588" s="3">
        <v>0.0</v>
      </c>
      <c r="AG588" s="4">
        <v>119.826</v>
      </c>
      <c r="AH588" s="4">
        <v>108.248</v>
      </c>
      <c r="AI588" s="7" t="s">
        <v>39</v>
      </c>
      <c r="AJ588" s="7" t="s">
        <v>39</v>
      </c>
      <c r="AK588" s="14">
        <v>-15.243</v>
      </c>
      <c r="AL588" s="14">
        <v>1.39441</v>
      </c>
      <c r="AM588" s="14"/>
    </row>
    <row r="589">
      <c r="A589" s="56" t="s">
        <v>625</v>
      </c>
      <c r="B589" s="4">
        <v>91.2012</v>
      </c>
      <c r="C589" s="13">
        <v>-0.033</v>
      </c>
      <c r="D589" s="3">
        <v>4.3342404</v>
      </c>
      <c r="E589" s="4">
        <v>-0.07285819</v>
      </c>
      <c r="F589" s="5">
        <v>-0.8347359</v>
      </c>
      <c r="G589" s="3">
        <v>-0.33867836</v>
      </c>
      <c r="H589" s="5">
        <v>0.0466</v>
      </c>
      <c r="I589" s="5">
        <v>0.051576294</v>
      </c>
      <c r="J589" s="5">
        <v>-0.018300308</v>
      </c>
      <c r="K589" s="5"/>
      <c r="L589" s="6">
        <v>24.823597</v>
      </c>
      <c r="M589" s="4">
        <v>-1.03616</v>
      </c>
      <c r="N589" s="3">
        <v>0.48404893</v>
      </c>
      <c r="O589" s="6">
        <v>19.4662</v>
      </c>
      <c r="P589" s="3">
        <v>0.0066278735</v>
      </c>
      <c r="Q589" s="7">
        <v>6.6E-4</v>
      </c>
      <c r="R589" s="3">
        <v>7.236747E-6</v>
      </c>
      <c r="S589" s="4"/>
      <c r="T589" s="3">
        <v>0.02769831</v>
      </c>
      <c r="U589" s="4"/>
      <c r="V589" s="3"/>
      <c r="W589" s="5">
        <v>-0.2095</v>
      </c>
      <c r="X589" s="5">
        <v>-14.098776</v>
      </c>
      <c r="Y589" s="5">
        <v>-9.501907</v>
      </c>
      <c r="Z589" s="15"/>
      <c r="AA589" s="27"/>
      <c r="AB589" s="8">
        <v>0.022756763</v>
      </c>
      <c r="AC589" s="8">
        <v>33.839</v>
      </c>
      <c r="AD589" s="6"/>
      <c r="AE589" s="6">
        <v>-7.182881</v>
      </c>
      <c r="AF589" s="3">
        <v>0.0</v>
      </c>
      <c r="AG589" s="4">
        <v>5.95</v>
      </c>
      <c r="AH589" s="4">
        <v>7.442614</v>
      </c>
      <c r="AI589" s="7" t="s">
        <v>39</v>
      </c>
      <c r="AJ589" s="7">
        <v>33.99</v>
      </c>
      <c r="AK589" s="14">
        <v>-1.66901</v>
      </c>
      <c r="AL589" s="14">
        <v>-0.86819834</v>
      </c>
      <c r="AM589" s="14"/>
    </row>
    <row r="590">
      <c r="A590" s="9" t="s">
        <v>626</v>
      </c>
      <c r="B590" s="16">
        <v>0.52486</v>
      </c>
      <c r="C590" s="29">
        <v>-0.7675</v>
      </c>
      <c r="D590" s="30">
        <v>-0.38076538</v>
      </c>
      <c r="E590" s="16">
        <v>-0.23214313</v>
      </c>
      <c r="F590" s="20">
        <v>-0.58877754</v>
      </c>
      <c r="G590" s="30">
        <v>-0.038306955</v>
      </c>
      <c r="H590" s="20">
        <v>0.1391</v>
      </c>
      <c r="I590" s="20">
        <v>3.3200662</v>
      </c>
      <c r="J590" s="20">
        <v>-1.8984648</v>
      </c>
      <c r="K590" s="20"/>
      <c r="L590" s="21">
        <v>0.9406833</v>
      </c>
      <c r="M590" s="16">
        <v>-0.21924</v>
      </c>
      <c r="N590" s="20">
        <v>0.24044746</v>
      </c>
      <c r="O590" s="21">
        <v>52.15235</v>
      </c>
      <c r="P590" s="20">
        <v>0.0693499</v>
      </c>
      <c r="Q590" s="22" t="s">
        <v>39</v>
      </c>
      <c r="R590" s="20">
        <v>0.0</v>
      </c>
      <c r="S590" s="16"/>
      <c r="T590" s="20">
        <v>0.6690196</v>
      </c>
      <c r="U590" s="16"/>
      <c r="V590" s="20"/>
      <c r="W590" s="20">
        <v>-3.8538</v>
      </c>
      <c r="X590" s="20">
        <v>0.8166668</v>
      </c>
      <c r="Y590" s="20">
        <v>1.4818591</v>
      </c>
      <c r="Z590" s="32"/>
      <c r="AA590" s="21"/>
      <c r="AB590" s="23">
        <v>0.4382121</v>
      </c>
      <c r="AC590" s="23">
        <v>-0.15865242</v>
      </c>
      <c r="AD590" s="21"/>
      <c r="AE590" s="21">
        <v>-2.3223865</v>
      </c>
      <c r="AF590" s="30">
        <v>0.0</v>
      </c>
      <c r="AG590" s="16">
        <v>0.23</v>
      </c>
      <c r="AH590" s="16">
        <v>0.50916</v>
      </c>
      <c r="AI590" s="22" t="s">
        <v>39</v>
      </c>
      <c r="AJ590" s="22">
        <v>5.1</v>
      </c>
      <c r="AK590" s="34">
        <v>-2.84185</v>
      </c>
      <c r="AL590" s="34">
        <v>-0.14242475</v>
      </c>
      <c r="AM590" s="34"/>
      <c r="AN590" s="24"/>
      <c r="AO590" s="24"/>
      <c r="AP590" s="24"/>
      <c r="AQ590" s="24"/>
      <c r="AR590" s="24"/>
      <c r="AS590" s="24"/>
      <c r="AT590" s="24"/>
    </row>
    <row r="591">
      <c r="A591" s="46" t="s">
        <v>627</v>
      </c>
      <c r="B591" s="4">
        <v>83.3672</v>
      </c>
      <c r="C591" s="13">
        <v>0.0101</v>
      </c>
      <c r="D591" s="3">
        <v>0.14210908</v>
      </c>
      <c r="E591" s="4">
        <v>1.0085493</v>
      </c>
      <c r="F591" s="5">
        <v>0.045757663</v>
      </c>
      <c r="G591" s="3">
        <v>0.23703799</v>
      </c>
      <c r="H591" s="5">
        <v>0.4026</v>
      </c>
      <c r="I591" s="5">
        <v>0.04549511</v>
      </c>
      <c r="J591" s="5">
        <v>0.39944607</v>
      </c>
      <c r="K591" s="5"/>
      <c r="L591" s="6">
        <v>2.65232</v>
      </c>
      <c r="M591" s="4">
        <v>48.8057</v>
      </c>
      <c r="N591" s="5">
        <v>2.118542</v>
      </c>
      <c r="O591" s="6">
        <v>70.2211</v>
      </c>
      <c r="P591" s="5">
        <v>0.023881095</v>
      </c>
      <c r="Q591" s="7" t="s">
        <v>39</v>
      </c>
      <c r="R591" s="5">
        <v>0.0</v>
      </c>
      <c r="S591" s="4"/>
      <c r="T591" s="5">
        <v>0.08406369</v>
      </c>
      <c r="U591" s="4"/>
      <c r="V591" s="5"/>
      <c r="W591" s="5">
        <v>0.1191</v>
      </c>
      <c r="X591" s="5">
        <v>0.17874402</v>
      </c>
      <c r="Y591" s="5">
        <v>0.28538898</v>
      </c>
      <c r="Z591" s="6"/>
      <c r="AA591" s="6"/>
      <c r="AB591" s="8">
        <v>2.9444625</v>
      </c>
      <c r="AC591" s="8">
        <v>2.1037</v>
      </c>
      <c r="AD591" s="6"/>
      <c r="AE591" s="6">
        <v>5.644226</v>
      </c>
      <c r="AF591" s="3">
        <v>0.049400423</v>
      </c>
      <c r="AG591" s="4">
        <v>246.09013</v>
      </c>
      <c r="AH591" s="4">
        <v>275.4704</v>
      </c>
      <c r="AI591" s="7">
        <v>11.84</v>
      </c>
      <c r="AJ591" s="7">
        <v>20.68</v>
      </c>
      <c r="AK591" s="14">
        <v>33.3007</v>
      </c>
      <c r="AL591" s="14">
        <v>0.02271736</v>
      </c>
      <c r="AM591" s="14"/>
    </row>
    <row r="592">
      <c r="A592" s="46" t="s">
        <v>628</v>
      </c>
      <c r="B592" s="4">
        <v>445.649</v>
      </c>
      <c r="C592" s="13">
        <v>0.1927</v>
      </c>
      <c r="D592" s="3">
        <v>0.2112957</v>
      </c>
      <c r="E592" s="4">
        <v>0.5356337</v>
      </c>
      <c r="F592" s="5">
        <v>0.51431173</v>
      </c>
      <c r="G592" s="2" t="s">
        <v>39</v>
      </c>
      <c r="H592" s="5">
        <v>0.4432</v>
      </c>
      <c r="I592" s="5">
        <v>0.1785643</v>
      </c>
      <c r="J592" s="5">
        <v>0.2660861</v>
      </c>
      <c r="K592" s="5"/>
      <c r="L592" s="6">
        <v>2.3206446</v>
      </c>
      <c r="M592" s="4">
        <v>30.994</v>
      </c>
      <c r="N592" s="5">
        <v>3.9614007</v>
      </c>
      <c r="O592" s="6">
        <v>52.15235</v>
      </c>
      <c r="P592" s="5">
        <v>0.18853179</v>
      </c>
      <c r="Q592" s="7" t="s">
        <v>39</v>
      </c>
      <c r="R592" s="5">
        <v>0.0</v>
      </c>
      <c r="S592" s="4"/>
      <c r="T592" s="5">
        <v>0.012525281</v>
      </c>
      <c r="U592" s="4"/>
      <c r="V592" s="5"/>
      <c r="W592" s="5">
        <v>0.048</v>
      </c>
      <c r="X592" s="5">
        <v>0.09721727</v>
      </c>
      <c r="Y592" s="5">
        <v>0.31534648</v>
      </c>
      <c r="Z592" s="6"/>
      <c r="AA592" s="6"/>
      <c r="AB592" s="8">
        <v>2.4258554</v>
      </c>
      <c r="AC592" s="8">
        <v>2.7779</v>
      </c>
      <c r="AD592" s="6"/>
      <c r="AE592" s="6">
        <v>42.160065</v>
      </c>
      <c r="AF592" s="3">
        <v>0.0076423613</v>
      </c>
      <c r="AG592" s="4">
        <v>1063.0334</v>
      </c>
      <c r="AH592" s="4">
        <v>1306.709</v>
      </c>
      <c r="AI592" s="7">
        <v>15.91</v>
      </c>
      <c r="AJ592" s="7">
        <v>68.25</v>
      </c>
      <c r="AK592" s="14">
        <v>118.581</v>
      </c>
      <c r="AL592" s="14">
        <v>0.28683978</v>
      </c>
      <c r="AM592" s="14"/>
    </row>
    <row r="593">
      <c r="A593" s="46" t="s">
        <v>629</v>
      </c>
      <c r="B593" s="4">
        <v>173.12505</v>
      </c>
      <c r="C593" s="13">
        <v>1.0976</v>
      </c>
      <c r="D593" s="3">
        <v>-0.24314451</v>
      </c>
      <c r="E593" s="4">
        <v>2.3454113</v>
      </c>
      <c r="F593" s="5">
        <v>-2.059545</v>
      </c>
      <c r="G593" s="3">
        <v>0.626526</v>
      </c>
      <c r="H593" s="5">
        <v>0.2349</v>
      </c>
      <c r="I593" s="5">
        <v>0.053881574</v>
      </c>
      <c r="J593" s="5">
        <v>0.20063499</v>
      </c>
      <c r="K593" s="5"/>
      <c r="L593" s="6">
        <v>1.2854763</v>
      </c>
      <c r="M593" s="4">
        <v>53.15579</v>
      </c>
      <c r="N593" s="5">
        <v>-1.1990781</v>
      </c>
      <c r="O593" s="6">
        <v>32.9835</v>
      </c>
      <c r="P593" s="5">
        <v>3.210974E-4</v>
      </c>
      <c r="Q593" s="7">
        <v>0.71138</v>
      </c>
      <c r="R593" s="5">
        <v>0.0041090534</v>
      </c>
      <c r="S593" s="4"/>
      <c r="T593" s="5">
        <v>0.026775964</v>
      </c>
      <c r="U593" s="4"/>
      <c r="V593" s="5"/>
      <c r="W593" s="5">
        <v>0.0887</v>
      </c>
      <c r="X593" s="5">
        <v>0.16527878</v>
      </c>
      <c r="Y593" s="5">
        <v>0.19395693</v>
      </c>
      <c r="Z593" s="6"/>
      <c r="AA593" s="15"/>
      <c r="AB593" s="8">
        <v>0.74280316</v>
      </c>
      <c r="AC593" s="8">
        <v>0.7078</v>
      </c>
      <c r="AD593" s="6"/>
      <c r="AE593" s="6">
        <v>3.8638399</v>
      </c>
      <c r="AF593" s="3">
        <v>0.0</v>
      </c>
      <c r="AG593" s="4">
        <v>128.89677</v>
      </c>
      <c r="AH593" s="4">
        <v>205.3855</v>
      </c>
      <c r="AI593" s="7">
        <v>10.21</v>
      </c>
      <c r="AJ593" s="7">
        <v>12.62</v>
      </c>
      <c r="AK593" s="14">
        <v>34.73494</v>
      </c>
      <c r="AL593" s="14">
        <v>1.328858</v>
      </c>
      <c r="AM593" s="14"/>
    </row>
    <row r="594">
      <c r="A594" s="46" t="s">
        <v>630</v>
      </c>
      <c r="B594" s="4">
        <v>51.366</v>
      </c>
      <c r="C594" s="13">
        <v>0.805</v>
      </c>
      <c r="D594" s="3">
        <v>0.35578486</v>
      </c>
      <c r="E594" s="4">
        <v>0.015089514</v>
      </c>
      <c r="F594" s="5">
        <v>3.0951157</v>
      </c>
      <c r="G594" s="3">
        <v>-0.299498</v>
      </c>
      <c r="H594" s="5">
        <v>0.6378</v>
      </c>
      <c r="I594" s="5">
        <v>0.4851458</v>
      </c>
      <c r="J594" s="5">
        <v>0.28842035</v>
      </c>
      <c r="K594" s="5"/>
      <c r="L594" s="6">
        <v>0.74191374</v>
      </c>
      <c r="M594" s="4">
        <v>-35.848</v>
      </c>
      <c r="N594" s="5">
        <v>4.0593367</v>
      </c>
      <c r="O594" s="6">
        <v>40.5338</v>
      </c>
      <c r="P594" s="5">
        <v>0.9870732</v>
      </c>
      <c r="Q594" s="7" t="s">
        <v>39</v>
      </c>
      <c r="R594" s="5">
        <v>0.0</v>
      </c>
      <c r="S594" s="4"/>
      <c r="T594" s="5">
        <v>0.014145965</v>
      </c>
      <c r="U594" s="4"/>
      <c r="V594" s="5"/>
      <c r="W594" s="5">
        <v>0.0177</v>
      </c>
      <c r="X594" s="5">
        <v>0.026942462</v>
      </c>
      <c r="Y594" s="5">
        <v>0.25056657</v>
      </c>
      <c r="Z594" s="6"/>
      <c r="AA594" s="6"/>
      <c r="AB594" s="8">
        <v>11.447745</v>
      </c>
      <c r="AC594" s="8">
        <v>10.1945</v>
      </c>
      <c r="AD594" s="6"/>
      <c r="AE594" s="6">
        <v>-17.293236</v>
      </c>
      <c r="AF594" s="3">
        <v>0.0</v>
      </c>
      <c r="AG594" s="4">
        <v>602.76294</v>
      </c>
      <c r="AH594" s="4">
        <v>619.9279</v>
      </c>
      <c r="AI594" s="7">
        <v>5.41</v>
      </c>
      <c r="AJ594" s="7">
        <v>105.57</v>
      </c>
      <c r="AK594" s="14">
        <v>14.815</v>
      </c>
      <c r="AL594" s="14">
        <v>0.675905</v>
      </c>
      <c r="AM594" s="14"/>
    </row>
    <row r="595">
      <c r="A595" s="46" t="s">
        <v>631</v>
      </c>
      <c r="B595" s="4">
        <v>459.065</v>
      </c>
      <c r="C595" s="13">
        <v>-0.0701</v>
      </c>
      <c r="D595" s="3">
        <v>0.11182841</v>
      </c>
      <c r="E595" s="4">
        <v>0.19259462</v>
      </c>
      <c r="F595" s="5">
        <v>-4.0303464</v>
      </c>
      <c r="G595" s="3">
        <v>0.1865763</v>
      </c>
      <c r="H595" s="5">
        <v>0.2653</v>
      </c>
      <c r="I595" s="5">
        <v>0.16871685</v>
      </c>
      <c r="J595" s="5">
        <v>0.13011883</v>
      </c>
      <c r="K595" s="5"/>
      <c r="L595" s="6">
        <v>-11.107951</v>
      </c>
      <c r="M595" s="4">
        <v>13.369</v>
      </c>
      <c r="N595" s="5">
        <v>0.6559219</v>
      </c>
      <c r="O595" s="6">
        <v>14.1927</v>
      </c>
      <c r="P595" s="5">
        <v>0.013355407</v>
      </c>
      <c r="Q595" s="7">
        <v>8.27</v>
      </c>
      <c r="R595" s="5">
        <v>0.018014878</v>
      </c>
      <c r="S595" s="4"/>
      <c r="T595" s="5">
        <v>0.0099186115</v>
      </c>
      <c r="U595" s="4"/>
      <c r="V595" s="5"/>
      <c r="W595" s="5">
        <v>0.0275</v>
      </c>
      <c r="X595" s="5">
        <v>0.26860029</v>
      </c>
      <c r="Y595" s="5">
        <v>1.5157583</v>
      </c>
      <c r="Z595" s="6"/>
      <c r="AA595" s="6"/>
      <c r="AB595" s="8">
        <v>0.22148497</v>
      </c>
      <c r="AC595" s="8">
        <v>2.5848</v>
      </c>
      <c r="AD595" s="6"/>
      <c r="AE595" s="6">
        <v>26.833122</v>
      </c>
      <c r="AF595" s="3">
        <v>0.14955351</v>
      </c>
      <c r="AG595" s="4">
        <v>103.83856</v>
      </c>
      <c r="AH595" s="4">
        <v>358.732</v>
      </c>
      <c r="AI595" s="7">
        <v>1.89</v>
      </c>
      <c r="AJ595" s="7">
        <v>54.96</v>
      </c>
      <c r="AK595" s="14">
        <v>59.733</v>
      </c>
      <c r="AL595" s="14">
        <v>0.2425478</v>
      </c>
      <c r="AM595" s="14"/>
    </row>
    <row r="596">
      <c r="A596" s="46" t="s">
        <v>632</v>
      </c>
      <c r="B596" s="4">
        <v>545.132</v>
      </c>
      <c r="C596" s="13">
        <v>0.1665</v>
      </c>
      <c r="D596" s="3">
        <v>0.059249233</v>
      </c>
      <c r="E596" s="4">
        <v>-0.5234424</v>
      </c>
      <c r="F596" s="5">
        <v>0.10633688</v>
      </c>
      <c r="G596" s="3">
        <v>-0.12917982</v>
      </c>
      <c r="H596" s="5">
        <v>0.3904</v>
      </c>
      <c r="I596" s="5">
        <v>0.2176904</v>
      </c>
      <c r="J596" s="5">
        <v>0.018164407</v>
      </c>
      <c r="K596" s="5"/>
      <c r="L596" s="6">
        <v>-9.005528</v>
      </c>
      <c r="M596" s="4">
        <v>-11.806</v>
      </c>
      <c r="N596" s="5">
        <v>-0.11825868</v>
      </c>
      <c r="O596" s="6">
        <v>2.5568</v>
      </c>
      <c r="P596" s="5">
        <v>7.5211145E-5</v>
      </c>
      <c r="Q596" s="7">
        <v>11.286</v>
      </c>
      <c r="R596" s="5">
        <v>0.020703243</v>
      </c>
      <c r="S596" s="4"/>
      <c r="T596" s="5">
        <v>0.070545316</v>
      </c>
      <c r="U596" s="4"/>
      <c r="V596" s="5"/>
      <c r="W596" s="5">
        <v>-0.1153</v>
      </c>
      <c r="X596" s="5">
        <v>0.9678126</v>
      </c>
      <c r="Y596" s="5">
        <v>-0.08570044</v>
      </c>
      <c r="Z596" s="15"/>
      <c r="AA596" s="15"/>
      <c r="AB596" s="8">
        <v>0.5290471</v>
      </c>
      <c r="AC596" s="8">
        <v>4.271</v>
      </c>
      <c r="AD596" s="6"/>
      <c r="AE596" s="6">
        <v>-69.70646</v>
      </c>
      <c r="AF596" s="3">
        <v>0.0</v>
      </c>
      <c r="AG596" s="4">
        <v>311.90656</v>
      </c>
      <c r="AH596" s="4">
        <v>822.9545</v>
      </c>
      <c r="AI596" s="7">
        <v>1.33</v>
      </c>
      <c r="AJ596" s="7">
        <v>213.63</v>
      </c>
      <c r="AK596" s="14">
        <v>9.902</v>
      </c>
      <c r="AL596" s="14">
        <v>-0.5846128</v>
      </c>
      <c r="AM596" s="14"/>
    </row>
    <row r="597">
      <c r="A597" s="46" t="s">
        <v>633</v>
      </c>
      <c r="B597" s="4">
        <v>66.73914</v>
      </c>
      <c r="C597" s="13">
        <v>0.0165</v>
      </c>
      <c r="D597" s="3">
        <v>-0.08071622</v>
      </c>
      <c r="E597" s="4">
        <v>-0.030096473</v>
      </c>
      <c r="F597" s="5">
        <v>-0.5810639</v>
      </c>
      <c r="G597" s="3">
        <v>-0.49904436</v>
      </c>
      <c r="H597" s="5">
        <v>0.3978</v>
      </c>
      <c r="I597" s="5">
        <v>0.36046523</v>
      </c>
      <c r="J597" s="5">
        <v>0.04732081</v>
      </c>
      <c r="K597" s="5"/>
      <c r="L597" s="6">
        <v>-60.519943</v>
      </c>
      <c r="M597" s="4">
        <v>0.67547</v>
      </c>
      <c r="N597" s="5">
        <v>0.23246297</v>
      </c>
      <c r="O597" s="6">
        <v>4.258</v>
      </c>
      <c r="P597" s="5">
        <v>0.012200187</v>
      </c>
      <c r="Q597" s="7">
        <v>0.4133</v>
      </c>
      <c r="R597" s="5">
        <v>0.0</v>
      </c>
      <c r="S597" s="4"/>
      <c r="T597" s="5">
        <v>0.23952906</v>
      </c>
      <c r="U597" s="4"/>
      <c r="V597" s="5"/>
      <c r="W597" s="5">
        <v>-0.048</v>
      </c>
      <c r="X597" s="5">
        <v>-0.21506596</v>
      </c>
      <c r="Y597" s="5">
        <v>0.46821117</v>
      </c>
      <c r="Z597" s="15"/>
      <c r="AA597" s="6"/>
      <c r="AB597" s="8">
        <v>1.5606468</v>
      </c>
      <c r="AC597" s="8">
        <v>15.4433</v>
      </c>
      <c r="AD597" s="6"/>
      <c r="AE597" s="6">
        <v>169.69186</v>
      </c>
      <c r="AF597" s="3">
        <v>0.0</v>
      </c>
      <c r="AG597" s="4">
        <v>140.71858</v>
      </c>
      <c r="AH597" s="4">
        <v>159.1294</v>
      </c>
      <c r="AI597" s="7">
        <v>3.0</v>
      </c>
      <c r="AJ597" s="7">
        <v>48.2</v>
      </c>
      <c r="AK597" s="14">
        <v>3.15815</v>
      </c>
      <c r="AL597" s="14">
        <v>1.97428</v>
      </c>
      <c r="AM597" s="14"/>
    </row>
    <row r="598">
      <c r="A598" s="46" t="s">
        <v>634</v>
      </c>
      <c r="B598" s="4">
        <v>35.38444</v>
      </c>
      <c r="C598" s="13">
        <v>0.1715</v>
      </c>
      <c r="D598" s="3">
        <v>-0.13118348</v>
      </c>
      <c r="E598" s="4">
        <v>-0.03352195</v>
      </c>
      <c r="F598" s="5">
        <v>-0.769578</v>
      </c>
      <c r="G598" s="3">
        <v>-0.23702128</v>
      </c>
      <c r="H598" s="5">
        <v>0.3902</v>
      </c>
      <c r="I598" s="5">
        <v>0.3378225</v>
      </c>
      <c r="J598" s="5">
        <v>0.07576437</v>
      </c>
      <c r="K598" s="5"/>
      <c r="L598" s="6">
        <v>-6.7076454</v>
      </c>
      <c r="M598" s="4">
        <v>1.53609</v>
      </c>
      <c r="N598" s="5">
        <v>-1.8945596</v>
      </c>
      <c r="O598" s="6">
        <v>17.2629</v>
      </c>
      <c r="P598" s="5">
        <v>0.029971931</v>
      </c>
      <c r="Q598" s="7" t="s">
        <v>39</v>
      </c>
      <c r="R598" s="5">
        <v>0.0</v>
      </c>
      <c r="S598" s="4"/>
      <c r="T598" s="5">
        <v>0.18610643</v>
      </c>
      <c r="U598" s="4"/>
      <c r="V598" s="5"/>
      <c r="W598" s="5">
        <v>-0.0386</v>
      </c>
      <c r="X598" s="5">
        <v>-0.070591375</v>
      </c>
      <c r="Y598" s="5">
        <v>0.21183735</v>
      </c>
      <c r="Z598" s="15"/>
      <c r="AA598" s="15"/>
      <c r="AB598" s="8">
        <v>0.82094085</v>
      </c>
      <c r="AC598" s="8">
        <v>2.3163</v>
      </c>
      <c r="AD598" s="6"/>
      <c r="AE598" s="6">
        <v>16.97366</v>
      </c>
      <c r="AF598" s="3">
        <v>0.0</v>
      </c>
      <c r="AG598" s="4">
        <v>29.313614</v>
      </c>
      <c r="AH598" s="4">
        <v>26.07307</v>
      </c>
      <c r="AI598" s="7">
        <v>1.07</v>
      </c>
      <c r="AJ598" s="7">
        <v>26.65</v>
      </c>
      <c r="AK598" s="14">
        <v>2.68088</v>
      </c>
      <c r="AL598" s="14">
        <v>-16.379072</v>
      </c>
      <c r="AM598" s="14"/>
    </row>
    <row r="599">
      <c r="A599" s="46" t="s">
        <v>635</v>
      </c>
      <c r="B599" s="4">
        <v>30.67</v>
      </c>
      <c r="C599" s="11" t="s">
        <v>39</v>
      </c>
      <c r="D599" s="2" t="s">
        <v>39</v>
      </c>
      <c r="E599" s="4">
        <v>-0.709817</v>
      </c>
      <c r="F599" s="5">
        <v>0.910316</v>
      </c>
      <c r="G599" s="3">
        <v>0.395364</v>
      </c>
      <c r="H599" s="5">
        <v>0.1109</v>
      </c>
      <c r="I599" s="5">
        <v>1.02054</v>
      </c>
      <c r="J599" s="5">
        <v>-0.602869</v>
      </c>
      <c r="K599" s="5"/>
      <c r="L599" s="6" t="s">
        <v>39</v>
      </c>
      <c r="M599" s="4">
        <v>-6.69</v>
      </c>
      <c r="N599" s="5">
        <v>1.48955</v>
      </c>
      <c r="O599" s="6" t="s">
        <v>39</v>
      </c>
      <c r="P599" s="5">
        <v>0.0257581</v>
      </c>
      <c r="Q599" s="7" t="s">
        <v>39</v>
      </c>
      <c r="R599" s="5">
        <v>0.0</v>
      </c>
      <c r="S599" s="4"/>
      <c r="T599" s="5">
        <v>0.194987</v>
      </c>
      <c r="U599" s="4"/>
      <c r="V599" s="5"/>
      <c r="W599" s="5">
        <v>-0.2819</v>
      </c>
      <c r="X599" s="5">
        <v>-9.35678</v>
      </c>
      <c r="Y599" s="5">
        <v>-9.29146</v>
      </c>
      <c r="Z599" s="6"/>
      <c r="AA599" s="6"/>
      <c r="AB599" s="8">
        <v>18.0382</v>
      </c>
      <c r="AC599" s="8">
        <v>7.422</v>
      </c>
      <c r="AD599" s="6"/>
      <c r="AE599" s="6">
        <v>-4.03048</v>
      </c>
      <c r="AF599" s="3">
        <v>0.0</v>
      </c>
      <c r="AG599" s="4">
        <v>71.02416</v>
      </c>
      <c r="AH599" s="4">
        <v>62.3679</v>
      </c>
      <c r="AI599" s="7" t="s">
        <v>39</v>
      </c>
      <c r="AJ599" s="7" t="s">
        <v>39</v>
      </c>
      <c r="AK599" s="14">
        <v>-18.49</v>
      </c>
      <c r="AL599" s="14">
        <v>0.896978</v>
      </c>
      <c r="AM599" s="14"/>
    </row>
    <row r="600">
      <c r="A600" s="46" t="s">
        <v>636</v>
      </c>
      <c r="B600" s="4">
        <v>32.80949</v>
      </c>
      <c r="C600" s="11">
        <v>0.3155</v>
      </c>
      <c r="D600" s="2">
        <v>0.26623303</v>
      </c>
      <c r="E600" s="4">
        <v>-0.08715374</v>
      </c>
      <c r="F600" s="2">
        <v>-0.66996944</v>
      </c>
      <c r="G600" s="2">
        <v>-0.17208071</v>
      </c>
      <c r="H600" s="2">
        <v>0.4381</v>
      </c>
      <c r="I600" s="2">
        <v>0.42688867</v>
      </c>
      <c r="J600" s="2">
        <v>0.08975909</v>
      </c>
      <c r="K600" s="2"/>
      <c r="L600" s="6">
        <v>-2.5527506</v>
      </c>
      <c r="M600" s="4">
        <v>-1.12335</v>
      </c>
      <c r="N600" s="2">
        <v>0.2923046</v>
      </c>
      <c r="O600" s="6">
        <v>52.15235</v>
      </c>
      <c r="P600" s="2">
        <v>0.0040808315</v>
      </c>
      <c r="Q600" s="7" t="s">
        <v>39</v>
      </c>
      <c r="R600" s="2">
        <v>0.0</v>
      </c>
      <c r="S600" s="4"/>
      <c r="T600" s="2">
        <v>0.114911176</v>
      </c>
      <c r="U600" s="4"/>
      <c r="V600" s="2"/>
      <c r="W600" s="2">
        <v>-0.1593</v>
      </c>
      <c r="X600" s="2">
        <v>-0.7254376</v>
      </c>
      <c r="Y600" s="2">
        <v>0.49005887</v>
      </c>
      <c r="Z600" s="6"/>
      <c r="AA600" s="6"/>
      <c r="AB600" s="8">
        <v>0.36589402</v>
      </c>
      <c r="AC600" s="8">
        <v>2.1642</v>
      </c>
      <c r="AD600" s="6"/>
      <c r="AE600" s="6">
        <v>-20.509369</v>
      </c>
      <c r="AF600" s="2">
        <v>0.0</v>
      </c>
      <c r="AG600" s="4">
        <v>13.405558</v>
      </c>
      <c r="AH600" s="4">
        <v>23.0392</v>
      </c>
      <c r="AI600" s="7">
        <v>0.27</v>
      </c>
      <c r="AJ600" s="7">
        <v>50.02</v>
      </c>
      <c r="AK600" s="2">
        <v>2.94495</v>
      </c>
      <c r="AL600" s="2">
        <v>-1.347103</v>
      </c>
      <c r="AM600" s="2"/>
    </row>
    <row r="601">
      <c r="A601" s="46" t="s">
        <v>637</v>
      </c>
      <c r="B601" s="4">
        <v>38.54881</v>
      </c>
      <c r="C601" s="13">
        <v>-0.0845</v>
      </c>
      <c r="D601" s="3">
        <v>-0.15443864</v>
      </c>
      <c r="E601" s="4">
        <v>-0.014185457</v>
      </c>
      <c r="F601" s="5">
        <v>-0.27012485</v>
      </c>
      <c r="G601" s="3">
        <v>-0.57018816</v>
      </c>
      <c r="H601" s="5">
        <v>0.5011</v>
      </c>
      <c r="I601" s="5">
        <v>0.3329872</v>
      </c>
      <c r="J601" s="5">
        <v>0.14506777</v>
      </c>
      <c r="K601" s="5"/>
      <c r="L601" s="6">
        <v>-0.5358243</v>
      </c>
      <c r="M601" s="4">
        <v>-2.00774</v>
      </c>
      <c r="N601" s="5">
        <v>-14.7627945</v>
      </c>
      <c r="O601" s="6">
        <v>52.15235</v>
      </c>
      <c r="P601" s="5">
        <v>0.015549896</v>
      </c>
      <c r="Q601" s="7" t="s">
        <v>39</v>
      </c>
      <c r="R601" s="5">
        <v>0.0</v>
      </c>
      <c r="S601" s="4"/>
      <c r="T601" s="5">
        <v>0.061499313</v>
      </c>
      <c r="U601" s="4"/>
      <c r="V601" s="5"/>
      <c r="W601" s="5">
        <v>-0.0313</v>
      </c>
      <c r="X601" s="5">
        <v>-0.4628977</v>
      </c>
      <c r="Y601" s="5">
        <v>1.9120233</v>
      </c>
      <c r="Z601" s="6"/>
      <c r="AA601" s="6"/>
      <c r="AB601" s="8">
        <v>0.4905622</v>
      </c>
      <c r="AC601" s="8">
        <v>6.4609</v>
      </c>
      <c r="AD601" s="6"/>
      <c r="AE601" s="6">
        <v>-16.667389</v>
      </c>
      <c r="AF601" s="3">
        <v>0.0</v>
      </c>
      <c r="AG601" s="4">
        <v>27.199867</v>
      </c>
      <c r="AH601" s="4">
        <v>46.444386</v>
      </c>
      <c r="AI601" s="7">
        <v>0.27</v>
      </c>
      <c r="AJ601" s="7">
        <v>95.44</v>
      </c>
      <c r="AK601" s="14">
        <v>5.59219</v>
      </c>
      <c r="AL601" s="14">
        <v>-0.20019479</v>
      </c>
      <c r="AM601" s="14"/>
    </row>
    <row r="602">
      <c r="A602" s="46" t="s">
        <v>638</v>
      </c>
      <c r="B602" s="4" t="s">
        <v>39</v>
      </c>
      <c r="C602" s="11" t="s">
        <v>39</v>
      </c>
      <c r="D602" s="2">
        <v>0.18517376</v>
      </c>
      <c r="E602" s="4">
        <v>-0.006388935</v>
      </c>
      <c r="F602" s="2">
        <v>-0.55402297</v>
      </c>
      <c r="G602" s="2" t="s">
        <v>39</v>
      </c>
      <c r="H602" s="2">
        <v>0.404</v>
      </c>
      <c r="I602" s="2">
        <v>0.3534564</v>
      </c>
      <c r="J602" s="2">
        <v>0.031644482</v>
      </c>
      <c r="K602" s="2">
        <v>-0.0178</v>
      </c>
      <c r="L602" s="6">
        <v>-9.068198</v>
      </c>
      <c r="M602" s="4">
        <v>0.268</v>
      </c>
      <c r="N602" s="2" t="s">
        <v>39</v>
      </c>
      <c r="O602" s="6">
        <v>52.15235</v>
      </c>
      <c r="P602" s="2">
        <v>0.048003435</v>
      </c>
      <c r="Q602" s="7" t="s">
        <v>39</v>
      </c>
      <c r="R602" s="2">
        <v>0.06831258</v>
      </c>
      <c r="S602" s="4">
        <v>2.531</v>
      </c>
      <c r="T602" s="2">
        <v>0.18965904</v>
      </c>
      <c r="U602" s="4" t="s">
        <v>39</v>
      </c>
      <c r="V602" s="2">
        <v>-0.612</v>
      </c>
      <c r="W602" s="2" t="s">
        <v>39</v>
      </c>
      <c r="X602" s="2">
        <v>-0.050672587</v>
      </c>
      <c r="Y602" s="2" t="s">
        <v>39</v>
      </c>
      <c r="Z602" s="6"/>
      <c r="AA602" s="6" t="s">
        <v>39</v>
      </c>
      <c r="AB602" s="8">
        <v>0.30047467</v>
      </c>
      <c r="AC602" s="8">
        <v>0.9429</v>
      </c>
      <c r="AD602" s="6">
        <v>3.1371174</v>
      </c>
      <c r="AE602" s="6">
        <v>8.627072</v>
      </c>
      <c r="AF602" s="2">
        <v>0.0</v>
      </c>
      <c r="AG602" s="4">
        <v>10.019964</v>
      </c>
      <c r="AH602" s="4" t="s">
        <v>39</v>
      </c>
      <c r="AI602" s="7">
        <v>0.16</v>
      </c>
      <c r="AJ602" s="7">
        <v>60.73</v>
      </c>
      <c r="AK602" s="2" t="s">
        <v>39</v>
      </c>
      <c r="AL602" s="2">
        <v>0.8658228</v>
      </c>
      <c r="AM602" s="2">
        <v>-0.2234572</v>
      </c>
    </row>
    <row r="603">
      <c r="A603" s="36" t="s">
        <v>639</v>
      </c>
      <c r="B603" s="4"/>
      <c r="C603" s="13"/>
      <c r="D603" s="3">
        <v>0.41120195</v>
      </c>
      <c r="E603" s="4">
        <v>-0.20203567</v>
      </c>
      <c r="F603" s="5">
        <v>-0.07662338</v>
      </c>
      <c r="G603" s="3">
        <v>1.6982486</v>
      </c>
      <c r="H603" s="5">
        <v>0.1612</v>
      </c>
      <c r="I603" s="5">
        <v>0.15919678</v>
      </c>
      <c r="J603" s="5">
        <v>0.06276278</v>
      </c>
      <c r="K603" s="5">
        <v>-0.0694</v>
      </c>
      <c r="L603" s="6">
        <v>-0.76274663</v>
      </c>
      <c r="M603" s="4">
        <v>7.792</v>
      </c>
      <c r="N603" s="5"/>
      <c r="O603" s="6">
        <v>52.15235</v>
      </c>
      <c r="P603" s="5">
        <v>0.022610303</v>
      </c>
      <c r="Q603" s="7"/>
      <c r="R603" s="5">
        <v>0.0</v>
      </c>
      <c r="S603" s="4">
        <v>0.678</v>
      </c>
      <c r="T603" s="5">
        <v>0.01253536</v>
      </c>
      <c r="U603" s="4"/>
      <c r="V603" s="5">
        <v>28.0406</v>
      </c>
      <c r="W603" s="5"/>
      <c r="X603" s="5">
        <v>2.3369453</v>
      </c>
      <c r="Y603" s="5"/>
      <c r="Z603" s="15"/>
      <c r="AA603" s="15"/>
      <c r="AB603" s="8">
        <v>0.0121054975</v>
      </c>
      <c r="AC603" s="8">
        <v>0.7514</v>
      </c>
      <c r="AD603" s="6">
        <v>6.3514595</v>
      </c>
      <c r="AE603" s="6">
        <v>5.8648295</v>
      </c>
      <c r="AF603" s="3">
        <v>0.0</v>
      </c>
      <c r="AG603" s="4">
        <v>1.387854</v>
      </c>
      <c r="AH603" s="4"/>
      <c r="AI603" s="7">
        <v>0.025</v>
      </c>
      <c r="AJ603" s="7">
        <v>55.51</v>
      </c>
      <c r="AK603" s="14"/>
      <c r="AL603" s="14">
        <v>0.5027779</v>
      </c>
      <c r="AM603" s="14">
        <v>0.5723164</v>
      </c>
    </row>
    <row r="604">
      <c r="A604" s="36" t="s">
        <v>640</v>
      </c>
      <c r="B604" s="4"/>
      <c r="C604" s="13"/>
      <c r="D604" s="3">
        <v>-0.1351196</v>
      </c>
      <c r="E604" s="4">
        <v>-0.0065028993</v>
      </c>
      <c r="F604" s="5">
        <v>-0.93330234</v>
      </c>
      <c r="G604" s="3">
        <v>-0.05530167</v>
      </c>
      <c r="H604" s="5">
        <v>0.6215</v>
      </c>
      <c r="I604" s="5">
        <v>0.13631116</v>
      </c>
      <c r="J604" s="5">
        <v>0.8098557</v>
      </c>
      <c r="K604" s="5">
        <v>-0.0177</v>
      </c>
      <c r="L604" s="6">
        <v>14.77638</v>
      </c>
      <c r="M604" s="4">
        <v>3.12356</v>
      </c>
      <c r="N604" s="5"/>
      <c r="O604" s="6">
        <v>52.15235</v>
      </c>
      <c r="P604" s="5">
        <v>1.5069563E-4</v>
      </c>
      <c r="Q604" s="7"/>
      <c r="R604" s="5">
        <v>0.0</v>
      </c>
      <c r="S604" s="4">
        <v>3.56406</v>
      </c>
      <c r="T604" s="5">
        <v>0.19717443</v>
      </c>
      <c r="U604" s="4"/>
      <c r="V604" s="5">
        <v>-0.042</v>
      </c>
      <c r="W604" s="5"/>
      <c r="X604" s="5">
        <v>-0.014247979</v>
      </c>
      <c r="Y604" s="5"/>
      <c r="Z604" s="15"/>
      <c r="AA604" s="6"/>
      <c r="AB604" s="8">
        <v>0.2198997</v>
      </c>
      <c r="AC604" s="8">
        <v>0.2148</v>
      </c>
      <c r="AD604" s="6">
        <v>0.21952665</v>
      </c>
      <c r="AE604" s="6">
        <v>0.49100706</v>
      </c>
      <c r="AF604" s="3">
        <v>0.0</v>
      </c>
      <c r="AG604" s="4">
        <v>1.802597</v>
      </c>
      <c r="AH604" s="4"/>
      <c r="AI604" s="7">
        <v>0.1</v>
      </c>
      <c r="AJ604" s="7">
        <v>18.97</v>
      </c>
      <c r="AK604" s="14"/>
      <c r="AL604" s="14">
        <v>3.1248066</v>
      </c>
      <c r="AM604" s="14">
        <v>-0.2440193</v>
      </c>
    </row>
    <row r="605">
      <c r="A605" s="36" t="s">
        <v>641</v>
      </c>
      <c r="B605" s="4"/>
      <c r="C605" s="11"/>
      <c r="D605" s="2">
        <v>2.30259</v>
      </c>
      <c r="E605" s="4">
        <v>-0.02489202</v>
      </c>
      <c r="F605" s="2">
        <v>-0.7578461</v>
      </c>
      <c r="G605" s="2">
        <v>-0.69448406</v>
      </c>
      <c r="H605" s="5">
        <v>0.6275</v>
      </c>
      <c r="I605" s="2">
        <v>0.56913185</v>
      </c>
      <c r="J605" s="2">
        <v>0.09631686</v>
      </c>
      <c r="K605" s="5">
        <v>-0.0316</v>
      </c>
      <c r="L605" s="6">
        <v>-0.68131095</v>
      </c>
      <c r="M605" s="4">
        <v>0.36954</v>
      </c>
      <c r="N605" s="2"/>
      <c r="O605" s="6">
        <v>12.4267</v>
      </c>
      <c r="P605" s="2">
        <v>0.0016628244</v>
      </c>
      <c r="Q605" s="7"/>
      <c r="R605" s="2">
        <v>0.0</v>
      </c>
      <c r="S605" s="4">
        <v>0.7849</v>
      </c>
      <c r="T605" s="2">
        <v>0.07721571</v>
      </c>
      <c r="U605" s="4"/>
      <c r="V605" s="5">
        <v>13.0209</v>
      </c>
      <c r="W605" s="5"/>
      <c r="X605" s="2">
        <v>-0.6355536</v>
      </c>
      <c r="Y605" s="2"/>
      <c r="Z605" s="6"/>
      <c r="AA605" s="6"/>
      <c r="AB605" s="8">
        <v>1.3183883</v>
      </c>
      <c r="AC605" s="8">
        <v>16.8253</v>
      </c>
      <c r="AD605" s="6">
        <v>24.164612</v>
      </c>
      <c r="AE605" s="6">
        <v>40.67978</v>
      </c>
      <c r="AF605" s="2">
        <v>0.0</v>
      </c>
      <c r="AG605" s="4">
        <v>8.515325</v>
      </c>
      <c r="AH605" s="4"/>
      <c r="AI605" s="7">
        <v>0.9</v>
      </c>
      <c r="AJ605" s="7">
        <v>12.78</v>
      </c>
      <c r="AK605" s="2"/>
      <c r="AL605" s="2">
        <v>-1.5543773</v>
      </c>
      <c r="AM605" s="2">
        <v>-1.382939</v>
      </c>
    </row>
    <row r="606">
      <c r="A606" s="46" t="s">
        <v>642</v>
      </c>
      <c r="B606" s="16"/>
      <c r="C606" s="29"/>
      <c r="D606" s="30">
        <v>0.21981053</v>
      </c>
      <c r="E606" s="16">
        <v>0.21900645</v>
      </c>
      <c r="F606" s="20">
        <v>-0.6664352</v>
      </c>
      <c r="G606" s="30">
        <v>0.5198439</v>
      </c>
      <c r="H606" s="20">
        <v>-9.461352</v>
      </c>
      <c r="I606" s="20">
        <v>0.09022646</v>
      </c>
      <c r="J606" s="20">
        <v>0.33700177</v>
      </c>
      <c r="K606" s="20">
        <v>0.163</v>
      </c>
      <c r="L606" s="21">
        <v>3.440161</v>
      </c>
      <c r="M606" s="16">
        <v>13.965</v>
      </c>
      <c r="N606" s="20"/>
      <c r="O606" s="21">
        <v>22.9</v>
      </c>
      <c r="P606" s="20">
        <v>0.14145555</v>
      </c>
      <c r="Q606" s="22"/>
      <c r="R606" s="20">
        <v>0.0</v>
      </c>
      <c r="S606" s="16" t="s">
        <v>39</v>
      </c>
      <c r="T606" s="20">
        <v>0.14131391</v>
      </c>
      <c r="U606" s="16"/>
      <c r="V606" s="20">
        <v>-0.1603</v>
      </c>
      <c r="W606" s="20"/>
      <c r="X606" s="20">
        <v>0.04210657</v>
      </c>
      <c r="Y606" s="20"/>
      <c r="Z606" s="21">
        <v>20.364697</v>
      </c>
      <c r="AA606" s="32"/>
      <c r="AB606" s="23">
        <v>3.0520208</v>
      </c>
      <c r="AC606" s="23">
        <v>0.8572</v>
      </c>
      <c r="AD606" s="21">
        <v>7.3634872</v>
      </c>
      <c r="AE606" s="21">
        <v>16.517622</v>
      </c>
      <c r="AF606" s="30">
        <v>0.0</v>
      </c>
      <c r="AG606" s="16">
        <v>282.44644</v>
      </c>
      <c r="AH606" s="16"/>
      <c r="AI606" s="22">
        <v>4.46</v>
      </c>
      <c r="AJ606" s="22">
        <v>63.61</v>
      </c>
      <c r="AK606" s="34"/>
      <c r="AL606" s="34">
        <v>-0.53327674</v>
      </c>
      <c r="AM606" s="19">
        <v>1.3468777</v>
      </c>
      <c r="AN606" s="24"/>
      <c r="AO606" s="24"/>
      <c r="AP606" s="24"/>
      <c r="AQ606" s="24"/>
      <c r="AR606" s="24"/>
      <c r="AS606" s="24"/>
      <c r="AT606" s="24"/>
    </row>
    <row r="607">
      <c r="A607" s="46" t="s">
        <v>643</v>
      </c>
      <c r="B607" s="4"/>
      <c r="C607" s="13"/>
      <c r="D607" s="3">
        <v>0.1477259</v>
      </c>
      <c r="E607" s="4">
        <v>0.045823265</v>
      </c>
      <c r="F607" s="5">
        <v>-0.42192414</v>
      </c>
      <c r="G607" s="3">
        <v>0.43320647</v>
      </c>
      <c r="H607" s="5">
        <v>0.3984</v>
      </c>
      <c r="I607" s="5">
        <v>0.09916951</v>
      </c>
      <c r="J607" s="5">
        <v>0.31407025</v>
      </c>
      <c r="K607" s="5">
        <v>0.1745</v>
      </c>
      <c r="L607" s="6">
        <v>4.6886244</v>
      </c>
      <c r="M607" s="4">
        <v>-4.3662</v>
      </c>
      <c r="N607" s="5"/>
      <c r="O607" s="6">
        <v>27.5283</v>
      </c>
      <c r="P607" s="5">
        <v>0.45891866</v>
      </c>
      <c r="Q607" s="7"/>
      <c r="R607" s="5">
        <v>0.0</v>
      </c>
      <c r="S607" s="4" t="s">
        <v>39</v>
      </c>
      <c r="T607" s="5">
        <v>0.071085244</v>
      </c>
      <c r="U607" s="4"/>
      <c r="V607" s="5">
        <v>0.2098</v>
      </c>
      <c r="W607" s="5"/>
      <c r="X607" s="5">
        <v>0.041257232</v>
      </c>
      <c r="Y607" s="5"/>
      <c r="Z607" s="6">
        <v>27.93341</v>
      </c>
      <c r="AA607" s="6"/>
      <c r="AB607" s="8">
        <v>2.9238098</v>
      </c>
      <c r="AC607" s="8">
        <v>1.1566</v>
      </c>
      <c r="AD607" s="6">
        <v>11.004008</v>
      </c>
      <c r="AE607" s="6">
        <v>-26.782923</v>
      </c>
      <c r="AF607" s="3">
        <v>0.0</v>
      </c>
      <c r="AG607" s="4">
        <v>103.939705</v>
      </c>
      <c r="AH607" s="4"/>
      <c r="AI607" s="7">
        <v>1.32</v>
      </c>
      <c r="AJ607" s="7">
        <v>77.29</v>
      </c>
      <c r="AK607" s="14"/>
      <c r="AL607" s="14">
        <v>-0.28306904</v>
      </c>
      <c r="AM607" s="14">
        <v>0.3378021</v>
      </c>
    </row>
    <row r="608">
      <c r="A608" s="46" t="s">
        <v>644</v>
      </c>
      <c r="B608" s="4"/>
      <c r="C608" s="13"/>
      <c r="D608" s="2" t="s">
        <v>39</v>
      </c>
      <c r="E608" s="4">
        <v>0.65596914</v>
      </c>
      <c r="F608" s="5">
        <v>-0.75465226</v>
      </c>
      <c r="G608" s="3">
        <v>1.0730906</v>
      </c>
      <c r="H608" s="5">
        <v>0.7665954</v>
      </c>
      <c r="I608" s="2" t="s">
        <v>39</v>
      </c>
      <c r="J608" s="2" t="s">
        <v>39</v>
      </c>
      <c r="K608" s="5">
        <v>0.5752961</v>
      </c>
      <c r="L608" s="6" t="s">
        <v>39</v>
      </c>
      <c r="M608" s="4">
        <v>-15.12161</v>
      </c>
      <c r="N608" s="5"/>
      <c r="O608" s="6">
        <v>52.15235</v>
      </c>
      <c r="P608" s="2" t="s">
        <v>39</v>
      </c>
      <c r="Q608" s="7"/>
      <c r="R608" s="2" t="s">
        <v>39</v>
      </c>
      <c r="S608" s="4">
        <v>30.17116</v>
      </c>
      <c r="T608" s="5">
        <v>0.58584493</v>
      </c>
      <c r="U608" s="4"/>
      <c r="V608" s="5">
        <v>-0.5867</v>
      </c>
      <c r="W608" s="5"/>
      <c r="X608" s="5">
        <v>0.3432795</v>
      </c>
      <c r="Y608" s="2"/>
      <c r="Z608" s="6">
        <v>3.2928379</v>
      </c>
      <c r="AA608" s="6"/>
      <c r="AB608" s="27"/>
      <c r="AC608" s="8">
        <v>1.1461</v>
      </c>
      <c r="AD608" s="15"/>
      <c r="AE608" s="6">
        <v>-1.7367871</v>
      </c>
      <c r="AF608" s="3">
        <v>0.0</v>
      </c>
      <c r="AG608" s="4">
        <v>54.85752</v>
      </c>
      <c r="AH608" s="4"/>
      <c r="AI608" s="7">
        <v>2.14</v>
      </c>
      <c r="AJ608" s="7">
        <v>25.28</v>
      </c>
      <c r="AK608" s="2"/>
      <c r="AL608" s="2" t="s">
        <v>39</v>
      </c>
      <c r="AM608" s="2" t="s">
        <v>39</v>
      </c>
    </row>
    <row r="609">
      <c r="A609" s="46" t="s">
        <v>645</v>
      </c>
      <c r="B609" s="4"/>
      <c r="C609" s="13"/>
      <c r="D609" s="3">
        <v>0.041682754</v>
      </c>
      <c r="E609" s="4">
        <v>0.34885415</v>
      </c>
      <c r="F609" s="5">
        <v>-2.0966604</v>
      </c>
      <c r="G609" s="3">
        <v>-0.15788557</v>
      </c>
      <c r="H609" s="5">
        <v>0.2969549</v>
      </c>
      <c r="I609" s="5">
        <v>0.19494496</v>
      </c>
      <c r="J609" s="5">
        <v>0.11619013</v>
      </c>
      <c r="K609" s="5">
        <v>0.1087</v>
      </c>
      <c r="L609" s="6">
        <v>-12.074767</v>
      </c>
      <c r="M609" s="4">
        <v>-17.42</v>
      </c>
      <c r="N609" s="5"/>
      <c r="O609" s="6">
        <v>51.7553</v>
      </c>
      <c r="P609" s="5">
        <v>0.15562035</v>
      </c>
      <c r="Q609" s="7"/>
      <c r="R609" s="5">
        <v>0.0</v>
      </c>
      <c r="S609" s="4">
        <v>68.759</v>
      </c>
      <c r="T609" s="5">
        <v>0.053421147</v>
      </c>
      <c r="U609" s="4"/>
      <c r="V609" s="5">
        <v>1.0996</v>
      </c>
      <c r="W609" s="5"/>
      <c r="X609" s="5">
        <v>0.056518734</v>
      </c>
      <c r="Y609" s="5"/>
      <c r="Z609" s="6">
        <v>1.8730402</v>
      </c>
      <c r="AA609" s="15"/>
      <c r="AB609" s="8">
        <v>0.09883656</v>
      </c>
      <c r="AC609" s="8">
        <v>0.1083</v>
      </c>
      <c r="AD609" s="6">
        <v>9.68626</v>
      </c>
      <c r="AE609" s="6">
        <v>-28.142979</v>
      </c>
      <c r="AF609" s="3">
        <v>0.0</v>
      </c>
      <c r="AG609" s="4">
        <v>9.223922</v>
      </c>
      <c r="AH609" s="4"/>
      <c r="AI609" s="7">
        <v>0.13</v>
      </c>
      <c r="AJ609" s="7">
        <v>65.89</v>
      </c>
      <c r="AK609" s="14"/>
      <c r="AL609" s="14">
        <v>1.0504376</v>
      </c>
      <c r="AM609" s="14">
        <v>-0.06299421</v>
      </c>
    </row>
    <row r="610">
      <c r="A610" s="46" t="s">
        <v>646</v>
      </c>
      <c r="B610" s="4"/>
      <c r="C610" s="13"/>
      <c r="D610" s="3">
        <v>-0.010825354</v>
      </c>
      <c r="E610" s="4">
        <v>-0.103837274</v>
      </c>
      <c r="F610" s="5">
        <v>0.7365793</v>
      </c>
      <c r="G610" s="3">
        <v>0.13235976</v>
      </c>
      <c r="H610" s="5">
        <v>0.5383</v>
      </c>
      <c r="I610" s="5">
        <v>0.868248</v>
      </c>
      <c r="J610" s="5">
        <v>-1.6634997</v>
      </c>
      <c r="K610" s="5">
        <v>-1.7886</v>
      </c>
      <c r="L610" s="6">
        <v>-11.126057</v>
      </c>
      <c r="M610" s="4">
        <v>-1.85825</v>
      </c>
      <c r="N610" s="5"/>
      <c r="O610" s="6">
        <v>0.5119</v>
      </c>
      <c r="P610" s="5">
        <v>0.38502938</v>
      </c>
      <c r="Q610" s="7"/>
      <c r="R610" s="5">
        <v>0.0</v>
      </c>
      <c r="S610" s="4">
        <v>0.12554</v>
      </c>
      <c r="T610" s="5">
        <v>0.021097636</v>
      </c>
      <c r="U610" s="4"/>
      <c r="V610" s="5">
        <v>31.5792</v>
      </c>
      <c r="W610" s="5"/>
      <c r="X610" s="5">
        <v>1.5197709</v>
      </c>
      <c r="Y610" s="5"/>
      <c r="Z610" s="15"/>
      <c r="AA610" s="6"/>
      <c r="AB610" s="8">
        <v>1.6971706</v>
      </c>
      <c r="AC610" s="8">
        <v>43.0814</v>
      </c>
      <c r="AD610" s="6">
        <v>-2.0712984</v>
      </c>
      <c r="AE610" s="6">
        <v>-6.869867</v>
      </c>
      <c r="AF610" s="3">
        <v>0.0</v>
      </c>
      <c r="AG610" s="4">
        <v>5.502134</v>
      </c>
      <c r="AH610" s="4"/>
      <c r="AI610" s="7">
        <v>0.07</v>
      </c>
      <c r="AJ610" s="7">
        <v>78.6</v>
      </c>
      <c r="AK610" s="14"/>
      <c r="AL610" s="14">
        <v>4.756926</v>
      </c>
      <c r="AM610" s="14">
        <v>0.09210962</v>
      </c>
    </row>
    <row r="611">
      <c r="A611" s="9" t="s">
        <v>647</v>
      </c>
      <c r="B611" s="57"/>
      <c r="C611" s="29"/>
      <c r="D611" s="30">
        <v>0.7389742</v>
      </c>
      <c r="E611" s="16">
        <v>0.32831362</v>
      </c>
      <c r="F611" s="20">
        <v>-0.096080534</v>
      </c>
      <c r="G611" s="30">
        <v>1.2238504</v>
      </c>
      <c r="H611" s="20">
        <v>0.5872</v>
      </c>
      <c r="I611" s="20">
        <v>0.18527566</v>
      </c>
      <c r="J611" s="20">
        <v>0.13253106</v>
      </c>
      <c r="K611" s="20">
        <v>0.1018</v>
      </c>
      <c r="L611" s="21">
        <v>-1.0350146</v>
      </c>
      <c r="M611" s="16">
        <v>8.70003</v>
      </c>
      <c r="N611" s="20"/>
      <c r="O611" s="21">
        <v>5.4102</v>
      </c>
      <c r="P611" s="20">
        <v>0.037401516</v>
      </c>
      <c r="Q611" s="22"/>
      <c r="R611" s="20">
        <v>0.0</v>
      </c>
      <c r="S611" s="16">
        <v>1.13199</v>
      </c>
      <c r="T611" s="20">
        <v>0.013817721</v>
      </c>
      <c r="U611" s="16"/>
      <c r="V611" s="20">
        <v>0.6594211</v>
      </c>
      <c r="W611" s="20"/>
      <c r="X611" s="20">
        <v>0.33040282</v>
      </c>
      <c r="Y611" s="20"/>
      <c r="Z611" s="21">
        <v>8.376138</v>
      </c>
      <c r="AA611" s="21"/>
      <c r="AB611" s="23">
        <v>0.5933629</v>
      </c>
      <c r="AC611" s="23">
        <v>2.9404</v>
      </c>
      <c r="AD611" s="21">
        <v>5.5439467</v>
      </c>
      <c r="AE611" s="21">
        <v>13.902768</v>
      </c>
      <c r="AF611" s="30">
        <v>0.05795309</v>
      </c>
      <c r="AG611" s="16">
        <v>107.55626</v>
      </c>
      <c r="AH611" s="16"/>
      <c r="AI611" s="22">
        <v>2.78</v>
      </c>
      <c r="AJ611" s="22">
        <v>35.52</v>
      </c>
      <c r="AK611" s="34"/>
      <c r="AL611" s="34">
        <v>-0.027524453</v>
      </c>
      <c r="AM611" s="34">
        <v>0.7981257</v>
      </c>
      <c r="AN611" s="24"/>
      <c r="AO611" s="24"/>
      <c r="AP611" s="24"/>
      <c r="AQ611" s="24"/>
      <c r="AR611" s="24"/>
      <c r="AS611" s="24"/>
      <c r="AT611" s="24"/>
    </row>
    <row r="612">
      <c r="A612" s="9" t="s">
        <v>648</v>
      </c>
      <c r="B612" s="58"/>
      <c r="C612" s="11"/>
      <c r="D612" s="2" t="s">
        <v>39</v>
      </c>
      <c r="E612" s="4" t="s">
        <v>39</v>
      </c>
      <c r="F612" s="2" t="s">
        <v>39</v>
      </c>
      <c r="G612" s="2" t="s">
        <v>39</v>
      </c>
      <c r="H612" s="2" t="s">
        <v>39</v>
      </c>
      <c r="I612" s="2" t="s">
        <v>39</v>
      </c>
      <c r="J612" s="2" t="s">
        <v>39</v>
      </c>
      <c r="K612" s="2" t="s">
        <v>39</v>
      </c>
      <c r="L612" s="6" t="s">
        <v>39</v>
      </c>
      <c r="M612" s="4" t="s">
        <v>39</v>
      </c>
      <c r="N612" s="2"/>
      <c r="O612" s="6" t="s">
        <v>39</v>
      </c>
      <c r="P612" s="2" t="s">
        <v>39</v>
      </c>
      <c r="Q612" s="7"/>
      <c r="R612" s="2" t="s">
        <v>39</v>
      </c>
      <c r="S612" s="4" t="s">
        <v>39</v>
      </c>
      <c r="T612" s="2" t="s">
        <v>39</v>
      </c>
      <c r="U612" s="4"/>
      <c r="V612" s="2" t="s">
        <v>39</v>
      </c>
      <c r="W612" s="2"/>
      <c r="X612" s="2" t="s">
        <v>39</v>
      </c>
      <c r="Y612" s="2"/>
      <c r="Z612" s="6" t="s">
        <v>39</v>
      </c>
      <c r="AA612" s="6"/>
      <c r="AB612" s="8" t="s">
        <v>39</v>
      </c>
      <c r="AC612" s="8" t="s">
        <v>39</v>
      </c>
      <c r="AD612" s="6" t="s">
        <v>39</v>
      </c>
      <c r="AE612" s="6" t="s">
        <v>39</v>
      </c>
      <c r="AF612" s="2" t="s">
        <v>39</v>
      </c>
      <c r="AG612" s="4" t="s">
        <v>39</v>
      </c>
      <c r="AH612" s="4"/>
      <c r="AI612" s="7">
        <v>17.3</v>
      </c>
      <c r="AJ612" s="7" t="s">
        <v>39</v>
      </c>
      <c r="AK612" s="2"/>
      <c r="AL612" s="2" t="s">
        <v>39</v>
      </c>
      <c r="AM612" s="2" t="s">
        <v>39</v>
      </c>
    </row>
    <row r="613">
      <c r="A613" s="9" t="s">
        <v>649</v>
      </c>
      <c r="B613" s="58"/>
      <c r="C613" s="13"/>
      <c r="D613" s="3">
        <v>0.22035874</v>
      </c>
      <c r="E613" s="4">
        <v>1.5841066</v>
      </c>
      <c r="F613" s="5">
        <v>0.04402319</v>
      </c>
      <c r="G613" s="3">
        <v>0.16603316</v>
      </c>
      <c r="H613" s="5">
        <v>0.2669</v>
      </c>
      <c r="I613" s="5">
        <v>0.19922519</v>
      </c>
      <c r="J613" s="5">
        <v>0.08087499</v>
      </c>
      <c r="K613" s="5">
        <v>0.0673</v>
      </c>
      <c r="L613" s="6">
        <v>1.5976154</v>
      </c>
      <c r="M613" s="4">
        <v>163.501</v>
      </c>
      <c r="N613" s="5"/>
      <c r="O613" s="6">
        <v>2.8869</v>
      </c>
      <c r="P613" s="5">
        <v>0.008806651</v>
      </c>
      <c r="Q613" s="7"/>
      <c r="R613" s="5">
        <v>0.0</v>
      </c>
      <c r="S613" s="4" t="s">
        <v>39</v>
      </c>
      <c r="T613" s="5">
        <v>0.022759743</v>
      </c>
      <c r="U613" s="4"/>
      <c r="V613" s="5">
        <v>0.3255406</v>
      </c>
      <c r="W613" s="5"/>
      <c r="X613" s="5">
        <v>0.1519592</v>
      </c>
      <c r="Y613" s="5"/>
      <c r="Z613" s="6">
        <v>11.552253</v>
      </c>
      <c r="AA613" s="6"/>
      <c r="AB613" s="8">
        <v>0.55003464</v>
      </c>
      <c r="AC613" s="8">
        <v>1.7555</v>
      </c>
      <c r="AD613" s="6">
        <v>8.062264</v>
      </c>
      <c r="AE613" s="6">
        <v>17.330904</v>
      </c>
      <c r="AF613" s="3">
        <v>0.008196721</v>
      </c>
      <c r="AG613" s="4">
        <v>2364.222</v>
      </c>
      <c r="AH613" s="4"/>
      <c r="AI613" s="7">
        <v>17.94</v>
      </c>
      <c r="AJ613" s="7">
        <v>130.62</v>
      </c>
      <c r="AK613" s="14"/>
      <c r="AL613" s="14">
        <v>0.10939014</v>
      </c>
      <c r="AM613" s="14">
        <v>0.1818249</v>
      </c>
    </row>
    <row r="614">
      <c r="A614" s="9" t="s">
        <v>650</v>
      </c>
      <c r="B614" s="58"/>
      <c r="C614" s="13"/>
      <c r="D614" s="3">
        <v>0.438594</v>
      </c>
      <c r="E614" s="4">
        <v>0.52579343</v>
      </c>
      <c r="F614" s="5">
        <v>-0.15270652</v>
      </c>
      <c r="G614" s="3">
        <v>1.601025</v>
      </c>
      <c r="H614" s="5">
        <v>0.6011</v>
      </c>
      <c r="I614" s="5">
        <v>0.20318292</v>
      </c>
      <c r="J614" s="5">
        <v>0.16874665</v>
      </c>
      <c r="K614" s="5">
        <v>0.1346</v>
      </c>
      <c r="L614" s="6">
        <v>-1.4432031</v>
      </c>
      <c r="M614" s="4">
        <v>6.90403</v>
      </c>
      <c r="N614" s="5"/>
      <c r="O614" s="6">
        <v>1.1844</v>
      </c>
      <c r="P614" s="5">
        <v>0.026953967</v>
      </c>
      <c r="Q614" s="7"/>
      <c r="R614" s="5">
        <v>0.0</v>
      </c>
      <c r="S614" s="4">
        <v>7.31428</v>
      </c>
      <c r="T614" s="5">
        <v>0.0</v>
      </c>
      <c r="U614" s="4"/>
      <c r="V614" s="5">
        <v>0.03846173</v>
      </c>
      <c r="W614" s="5"/>
      <c r="X614" s="5">
        <v>0.16394381</v>
      </c>
      <c r="Y614" s="5"/>
      <c r="Z614" s="6">
        <v>7.94989</v>
      </c>
      <c r="AA614" s="15"/>
      <c r="AB614" s="8">
        <v>0.8912493</v>
      </c>
      <c r="AC614" s="8">
        <v>1.3003</v>
      </c>
      <c r="AD614" s="6">
        <v>5.437421</v>
      </c>
      <c r="AE614" s="6">
        <v>14.965679</v>
      </c>
      <c r="AF614" s="3">
        <v>0.0</v>
      </c>
      <c r="AG614" s="4">
        <v>100.72615</v>
      </c>
      <c r="AH614" s="4"/>
      <c r="AI614" s="7">
        <v>4.185</v>
      </c>
      <c r="AJ614" s="7">
        <v>24.01</v>
      </c>
      <c r="AK614" s="14"/>
      <c r="AL614" s="14">
        <v>0.02396713</v>
      </c>
      <c r="AM614" s="14">
        <v>0.9729735</v>
      </c>
    </row>
    <row r="615">
      <c r="A615" s="9" t="s">
        <v>651</v>
      </c>
      <c r="B615" s="58"/>
      <c r="C615" s="13"/>
      <c r="D615" s="3">
        <v>0.28941408</v>
      </c>
      <c r="E615" s="4">
        <v>-0.24309032</v>
      </c>
      <c r="F615" s="5">
        <v>-1.052426</v>
      </c>
      <c r="G615" s="3">
        <v>0.3626483</v>
      </c>
      <c r="H615" s="5">
        <v>0.9852</v>
      </c>
      <c r="I615" s="5">
        <v>0.07563365</v>
      </c>
      <c r="J615" s="5">
        <v>0.022476055</v>
      </c>
      <c r="K615" s="5">
        <v>-0.003</v>
      </c>
      <c r="L615" s="6">
        <v>-7.720477</v>
      </c>
      <c r="M615" s="4">
        <v>-2.35612</v>
      </c>
      <c r="N615" s="5"/>
      <c r="O615" s="6">
        <v>1.686</v>
      </c>
      <c r="P615" s="5">
        <v>0.015115005</v>
      </c>
      <c r="Q615" s="7"/>
      <c r="R615" s="5">
        <v>0.0</v>
      </c>
      <c r="S615" s="4" t="s">
        <v>39</v>
      </c>
      <c r="T615" s="5">
        <v>0.15486406</v>
      </c>
      <c r="U615" s="4"/>
      <c r="V615" s="5">
        <v>-0.58241946</v>
      </c>
      <c r="W615" s="5"/>
      <c r="X615" s="5">
        <v>-0.058114856</v>
      </c>
      <c r="Y615" s="5"/>
      <c r="Z615" s="6"/>
      <c r="AA615" s="6"/>
      <c r="AB615" s="8">
        <v>0.46087292</v>
      </c>
      <c r="AC615" s="8">
        <v>8.9867</v>
      </c>
      <c r="AD615" s="6">
        <v>19.09784</v>
      </c>
      <c r="AE615" s="6">
        <v>-21.751379</v>
      </c>
      <c r="AF615" s="3">
        <v>0.0</v>
      </c>
      <c r="AG615" s="4">
        <v>60.046196</v>
      </c>
      <c r="AH615" s="4"/>
      <c r="AI615" s="7">
        <v>34.6</v>
      </c>
      <c r="AJ615" s="7">
        <v>1.55</v>
      </c>
      <c r="AK615" s="14"/>
      <c r="AL615" s="14">
        <v>-0.7722204</v>
      </c>
      <c r="AM615" s="14">
        <v>-0.2080544</v>
      </c>
    </row>
    <row r="616">
      <c r="A616" s="9" t="s">
        <v>652</v>
      </c>
      <c r="B616" s="58"/>
      <c r="C616" s="11"/>
      <c r="D616" s="2" t="s">
        <v>39</v>
      </c>
      <c r="E616" s="4" t="s">
        <v>39</v>
      </c>
      <c r="F616" s="2" t="s">
        <v>39</v>
      </c>
      <c r="G616" s="2" t="s">
        <v>39</v>
      </c>
      <c r="H616" s="2" t="s">
        <v>39</v>
      </c>
      <c r="I616" s="2" t="s">
        <v>39</v>
      </c>
      <c r="J616" s="2" t="s">
        <v>39</v>
      </c>
      <c r="K616" s="2" t="s">
        <v>39</v>
      </c>
      <c r="L616" s="6" t="s">
        <v>39</v>
      </c>
      <c r="M616" s="4" t="s">
        <v>39</v>
      </c>
      <c r="N616" s="2"/>
      <c r="O616" s="6" t="s">
        <v>39</v>
      </c>
      <c r="P616" s="2" t="s">
        <v>39</v>
      </c>
      <c r="Q616" s="7"/>
      <c r="R616" s="2" t="s">
        <v>39</v>
      </c>
      <c r="S616" s="4" t="s">
        <v>39</v>
      </c>
      <c r="T616" s="2" t="s">
        <v>39</v>
      </c>
      <c r="U616" s="4"/>
      <c r="V616" s="2" t="s">
        <v>39</v>
      </c>
      <c r="W616" s="2"/>
      <c r="X616" s="2" t="s">
        <v>39</v>
      </c>
      <c r="Y616" s="2"/>
      <c r="Z616" s="6" t="s">
        <v>39</v>
      </c>
      <c r="AA616" s="6"/>
      <c r="AB616" s="8" t="s">
        <v>39</v>
      </c>
      <c r="AC616" s="8" t="s">
        <v>39</v>
      </c>
      <c r="AD616" s="6" t="s">
        <v>39</v>
      </c>
      <c r="AE616" s="6" t="s">
        <v>39</v>
      </c>
      <c r="AF616" s="2" t="s">
        <v>39</v>
      </c>
      <c r="AG616" s="4" t="s">
        <v>39</v>
      </c>
      <c r="AH616" s="4"/>
      <c r="AI616" s="7" t="s">
        <v>39</v>
      </c>
      <c r="AJ616" s="7" t="s">
        <v>39</v>
      </c>
      <c r="AK616" s="2"/>
      <c r="AL616" s="2" t="s">
        <v>39</v>
      </c>
      <c r="AM616" s="2" t="s">
        <v>39</v>
      </c>
    </row>
    <row r="617">
      <c r="A617" s="9" t="s">
        <v>653</v>
      </c>
      <c r="B617" s="57"/>
      <c r="C617" s="29"/>
      <c r="D617" s="30">
        <v>0.375933</v>
      </c>
      <c r="E617" s="16">
        <v>35.782597</v>
      </c>
      <c r="F617" s="34">
        <v>0.36305505</v>
      </c>
      <c r="G617" s="30">
        <v>0.29770285</v>
      </c>
      <c r="H617" s="20">
        <v>0.3121</v>
      </c>
      <c r="I617" s="34">
        <v>0.21988551</v>
      </c>
      <c r="J617" s="34">
        <v>0.11509491</v>
      </c>
      <c r="K617" s="34">
        <v>0.0933</v>
      </c>
      <c r="L617" s="21">
        <v>1.5421367</v>
      </c>
      <c r="M617" s="16">
        <v>43.47532</v>
      </c>
      <c r="N617" s="34"/>
      <c r="O617" s="21">
        <v>3834.7063</v>
      </c>
      <c r="P617" s="34">
        <v>0.017978735</v>
      </c>
      <c r="Q617" s="22"/>
      <c r="R617" s="34">
        <v>0.0</v>
      </c>
      <c r="S617" s="16" t="s">
        <v>39</v>
      </c>
      <c r="T617" s="34">
        <v>0.27904552</v>
      </c>
      <c r="U617" s="16"/>
      <c r="V617" s="34">
        <v>-0.37725943</v>
      </c>
      <c r="W617" s="20"/>
      <c r="X617" s="34">
        <v>0.2690829</v>
      </c>
      <c r="Y617" s="34"/>
      <c r="Z617" s="21">
        <v>14.699895</v>
      </c>
      <c r="AA617" s="19"/>
      <c r="AB617" s="23">
        <v>0.99897027</v>
      </c>
      <c r="AC617" s="23">
        <v>4.0764</v>
      </c>
      <c r="AD617" s="21">
        <v>7.851706</v>
      </c>
      <c r="AE617" s="21">
        <v>11.929923</v>
      </c>
      <c r="AF617" s="30">
        <v>0.0</v>
      </c>
      <c r="AG617" s="16">
        <v>632.443</v>
      </c>
      <c r="AH617" s="16"/>
      <c r="AI617" s="22">
        <v>520.0</v>
      </c>
      <c r="AJ617" s="22">
        <v>1.09</v>
      </c>
      <c r="AK617" s="34"/>
      <c r="AL617" s="34">
        <v>0.37947136</v>
      </c>
      <c r="AM617" s="34">
        <v>0.24210128</v>
      </c>
      <c r="AN617" s="24"/>
      <c r="AO617" s="24"/>
      <c r="AP617" s="24"/>
      <c r="AQ617" s="24"/>
      <c r="AR617" s="24"/>
      <c r="AS617" s="24"/>
      <c r="AT617" s="24"/>
    </row>
    <row r="618">
      <c r="A618" s="9" t="s">
        <v>654</v>
      </c>
      <c r="B618" s="58"/>
      <c r="C618" s="13"/>
      <c r="D618" s="3">
        <v>0.17678724</v>
      </c>
      <c r="E618" s="4">
        <v>5.3492427</v>
      </c>
      <c r="F618" s="14">
        <v>-0.18462941</v>
      </c>
      <c r="G618" s="3">
        <v>0.08532091</v>
      </c>
      <c r="H618" s="5">
        <v>0.5427</v>
      </c>
      <c r="I618" s="14">
        <v>0.10512363</v>
      </c>
      <c r="J618" s="14">
        <v>0.504972</v>
      </c>
      <c r="K618" s="14">
        <v>0.4338</v>
      </c>
      <c r="L618" s="6">
        <v>18.171959</v>
      </c>
      <c r="M618" s="4">
        <v>110.393</v>
      </c>
      <c r="N618" s="14"/>
      <c r="O618" s="6" t="s">
        <v>39</v>
      </c>
      <c r="P618" s="14">
        <v>0.09261264</v>
      </c>
      <c r="Q618" s="7"/>
      <c r="R618" s="14">
        <v>0.0</v>
      </c>
      <c r="S618" s="4">
        <v>13.512</v>
      </c>
      <c r="T618" s="14">
        <v>0.075575545</v>
      </c>
      <c r="U618" s="4"/>
      <c r="V618" s="14">
        <v>-0.026148384</v>
      </c>
      <c r="W618" s="5"/>
      <c r="X618" s="14">
        <v>1.6690254</v>
      </c>
      <c r="Y618" s="14"/>
      <c r="Z618" s="6">
        <v>7.926356</v>
      </c>
      <c r="AA618" s="14"/>
      <c r="AB618" s="8">
        <v>3.1597288</v>
      </c>
      <c r="AC618" s="8">
        <v>13.2293</v>
      </c>
      <c r="AD618" s="6">
        <v>6.244868</v>
      </c>
      <c r="AE618" s="6">
        <v>9.870571</v>
      </c>
      <c r="AF618" s="3">
        <v>0.14302807</v>
      </c>
      <c r="AG618" s="4">
        <v>1030.0</v>
      </c>
      <c r="AH618" s="4"/>
      <c r="AI618" s="7">
        <v>41.96</v>
      </c>
      <c r="AJ618" s="7">
        <v>25.75</v>
      </c>
      <c r="AK618" s="14"/>
      <c r="AL618" s="14">
        <v>-0.14316441</v>
      </c>
      <c r="AM618" s="14">
        <v>0.114335924</v>
      </c>
    </row>
    <row r="619">
      <c r="A619" s="9" t="s">
        <v>655</v>
      </c>
      <c r="B619" s="59"/>
      <c r="C619" s="29"/>
      <c r="D619" s="30">
        <v>0.13680345</v>
      </c>
      <c r="E619" s="16">
        <v>0.030205611</v>
      </c>
      <c r="F619" s="20">
        <v>-0.13058034</v>
      </c>
      <c r="G619" s="19" t="s">
        <v>39</v>
      </c>
      <c r="H619" s="20">
        <v>0.4454</v>
      </c>
      <c r="I619" s="20">
        <v>0.06806756</v>
      </c>
      <c r="J619" s="20">
        <v>0.6433658</v>
      </c>
      <c r="K619" s="20">
        <v>0.4177</v>
      </c>
      <c r="L619" s="21">
        <v>-1.9790504</v>
      </c>
      <c r="M619" s="16">
        <v>83.688</v>
      </c>
      <c r="N619" s="20"/>
      <c r="O619" s="21">
        <v>30.1901</v>
      </c>
      <c r="P619" s="20">
        <v>0.088845044</v>
      </c>
      <c r="Q619" s="22"/>
      <c r="R619" s="20">
        <v>0.0</v>
      </c>
      <c r="S619" s="16">
        <v>14.964</v>
      </c>
      <c r="T619" s="20">
        <v>0.022334196</v>
      </c>
      <c r="U619" s="16"/>
      <c r="V619" s="20">
        <v>0.4556469</v>
      </c>
      <c r="W619" s="20"/>
      <c r="X619" s="20">
        <v>0.086245395</v>
      </c>
      <c r="Y619" s="20"/>
      <c r="Z619" s="21">
        <v>9.05164</v>
      </c>
      <c r="AA619" s="21"/>
      <c r="AB619" s="23">
        <v>1.8120774</v>
      </c>
      <c r="AC619" s="23">
        <v>0.808</v>
      </c>
      <c r="AD619" s="21">
        <v>4.460491</v>
      </c>
      <c r="AE619" s="21">
        <v>5.9611793</v>
      </c>
      <c r="AF619" s="30">
        <v>0.0</v>
      </c>
      <c r="AG619" s="16">
        <v>234.46579</v>
      </c>
      <c r="AH619" s="16"/>
      <c r="AI619" s="22">
        <v>20.8</v>
      </c>
      <c r="AJ619" s="22">
        <v>1152.17</v>
      </c>
      <c r="AK619" s="22"/>
      <c r="AL619" s="34">
        <v>-0.091932096</v>
      </c>
      <c r="AM619" s="34">
        <v>-0.806886</v>
      </c>
      <c r="AN619" s="24"/>
      <c r="AO619" s="24"/>
      <c r="AP619" s="24"/>
      <c r="AQ619" s="24"/>
      <c r="AR619" s="24"/>
      <c r="AS619" s="24"/>
      <c r="AT619" s="24"/>
    </row>
    <row r="620">
      <c r="A620" s="9" t="s">
        <v>656</v>
      </c>
      <c r="B620" s="60"/>
      <c r="C620" s="13"/>
      <c r="D620" s="3">
        <v>0.22425188</v>
      </c>
      <c r="E620" s="4">
        <v>-0.016828327</v>
      </c>
      <c r="F620" s="5">
        <v>0.15858403</v>
      </c>
      <c r="G620" s="3">
        <v>0.19014028</v>
      </c>
      <c r="H620" s="5">
        <v>-0.431</v>
      </c>
      <c r="I620" s="5">
        <v>0.53028524</v>
      </c>
      <c r="J620" s="5">
        <v>-1.1340368</v>
      </c>
      <c r="K620" s="5">
        <v>-1.2655</v>
      </c>
      <c r="L620" s="6">
        <v>0.0011841923</v>
      </c>
      <c r="M620" s="4">
        <v>-2.303</v>
      </c>
      <c r="N620" s="5"/>
      <c r="O620" s="6">
        <v>3.6638</v>
      </c>
      <c r="P620" s="5">
        <v>0.034193043</v>
      </c>
      <c r="Q620" s="7"/>
      <c r="R620" s="5">
        <v>0.0</v>
      </c>
      <c r="S620" s="4">
        <v>0.391</v>
      </c>
      <c r="T620" s="5">
        <v>0.021047533</v>
      </c>
      <c r="U620" s="4"/>
      <c r="V620" s="5">
        <v>-5.2321873</v>
      </c>
      <c r="W620" s="5"/>
      <c r="X620" s="5">
        <v>2.7921875</v>
      </c>
      <c r="Y620" s="5"/>
      <c r="Z620" s="15"/>
      <c r="AA620" s="15"/>
      <c r="AB620" s="8">
        <v>9.467252</v>
      </c>
      <c r="AC620" s="8">
        <v>9.5835</v>
      </c>
      <c r="AD620" s="6">
        <v>-11.23301</v>
      </c>
      <c r="AE620" s="6">
        <v>-28.309332</v>
      </c>
      <c r="AF620" s="3">
        <v>0.0</v>
      </c>
      <c r="AG620" s="4">
        <v>36.06386</v>
      </c>
      <c r="AH620" s="4"/>
      <c r="AI620" s="7">
        <v>7.18</v>
      </c>
      <c r="AJ620" s="7">
        <v>530.95</v>
      </c>
      <c r="AK620" s="7"/>
      <c r="AL620" s="14">
        <v>-0.051788922</v>
      </c>
      <c r="AM620" s="14">
        <v>0.1310921</v>
      </c>
    </row>
    <row r="621">
      <c r="A621" s="9" t="s">
        <v>657</v>
      </c>
      <c r="B621" s="60"/>
      <c r="C621" s="13"/>
      <c r="D621" s="3">
        <v>0.09504471</v>
      </c>
      <c r="E621" s="4">
        <v>-0.5627816</v>
      </c>
      <c r="F621" s="5">
        <v>-1.5972526</v>
      </c>
      <c r="G621" s="3">
        <v>0.076900244</v>
      </c>
      <c r="H621" s="5">
        <v>0.208</v>
      </c>
      <c r="I621" s="5">
        <v>0.0</v>
      </c>
      <c r="J621" s="5">
        <v>0.08802774</v>
      </c>
      <c r="K621" s="5">
        <v>-0.064</v>
      </c>
      <c r="L621" s="6">
        <v>-13.5617075</v>
      </c>
      <c r="M621" s="4">
        <v>-112.781</v>
      </c>
      <c r="N621" s="5"/>
      <c r="O621" s="6">
        <v>2.782</v>
      </c>
      <c r="P621" s="5">
        <v>0.5234866</v>
      </c>
      <c r="Q621" s="7"/>
      <c r="R621" s="5">
        <v>0.0</v>
      </c>
      <c r="S621" s="4" t="s">
        <v>39</v>
      </c>
      <c r="T621" s="5">
        <v>0.037450798</v>
      </c>
      <c r="U621" s="4"/>
      <c r="V621" s="5">
        <v>0.07896544</v>
      </c>
      <c r="W621" s="5"/>
      <c r="X621" s="5">
        <v>-0.04769956</v>
      </c>
      <c r="Y621" s="5"/>
      <c r="Z621" s="6"/>
      <c r="AA621" s="6"/>
      <c r="AB621" s="8">
        <v>0.72884667</v>
      </c>
      <c r="AC621" s="8">
        <v>0.2909</v>
      </c>
      <c r="AD621" s="6">
        <v>10.542724</v>
      </c>
      <c r="AE621" s="6">
        <v>-3.4340668</v>
      </c>
      <c r="AF621" s="3">
        <v>9.108902E-4</v>
      </c>
      <c r="AG621" s="4">
        <v>226.38962</v>
      </c>
      <c r="AH621" s="4"/>
      <c r="AI621" s="7">
        <v>250.0</v>
      </c>
      <c r="AJ621" s="7">
        <v>89.23</v>
      </c>
      <c r="AK621" s="7"/>
      <c r="AL621" s="14">
        <v>-0.77908736</v>
      </c>
      <c r="AM621" s="14">
        <v>-0.1510358</v>
      </c>
    </row>
    <row r="622">
      <c r="A622" s="9" t="s">
        <v>658</v>
      </c>
      <c r="B622" s="60"/>
      <c r="C622" s="13"/>
      <c r="D622" s="2">
        <v>-0.29044598</v>
      </c>
      <c r="E622" s="4">
        <v>-0.5683563</v>
      </c>
      <c r="F622" s="5">
        <v>-0.1927527</v>
      </c>
      <c r="G622" s="2">
        <v>0.98335034</v>
      </c>
      <c r="H622" s="5">
        <v>0.4486</v>
      </c>
      <c r="I622" s="5">
        <v>0.09910212</v>
      </c>
      <c r="J622" s="5">
        <v>0.10897671</v>
      </c>
      <c r="K622" s="5">
        <v>-0.1946</v>
      </c>
      <c r="L622" s="6">
        <v>-0.030842941</v>
      </c>
      <c r="M622" s="4">
        <v>153.401</v>
      </c>
      <c r="N622" s="5"/>
      <c r="O622" s="6">
        <v>5.8424</v>
      </c>
      <c r="P622" s="5">
        <v>1.5715528E-5</v>
      </c>
      <c r="Q622" s="7"/>
      <c r="R622" s="5">
        <v>0.0060242857</v>
      </c>
      <c r="S622" s="4">
        <v>83.883</v>
      </c>
      <c r="T622" s="5">
        <v>0.089887194</v>
      </c>
      <c r="U622" s="4"/>
      <c r="V622" s="5">
        <v>5.2967434</v>
      </c>
      <c r="W622" s="5"/>
      <c r="X622" s="5">
        <v>-1.4846317</v>
      </c>
      <c r="Y622" s="5"/>
      <c r="Z622" s="15"/>
      <c r="AA622" s="6"/>
      <c r="AB622" s="8">
        <v>1.03228</v>
      </c>
      <c r="AC622" s="8">
        <v>6.5122</v>
      </c>
      <c r="AD622" s="6">
        <v>17.549107</v>
      </c>
      <c r="AE622" s="6">
        <v>2.3798676</v>
      </c>
      <c r="AF622" s="3">
        <v>0.0</v>
      </c>
      <c r="AG622" s="4">
        <v>146.66882</v>
      </c>
      <c r="AH622" s="4"/>
      <c r="AI622" s="7">
        <v>219.035</v>
      </c>
      <c r="AJ622" s="7">
        <v>82.86</v>
      </c>
      <c r="AK622" s="7"/>
      <c r="AL622" s="14">
        <v>-0.6479855</v>
      </c>
      <c r="AM622" s="2">
        <v>-0.7303718</v>
      </c>
    </row>
    <row r="623">
      <c r="A623" s="9" t="s">
        <v>659</v>
      </c>
      <c r="B623" s="60"/>
      <c r="C623" s="13"/>
      <c r="D623" s="3">
        <v>-0.019628277</v>
      </c>
      <c r="E623" s="4">
        <v>0.07752483</v>
      </c>
      <c r="F623" s="5">
        <v>1.887719</v>
      </c>
      <c r="G623" s="3">
        <v>-0.13227446</v>
      </c>
      <c r="H623" s="5">
        <v>0.2389</v>
      </c>
      <c r="I623" s="5">
        <v>0.0</v>
      </c>
      <c r="J623" s="5">
        <v>0.21724325</v>
      </c>
      <c r="K623" s="5">
        <v>0.2172</v>
      </c>
      <c r="L623" s="6">
        <v>7.449241</v>
      </c>
      <c r="M623" s="4">
        <v>-11.07914</v>
      </c>
      <c r="N623" s="5"/>
      <c r="O623" s="6">
        <v>12.6226</v>
      </c>
      <c r="P623" s="5">
        <v>0.29719344</v>
      </c>
      <c r="Q623" s="7"/>
      <c r="R623" s="5">
        <v>0.0</v>
      </c>
      <c r="S623" s="4" t="s">
        <v>39</v>
      </c>
      <c r="T623" s="5">
        <v>0.21730953</v>
      </c>
      <c r="U623" s="4"/>
      <c r="V623" s="5">
        <v>-0.24768867</v>
      </c>
      <c r="W623" s="5"/>
      <c r="X623" s="5">
        <v>0.082672104</v>
      </c>
      <c r="Y623" s="5"/>
      <c r="Z623" s="6">
        <v>18.711628</v>
      </c>
      <c r="AA623" s="6"/>
      <c r="AB623" s="8">
        <v>3.6203449</v>
      </c>
      <c r="AC623" s="8">
        <v>1.6072</v>
      </c>
      <c r="AD623" s="6">
        <v>13.996566</v>
      </c>
      <c r="AE623" s="6">
        <v>-28.607111</v>
      </c>
      <c r="AF623" s="3">
        <v>1.493826E-4</v>
      </c>
      <c r="AG623" s="4">
        <v>280.94678</v>
      </c>
      <c r="AH623" s="4"/>
      <c r="AI623" s="7">
        <v>116.035</v>
      </c>
      <c r="AJ623" s="7">
        <v>260.14</v>
      </c>
      <c r="AK623" s="7"/>
      <c r="AL623" s="14">
        <v>2.0531697</v>
      </c>
      <c r="AM623" s="14">
        <v>-0.16059873</v>
      </c>
    </row>
    <row r="624">
      <c r="A624" s="9" t="s">
        <v>660</v>
      </c>
      <c r="B624" s="61"/>
      <c r="C624" s="29"/>
      <c r="D624" s="30">
        <v>0.116900116</v>
      </c>
      <c r="E624" s="16">
        <v>0.017478991</v>
      </c>
      <c r="F624" s="20">
        <v>0.06557377</v>
      </c>
      <c r="G624" s="30">
        <v>-0.28974763</v>
      </c>
      <c r="H624" s="20">
        <v>0.5786</v>
      </c>
      <c r="I624" s="20">
        <v>0.43033338</v>
      </c>
      <c r="J624" s="20">
        <v>0.18749543</v>
      </c>
      <c r="K624" s="48">
        <v>0.0123</v>
      </c>
      <c r="L624" s="21">
        <v>5.2505617</v>
      </c>
      <c r="M624" s="16">
        <v>9.326</v>
      </c>
      <c r="N624" s="20"/>
      <c r="O624" s="21">
        <v>25.8681</v>
      </c>
      <c r="P624" s="20">
        <v>0.018390523</v>
      </c>
      <c r="Q624" s="22"/>
      <c r="R624" s="20">
        <v>0.0</v>
      </c>
      <c r="S624" s="16" t="s">
        <v>39</v>
      </c>
      <c r="T624" s="20">
        <v>0.23873392</v>
      </c>
      <c r="U624" s="16"/>
      <c r="V624" s="20">
        <v>-0.31913486</v>
      </c>
      <c r="W624" s="20"/>
      <c r="X624" s="20">
        <v>0.007999139</v>
      </c>
      <c r="Y624" s="20"/>
      <c r="Z624" s="21">
        <v>175.96405</v>
      </c>
      <c r="AA624" s="21"/>
      <c r="AB624" s="23">
        <v>1.1173685</v>
      </c>
      <c r="AC624" s="23">
        <v>1.3503</v>
      </c>
      <c r="AD624" s="21">
        <v>4.6082654</v>
      </c>
      <c r="AE624" s="21">
        <v>7.5868864</v>
      </c>
      <c r="AF624" s="30">
        <v>8.648339E-5</v>
      </c>
      <c r="AG624" s="16">
        <v>91.501305</v>
      </c>
      <c r="AH624" s="16"/>
      <c r="AI624" s="22">
        <v>290.035</v>
      </c>
      <c r="AJ624" s="22">
        <v>29.75</v>
      </c>
      <c r="AK624" s="22"/>
      <c r="AL624" s="34">
        <v>0.067510255</v>
      </c>
      <c r="AM624" s="34">
        <v>0.026025735</v>
      </c>
      <c r="AN624" s="24"/>
      <c r="AO624" s="24"/>
      <c r="AP624" s="24"/>
      <c r="AQ624" s="24"/>
      <c r="AR624" s="24"/>
      <c r="AS624" s="24"/>
      <c r="AT624" s="24"/>
    </row>
    <row r="625">
      <c r="A625" s="9" t="s">
        <v>661</v>
      </c>
      <c r="B625" s="62"/>
      <c r="C625" s="13"/>
      <c r="D625" s="3">
        <v>0.1976829</v>
      </c>
      <c r="E625" s="4">
        <v>0.002693384</v>
      </c>
      <c r="F625" s="5">
        <v>-0.9376302</v>
      </c>
      <c r="G625" s="2" t="s">
        <v>39</v>
      </c>
      <c r="H625" s="5">
        <v>0.8189</v>
      </c>
      <c r="I625" s="5">
        <v>0.78663725</v>
      </c>
      <c r="J625" s="5">
        <v>0.11488501</v>
      </c>
      <c r="K625" s="49">
        <v>0.0333</v>
      </c>
      <c r="L625" s="6">
        <v>2.7254364</v>
      </c>
      <c r="M625" s="4">
        <v>28.88</v>
      </c>
      <c r="N625" s="5"/>
      <c r="O625" s="6">
        <v>52.15235</v>
      </c>
      <c r="P625" s="5">
        <v>0.04268624</v>
      </c>
      <c r="Q625" s="7"/>
      <c r="R625" s="5">
        <v>0.0</v>
      </c>
      <c r="S625" s="4">
        <v>66.986</v>
      </c>
      <c r="T625" s="5">
        <v>0.45149463</v>
      </c>
      <c r="U625" s="4"/>
      <c r="V625" s="5">
        <v>-1.5091249</v>
      </c>
      <c r="W625" s="5"/>
      <c r="X625" s="5">
        <v>0.034758497</v>
      </c>
      <c r="Y625" s="5"/>
      <c r="Z625" s="6">
        <v>904.7017</v>
      </c>
      <c r="AA625" s="6"/>
      <c r="AB625" s="8">
        <v>4.171397</v>
      </c>
      <c r="AC625" s="8">
        <v>32.2242</v>
      </c>
      <c r="AD625" s="6">
        <v>34.566807</v>
      </c>
      <c r="AE625" s="6">
        <v>32.149044</v>
      </c>
      <c r="AF625" s="3">
        <v>0.0</v>
      </c>
      <c r="AG625" s="4">
        <v>725.8923</v>
      </c>
      <c r="AH625" s="4"/>
      <c r="AI625" s="7">
        <v>210.4</v>
      </c>
      <c r="AJ625" s="7">
        <v>400.24</v>
      </c>
      <c r="AK625" s="7"/>
      <c r="AL625" s="14">
        <v>0.3742645</v>
      </c>
      <c r="AM625" s="2" t="s">
        <v>39</v>
      </c>
    </row>
    <row r="626">
      <c r="A626" s="9" t="s">
        <v>662</v>
      </c>
      <c r="B626" s="62"/>
      <c r="C626" s="13"/>
      <c r="D626" s="3">
        <v>0.3569265</v>
      </c>
      <c r="E626" s="4">
        <v>0.27307087</v>
      </c>
      <c r="F626" s="5">
        <v>1.0249373</v>
      </c>
      <c r="G626" s="3">
        <v>0.25740033</v>
      </c>
      <c r="H626" s="5">
        <v>0.5</v>
      </c>
      <c r="I626" s="5">
        <v>0.15194035</v>
      </c>
      <c r="J626" s="5">
        <v>0.36929092</v>
      </c>
      <c r="K626" s="49">
        <v>0.3151</v>
      </c>
      <c r="L626" s="6">
        <v>1.482443</v>
      </c>
      <c r="M626" s="4">
        <v>6.33153</v>
      </c>
      <c r="N626" s="5"/>
      <c r="O626" s="6">
        <v>3.0224</v>
      </c>
      <c r="P626" s="5">
        <v>0.042907175</v>
      </c>
      <c r="Q626" s="7"/>
      <c r="R626" s="5">
        <v>0.03294772</v>
      </c>
      <c r="S626" s="4" t="s">
        <v>39</v>
      </c>
      <c r="T626" s="5">
        <v>0.039788913</v>
      </c>
      <c r="U626" s="4"/>
      <c r="V626" s="5">
        <v>0.05879624</v>
      </c>
      <c r="W626" s="5"/>
      <c r="X626" s="5">
        <v>0.32557806</v>
      </c>
      <c r="Y626" s="5"/>
      <c r="Z626" s="6">
        <v>7.6601887</v>
      </c>
      <c r="AA626" s="6"/>
      <c r="AB626" s="8">
        <v>1.6630855</v>
      </c>
      <c r="AC626" s="8">
        <v>2.5693</v>
      </c>
      <c r="AD626" s="6">
        <v>4.609634</v>
      </c>
      <c r="AE626" s="6">
        <v>16.512552</v>
      </c>
      <c r="AF626" s="3">
        <v>5.354107E-4</v>
      </c>
      <c r="AG626" s="4">
        <v>76.02408</v>
      </c>
      <c r="AH626" s="4"/>
      <c r="AI626" s="7">
        <v>155.035</v>
      </c>
      <c r="AJ626" s="7">
        <v>48.83</v>
      </c>
      <c r="AK626" s="7"/>
      <c r="AL626" s="14">
        <v>1.2309663</v>
      </c>
      <c r="AM626" s="14">
        <v>0.33319345</v>
      </c>
    </row>
    <row r="627">
      <c r="A627" s="9" t="s">
        <v>663</v>
      </c>
      <c r="B627" s="62"/>
      <c r="C627" s="13"/>
      <c r="D627" s="3">
        <v>0.3901196</v>
      </c>
      <c r="E627" s="4">
        <v>-0.034346584</v>
      </c>
      <c r="F627" s="5">
        <v>-0.6984489</v>
      </c>
      <c r="G627" s="3">
        <v>0.06605775</v>
      </c>
      <c r="H627" s="5">
        <v>0.7999</v>
      </c>
      <c r="I627" s="5">
        <v>0.5179685</v>
      </c>
      <c r="J627" s="5">
        <v>0.39200586</v>
      </c>
      <c r="K627" s="49">
        <v>-0.0495</v>
      </c>
      <c r="L627" s="6">
        <v>-3.0029883</v>
      </c>
      <c r="M627" s="4">
        <v>-0.684</v>
      </c>
      <c r="N627" s="5"/>
      <c r="O627" s="6">
        <v>52.15235</v>
      </c>
      <c r="P627" s="5">
        <v>0.27636597</v>
      </c>
      <c r="Q627" s="7"/>
      <c r="R627" s="5">
        <v>0.0</v>
      </c>
      <c r="S627" s="4" t="s">
        <v>39</v>
      </c>
      <c r="T627" s="5">
        <v>0.05502771</v>
      </c>
      <c r="U627" s="4"/>
      <c r="V627" s="5">
        <v>0.6146928</v>
      </c>
      <c r="W627" s="5"/>
      <c r="X627" s="5">
        <v>-0.10293545</v>
      </c>
      <c r="Y627" s="5"/>
      <c r="Z627" s="15"/>
      <c r="AA627" s="6"/>
      <c r="AB627" s="8">
        <v>1.6557934</v>
      </c>
      <c r="AC627" s="8">
        <v>3.4934</v>
      </c>
      <c r="AD627" s="6">
        <v>4.9623938</v>
      </c>
      <c r="AE627" s="6">
        <v>-155.11107</v>
      </c>
      <c r="AF627" s="3">
        <v>0.0</v>
      </c>
      <c r="AG627" s="4">
        <v>66.59014</v>
      </c>
      <c r="AH627" s="4"/>
      <c r="AI627" s="7">
        <v>86.533</v>
      </c>
      <c r="AJ627" s="7">
        <v>76.98</v>
      </c>
      <c r="AK627" s="7"/>
      <c r="AL627" s="14">
        <v>0.38408753</v>
      </c>
      <c r="AM627" s="2">
        <v>0.8694075</v>
      </c>
    </row>
    <row r="628">
      <c r="A628" s="63" t="s">
        <v>664</v>
      </c>
      <c r="B628" s="62"/>
      <c r="C628" s="13"/>
      <c r="D628" s="3">
        <v>0.20584066</v>
      </c>
      <c r="E628" s="4">
        <v>0.043846227</v>
      </c>
      <c r="F628" s="5">
        <v>0.322469</v>
      </c>
      <c r="G628" s="3">
        <v>0.07184519</v>
      </c>
      <c r="H628" s="5">
        <v>0.6334</v>
      </c>
      <c r="I628" s="5">
        <v>0.0030017896</v>
      </c>
      <c r="J628" s="5">
        <v>0.20951913</v>
      </c>
      <c r="K628" s="49">
        <v>0.1113</v>
      </c>
      <c r="L628" s="6">
        <v>3.0123365</v>
      </c>
      <c r="M628" s="4">
        <v>6.59</v>
      </c>
      <c r="N628" s="5"/>
      <c r="O628" s="6">
        <v>2.0792</v>
      </c>
      <c r="P628" s="5">
        <v>0.031302314</v>
      </c>
      <c r="Q628" s="7"/>
      <c r="R628" s="5">
        <v>0.0</v>
      </c>
      <c r="S628" s="4">
        <v>1.508</v>
      </c>
      <c r="T628" s="5">
        <v>0.016072305</v>
      </c>
      <c r="U628" s="4"/>
      <c r="V628" s="5">
        <v>0.47700346</v>
      </c>
      <c r="W628" s="5"/>
      <c r="X628" s="5">
        <v>0.08905333</v>
      </c>
      <c r="Y628" s="5"/>
      <c r="Z628" s="6">
        <v>17.333822</v>
      </c>
      <c r="AA628" s="6"/>
      <c r="AB628" s="8">
        <v>1.1469661</v>
      </c>
      <c r="AC628" s="8">
        <v>1.5233</v>
      </c>
      <c r="AD628" s="6">
        <v>7.1659026</v>
      </c>
      <c r="AE628" s="6">
        <v>15.786734</v>
      </c>
      <c r="AF628" s="3">
        <v>0.0</v>
      </c>
      <c r="AG628" s="4">
        <v>79.47558</v>
      </c>
      <c r="AH628" s="4"/>
      <c r="AI628" s="7">
        <v>77.527</v>
      </c>
      <c r="AJ628" s="7">
        <v>104.57</v>
      </c>
      <c r="AK628" s="7"/>
      <c r="AL628" s="14">
        <v>0.08879556</v>
      </c>
      <c r="AM628" s="14">
        <v>0.1699937</v>
      </c>
    </row>
    <row r="629">
      <c r="A629" s="63" t="s">
        <v>665</v>
      </c>
      <c r="B629" s="62"/>
      <c r="C629" s="13"/>
      <c r="D629" s="3">
        <v>0.09559984</v>
      </c>
      <c r="E629" s="4">
        <v>0.03315792</v>
      </c>
      <c r="F629" s="5">
        <v>0.6752362</v>
      </c>
      <c r="G629" s="3">
        <v>-0.19092724</v>
      </c>
      <c r="H629" s="5">
        <v>0.358</v>
      </c>
      <c r="I629" s="5">
        <v>0.19216177</v>
      </c>
      <c r="J629" s="5">
        <v>0.23857978</v>
      </c>
      <c r="K629" s="49">
        <v>0.1414</v>
      </c>
      <c r="L629" s="6">
        <v>-0.39136037</v>
      </c>
      <c r="M629" s="4">
        <v>12.165</v>
      </c>
      <c r="N629" s="5"/>
      <c r="O629" s="6">
        <v>2.9089</v>
      </c>
      <c r="P629" s="5">
        <v>0.053290743</v>
      </c>
      <c r="Q629" s="7"/>
      <c r="R629" s="5">
        <v>0.0</v>
      </c>
      <c r="S629" s="4" t="s">
        <v>39</v>
      </c>
      <c r="T629" s="5">
        <v>0.0712578</v>
      </c>
      <c r="U629" s="4"/>
      <c r="V629" s="5">
        <v>1.6509329</v>
      </c>
      <c r="W629" s="5"/>
      <c r="X629" s="5">
        <v>0.16560593</v>
      </c>
      <c r="Y629" s="5"/>
      <c r="Z629" s="6">
        <v>14.626819</v>
      </c>
      <c r="AA629" s="6"/>
      <c r="AB629" s="8">
        <v>0.80590045</v>
      </c>
      <c r="AC629" s="8">
        <v>2.4423</v>
      </c>
      <c r="AD629" s="6">
        <v>5.6801524</v>
      </c>
      <c r="AE629" s="6">
        <v>15.414621</v>
      </c>
      <c r="AF629" s="3">
        <v>0.0</v>
      </c>
      <c r="AG629" s="4">
        <v>111.51487</v>
      </c>
      <c r="AH629" s="4"/>
      <c r="AI629" s="7">
        <v>49.567</v>
      </c>
      <c r="AJ629" s="7">
        <v>229.93</v>
      </c>
      <c r="AK629" s="7"/>
      <c r="AL629" s="14">
        <v>0.008492439</v>
      </c>
      <c r="AM629" s="14">
        <v>0.011205192</v>
      </c>
    </row>
    <row r="630">
      <c r="A630" s="63" t="s">
        <v>666</v>
      </c>
      <c r="B630" s="62"/>
      <c r="C630" s="13"/>
      <c r="D630" s="3">
        <v>0.14651257</v>
      </c>
      <c r="E630" s="4">
        <v>-0.0032059667</v>
      </c>
      <c r="F630" s="5">
        <v>-3.060226</v>
      </c>
      <c r="G630" s="3">
        <v>-0.20626825</v>
      </c>
      <c r="H630" s="5">
        <v>0.9092</v>
      </c>
      <c r="I630" s="5">
        <v>0.0</v>
      </c>
      <c r="J630" s="5">
        <v>0.08689123</v>
      </c>
      <c r="K630" s="49">
        <v>-0.0709</v>
      </c>
      <c r="L630" s="6">
        <v>105.60344</v>
      </c>
      <c r="M630" s="4">
        <v>-5.423</v>
      </c>
      <c r="N630" s="5"/>
      <c r="O630" s="6">
        <v>4.987</v>
      </c>
      <c r="P630" s="5">
        <v>0.18262176</v>
      </c>
      <c r="Q630" s="7"/>
      <c r="R630" s="5">
        <v>0.0</v>
      </c>
      <c r="S630" s="4">
        <v>3.116</v>
      </c>
      <c r="T630" s="5">
        <v>0.10400881</v>
      </c>
      <c r="U630" s="4"/>
      <c r="V630" s="5">
        <v>-0.1558106</v>
      </c>
      <c r="W630" s="5"/>
      <c r="X630" s="5">
        <v>-0.09866603</v>
      </c>
      <c r="Y630" s="5"/>
      <c r="Z630" s="6"/>
      <c r="AA630" s="6"/>
      <c r="AB630" s="8">
        <v>3.0264528</v>
      </c>
      <c r="AC630" s="8">
        <v>4.8728</v>
      </c>
      <c r="AD630" s="6">
        <v>33.54987</v>
      </c>
      <c r="AE630" s="6">
        <v>-12.527842</v>
      </c>
      <c r="AF630" s="3">
        <v>0.0</v>
      </c>
      <c r="AG630" s="4">
        <v>52.496586</v>
      </c>
      <c r="AH630" s="4"/>
      <c r="AI630" s="7">
        <v>13.033</v>
      </c>
      <c r="AJ630" s="7">
        <v>512.17</v>
      </c>
      <c r="AK630" s="7"/>
      <c r="AL630" s="14">
        <v>-0.54463685</v>
      </c>
      <c r="AM630" s="14">
        <v>0.38519248</v>
      </c>
    </row>
    <row r="631">
      <c r="A631" s="36" t="s">
        <v>667</v>
      </c>
      <c r="B631" s="61"/>
      <c r="C631" s="29"/>
      <c r="D631" s="30">
        <v>0.112064414</v>
      </c>
      <c r="E631" s="16">
        <v>0.19794747</v>
      </c>
      <c r="F631" s="20">
        <v>0.7908247</v>
      </c>
      <c r="G631" s="30">
        <v>0.3645883</v>
      </c>
      <c r="H631" s="20">
        <v>0.3166</v>
      </c>
      <c r="I631" s="20">
        <v>0.2567101</v>
      </c>
      <c r="J631" s="20">
        <v>0.113870315</v>
      </c>
      <c r="K631" s="20">
        <v>0.0512</v>
      </c>
      <c r="L631" s="21">
        <v>2.8876805</v>
      </c>
      <c r="M631" s="16">
        <v>-2.803</v>
      </c>
      <c r="N631" s="20"/>
      <c r="O631" s="21">
        <v>5.434</v>
      </c>
      <c r="P631" s="20">
        <v>0.09139036</v>
      </c>
      <c r="Q631" s="22"/>
      <c r="R631" s="20">
        <v>0.0</v>
      </c>
      <c r="S631" s="16">
        <v>8.556</v>
      </c>
      <c r="T631" s="20">
        <v>0.044387262</v>
      </c>
      <c r="U631" s="16"/>
      <c r="V631" s="20">
        <v>0.1495214</v>
      </c>
      <c r="W631" s="20"/>
      <c r="X631" s="20">
        <v>0.057963073</v>
      </c>
      <c r="Y631" s="20"/>
      <c r="Z631" s="21">
        <v>24.754356</v>
      </c>
      <c r="AA631" s="21"/>
      <c r="AB631" s="23">
        <v>1.0379337</v>
      </c>
      <c r="AC631" s="23">
        <v>1.5886</v>
      </c>
      <c r="AD631" s="21">
        <v>10.064911</v>
      </c>
      <c r="AE631" s="21">
        <v>-63.951504</v>
      </c>
      <c r="AF631" s="30">
        <v>8.490507E-5</v>
      </c>
      <c r="AG631" s="16">
        <v>162.33907</v>
      </c>
      <c r="AH631" s="16"/>
      <c r="AI631" s="22">
        <v>540.83</v>
      </c>
      <c r="AJ631" s="22">
        <v>33.13</v>
      </c>
      <c r="AK631" s="22"/>
      <c r="AL631" s="23">
        <v>0.27890277</v>
      </c>
      <c r="AM631" s="34">
        <v>0.11518356</v>
      </c>
      <c r="AN631" s="24"/>
      <c r="AO631" s="24"/>
      <c r="AP631" s="24"/>
      <c r="AQ631" s="24"/>
      <c r="AR631" s="24"/>
      <c r="AS631" s="24"/>
      <c r="AT631" s="24"/>
    </row>
    <row r="632">
      <c r="A632" s="9" t="s">
        <v>668</v>
      </c>
      <c r="B632" s="62"/>
      <c r="C632" s="13"/>
      <c r="D632" s="3">
        <v>0.41210458</v>
      </c>
      <c r="E632" s="4">
        <v>0.36325973</v>
      </c>
      <c r="F632" s="5">
        <v>0.19534694</v>
      </c>
      <c r="G632" s="3">
        <v>1.0133417</v>
      </c>
      <c r="H632" s="5">
        <v>0.7596</v>
      </c>
      <c r="I632" s="5">
        <v>0.4020147</v>
      </c>
      <c r="J632" s="5">
        <v>0.4138823</v>
      </c>
      <c r="K632" s="5">
        <v>0.2427</v>
      </c>
      <c r="L632" s="6">
        <v>-11.134939</v>
      </c>
      <c r="M632" s="4">
        <v>8.227</v>
      </c>
      <c r="N632" s="5"/>
      <c r="O632" s="6">
        <v>5.0824</v>
      </c>
      <c r="P632" s="5">
        <v>0.17812635</v>
      </c>
      <c r="Q632" s="7"/>
      <c r="R632" s="5">
        <v>0.0</v>
      </c>
      <c r="S632" s="4">
        <v>11.959</v>
      </c>
      <c r="T632" s="5">
        <v>0.036632024</v>
      </c>
      <c r="U632" s="4"/>
      <c r="V632" s="5">
        <v>0.95691377</v>
      </c>
      <c r="W632" s="5"/>
      <c r="X632" s="5">
        <v>0.21242829</v>
      </c>
      <c r="Y632" s="5"/>
      <c r="Z632" s="6">
        <v>8.809583</v>
      </c>
      <c r="AA632" s="6"/>
      <c r="AB632" s="8">
        <v>1.3816825</v>
      </c>
      <c r="AC632" s="8">
        <v>1.8831</v>
      </c>
      <c r="AD632" s="6">
        <v>5.0453587</v>
      </c>
      <c r="AE632" s="6">
        <v>47.395214</v>
      </c>
      <c r="AF632" s="3">
        <v>3.6492987E-5</v>
      </c>
      <c r="AG632" s="4">
        <v>257.99744</v>
      </c>
      <c r="AH632" s="4"/>
      <c r="AI632" s="7">
        <v>328.0</v>
      </c>
      <c r="AJ632" s="7">
        <v>80.62</v>
      </c>
      <c r="AK632" s="7"/>
      <c r="AL632" s="8">
        <v>0.3514558</v>
      </c>
      <c r="AM632" s="14">
        <v>0.48528636</v>
      </c>
    </row>
    <row r="633">
      <c r="A633" s="9" t="s">
        <v>669</v>
      </c>
      <c r="B633" s="62"/>
      <c r="C633" s="13"/>
      <c r="D633" s="3">
        <v>0.0064181024</v>
      </c>
      <c r="E633" s="4">
        <v>0.45784312</v>
      </c>
      <c r="F633" s="5">
        <v>-0.4082846</v>
      </c>
      <c r="G633" s="3">
        <v>0.14058569</v>
      </c>
      <c r="H633" s="5">
        <v>0.5264</v>
      </c>
      <c r="I633" s="5">
        <v>0.3043375</v>
      </c>
      <c r="J633" s="5">
        <v>0.10034556</v>
      </c>
      <c r="K633" s="5">
        <v>0.0743</v>
      </c>
      <c r="L633" s="6">
        <v>1.7233281</v>
      </c>
      <c r="M633" s="4">
        <v>-0.891</v>
      </c>
      <c r="N633" s="5"/>
      <c r="O633" s="6">
        <v>3.0588</v>
      </c>
      <c r="P633" s="5">
        <v>0.053215742</v>
      </c>
      <c r="Q633" s="7"/>
      <c r="R633" s="5">
        <v>0.0</v>
      </c>
      <c r="S633" s="4" t="s">
        <v>39</v>
      </c>
      <c r="T633" s="5">
        <v>0.24868877</v>
      </c>
      <c r="U633" s="4"/>
      <c r="V633" s="5">
        <v>-0.33365855</v>
      </c>
      <c r="W633" s="5"/>
      <c r="X633" s="5">
        <v>0.11845854</v>
      </c>
      <c r="Y633" s="5"/>
      <c r="Z633" s="6">
        <v>7.8157234</v>
      </c>
      <c r="AA633" s="6"/>
      <c r="AB633" s="8">
        <v>0.48944512</v>
      </c>
      <c r="AC633" s="8">
        <v>0.9382</v>
      </c>
      <c r="AD633" s="6">
        <v>3.1197839</v>
      </c>
      <c r="AE633" s="6">
        <v>-34.062016</v>
      </c>
      <c r="AF633" s="3">
        <v>8.3135E-4</v>
      </c>
      <c r="AG633" s="4">
        <v>47.449257</v>
      </c>
      <c r="AH633" s="4"/>
      <c r="AI633" s="7">
        <v>387.577</v>
      </c>
      <c r="AJ633" s="7">
        <v>13.26</v>
      </c>
      <c r="AK633" s="7"/>
      <c r="AL633" s="8">
        <v>-0.35610273</v>
      </c>
      <c r="AM633" s="14">
        <v>0.10927443</v>
      </c>
    </row>
    <row r="634">
      <c r="A634" s="9" t="s">
        <v>670</v>
      </c>
      <c r="B634" s="62"/>
      <c r="C634" s="13"/>
      <c r="D634" s="3">
        <v>0.18002076</v>
      </c>
      <c r="E634" s="4">
        <v>0.2609616</v>
      </c>
      <c r="F634" s="5">
        <v>-0.08816075</v>
      </c>
      <c r="G634" s="3">
        <v>0.08837342</v>
      </c>
      <c r="H634" s="5">
        <v>0.8946</v>
      </c>
      <c r="I634" s="5">
        <v>0.8051139</v>
      </c>
      <c r="J634" s="5">
        <v>0.16465043</v>
      </c>
      <c r="K634" s="5">
        <v>0.0873</v>
      </c>
      <c r="L634" s="6">
        <v>-0.12253628</v>
      </c>
      <c r="M634" s="4">
        <v>11.11459</v>
      </c>
      <c r="N634" s="5"/>
      <c r="O634" s="6">
        <v>10.4355</v>
      </c>
      <c r="P634" s="5">
        <v>0.020875271</v>
      </c>
      <c r="Q634" s="7"/>
      <c r="R634" s="5">
        <v>0.0</v>
      </c>
      <c r="S634" s="4">
        <v>4.21187</v>
      </c>
      <c r="T634" s="5">
        <v>0.03480823</v>
      </c>
      <c r="U634" s="4"/>
      <c r="V634" s="5">
        <v>0.40964225</v>
      </c>
      <c r="W634" s="5"/>
      <c r="X634" s="5">
        <v>0.06525845</v>
      </c>
      <c r="Y634" s="5"/>
      <c r="Z634" s="6">
        <v>18.84946</v>
      </c>
      <c r="AA634" s="6"/>
      <c r="AB634" s="8">
        <v>0.9595261</v>
      </c>
      <c r="AC634" s="8">
        <v>1.217</v>
      </c>
      <c r="AD634" s="6">
        <v>7.768381</v>
      </c>
      <c r="AE634" s="6">
        <v>9.987919</v>
      </c>
      <c r="AF634" s="3">
        <v>0.0</v>
      </c>
      <c r="AG634" s="4">
        <v>61.98413</v>
      </c>
      <c r="AH634" s="4"/>
      <c r="AI634" s="7">
        <v>324.077</v>
      </c>
      <c r="AJ634" s="7">
        <v>16.93</v>
      </c>
      <c r="AK634" s="7"/>
      <c r="AL634" s="8">
        <v>0.058095943</v>
      </c>
      <c r="AM634" s="14">
        <v>0.14770627</v>
      </c>
    </row>
    <row r="635">
      <c r="A635" s="9" t="s">
        <v>671</v>
      </c>
      <c r="B635" s="62"/>
      <c r="C635" s="13"/>
      <c r="D635" s="3">
        <v>0.025718402</v>
      </c>
      <c r="E635" s="4">
        <v>0.24077831</v>
      </c>
      <c r="F635" s="5">
        <v>-0.44957417</v>
      </c>
      <c r="G635" s="3">
        <v>-0.07044948</v>
      </c>
      <c r="H635" s="5">
        <v>0.5304</v>
      </c>
      <c r="I635" s="5">
        <v>0.31900394</v>
      </c>
      <c r="J635" s="5">
        <v>0.20874381</v>
      </c>
      <c r="K635" s="5">
        <v>0.187</v>
      </c>
      <c r="L635" s="6">
        <v>2.511369</v>
      </c>
      <c r="M635" s="4">
        <v>17.566</v>
      </c>
      <c r="N635" s="5"/>
      <c r="O635" s="6">
        <v>1.8804</v>
      </c>
      <c r="P635" s="5">
        <v>0.013433804</v>
      </c>
      <c r="Q635" s="7"/>
      <c r="R635" s="5">
        <v>0.024386728</v>
      </c>
      <c r="S635" s="4" t="s">
        <v>39</v>
      </c>
      <c r="T635" s="5">
        <v>0.27171525</v>
      </c>
      <c r="U635" s="4"/>
      <c r="V635" s="5">
        <v>-0.30534437</v>
      </c>
      <c r="W635" s="5"/>
      <c r="X635" s="5">
        <v>0.16541229</v>
      </c>
      <c r="Y635" s="5"/>
      <c r="Z635" s="6">
        <v>12.098675</v>
      </c>
      <c r="AA635" s="6"/>
      <c r="AB635" s="8">
        <v>1.625935</v>
      </c>
      <c r="AC635" s="8">
        <v>2.0077</v>
      </c>
      <c r="AD635" s="6">
        <v>6.60071</v>
      </c>
      <c r="AE635" s="6">
        <v>7.6197877</v>
      </c>
      <c r="AF635" s="3">
        <v>7.356041E-4</v>
      </c>
      <c r="AG635" s="4">
        <v>117.59243</v>
      </c>
      <c r="AH635" s="4"/>
      <c r="AI635" s="7">
        <v>215.035</v>
      </c>
      <c r="AJ635" s="7">
        <v>54.22</v>
      </c>
      <c r="AK635" s="7"/>
      <c r="AL635" s="8">
        <v>-0.33236757</v>
      </c>
      <c r="AM635" s="14">
        <v>-0.041715406</v>
      </c>
    </row>
    <row r="636">
      <c r="A636" s="9" t="s">
        <v>672</v>
      </c>
      <c r="B636" s="62"/>
      <c r="C636" s="13"/>
      <c r="D636" s="3">
        <v>-0.1823697</v>
      </c>
      <c r="E636" s="4">
        <v>-0.35315615</v>
      </c>
      <c r="F636" s="5">
        <v>-0.78987944</v>
      </c>
      <c r="G636" s="3">
        <v>0.51803166</v>
      </c>
      <c r="H636" s="5">
        <v>0.142</v>
      </c>
      <c r="I636" s="5">
        <v>0.20066677</v>
      </c>
      <c r="J636" s="5">
        <v>-6.993007E-4</v>
      </c>
      <c r="K636" s="5">
        <v>-0.0418</v>
      </c>
      <c r="L636" s="6">
        <v>30.513405</v>
      </c>
      <c r="M636" s="4">
        <v>4.926</v>
      </c>
      <c r="N636" s="5"/>
      <c r="O636" s="6">
        <v>2229.5</v>
      </c>
      <c r="P636" s="5">
        <v>0.02763051</v>
      </c>
      <c r="Q636" s="7"/>
      <c r="R636" s="5">
        <v>0.0</v>
      </c>
      <c r="S636" s="4">
        <v>9.596</v>
      </c>
      <c r="T636" s="5">
        <v>0.17968355</v>
      </c>
      <c r="U636" s="4"/>
      <c r="V636" s="5">
        <v>0.077853255</v>
      </c>
      <c r="W636" s="5"/>
      <c r="X636" s="5">
        <v>-0.11341893</v>
      </c>
      <c r="Y636" s="5"/>
      <c r="Z636" s="15"/>
      <c r="AA636" s="15"/>
      <c r="AB636" s="8">
        <v>0.17851168</v>
      </c>
      <c r="AC636" s="8">
        <v>0.3775</v>
      </c>
      <c r="AD636" s="6">
        <v>-306.17868</v>
      </c>
      <c r="AE636" s="6">
        <v>2.6726925</v>
      </c>
      <c r="AF636" s="3">
        <v>2.5541362E-4</v>
      </c>
      <c r="AG636" s="4">
        <v>10.61531</v>
      </c>
      <c r="AH636" s="4"/>
      <c r="AI636" s="7">
        <v>117.535</v>
      </c>
      <c r="AJ636" s="7">
        <v>9.03</v>
      </c>
      <c r="AK636" s="7"/>
      <c r="AL636" s="8">
        <v>-0.9994597</v>
      </c>
      <c r="AM636" s="14">
        <v>-0.45254597</v>
      </c>
    </row>
    <row r="637">
      <c r="A637" s="36" t="s">
        <v>673</v>
      </c>
      <c r="B637" s="62"/>
      <c r="C637" s="13"/>
      <c r="D637" s="3">
        <v>0.09941214</v>
      </c>
      <c r="E637" s="4">
        <v>0.088930346</v>
      </c>
      <c r="F637" s="5">
        <v>-0.21857923</v>
      </c>
      <c r="G637" s="3">
        <v>-0.019752394</v>
      </c>
      <c r="H637" s="5">
        <v>0.4072</v>
      </c>
      <c r="I637" s="5">
        <v>0.2896365</v>
      </c>
      <c r="J637" s="5">
        <v>0.14114462</v>
      </c>
      <c r="K637" s="5">
        <v>0.0955</v>
      </c>
      <c r="L637" s="6">
        <v>0.51743716</v>
      </c>
      <c r="M637" s="4">
        <v>20.6</v>
      </c>
      <c r="N637" s="5"/>
      <c r="O637" s="6">
        <v>2.7085</v>
      </c>
      <c r="P637" s="5">
        <v>0.034416087</v>
      </c>
      <c r="Q637" s="7"/>
      <c r="R637" s="5">
        <v>0.0</v>
      </c>
      <c r="S637" s="4" t="s">
        <v>39</v>
      </c>
      <c r="T637" s="5">
        <v>0.030775543</v>
      </c>
      <c r="U637" s="4"/>
      <c r="V637" s="5">
        <v>0.7611292</v>
      </c>
      <c r="W637" s="5"/>
      <c r="X637" s="5">
        <v>0.15526602</v>
      </c>
      <c r="Y637" s="5"/>
      <c r="Z637" s="6">
        <v>13.968129</v>
      </c>
      <c r="AA637" s="6"/>
      <c r="AB637" s="8">
        <v>0.7724062</v>
      </c>
      <c r="AC637" s="8">
        <v>2.1721</v>
      </c>
      <c r="AD637" s="6">
        <v>7.392993</v>
      </c>
      <c r="AE637" s="6">
        <v>13.099235</v>
      </c>
      <c r="AF637" s="3">
        <v>3.6412713E-4</v>
      </c>
      <c r="AG637" s="4">
        <v>199.74425</v>
      </c>
      <c r="AH637" s="4"/>
      <c r="AI637" s="7">
        <v>132.4</v>
      </c>
      <c r="AJ637" s="7">
        <v>160.8</v>
      </c>
      <c r="AK637" s="7"/>
      <c r="AL637" s="8">
        <v>0.15506329</v>
      </c>
      <c r="AM637" s="14">
        <v>0.04209493</v>
      </c>
    </row>
    <row r="638">
      <c r="A638" s="9" t="s">
        <v>674</v>
      </c>
      <c r="B638" s="62"/>
      <c r="C638" s="13"/>
      <c r="D638" s="3">
        <v>-0.009266485</v>
      </c>
      <c r="E638" s="4">
        <v>0.014494408</v>
      </c>
      <c r="F638" s="5">
        <v>6.0555553</v>
      </c>
      <c r="G638" s="3">
        <v>-0.4155391</v>
      </c>
      <c r="H638" s="5">
        <v>0.3472</v>
      </c>
      <c r="I638" s="5">
        <v>0.26377022</v>
      </c>
      <c r="J638" s="2" t="s">
        <v>39</v>
      </c>
      <c r="K638" s="5">
        <v>0.0834</v>
      </c>
      <c r="L638" s="6">
        <v>614.94415</v>
      </c>
      <c r="M638" s="4">
        <v>2.356</v>
      </c>
      <c r="N638" s="5"/>
      <c r="O638" s="6">
        <v>52.15235</v>
      </c>
      <c r="P638" s="5">
        <v>0.00107495</v>
      </c>
      <c r="Q638" s="7"/>
      <c r="R638" s="5">
        <v>0.0</v>
      </c>
      <c r="S638" s="4">
        <v>1.061</v>
      </c>
      <c r="T638" s="5">
        <v>0.014749837</v>
      </c>
      <c r="U638" s="4"/>
      <c r="V638" s="5">
        <v>0.26369396</v>
      </c>
      <c r="W638" s="5"/>
      <c r="X638" s="5">
        <v>0.015472709</v>
      </c>
      <c r="Y638" s="2"/>
      <c r="Z638" s="6">
        <v>40.016315</v>
      </c>
      <c r="AA638" s="6"/>
      <c r="AB638" s="8">
        <v>0.882488</v>
      </c>
      <c r="AC638" s="8">
        <v>0.5925</v>
      </c>
      <c r="AD638" s="15"/>
      <c r="AE638" s="6">
        <v>15.37876</v>
      </c>
      <c r="AF638" s="3">
        <v>0.0</v>
      </c>
      <c r="AG638" s="4">
        <v>25.41036</v>
      </c>
      <c r="AH638" s="4"/>
      <c r="AI638" s="7">
        <v>60.533</v>
      </c>
      <c r="AJ638" s="7">
        <v>43.81</v>
      </c>
      <c r="AK638" s="7"/>
      <c r="AL638" s="8" t="s">
        <v>39</v>
      </c>
      <c r="AM638" s="2" t="s">
        <v>39</v>
      </c>
    </row>
    <row r="639">
      <c r="A639" s="9" t="s">
        <v>675</v>
      </c>
      <c r="B639" s="62"/>
      <c r="C639" s="13"/>
      <c r="D639" s="3">
        <v>0.4392071</v>
      </c>
      <c r="E639" s="4">
        <v>-0.014763113</v>
      </c>
      <c r="F639" s="5">
        <v>-2.5650225</v>
      </c>
      <c r="G639" s="3">
        <v>0.36369967</v>
      </c>
      <c r="H639" s="5">
        <v>0.3017</v>
      </c>
      <c r="I639" s="5">
        <v>0.19320938</v>
      </c>
      <c r="J639" s="5">
        <v>0.08977814</v>
      </c>
      <c r="K639" s="5">
        <v>-0.0062</v>
      </c>
      <c r="L639" s="6">
        <v>-17.940989</v>
      </c>
      <c r="M639" s="4">
        <v>1.741</v>
      </c>
      <c r="N639" s="5"/>
      <c r="O639" s="6">
        <v>5182.6665</v>
      </c>
      <c r="P639" s="5">
        <v>0.025464835</v>
      </c>
      <c r="Q639" s="7"/>
      <c r="R639" s="5">
        <v>0.0</v>
      </c>
      <c r="S639" s="4">
        <v>2.83</v>
      </c>
      <c r="T639" s="5">
        <v>0.12311842</v>
      </c>
      <c r="U639" s="4"/>
      <c r="V639" s="5">
        <v>0.19161317</v>
      </c>
      <c r="W639" s="5"/>
      <c r="X639" s="5">
        <v>-0.03501204</v>
      </c>
      <c r="Y639" s="5"/>
      <c r="Z639" s="6"/>
      <c r="AA639" s="6"/>
      <c r="AB639" s="8">
        <v>0.53608584</v>
      </c>
      <c r="AC639" s="8">
        <v>1.1975</v>
      </c>
      <c r="AD639" s="6">
        <v>6.9267073</v>
      </c>
      <c r="AE639" s="6">
        <v>7.953181</v>
      </c>
      <c r="AF639" s="3">
        <v>0.0</v>
      </c>
      <c r="AG639" s="4">
        <v>11.936488</v>
      </c>
      <c r="AH639" s="4"/>
      <c r="AI639" s="7">
        <v>49.018</v>
      </c>
      <c r="AJ639" s="7">
        <v>23.64</v>
      </c>
      <c r="AK639" s="7"/>
      <c r="AL639" s="8">
        <v>-0.15902399</v>
      </c>
      <c r="AM639" s="2" t="s">
        <v>39</v>
      </c>
    </row>
    <row r="640">
      <c r="A640" s="9" t="s">
        <v>676</v>
      </c>
      <c r="B640" s="62"/>
      <c r="C640" s="13"/>
      <c r="D640" s="3">
        <v>0.0011495521</v>
      </c>
      <c r="E640" s="4">
        <v>-0.0015219755</v>
      </c>
      <c r="F640" s="5">
        <v>-1.0309148</v>
      </c>
      <c r="G640" s="3">
        <v>-0.5967428</v>
      </c>
      <c r="H640" s="5">
        <v>0.3086</v>
      </c>
      <c r="I640" s="5">
        <v>0.20376186</v>
      </c>
      <c r="J640" s="5">
        <v>0.12170798</v>
      </c>
      <c r="K640" s="5">
        <v>0.1049</v>
      </c>
      <c r="L640" s="6">
        <v>86.48785</v>
      </c>
      <c r="M640" s="4">
        <v>-1.094</v>
      </c>
      <c r="N640" s="5"/>
      <c r="O640" s="6">
        <v>16.3603</v>
      </c>
      <c r="P640" s="5">
        <v>0.0044971835</v>
      </c>
      <c r="Q640" s="7"/>
      <c r="R640" s="5">
        <v>0.0</v>
      </c>
      <c r="S640" s="4">
        <v>0.028</v>
      </c>
      <c r="T640" s="5">
        <v>0.0012593892</v>
      </c>
      <c r="U640" s="4"/>
      <c r="V640" s="5">
        <v>1.9732665</v>
      </c>
      <c r="W640" s="5"/>
      <c r="X640" s="5">
        <v>-0.081871346</v>
      </c>
      <c r="Y640" s="5"/>
      <c r="Z640" s="15"/>
      <c r="AA640" s="6"/>
      <c r="AB640" s="8">
        <v>0.86384076</v>
      </c>
      <c r="AC640" s="8">
        <v>46.7986</v>
      </c>
      <c r="AD640" s="6">
        <v>7.403887</v>
      </c>
      <c r="AE640" s="6">
        <v>-52.199432</v>
      </c>
      <c r="AF640" s="3">
        <v>0.0</v>
      </c>
      <c r="AG640" s="4">
        <v>56.02</v>
      </c>
      <c r="AH640" s="4"/>
      <c r="AI640" s="7" t="s">
        <v>39</v>
      </c>
      <c r="AJ640" s="7">
        <v>64.39</v>
      </c>
      <c r="AK640" s="7"/>
      <c r="AL640" s="8">
        <v>0.17040971</v>
      </c>
      <c r="AM640" s="14">
        <v>-0.022918615</v>
      </c>
    </row>
    <row r="641">
      <c r="A641" s="9" t="s">
        <v>677</v>
      </c>
      <c r="B641" s="62"/>
      <c r="C641" s="13"/>
      <c r="D641" s="3">
        <v>0.12563612</v>
      </c>
      <c r="E641" s="4">
        <v>0.119389735</v>
      </c>
      <c r="F641" s="5">
        <v>-0.22630778</v>
      </c>
      <c r="G641" s="3">
        <v>-0.082442746</v>
      </c>
      <c r="H641" s="5">
        <v>0.7291</v>
      </c>
      <c r="I641" s="5">
        <v>0.48763022</v>
      </c>
      <c r="J641" s="5">
        <v>0.24182749</v>
      </c>
      <c r="K641" s="5">
        <v>0.1795</v>
      </c>
      <c r="L641" s="6">
        <v>7.2031417</v>
      </c>
      <c r="M641" s="4">
        <v>-5.853</v>
      </c>
      <c r="N641" s="5"/>
      <c r="O641" s="6">
        <v>52.15235</v>
      </c>
      <c r="P641" s="5">
        <v>0.0064914925</v>
      </c>
      <c r="Q641" s="7"/>
      <c r="R641" s="5">
        <v>0.0</v>
      </c>
      <c r="S641" s="4">
        <v>11.274</v>
      </c>
      <c r="T641" s="5">
        <v>0.03985182</v>
      </c>
      <c r="U641" s="4"/>
      <c r="V641" s="5">
        <v>0.4874762</v>
      </c>
      <c r="W641" s="5"/>
      <c r="X641" s="5">
        <v>0.0698527</v>
      </c>
      <c r="Y641" s="5"/>
      <c r="Z641" s="6">
        <v>2.7217836</v>
      </c>
      <c r="AA641" s="6"/>
      <c r="AB641" s="8">
        <v>0.22443329</v>
      </c>
      <c r="AC641" s="8">
        <v>0.1931</v>
      </c>
      <c r="AD641" s="6">
        <v>3.3076406</v>
      </c>
      <c r="AE641" s="6">
        <v>-19.389227</v>
      </c>
      <c r="AF641" s="3">
        <v>5.473667E-4</v>
      </c>
      <c r="AG641" s="4">
        <v>32.34</v>
      </c>
      <c r="AH641" s="4"/>
      <c r="AI641" s="7" t="s">
        <v>39</v>
      </c>
      <c r="AJ641" s="7">
        <v>97.99</v>
      </c>
      <c r="AK641" s="7"/>
      <c r="AL641" s="8">
        <v>-0.30476192</v>
      </c>
      <c r="AM641" s="14">
        <v>0.019120153</v>
      </c>
    </row>
    <row r="642">
      <c r="A642" s="9" t="s">
        <v>678</v>
      </c>
      <c r="B642" s="62"/>
      <c r="C642" s="13"/>
      <c r="D642" s="3">
        <v>0.052913435</v>
      </c>
      <c r="E642" s="4">
        <v>0.06657555</v>
      </c>
      <c r="F642" s="5">
        <v>-0.116959065</v>
      </c>
      <c r="G642" s="3">
        <v>0.53017426</v>
      </c>
      <c r="H642" s="5">
        <v>0.1197</v>
      </c>
      <c r="I642" s="5">
        <v>0.0</v>
      </c>
      <c r="J642" s="5">
        <v>0.16768666</v>
      </c>
      <c r="K642" s="5">
        <v>0.1163</v>
      </c>
      <c r="L642" s="6">
        <v>-3.7685628</v>
      </c>
      <c r="M642" s="4">
        <v>11.5</v>
      </c>
      <c r="N642" s="5"/>
      <c r="O642" s="6">
        <v>3.8356807</v>
      </c>
      <c r="P642" s="5">
        <v>0.05507956</v>
      </c>
      <c r="Q642" s="7"/>
      <c r="R642" s="5">
        <v>0.0</v>
      </c>
      <c r="S642" s="4" t="s">
        <v>39</v>
      </c>
      <c r="T642" s="5">
        <v>0.078937925</v>
      </c>
      <c r="U642" s="4"/>
      <c r="V642" s="5">
        <v>0.958457</v>
      </c>
      <c r="W642" s="5"/>
      <c r="X642" s="5">
        <v>0.2240356</v>
      </c>
      <c r="Y642" s="5"/>
      <c r="Z642" s="6">
        <v>10.686574</v>
      </c>
      <c r="AA642" s="6"/>
      <c r="AB642" s="8">
        <v>0.65837324</v>
      </c>
      <c r="AC642" s="8">
        <v>2.7527</v>
      </c>
      <c r="AD642" s="6">
        <v>5.4979873</v>
      </c>
      <c r="AE642" s="6">
        <v>19.649328</v>
      </c>
      <c r="AF642" s="3">
        <v>5.4632514E-5</v>
      </c>
      <c r="AG642" s="4">
        <v>185.53</v>
      </c>
      <c r="AH642" s="4"/>
      <c r="AI642" s="7" t="s">
        <v>39</v>
      </c>
      <c r="AJ642" s="7">
        <v>226.81</v>
      </c>
      <c r="AK642" s="7"/>
      <c r="AL642" s="8">
        <v>0.0123152705</v>
      </c>
      <c r="AM642" s="14">
        <v>0.16563262</v>
      </c>
    </row>
    <row r="643">
      <c r="A643" s="9" t="s">
        <v>679</v>
      </c>
      <c r="B643" s="62"/>
      <c r="C643" s="13"/>
      <c r="D643" s="3">
        <v>-0.02181011</v>
      </c>
      <c r="E643" s="4">
        <v>-0.058228105</v>
      </c>
      <c r="F643" s="5">
        <v>0.10433387</v>
      </c>
      <c r="G643" s="3">
        <v>-0.1734152</v>
      </c>
      <c r="H643" s="5">
        <v>0.2427</v>
      </c>
      <c r="I643" s="5">
        <v>0.0012695238</v>
      </c>
      <c r="J643" s="5">
        <v>0.024313303</v>
      </c>
      <c r="K643" s="5">
        <v>-0.0076</v>
      </c>
      <c r="L643" s="6">
        <v>-1.2083061</v>
      </c>
      <c r="M643" s="4">
        <v>81.6</v>
      </c>
      <c r="N643" s="5"/>
      <c r="O643" s="6">
        <v>7.2669</v>
      </c>
      <c r="P643" s="5">
        <v>0.0065399706</v>
      </c>
      <c r="Q643" s="7"/>
      <c r="R643" s="5">
        <v>0.0</v>
      </c>
      <c r="S643" s="4">
        <v>81.7</v>
      </c>
      <c r="T643" s="5">
        <v>0.06461563</v>
      </c>
      <c r="U643" s="4"/>
      <c r="V643" s="5">
        <v>3.5462525</v>
      </c>
      <c r="W643" s="5"/>
      <c r="X643" s="5">
        <v>-0.46455097</v>
      </c>
      <c r="Y643" s="5"/>
      <c r="Z643" s="15"/>
      <c r="AA643" s="15"/>
      <c r="AB643" s="8">
        <v>0.044954985</v>
      </c>
      <c r="AC643" s="8">
        <v>0.7699</v>
      </c>
      <c r="AD643" s="6">
        <v>10.159114</v>
      </c>
      <c r="AE643" s="6">
        <v>7.8683333</v>
      </c>
      <c r="AF643" s="3">
        <v>0.0</v>
      </c>
      <c r="AG643" s="4">
        <v>116.85599</v>
      </c>
      <c r="AH643" s="4"/>
      <c r="AI643" s="7">
        <v>10.28</v>
      </c>
      <c r="AJ643" s="7">
        <v>1181.56</v>
      </c>
      <c r="AK643" s="7"/>
      <c r="AL643" s="8">
        <v>-0.05105105</v>
      </c>
      <c r="AM643" s="14">
        <v>0.23474556</v>
      </c>
    </row>
    <row r="644">
      <c r="A644" s="9" t="s">
        <v>680</v>
      </c>
      <c r="B644" s="62"/>
      <c r="C644" s="13"/>
      <c r="D644" s="2" t="s">
        <v>39</v>
      </c>
      <c r="E644" s="4">
        <v>0.07871297</v>
      </c>
      <c r="F644" s="5">
        <v>-5.0564137</v>
      </c>
      <c r="G644" s="3">
        <v>-0.5260767</v>
      </c>
      <c r="H644" s="5">
        <v>0.1694</v>
      </c>
      <c r="I644" s="2" t="s">
        <v>39</v>
      </c>
      <c r="J644" s="2" t="s">
        <v>39</v>
      </c>
      <c r="K644" s="5">
        <v>-0.2687</v>
      </c>
      <c r="L644" s="6" t="s">
        <v>39</v>
      </c>
      <c r="M644" s="4">
        <v>-1.383</v>
      </c>
      <c r="N644" s="5"/>
      <c r="O644" s="6">
        <v>52.15235</v>
      </c>
      <c r="P644" s="2" t="s">
        <v>39</v>
      </c>
      <c r="Q644" s="7"/>
      <c r="R644" s="2" t="s">
        <v>39</v>
      </c>
      <c r="S644" s="4" t="s">
        <v>39</v>
      </c>
      <c r="T644" s="5">
        <v>0.072722554</v>
      </c>
      <c r="U644" s="4"/>
      <c r="V644" s="5">
        <v>-0.073500425</v>
      </c>
      <c r="W644" s="5"/>
      <c r="X644" s="5">
        <v>0.29451707</v>
      </c>
      <c r="Y644" s="2"/>
      <c r="Z644" s="6">
        <v>1.737097</v>
      </c>
      <c r="AA644" s="15"/>
      <c r="AB644" s="27"/>
      <c r="AC644" s="8">
        <v>0.5302</v>
      </c>
      <c r="AD644" s="15"/>
      <c r="AE644" s="6">
        <v>-35.035038</v>
      </c>
      <c r="AF644" s="3">
        <v>0.0</v>
      </c>
      <c r="AG644" s="4">
        <v>56.58246</v>
      </c>
      <c r="AH644" s="4"/>
      <c r="AI644" s="7">
        <v>14.268</v>
      </c>
      <c r="AJ644" s="7">
        <v>413.82</v>
      </c>
      <c r="AK644" s="7"/>
      <c r="AL644" s="8" t="s">
        <v>39</v>
      </c>
      <c r="AM644" s="2" t="s">
        <v>39</v>
      </c>
    </row>
    <row r="645">
      <c r="A645" s="9" t="s">
        <v>681</v>
      </c>
      <c r="B645" s="61"/>
      <c r="C645" s="29"/>
      <c r="D645" s="30">
        <v>0.12687203</v>
      </c>
      <c r="E645" s="16">
        <v>0.49973023</v>
      </c>
      <c r="F645" s="20">
        <v>0.05430916</v>
      </c>
      <c r="G645" s="30">
        <v>0.08159194</v>
      </c>
      <c r="H645" s="20">
        <v>0.5856</v>
      </c>
      <c r="I645" s="20">
        <v>0.0</v>
      </c>
      <c r="J645" s="19" t="s">
        <v>39</v>
      </c>
      <c r="K645" s="20">
        <v>0.1338</v>
      </c>
      <c r="L645" s="21">
        <v>0.50648904</v>
      </c>
      <c r="M645" s="16">
        <v>4.573</v>
      </c>
      <c r="N645" s="48"/>
      <c r="O645" s="21">
        <v>2.7058</v>
      </c>
      <c r="P645" s="48">
        <v>0.027448159</v>
      </c>
      <c r="Q645" s="22"/>
      <c r="R645" s="48">
        <v>0.0</v>
      </c>
      <c r="S645" s="16" t="s">
        <v>39</v>
      </c>
      <c r="T645" s="48">
        <v>0.050416294</v>
      </c>
      <c r="U645" s="16"/>
      <c r="V645" s="48">
        <v>0.38634378</v>
      </c>
      <c r="W645" s="20"/>
      <c r="X645" s="20">
        <v>0.1156913</v>
      </c>
      <c r="Y645" s="19"/>
      <c r="Z645" s="21">
        <v>12.639799</v>
      </c>
      <c r="AA645" s="21"/>
      <c r="AB645" s="23">
        <v>1.0587267</v>
      </c>
      <c r="AC645" s="23">
        <v>1.5048</v>
      </c>
      <c r="AD645" s="32"/>
      <c r="AE645" s="21">
        <v>77.67034</v>
      </c>
      <c r="AF645" s="30">
        <v>2.6693055E-4</v>
      </c>
      <c r="AG645" s="16">
        <v>289.11</v>
      </c>
      <c r="AH645" s="16"/>
      <c r="AI645" s="22" t="s">
        <v>39</v>
      </c>
      <c r="AJ645" s="22">
        <v>44.48</v>
      </c>
      <c r="AK645" s="64"/>
      <c r="AL645" s="19" t="s">
        <v>39</v>
      </c>
      <c r="AM645" s="19" t="s">
        <v>39</v>
      </c>
      <c r="AN645" s="24"/>
      <c r="AO645" s="24"/>
      <c r="AP645" s="24"/>
      <c r="AQ645" s="24"/>
      <c r="AR645" s="24"/>
      <c r="AS645" s="24"/>
      <c r="AT645" s="24"/>
    </row>
    <row r="646">
      <c r="A646" s="9" t="s">
        <v>682</v>
      </c>
      <c r="B646" s="62"/>
      <c r="C646" s="13"/>
      <c r="D646" s="3">
        <v>0.48788524</v>
      </c>
      <c r="E646" s="4">
        <v>0.24916078</v>
      </c>
      <c r="F646" s="5">
        <v>1.0466435</v>
      </c>
      <c r="G646" s="3">
        <v>0.3736869</v>
      </c>
      <c r="H646" s="5">
        <v>0.6636</v>
      </c>
      <c r="I646" s="5">
        <v>0.38464966</v>
      </c>
      <c r="J646" s="5">
        <v>0.3450978</v>
      </c>
      <c r="K646" s="5">
        <v>0.2679</v>
      </c>
      <c r="L646" s="6">
        <v>1.2474151</v>
      </c>
      <c r="M646" s="4">
        <v>20.827</v>
      </c>
      <c r="N646" s="49"/>
      <c r="O646" s="6">
        <v>52.15235</v>
      </c>
      <c r="P646" s="49">
        <v>0.0042461003</v>
      </c>
      <c r="Q646" s="7"/>
      <c r="R646" s="49">
        <v>0.0</v>
      </c>
      <c r="S646" s="4" t="s">
        <v>39</v>
      </c>
      <c r="T646" s="49">
        <v>0.035528254</v>
      </c>
      <c r="U646" s="4"/>
      <c r="V646" s="49">
        <v>0.10082929</v>
      </c>
      <c r="W646" s="5"/>
      <c r="X646" s="5">
        <v>0.107092775</v>
      </c>
      <c r="Y646" s="5"/>
      <c r="Z646" s="6">
        <v>20.629898</v>
      </c>
      <c r="AA646" s="6"/>
      <c r="AB646" s="8">
        <v>4.056515</v>
      </c>
      <c r="AC646" s="8">
        <v>2.1835</v>
      </c>
      <c r="AD646" s="6">
        <v>12.291147</v>
      </c>
      <c r="AE646" s="6">
        <v>16.451736</v>
      </c>
      <c r="AF646" s="3">
        <v>3.495748E-4</v>
      </c>
      <c r="AG646" s="4">
        <v>323.8602</v>
      </c>
      <c r="AH646" s="4"/>
      <c r="AI646" s="7">
        <v>508.83</v>
      </c>
      <c r="AJ646" s="7">
        <v>63.75</v>
      </c>
      <c r="AK646" s="14"/>
      <c r="AL646" s="14">
        <v>1.1420778</v>
      </c>
      <c r="AM646" s="14">
        <v>0.41530105</v>
      </c>
    </row>
    <row r="647">
      <c r="A647" s="9" t="s">
        <v>683</v>
      </c>
      <c r="B647" s="62"/>
      <c r="C647" s="11"/>
      <c r="D647" s="2" t="s">
        <v>39</v>
      </c>
      <c r="E647" s="4">
        <v>0.19857147</v>
      </c>
      <c r="F647" s="2" t="s">
        <v>39</v>
      </c>
      <c r="G647" s="2" t="s">
        <v>39</v>
      </c>
      <c r="H647" s="2" t="s">
        <v>39</v>
      </c>
      <c r="I647" s="2">
        <v>1.4596585</v>
      </c>
      <c r="J647" s="2">
        <v>0.6073441</v>
      </c>
      <c r="K647" s="2">
        <v>0.54740214</v>
      </c>
      <c r="L647" s="6" t="s">
        <v>39</v>
      </c>
      <c r="M647" s="4">
        <v>70.683</v>
      </c>
      <c r="N647" s="2"/>
      <c r="O647" s="6" t="s">
        <v>39</v>
      </c>
      <c r="P647" s="2">
        <v>0.012427406</v>
      </c>
      <c r="Q647" s="7"/>
      <c r="R647" s="2">
        <v>0.0</v>
      </c>
      <c r="S647" s="4">
        <v>27.423</v>
      </c>
      <c r="T647" s="2">
        <v>0.16780482</v>
      </c>
      <c r="U647" s="4"/>
      <c r="V647" s="2">
        <v>-0.13760982</v>
      </c>
      <c r="W647" s="2"/>
      <c r="X647" s="2">
        <v>1.1977347</v>
      </c>
      <c r="Y647" s="2"/>
      <c r="Z647" s="6">
        <v>6.9964857</v>
      </c>
      <c r="AA647" s="6"/>
      <c r="AB647" s="8">
        <v>3.4207878</v>
      </c>
      <c r="AC647" s="8">
        <v>8.516</v>
      </c>
      <c r="AD647" s="6">
        <v>5.5398808</v>
      </c>
      <c r="AE647" s="6">
        <v>5.50806</v>
      </c>
      <c r="AF647" s="2">
        <v>0.0</v>
      </c>
      <c r="AG647" s="4">
        <v>395.8262</v>
      </c>
      <c r="AH647" s="4"/>
      <c r="AI647" s="7">
        <v>157.035</v>
      </c>
      <c r="AJ647" s="7">
        <v>284.91</v>
      </c>
      <c r="AK647" s="2"/>
      <c r="AL647" s="2" t="s">
        <v>39</v>
      </c>
      <c r="AM647" s="2" t="s">
        <v>39</v>
      </c>
    </row>
    <row r="648">
      <c r="A648" s="9" t="s">
        <v>684</v>
      </c>
      <c r="B648" s="62"/>
      <c r="C648" s="13"/>
      <c r="D648" s="3">
        <v>-0.019404313</v>
      </c>
      <c r="E648" s="4">
        <v>-0.6116862</v>
      </c>
      <c r="F648" s="5">
        <v>-6.7344084</v>
      </c>
      <c r="G648" s="3">
        <v>0.12314098</v>
      </c>
      <c r="H648" s="5">
        <v>0.8885</v>
      </c>
      <c r="I648" s="5">
        <v>0.2443315</v>
      </c>
      <c r="J648" s="2" t="s">
        <v>39</v>
      </c>
      <c r="K648" s="5">
        <v>0.1014</v>
      </c>
      <c r="L648" s="6">
        <v>3.0168433</v>
      </c>
      <c r="M648" s="4">
        <v>-80.66</v>
      </c>
      <c r="N648" s="49"/>
      <c r="O648" s="6">
        <v>52.15235</v>
      </c>
      <c r="P648" s="49">
        <v>0.0028222657</v>
      </c>
      <c r="Q648" s="7"/>
      <c r="R648" s="49">
        <v>0.0</v>
      </c>
      <c r="S648" s="4">
        <v>8.865</v>
      </c>
      <c r="T648" s="49">
        <v>0.0198964</v>
      </c>
      <c r="U648" s="4"/>
      <c r="V648" s="49">
        <v>0.51849264</v>
      </c>
      <c r="W648" s="5"/>
      <c r="X648" s="5">
        <v>-0.6375186</v>
      </c>
      <c r="Y648" s="2"/>
      <c r="Z648" s="15"/>
      <c r="AA648" s="6"/>
      <c r="AB648" s="8">
        <v>-0.28013447</v>
      </c>
      <c r="AC648" s="8">
        <v>0.2009</v>
      </c>
      <c r="AD648" s="15"/>
      <c r="AE648" s="6">
        <v>-0.98868454</v>
      </c>
      <c r="AF648" s="3">
        <v>0.001118375</v>
      </c>
      <c r="AG648" s="4">
        <v>10.171036</v>
      </c>
      <c r="AH648" s="4"/>
      <c r="AI648" s="7">
        <v>10.168</v>
      </c>
      <c r="AJ648" s="7">
        <v>119.2</v>
      </c>
      <c r="AK648" s="2"/>
      <c r="AL648" s="2" t="s">
        <v>39</v>
      </c>
      <c r="AM648" s="2" t="s">
        <v>39</v>
      </c>
    </row>
    <row r="649">
      <c r="A649" s="9" t="s">
        <v>685</v>
      </c>
      <c r="B649" s="62"/>
      <c r="C649" s="13"/>
      <c r="D649" s="3">
        <v>0.29102892</v>
      </c>
      <c r="E649" s="4">
        <v>0.042101074</v>
      </c>
      <c r="F649" s="5">
        <v>3.1818182</v>
      </c>
      <c r="G649" s="2" t="s">
        <v>39</v>
      </c>
      <c r="H649" s="5">
        <v>0.8195271</v>
      </c>
      <c r="I649" s="5">
        <v>0.5961861</v>
      </c>
      <c r="J649" s="5">
        <v>0.34889397</v>
      </c>
      <c r="K649" s="5">
        <v>0.2485</v>
      </c>
      <c r="L649" s="6">
        <v>-42.386127</v>
      </c>
      <c r="M649" s="4">
        <v>2.188</v>
      </c>
      <c r="N649" s="49"/>
      <c r="O649" s="6">
        <v>52.15235</v>
      </c>
      <c r="P649" s="49">
        <v>0.0085430965</v>
      </c>
      <c r="Q649" s="7"/>
      <c r="R649" s="49">
        <v>0.0</v>
      </c>
      <c r="S649" s="4">
        <v>2.24</v>
      </c>
      <c r="T649" s="49">
        <v>0.15873016</v>
      </c>
      <c r="U649" s="4"/>
      <c r="V649" s="49">
        <v>-0.026858091</v>
      </c>
      <c r="W649" s="5"/>
      <c r="X649" s="5">
        <v>0.1033304</v>
      </c>
      <c r="Y649" s="5"/>
      <c r="Z649" s="6">
        <v>16.627386</v>
      </c>
      <c r="AA649" s="6"/>
      <c r="AB649" s="8">
        <v>2.6837184</v>
      </c>
      <c r="AC649" s="8">
        <v>1.6568</v>
      </c>
      <c r="AD649" s="6">
        <v>7.57183</v>
      </c>
      <c r="AE649" s="6">
        <v>7.914431</v>
      </c>
      <c r="AF649" s="3">
        <v>1.450237E-4</v>
      </c>
      <c r="AG649" s="4">
        <v>17.591776</v>
      </c>
      <c r="AH649" s="4"/>
      <c r="AI649" s="7">
        <v>65.03</v>
      </c>
      <c r="AJ649" s="7">
        <v>25.13</v>
      </c>
      <c r="AK649" s="14"/>
      <c r="AL649" s="14">
        <v>8.221774</v>
      </c>
      <c r="AM649" s="2" t="s">
        <v>39</v>
      </c>
    </row>
    <row r="650">
      <c r="A650" s="9" t="s">
        <v>686</v>
      </c>
      <c r="B650" s="62"/>
      <c r="C650" s="13"/>
      <c r="D650" s="3">
        <v>0.15668583</v>
      </c>
      <c r="E650" s="4">
        <v>-0.010794653</v>
      </c>
      <c r="F650" s="5">
        <v>-1.254902</v>
      </c>
      <c r="G650" s="3">
        <v>-0.61976606</v>
      </c>
      <c r="H650" s="5">
        <v>0.9742</v>
      </c>
      <c r="I650" s="5">
        <v>1.0099404</v>
      </c>
      <c r="J650" s="2" t="s">
        <v>39</v>
      </c>
      <c r="K650" s="5">
        <v>-0.004</v>
      </c>
      <c r="L650" s="6">
        <v>-141.83904</v>
      </c>
      <c r="M650" s="4">
        <v>14.6</v>
      </c>
      <c r="N650" s="49"/>
      <c r="O650" s="6">
        <v>52.15235</v>
      </c>
      <c r="P650" s="49">
        <v>0.041749503</v>
      </c>
      <c r="Q650" s="7"/>
      <c r="R650" s="49">
        <v>0.0</v>
      </c>
      <c r="S650" s="4" t="s">
        <v>39</v>
      </c>
      <c r="T650" s="49">
        <v>0.31058672</v>
      </c>
      <c r="U650" s="4"/>
      <c r="V650" s="49">
        <v>-0.87788016</v>
      </c>
      <c r="W650" s="5"/>
      <c r="X650" s="5">
        <v>-0.029953917</v>
      </c>
      <c r="Y650" s="2"/>
      <c r="Z650" s="15"/>
      <c r="AA650" s="6"/>
      <c r="AB650" s="8">
        <v>0.05925684</v>
      </c>
      <c r="AC650" s="8">
        <v>0.0755</v>
      </c>
      <c r="AD650" s="15"/>
      <c r="AE650" s="6">
        <v>-2.405437</v>
      </c>
      <c r="AF650" s="3">
        <v>0.0</v>
      </c>
      <c r="AG650" s="4">
        <v>3.28</v>
      </c>
      <c r="AH650" s="4"/>
      <c r="AI650" s="7" t="s">
        <v>39</v>
      </c>
      <c r="AJ650" s="7">
        <v>120.43</v>
      </c>
      <c r="AK650" s="2"/>
      <c r="AL650" s="2" t="s">
        <v>39</v>
      </c>
      <c r="AM650" s="2" t="s">
        <v>39</v>
      </c>
    </row>
    <row r="651">
      <c r="A651" s="9" t="s">
        <v>687</v>
      </c>
      <c r="B651" s="61"/>
      <c r="C651" s="29"/>
      <c r="D651" s="30">
        <v>0.05267121</v>
      </c>
      <c r="E651" s="16">
        <v>1.4529579</v>
      </c>
      <c r="F651" s="48">
        <v>-0.06327006</v>
      </c>
      <c r="G651" s="30">
        <v>0.014213076</v>
      </c>
      <c r="H651" s="20">
        <v>0.9086</v>
      </c>
      <c r="I651" s="20">
        <v>0.1632122</v>
      </c>
      <c r="J651" s="20">
        <v>0.7751228</v>
      </c>
      <c r="K651" s="20">
        <v>0.7551</v>
      </c>
      <c r="L651" s="21">
        <v>0.9810475</v>
      </c>
      <c r="M651" s="16">
        <v>7.0126</v>
      </c>
      <c r="N651" s="20"/>
      <c r="O651" s="21">
        <v>1.8377</v>
      </c>
      <c r="P651" s="20">
        <v>0.001463113</v>
      </c>
      <c r="Q651" s="22"/>
      <c r="R651" s="20">
        <v>0.0</v>
      </c>
      <c r="S651" s="16">
        <v>5.0793</v>
      </c>
      <c r="T651" s="20">
        <v>0.39485314</v>
      </c>
      <c r="U651" s="16"/>
      <c r="V651" s="20">
        <v>-0.43970075</v>
      </c>
      <c r="W651" s="20"/>
      <c r="X651" s="48">
        <v>0.6565637</v>
      </c>
      <c r="Y651" s="48"/>
      <c r="Z651" s="21">
        <v>13.088947</v>
      </c>
      <c r="AA651" s="21"/>
      <c r="AB651" s="23">
        <v>7.5688543</v>
      </c>
      <c r="AC651" s="23">
        <v>8.1414</v>
      </c>
      <c r="AD651" s="21">
        <v>9.265132</v>
      </c>
      <c r="AE651" s="21">
        <v>13.431971</v>
      </c>
      <c r="AF651" s="30">
        <v>8.970857E-4</v>
      </c>
      <c r="AG651" s="16">
        <v>99.27233</v>
      </c>
      <c r="AH651" s="16"/>
      <c r="AI651" s="22">
        <v>1750.83</v>
      </c>
      <c r="AJ651" s="22">
        <v>5.22</v>
      </c>
      <c r="AK651" s="22"/>
      <c r="AL651" s="34">
        <v>-0.036971744</v>
      </c>
      <c r="AM651" s="34">
        <v>0.050460335</v>
      </c>
      <c r="AN651" s="24"/>
      <c r="AO651" s="24"/>
      <c r="AP651" s="24"/>
      <c r="AQ651" s="24"/>
      <c r="AR651" s="24"/>
      <c r="AS651" s="24"/>
      <c r="AT651" s="24"/>
    </row>
    <row r="652">
      <c r="A652" s="9" t="s">
        <v>688</v>
      </c>
      <c r="B652" s="62"/>
      <c r="C652" s="13"/>
      <c r="D652" s="3">
        <v>-0.03500037</v>
      </c>
      <c r="E652" s="4">
        <v>-0.42777726</v>
      </c>
      <c r="F652" s="49">
        <v>0.2768988</v>
      </c>
      <c r="G652" s="3">
        <v>0.34812504</v>
      </c>
      <c r="H652" s="5">
        <v>0.7997</v>
      </c>
      <c r="I652" s="5">
        <v>1.4812168</v>
      </c>
      <c r="J652" s="5">
        <v>-1.4308085</v>
      </c>
      <c r="K652" s="5">
        <v>-1.5565</v>
      </c>
      <c r="L652" s="6">
        <v>-0.6312454</v>
      </c>
      <c r="M652" s="4">
        <v>-41.226</v>
      </c>
      <c r="N652" s="5"/>
      <c r="O652" s="6">
        <v>0.7657</v>
      </c>
      <c r="P652" s="5">
        <v>0.048926465</v>
      </c>
      <c r="Q652" s="7"/>
      <c r="R652" s="5">
        <v>0.64214534</v>
      </c>
      <c r="S652" s="4" t="s">
        <v>39</v>
      </c>
      <c r="T652" s="5">
        <v>0.060770296</v>
      </c>
      <c r="U652" s="4"/>
      <c r="V652" s="5">
        <v>-0.072</v>
      </c>
      <c r="W652" s="5"/>
      <c r="X652" s="49">
        <v>-0.25311884</v>
      </c>
      <c r="Y652" s="49"/>
      <c r="Z652" s="15"/>
      <c r="AA652" s="15"/>
      <c r="AB652" s="8">
        <v>3.9669251</v>
      </c>
      <c r="AC652" s="8">
        <v>0.7604</v>
      </c>
      <c r="AD652" s="6">
        <v>-2.5090787</v>
      </c>
      <c r="AE652" s="6">
        <v>-2.9972494</v>
      </c>
      <c r="AF652" s="3">
        <v>0.0</v>
      </c>
      <c r="AG652" s="4">
        <v>153.61058</v>
      </c>
      <c r="AH652" s="4"/>
      <c r="AI652" s="7" t="s">
        <v>39</v>
      </c>
      <c r="AJ652" s="7" t="s">
        <v>39</v>
      </c>
      <c r="AK652" s="7"/>
      <c r="AL652" s="14">
        <v>0.17163542</v>
      </c>
      <c r="AM652" s="14">
        <v>0.43067595</v>
      </c>
    </row>
    <row r="653">
      <c r="A653" s="9" t="s">
        <v>689</v>
      </c>
      <c r="B653" s="62"/>
      <c r="C653" s="13"/>
      <c r="D653" s="3">
        <v>0.16149373</v>
      </c>
      <c r="E653" s="4">
        <v>-0.0025992156</v>
      </c>
      <c r="F653" s="49">
        <v>-0.035791475</v>
      </c>
      <c r="G653" s="3">
        <v>0.15602553</v>
      </c>
      <c r="H653" s="5">
        <v>0.4767</v>
      </c>
      <c r="I653" s="5">
        <v>8.661187</v>
      </c>
      <c r="J653" s="5">
        <v>-8.885845</v>
      </c>
      <c r="K653" s="5">
        <v>-10.1132</v>
      </c>
      <c r="L653" s="6">
        <v>-0.19558167</v>
      </c>
      <c r="M653" s="4">
        <v>-7.817</v>
      </c>
      <c r="N653" s="5"/>
      <c r="O653" s="6">
        <v>2.2209</v>
      </c>
      <c r="P653" s="5">
        <v>0.22283106</v>
      </c>
      <c r="Q653" s="7"/>
      <c r="R653" s="5">
        <v>0.56164384</v>
      </c>
      <c r="S653" s="4" t="s">
        <v>39</v>
      </c>
      <c r="T653" s="5">
        <v>0.17214939</v>
      </c>
      <c r="U653" s="4"/>
      <c r="V653" s="5">
        <v>3.3324373</v>
      </c>
      <c r="W653" s="5"/>
      <c r="X653" s="49">
        <v>-9.993728</v>
      </c>
      <c r="Y653" s="49"/>
      <c r="Z653" s="15"/>
      <c r="AA653" s="15"/>
      <c r="AB653" s="8">
        <v>9.796601</v>
      </c>
      <c r="AC653" s="8">
        <v>10.1505</v>
      </c>
      <c r="AD653" s="6">
        <v>-1.4847151</v>
      </c>
      <c r="AE653" s="6">
        <v>-1.848059</v>
      </c>
      <c r="AF653" s="3">
        <v>0.0</v>
      </c>
      <c r="AG653" s="4">
        <v>10.727278</v>
      </c>
      <c r="AH653" s="4"/>
      <c r="AI653" s="7">
        <v>0.255</v>
      </c>
      <c r="AJ653" s="7">
        <v>4290.91</v>
      </c>
      <c r="AK653" s="7"/>
      <c r="AL653" s="14">
        <v>-0.13564894</v>
      </c>
      <c r="AM653" s="14">
        <v>0.118065186</v>
      </c>
    </row>
    <row r="654">
      <c r="A654" s="9" t="s">
        <v>690</v>
      </c>
      <c r="B654" s="61"/>
      <c r="C654" s="29"/>
      <c r="D654" s="30">
        <v>1.2136104</v>
      </c>
      <c r="E654" s="16">
        <v>-29.209177</v>
      </c>
      <c r="F654" s="20">
        <v>-27.365896</v>
      </c>
      <c r="G654" s="30">
        <v>0.2765248</v>
      </c>
      <c r="H654" s="20">
        <v>0.2588</v>
      </c>
      <c r="I654" s="20">
        <v>0.15672274</v>
      </c>
      <c r="J654" s="20">
        <v>-0.020031828</v>
      </c>
      <c r="K654" s="20">
        <v>-0.0199</v>
      </c>
      <c r="L654" s="21">
        <v>-0.43148616</v>
      </c>
      <c r="M654" s="16">
        <v>0.0</v>
      </c>
      <c r="N654" s="20"/>
      <c r="O654" s="21">
        <v>53.2167</v>
      </c>
      <c r="P654" s="20">
        <v>0.018802393</v>
      </c>
      <c r="Q654" s="22"/>
      <c r="R654" s="20">
        <v>0.030272648</v>
      </c>
      <c r="S654" s="16">
        <v>22.312</v>
      </c>
      <c r="T654" s="20">
        <v>0.28158206</v>
      </c>
      <c r="U654" s="16"/>
      <c r="V654" s="20">
        <v>1.028</v>
      </c>
      <c r="W654" s="20"/>
      <c r="X654" s="20">
        <v>0.1844462</v>
      </c>
      <c r="Y654" s="20"/>
      <c r="Z654" s="21"/>
      <c r="AA654" s="21"/>
      <c r="AB654" s="23">
        <v>0.01219902</v>
      </c>
      <c r="AC654" s="23">
        <v>0.026</v>
      </c>
      <c r="AD654" s="21">
        <v>-0.60898226</v>
      </c>
      <c r="AE654" s="21"/>
      <c r="AF654" s="30">
        <v>0.0</v>
      </c>
      <c r="AG654" s="16">
        <v>49.847637</v>
      </c>
      <c r="AH654" s="16"/>
      <c r="AI654" s="22">
        <v>995.83</v>
      </c>
      <c r="AJ654" s="22">
        <v>5.23</v>
      </c>
      <c r="AK654" s="34"/>
      <c r="AL654" s="34">
        <v>-6.333898</v>
      </c>
      <c r="AM654" s="34">
        <v>0.09775227</v>
      </c>
      <c r="AN654" s="24"/>
      <c r="AO654" s="24"/>
      <c r="AP654" s="24"/>
      <c r="AQ654" s="24"/>
      <c r="AR654" s="24"/>
      <c r="AS654" s="24"/>
      <c r="AT654" s="24"/>
    </row>
    <row r="655">
      <c r="A655" s="9" t="s">
        <v>691</v>
      </c>
      <c r="B655" s="62"/>
      <c r="C655" s="13"/>
      <c r="D655" s="3">
        <v>0.19083467</v>
      </c>
      <c r="E655" s="4">
        <v>0.19367497</v>
      </c>
      <c r="F655" s="5">
        <v>-0.0868398</v>
      </c>
      <c r="G655" s="3">
        <v>1.2926979</v>
      </c>
      <c r="H655" s="5">
        <v>0.4231</v>
      </c>
      <c r="I655" s="5">
        <v>0.19527495</v>
      </c>
      <c r="J655" s="5">
        <v>0.25297695</v>
      </c>
      <c r="K655" s="5">
        <v>0.1869</v>
      </c>
      <c r="L655" s="6">
        <v>0.45832238</v>
      </c>
      <c r="M655" s="4">
        <v>14.003</v>
      </c>
      <c r="N655" s="5"/>
      <c r="O655" s="6">
        <v>1.759</v>
      </c>
      <c r="P655" s="5">
        <v>0.019075358</v>
      </c>
      <c r="Q655" s="7"/>
      <c r="R655" s="5">
        <v>0.0</v>
      </c>
      <c r="S655" s="4">
        <v>17.017</v>
      </c>
      <c r="T655" s="5">
        <v>0.16176932</v>
      </c>
      <c r="U655" s="4"/>
      <c r="V655" s="5">
        <v>-0.08975214</v>
      </c>
      <c r="W655" s="5"/>
      <c r="X655" s="5">
        <v>0.21297418</v>
      </c>
      <c r="Y655" s="5"/>
      <c r="Z655" s="6">
        <v>9.913189</v>
      </c>
      <c r="AA655" s="6"/>
      <c r="AB655" s="8">
        <v>1.4764525</v>
      </c>
      <c r="AC655" s="8">
        <v>2.1442</v>
      </c>
      <c r="AD655" s="6">
        <v>5.588203</v>
      </c>
      <c r="AE655" s="6">
        <v>10.606132</v>
      </c>
      <c r="AF655" s="3">
        <v>4.7570624E-4</v>
      </c>
      <c r="AG655" s="4">
        <v>155.11166</v>
      </c>
      <c r="AH655" s="4"/>
      <c r="AI655" s="7">
        <v>192.035</v>
      </c>
      <c r="AJ655" s="7">
        <v>80.79</v>
      </c>
      <c r="AK655" s="14"/>
      <c r="AL655" s="14">
        <v>0.09681813</v>
      </c>
      <c r="AM655" s="14">
        <v>0.3169118</v>
      </c>
    </row>
    <row r="656">
      <c r="A656" s="9" t="s">
        <v>692</v>
      </c>
      <c r="B656" s="62"/>
      <c r="C656" s="13"/>
      <c r="D656" s="3">
        <v>0.17297924</v>
      </c>
      <c r="E656" s="4">
        <v>0.18612342</v>
      </c>
      <c r="F656" s="5">
        <v>-0.08375294</v>
      </c>
      <c r="G656" s="3">
        <v>0.19384532</v>
      </c>
      <c r="H656" s="5">
        <v>0.3112</v>
      </c>
      <c r="I656" s="5">
        <v>0.15976524</v>
      </c>
      <c r="J656" s="5">
        <v>0.17812957</v>
      </c>
      <c r="K656" s="5">
        <v>0.1273</v>
      </c>
      <c r="L656" s="6">
        <v>-0.94950163</v>
      </c>
      <c r="M656" s="4">
        <v>11.56</v>
      </c>
      <c r="N656" s="5"/>
      <c r="O656" s="6">
        <v>4.6072</v>
      </c>
      <c r="P656" s="5">
        <v>0.023965785</v>
      </c>
      <c r="Q656" s="7"/>
      <c r="R656" s="5">
        <v>0.0</v>
      </c>
      <c r="S656" s="4">
        <v>1.672</v>
      </c>
      <c r="T656" s="5">
        <v>0.011773985</v>
      </c>
      <c r="U656" s="4"/>
      <c r="V656" s="5">
        <v>0.2437932</v>
      </c>
      <c r="W656" s="5"/>
      <c r="X656" s="5">
        <v>0.26718873</v>
      </c>
      <c r="Y656" s="5"/>
      <c r="Z656" s="6">
        <v>7.897837</v>
      </c>
      <c r="AA656" s="6"/>
      <c r="AB656" s="8">
        <v>0.6880425</v>
      </c>
      <c r="AC656" s="8">
        <v>2.0528</v>
      </c>
      <c r="AD656" s="6">
        <v>4.3088417</v>
      </c>
      <c r="AE656" s="6">
        <v>16.64197</v>
      </c>
      <c r="AF656" s="3">
        <v>3.5542672E-4</v>
      </c>
      <c r="AG656" s="4">
        <v>172.45717</v>
      </c>
      <c r="AH656" s="4"/>
      <c r="AI656" s="7">
        <v>146.035</v>
      </c>
      <c r="AJ656" s="7">
        <v>117.32</v>
      </c>
      <c r="AK656" s="14"/>
      <c r="AL656" s="14">
        <v>0.058360595</v>
      </c>
      <c r="AM656" s="14">
        <v>0.25485957</v>
      </c>
    </row>
    <row r="657">
      <c r="A657" s="9" t="s">
        <v>693</v>
      </c>
      <c r="B657" s="62"/>
      <c r="C657" s="13"/>
      <c r="D657" s="3">
        <v>0.35732675</v>
      </c>
      <c r="E657" s="4">
        <v>0.59118456</v>
      </c>
      <c r="F657" s="5">
        <v>4.8530555</v>
      </c>
      <c r="G657" s="3">
        <v>1.011412</v>
      </c>
      <c r="H657" s="5">
        <v>0.3388</v>
      </c>
      <c r="I657" s="5">
        <v>0.24340273</v>
      </c>
      <c r="J657" s="5">
        <v>0.09270766</v>
      </c>
      <c r="K657" s="5">
        <v>0.0904</v>
      </c>
      <c r="L657" s="6">
        <v>2.2366366</v>
      </c>
      <c r="M657" s="4">
        <v>32.7</v>
      </c>
      <c r="N657" s="5"/>
      <c r="O657" s="6">
        <v>13.2594</v>
      </c>
      <c r="P657" s="5">
        <v>0.009652715</v>
      </c>
      <c r="Q657" s="7"/>
      <c r="R657" s="5">
        <v>0.0</v>
      </c>
      <c r="S657" s="4" t="s">
        <v>39</v>
      </c>
      <c r="T657" s="5">
        <v>0.067682564</v>
      </c>
      <c r="U657" s="4"/>
      <c r="V657" s="5">
        <v>1.1155885</v>
      </c>
      <c r="W657" s="5"/>
      <c r="X657" s="5">
        <v>1.1172322</v>
      </c>
      <c r="Y657" s="5"/>
      <c r="Z657" s="6">
        <v>2.4039955</v>
      </c>
      <c r="AA657" s="6"/>
      <c r="AB657" s="8">
        <v>0.08042019</v>
      </c>
      <c r="AC657" s="8">
        <v>2.5901</v>
      </c>
      <c r="AD657" s="6">
        <v>1.227769</v>
      </c>
      <c r="AE657" s="6">
        <v>10.962475</v>
      </c>
      <c r="AF657" s="3">
        <v>0.0</v>
      </c>
      <c r="AG657" s="4">
        <v>253.27293</v>
      </c>
      <c r="AH657" s="4"/>
      <c r="AI657" s="7">
        <v>146.0</v>
      </c>
      <c r="AJ657" s="7">
        <v>178.21</v>
      </c>
      <c r="AK657" s="14"/>
      <c r="AL657" s="14">
        <v>2.640536</v>
      </c>
      <c r="AM657" s="14">
        <v>0.5181904</v>
      </c>
    </row>
    <row r="658">
      <c r="A658" s="9" t="s">
        <v>694</v>
      </c>
      <c r="B658" s="62"/>
      <c r="C658" s="13"/>
      <c r="D658" s="3">
        <v>0.07604898</v>
      </c>
      <c r="E658" s="4">
        <v>0.040660128</v>
      </c>
      <c r="F658" s="5">
        <v>-2.4166667</v>
      </c>
      <c r="G658" s="3">
        <v>-0.26265478</v>
      </c>
      <c r="H658" s="5">
        <v>0.076</v>
      </c>
      <c r="I658" s="5">
        <v>0.0</v>
      </c>
      <c r="J658" s="5">
        <v>0.020990698</v>
      </c>
      <c r="K658" s="5">
        <v>0.0126</v>
      </c>
      <c r="L658" s="6">
        <v>10.875029</v>
      </c>
      <c r="M658" s="4">
        <v>4.6</v>
      </c>
      <c r="N658" s="5"/>
      <c r="O658" s="6">
        <v>7.3504</v>
      </c>
      <c r="P658" s="5">
        <v>0.0052476744</v>
      </c>
      <c r="Q658" s="7"/>
      <c r="R658" s="5">
        <v>0.0</v>
      </c>
      <c r="S658" s="4">
        <v>4.5</v>
      </c>
      <c r="T658" s="5">
        <v>0.016059957</v>
      </c>
      <c r="U658" s="4"/>
      <c r="V658" s="5">
        <v>2.0781894</v>
      </c>
      <c r="W658" s="5"/>
      <c r="X658" s="5">
        <v>0.1399177</v>
      </c>
      <c r="Y658" s="5"/>
      <c r="Z658" s="6">
        <v>32.784256</v>
      </c>
      <c r="AA658" s="6"/>
      <c r="AB658" s="8">
        <v>0.088627234</v>
      </c>
      <c r="AC658" s="8">
        <v>4.3586</v>
      </c>
      <c r="AD658" s="6">
        <v>6.1350937</v>
      </c>
      <c r="AE658" s="6">
        <v>35.210102</v>
      </c>
      <c r="AF658" s="3">
        <v>8.0022306E-5</v>
      </c>
      <c r="AG658" s="4">
        <v>111.46648</v>
      </c>
      <c r="AH658" s="4"/>
      <c r="AI658" s="7">
        <v>134.535</v>
      </c>
      <c r="AJ658" s="7">
        <v>83.62</v>
      </c>
      <c r="AK658" s="14"/>
      <c r="AL658" s="14">
        <v>0.79591835</v>
      </c>
      <c r="AM658" s="14">
        <v>-0.005952804</v>
      </c>
    </row>
    <row r="659">
      <c r="A659" s="9" t="s">
        <v>695</v>
      </c>
      <c r="B659" s="62"/>
      <c r="C659" s="13"/>
      <c r="D659" s="3">
        <v>0.4472925</v>
      </c>
      <c r="E659" s="4">
        <v>0.09250986</v>
      </c>
      <c r="F659" s="5">
        <v>-0.10031949</v>
      </c>
      <c r="G659" s="3">
        <v>0.132426</v>
      </c>
      <c r="H659" s="5">
        <v>0.8998</v>
      </c>
      <c r="I659" s="5">
        <v>0.64612615</v>
      </c>
      <c r="J659" s="5">
        <v>0.35873875</v>
      </c>
      <c r="K659" s="5">
        <v>0.2537</v>
      </c>
      <c r="L659" s="6">
        <v>0.41617033</v>
      </c>
      <c r="M659" s="4">
        <v>-0.046</v>
      </c>
      <c r="N659" s="5"/>
      <c r="O659" s="6">
        <v>1.4498</v>
      </c>
      <c r="P659" s="5">
        <v>0.37747747</v>
      </c>
      <c r="Q659" s="7"/>
      <c r="R659" s="5">
        <v>0.0</v>
      </c>
      <c r="S659" s="4" t="s">
        <v>39</v>
      </c>
      <c r="T659" s="5">
        <v>0.13717455</v>
      </c>
      <c r="U659" s="4"/>
      <c r="V659" s="5">
        <v>-0.10827131</v>
      </c>
      <c r="W659" s="5"/>
      <c r="X659" s="5">
        <v>0.19772504</v>
      </c>
      <c r="Y659" s="5"/>
      <c r="Z659" s="6">
        <v>14.32269</v>
      </c>
      <c r="AA659" s="6"/>
      <c r="AB659" s="8">
        <v>3.6335762</v>
      </c>
      <c r="AC659" s="8">
        <v>2.7037</v>
      </c>
      <c r="AD659" s="6">
        <v>9.74151</v>
      </c>
      <c r="AE659" s="6">
        <v>-421.63797</v>
      </c>
      <c r="AF659" s="3">
        <v>0.0</v>
      </c>
      <c r="AG659" s="4">
        <v>20.166348</v>
      </c>
      <c r="AH659" s="4"/>
      <c r="AI659" s="7">
        <v>126.535</v>
      </c>
      <c r="AJ659" s="7">
        <v>15.22</v>
      </c>
      <c r="AK659" s="14"/>
      <c r="AL659" s="14">
        <v>0.17950237</v>
      </c>
      <c r="AM659" s="14">
        <v>0.16196884</v>
      </c>
    </row>
    <row r="660">
      <c r="A660" s="9" t="s">
        <v>696</v>
      </c>
      <c r="B660" s="62"/>
      <c r="C660" s="13"/>
      <c r="D660" s="3">
        <v>0.0518711</v>
      </c>
      <c r="E660" s="4">
        <v>0.07619289</v>
      </c>
      <c r="F660" s="5">
        <v>-0.18427318</v>
      </c>
      <c r="G660" s="3">
        <v>0.05247694</v>
      </c>
      <c r="H660" s="5">
        <v>0.3803</v>
      </c>
      <c r="I660" s="5">
        <v>0.3106078</v>
      </c>
      <c r="J660" s="5">
        <v>0.14622343</v>
      </c>
      <c r="K660" s="5">
        <v>0.0697</v>
      </c>
      <c r="L660" s="6">
        <v>-1.4991583</v>
      </c>
      <c r="M660" s="4">
        <v>20.819</v>
      </c>
      <c r="N660" s="5"/>
      <c r="O660" s="6">
        <v>8.7605</v>
      </c>
      <c r="P660" s="5">
        <v>0.010197265</v>
      </c>
      <c r="Q660" s="7"/>
      <c r="R660" s="5">
        <v>0.0</v>
      </c>
      <c r="S660" s="4" t="s">
        <v>39</v>
      </c>
      <c r="T660" s="5">
        <v>0.048721984</v>
      </c>
      <c r="U660" s="4"/>
      <c r="V660" s="5">
        <v>0.5435989</v>
      </c>
      <c r="W660" s="5"/>
      <c r="X660" s="5">
        <v>0.09814867</v>
      </c>
      <c r="Y660" s="5"/>
      <c r="Z660" s="6">
        <v>9.39318</v>
      </c>
      <c r="AA660" s="6"/>
      <c r="AB660" s="8">
        <v>0.3918972</v>
      </c>
      <c r="AC660" s="8">
        <v>0.9243</v>
      </c>
      <c r="AD660" s="6">
        <v>4.2604156</v>
      </c>
      <c r="AE660" s="6">
        <v>8.600846</v>
      </c>
      <c r="AF660" s="3">
        <v>5.1313156E-4</v>
      </c>
      <c r="AG660" s="4">
        <v>112.643005</v>
      </c>
      <c r="AH660" s="4"/>
      <c r="AI660" s="7">
        <v>72.0</v>
      </c>
      <c r="AJ660" s="7">
        <v>157.39</v>
      </c>
      <c r="AK660" s="14"/>
      <c r="AL660" s="14">
        <v>0.032171715</v>
      </c>
      <c r="AM660" s="14">
        <v>0.10439977</v>
      </c>
    </row>
    <row r="661">
      <c r="A661" s="9" t="s">
        <v>697</v>
      </c>
      <c r="B661" s="62"/>
      <c r="C661" s="13"/>
      <c r="D661" s="3">
        <v>0.09313619</v>
      </c>
      <c r="E661" s="4">
        <v>0.12292616</v>
      </c>
      <c r="F661" s="5">
        <v>0.05147059</v>
      </c>
      <c r="G661" s="3">
        <v>0.24399593</v>
      </c>
      <c r="H661" s="5">
        <v>0.3432</v>
      </c>
      <c r="I661" s="5">
        <v>0.0</v>
      </c>
      <c r="J661" s="5">
        <v>0.21930613</v>
      </c>
      <c r="K661" s="5">
        <v>0.13</v>
      </c>
      <c r="L661" s="6">
        <v>0.5791459</v>
      </c>
      <c r="M661" s="4">
        <v>84.8</v>
      </c>
      <c r="N661" s="5"/>
      <c r="O661" s="6">
        <v>5.8605</v>
      </c>
      <c r="P661" s="5">
        <v>0.034513753</v>
      </c>
      <c r="Q661" s="7"/>
      <c r="R661" s="5">
        <v>0.0</v>
      </c>
      <c r="S661" s="4">
        <v>20.3</v>
      </c>
      <c r="T661" s="5">
        <v>0.03175348</v>
      </c>
      <c r="U661" s="4"/>
      <c r="V661" s="5">
        <v>0.5863797</v>
      </c>
      <c r="W661" s="5"/>
      <c r="X661" s="5">
        <v>0.12647405</v>
      </c>
      <c r="Y661" s="5"/>
      <c r="Z661" s="6">
        <v>5.3686266</v>
      </c>
      <c r="AA661" s="6"/>
      <c r="AB661" s="8">
        <v>0.41401055</v>
      </c>
      <c r="AC661" s="8">
        <v>0.6708</v>
      </c>
      <c r="AD661" s="6">
        <v>3.5181482</v>
      </c>
      <c r="AE661" s="6">
        <v>5.0614867</v>
      </c>
      <c r="AF661" s="3">
        <v>7.2493264E-4</v>
      </c>
      <c r="AG661" s="4">
        <v>230.31407</v>
      </c>
      <c r="AH661" s="4"/>
      <c r="AI661" s="7">
        <v>66.0</v>
      </c>
      <c r="AJ661" s="7">
        <v>348.99</v>
      </c>
      <c r="AK661" s="14"/>
      <c r="AL661" s="14">
        <v>0.048109967</v>
      </c>
      <c r="AM661" s="14">
        <v>0.09358626</v>
      </c>
    </row>
    <row r="662">
      <c r="A662" s="9" t="s">
        <v>698</v>
      </c>
      <c r="B662" s="62"/>
      <c r="C662" s="13"/>
      <c r="D662" s="3">
        <v>-0.07737257</v>
      </c>
      <c r="E662" s="4">
        <v>-0.021151701</v>
      </c>
      <c r="F662" s="5">
        <v>-0.90333885</v>
      </c>
      <c r="G662" s="3">
        <v>-0.3147479</v>
      </c>
      <c r="H662" s="5">
        <v>0.3613</v>
      </c>
      <c r="I662" s="5">
        <v>0.36487335</v>
      </c>
      <c r="J662" s="5">
        <v>0.0059439805</v>
      </c>
      <c r="K662" s="5">
        <v>-0.0036</v>
      </c>
      <c r="L662" s="6">
        <v>5.820114</v>
      </c>
      <c r="M662" s="4">
        <v>17.475</v>
      </c>
      <c r="N662" s="5"/>
      <c r="O662" s="6">
        <v>1.1519</v>
      </c>
      <c r="P662" s="5">
        <v>0.001978396</v>
      </c>
      <c r="Q662" s="7"/>
      <c r="R662" s="5">
        <v>0.0</v>
      </c>
      <c r="S662" s="4" t="s">
        <v>39</v>
      </c>
      <c r="T662" s="5">
        <v>0.18077354</v>
      </c>
      <c r="U662" s="4"/>
      <c r="V662" s="5">
        <v>-0.39720565</v>
      </c>
      <c r="W662" s="5"/>
      <c r="X662" s="5">
        <v>-0.023445953</v>
      </c>
      <c r="Y662" s="5"/>
      <c r="Z662" s="15"/>
      <c r="AA662" s="6"/>
      <c r="AB662" s="8">
        <v>0.21605988</v>
      </c>
      <c r="AC662" s="8">
        <v>0.7861</v>
      </c>
      <c r="AD662" s="6">
        <v>17.34048</v>
      </c>
      <c r="AE662" s="6">
        <v>1.3415927</v>
      </c>
      <c r="AF662" s="3">
        <v>0.0</v>
      </c>
      <c r="AG662" s="4">
        <v>49.144333</v>
      </c>
      <c r="AH662" s="4"/>
      <c r="AI662" s="7">
        <v>75.418</v>
      </c>
      <c r="AJ662" s="7">
        <v>71.72</v>
      </c>
      <c r="AK662" s="14"/>
      <c r="AL662" s="14">
        <v>-1.1655443</v>
      </c>
      <c r="AM662" s="14">
        <v>-0.19282313</v>
      </c>
    </row>
    <row r="663">
      <c r="A663" s="9" t="s">
        <v>699</v>
      </c>
      <c r="B663" s="62"/>
      <c r="C663" s="13"/>
      <c r="D663" s="3">
        <v>0.1351612</v>
      </c>
      <c r="E663" s="4">
        <v>0.05219866</v>
      </c>
      <c r="F663" s="5">
        <v>-0.14708021</v>
      </c>
      <c r="G663" s="3">
        <v>0.43384784</v>
      </c>
      <c r="H663" s="5">
        <v>0.1132</v>
      </c>
      <c r="I663" s="5">
        <v>0.0</v>
      </c>
      <c r="J663" s="5">
        <v>0.018051578</v>
      </c>
      <c r="K663" s="5">
        <v>0.0095</v>
      </c>
      <c r="L663" s="6">
        <v>41.66782</v>
      </c>
      <c r="M663" s="4">
        <v>56.423</v>
      </c>
      <c r="N663" s="5"/>
      <c r="O663" s="6">
        <v>5.3827</v>
      </c>
      <c r="P663" s="5">
        <v>0.005409785</v>
      </c>
      <c r="Q663" s="7"/>
      <c r="R663" s="5">
        <v>0.0</v>
      </c>
      <c r="S663" s="4">
        <v>58.501</v>
      </c>
      <c r="T663" s="5">
        <v>0.037994325</v>
      </c>
      <c r="U663" s="4"/>
      <c r="V663" s="5">
        <v>0.50059897</v>
      </c>
      <c r="W663" s="5"/>
      <c r="X663" s="5">
        <v>0.04510512</v>
      </c>
      <c r="Y663" s="5"/>
      <c r="Z663" s="6">
        <v>12.007803</v>
      </c>
      <c r="AA663" s="6"/>
      <c r="AB663" s="8">
        <v>0.041227914</v>
      </c>
      <c r="AC663" s="8">
        <v>0.545</v>
      </c>
      <c r="AD663" s="6">
        <v>4.394839</v>
      </c>
      <c r="AE663" s="6">
        <v>6.723076</v>
      </c>
      <c r="AF663" s="3">
        <v>3.277922E-4</v>
      </c>
      <c r="AG663" s="4">
        <v>197.1321</v>
      </c>
      <c r="AH663" s="4"/>
      <c r="AI663" s="7">
        <v>64.918</v>
      </c>
      <c r="AJ663" s="7">
        <v>314.51</v>
      </c>
      <c r="AK663" s="14"/>
      <c r="AL663" s="14">
        <v>-0.013509189</v>
      </c>
      <c r="AM663" s="14">
        <v>0.20880932</v>
      </c>
    </row>
    <row r="664">
      <c r="A664" s="9" t="s">
        <v>700</v>
      </c>
      <c r="B664" s="62"/>
      <c r="C664" s="13"/>
      <c r="D664" s="3">
        <v>0.124379575</v>
      </c>
      <c r="E664" s="4">
        <v>-0.13310295</v>
      </c>
      <c r="F664" s="5">
        <v>6.256953</v>
      </c>
      <c r="G664" s="2" t="s">
        <v>39</v>
      </c>
      <c r="H664" s="5">
        <v>0.7632</v>
      </c>
      <c r="I664" s="5">
        <v>0.80549455</v>
      </c>
      <c r="J664" s="5">
        <v>0.08909294</v>
      </c>
      <c r="K664" s="5">
        <v>-0.0423</v>
      </c>
      <c r="L664" s="6">
        <v>-29.783772</v>
      </c>
      <c r="M664" s="4">
        <v>3.54188</v>
      </c>
      <c r="N664" s="5"/>
      <c r="O664" s="6">
        <v>42.6795</v>
      </c>
      <c r="P664" s="5">
        <v>0.06895971</v>
      </c>
      <c r="Q664" s="7"/>
      <c r="R664" s="5">
        <v>0.0</v>
      </c>
      <c r="S664" s="4" t="s">
        <v>39</v>
      </c>
      <c r="T664" s="5">
        <v>0.030273415</v>
      </c>
      <c r="U664" s="4"/>
      <c r="V664" s="5">
        <v>-19.4171</v>
      </c>
      <c r="W664" s="5"/>
      <c r="X664" s="5">
        <v>2.2152882</v>
      </c>
      <c r="Y664" s="5"/>
      <c r="Z664" s="15"/>
      <c r="AA664" s="15"/>
      <c r="AB664" s="8">
        <v>0.26678354</v>
      </c>
      <c r="AC664" s="8">
        <v>8.6201</v>
      </c>
      <c r="AD664" s="6">
        <v>9.980656</v>
      </c>
      <c r="AE664" s="6">
        <v>18.192265</v>
      </c>
      <c r="AF664" s="3">
        <v>0.0</v>
      </c>
      <c r="AG664" s="4">
        <v>19.332016</v>
      </c>
      <c r="AH664" s="4"/>
      <c r="AI664" s="7">
        <v>53.033</v>
      </c>
      <c r="AJ664" s="7">
        <v>38.66</v>
      </c>
      <c r="AK664" s="14"/>
      <c r="AL664" s="14">
        <v>-0.32308483</v>
      </c>
      <c r="AM664" s="14">
        <v>-0.11196103</v>
      </c>
    </row>
    <row r="665">
      <c r="A665" s="9" t="s">
        <v>701</v>
      </c>
      <c r="B665" s="62"/>
      <c r="C665" s="13"/>
      <c r="D665" s="3">
        <v>0.076346904</v>
      </c>
      <c r="E665" s="4">
        <v>0.025284208</v>
      </c>
      <c r="F665" s="5">
        <v>0.13182096</v>
      </c>
      <c r="G665" s="3">
        <v>-0.1728177</v>
      </c>
      <c r="H665" s="5">
        <v>0.3695</v>
      </c>
      <c r="I665" s="5">
        <v>0.3424124</v>
      </c>
      <c r="J665" s="5">
        <v>0.078614734</v>
      </c>
      <c r="K665" s="5">
        <v>0.0325</v>
      </c>
      <c r="L665" s="6">
        <v>1.1576022</v>
      </c>
      <c r="M665" s="4">
        <v>-0.486</v>
      </c>
      <c r="N665" s="5"/>
      <c r="O665" s="6">
        <v>2.5994</v>
      </c>
      <c r="P665" s="5">
        <v>0.044840563</v>
      </c>
      <c r="Q665" s="7"/>
      <c r="R665" s="5">
        <v>0.0</v>
      </c>
      <c r="S665" s="4" t="s">
        <v>39</v>
      </c>
      <c r="T665" s="5">
        <v>0.17602669</v>
      </c>
      <c r="U665" s="4"/>
      <c r="V665" s="5">
        <v>0.0018885973</v>
      </c>
      <c r="W665" s="5"/>
      <c r="X665" s="5">
        <v>0.04527728</v>
      </c>
      <c r="Y665" s="5"/>
      <c r="Z665" s="6">
        <v>21.160702</v>
      </c>
      <c r="AA665" s="6"/>
      <c r="AB665" s="8">
        <v>0.3940588</v>
      </c>
      <c r="AC665" s="8">
        <v>0.985</v>
      </c>
      <c r="AD665" s="6">
        <v>5.022412</v>
      </c>
      <c r="AE665" s="6">
        <v>-80.53427</v>
      </c>
      <c r="AF665" s="3">
        <v>0.0</v>
      </c>
      <c r="AG665" s="4">
        <v>39.427727</v>
      </c>
      <c r="AH665" s="4"/>
      <c r="AI665" s="7">
        <v>55.027</v>
      </c>
      <c r="AJ665" s="7">
        <v>73.01</v>
      </c>
      <c r="AK665" s="14"/>
      <c r="AL665" s="14">
        <v>0.17152736</v>
      </c>
      <c r="AM665" s="14">
        <v>-0.013277556</v>
      </c>
    </row>
    <row r="666">
      <c r="A666" s="9" t="s">
        <v>702</v>
      </c>
      <c r="B666" s="62"/>
      <c r="C666" s="13"/>
      <c r="D666" s="3">
        <v>0.088807516</v>
      </c>
      <c r="E666" s="4">
        <v>-0.03307364</v>
      </c>
      <c r="F666" s="5">
        <v>0.51101696</v>
      </c>
      <c r="G666" s="3">
        <v>-0.21998133</v>
      </c>
      <c r="H666" s="5">
        <v>0.3542</v>
      </c>
      <c r="I666" s="5">
        <v>0.16844104</v>
      </c>
      <c r="J666" s="5">
        <v>0.10766638</v>
      </c>
      <c r="K666" s="5">
        <v>-0.06</v>
      </c>
      <c r="L666" s="6">
        <v>1.6361529</v>
      </c>
      <c r="M666" s="4">
        <v>10.555</v>
      </c>
      <c r="N666" s="5"/>
      <c r="O666" s="6">
        <v>38.1422</v>
      </c>
      <c r="P666" s="5">
        <v>0.0817997</v>
      </c>
      <c r="Q666" s="7"/>
      <c r="R666" s="5">
        <v>0.0</v>
      </c>
      <c r="S666" s="4">
        <v>1.377</v>
      </c>
      <c r="T666" s="5">
        <v>0.018152816</v>
      </c>
      <c r="U666" s="4"/>
      <c r="V666" s="5">
        <v>0.7259002</v>
      </c>
      <c r="W666" s="5"/>
      <c r="X666" s="5">
        <v>-0.10965222</v>
      </c>
      <c r="Y666" s="5"/>
      <c r="Z666" s="15"/>
      <c r="AA666" s="6"/>
      <c r="AB666" s="8">
        <v>0.47589234</v>
      </c>
      <c r="AC666" s="8">
        <v>0.5802</v>
      </c>
      <c r="AD666" s="6">
        <v>10.285157</v>
      </c>
      <c r="AE666" s="6">
        <v>3.9220994</v>
      </c>
      <c r="AF666" s="3">
        <v>0.0</v>
      </c>
      <c r="AG666" s="4">
        <v>18.868986</v>
      </c>
      <c r="AH666" s="4"/>
      <c r="AI666" s="7">
        <v>17.527</v>
      </c>
      <c r="AJ666" s="7">
        <v>107.82</v>
      </c>
      <c r="AK666" s="14"/>
      <c r="AL666" s="14">
        <v>0.068489514</v>
      </c>
      <c r="AM666" s="14">
        <v>-0.06403082</v>
      </c>
    </row>
    <row r="667">
      <c r="A667" s="9" t="s">
        <v>703</v>
      </c>
      <c r="B667" s="62"/>
      <c r="C667" s="13"/>
      <c r="D667" s="3">
        <v>0.07430851</v>
      </c>
      <c r="E667" s="4">
        <v>0.007171001</v>
      </c>
      <c r="F667" s="5">
        <v>-1.5642161</v>
      </c>
      <c r="G667" s="3">
        <v>0.4772798</v>
      </c>
      <c r="H667" s="5">
        <v>0.3482</v>
      </c>
      <c r="I667" s="5">
        <v>0.33042806</v>
      </c>
      <c r="J667" s="5">
        <v>0.1056619</v>
      </c>
      <c r="K667" s="5">
        <v>0.0688</v>
      </c>
      <c r="L667" s="6">
        <v>253.5214</v>
      </c>
      <c r="M667" s="4">
        <v>-0.769</v>
      </c>
      <c r="N667" s="5"/>
      <c r="O667" s="6">
        <v>4.2153</v>
      </c>
      <c r="P667" s="5">
        <v>0.02913077</v>
      </c>
      <c r="Q667" s="7"/>
      <c r="R667" s="5">
        <v>0.0</v>
      </c>
      <c r="S667" s="4" t="s">
        <v>39</v>
      </c>
      <c r="T667" s="5">
        <v>0.024427291</v>
      </c>
      <c r="U667" s="4"/>
      <c r="V667" s="5">
        <v>0.9525237</v>
      </c>
      <c r="W667" s="5"/>
      <c r="X667" s="5">
        <v>0.053056806</v>
      </c>
      <c r="Y667" s="5"/>
      <c r="Z667" s="6">
        <v>11.330318</v>
      </c>
      <c r="AA667" s="6"/>
      <c r="AB667" s="8">
        <v>0.24194337</v>
      </c>
      <c r="AC667" s="8">
        <v>0.6354</v>
      </c>
      <c r="AD667" s="6">
        <v>5.917961</v>
      </c>
      <c r="AE667" s="6">
        <v>-24.256714</v>
      </c>
      <c r="AF667" s="3">
        <v>5.8081973E-4</v>
      </c>
      <c r="AG667" s="4">
        <v>7.994673</v>
      </c>
      <c r="AH667" s="4"/>
      <c r="AI667" s="7">
        <v>8.658</v>
      </c>
      <c r="AJ667" s="7">
        <v>88.83</v>
      </c>
      <c r="AK667" s="14"/>
      <c r="AL667" s="14">
        <v>0.38063952</v>
      </c>
      <c r="AM667" s="14">
        <v>0.0723322</v>
      </c>
    </row>
    <row r="668">
      <c r="A668" s="9" t="s">
        <v>704</v>
      </c>
      <c r="B668" s="61"/>
      <c r="C668" s="29"/>
      <c r="D668" s="30">
        <v>0.105966404</v>
      </c>
      <c r="E668" s="16">
        <v>0.22308904</v>
      </c>
      <c r="F668" s="20">
        <v>-0.10524652</v>
      </c>
      <c r="G668" s="30">
        <v>0.16238974</v>
      </c>
      <c r="H668" s="20">
        <v>0.8765</v>
      </c>
      <c r="I668" s="20">
        <v>0.7973156</v>
      </c>
      <c r="J668" s="20">
        <v>0.14780855</v>
      </c>
      <c r="K668" s="20">
        <v>0.0824</v>
      </c>
      <c r="L668" s="21">
        <v>-11.123677</v>
      </c>
      <c r="M668" s="16">
        <v>3.019</v>
      </c>
      <c r="N668" s="20"/>
      <c r="O668" s="21">
        <v>13.7794</v>
      </c>
      <c r="P668" s="20">
        <v>0.017316137</v>
      </c>
      <c r="Q668" s="22"/>
      <c r="R668" s="20">
        <v>0.0</v>
      </c>
      <c r="S668" s="16" t="s">
        <v>39</v>
      </c>
      <c r="T668" s="20">
        <v>0.5260017</v>
      </c>
      <c r="U668" s="16"/>
      <c r="V668" s="20">
        <v>-0.66973054</v>
      </c>
      <c r="W668" s="20"/>
      <c r="X668" s="20">
        <v>0.19713111</v>
      </c>
      <c r="Y668" s="20"/>
      <c r="Z668" s="21">
        <v>10.084923</v>
      </c>
      <c r="AA668" s="21"/>
      <c r="AB668" s="23">
        <v>0.7884895</v>
      </c>
      <c r="AC668" s="23">
        <v>1.9262</v>
      </c>
      <c r="AD668" s="21">
        <v>3.537447</v>
      </c>
      <c r="AE668" s="21">
        <v>6.2710886</v>
      </c>
      <c r="AF668" s="30">
        <v>0.0</v>
      </c>
      <c r="AG668" s="16">
        <v>27.15462</v>
      </c>
      <c r="AH668" s="16"/>
      <c r="AI668" s="22">
        <v>218.035</v>
      </c>
      <c r="AJ668" s="22">
        <v>12.69</v>
      </c>
      <c r="AK668" s="34"/>
      <c r="AL668" s="34">
        <v>-0.17636196</v>
      </c>
      <c r="AM668" s="34">
        <v>0.31793565</v>
      </c>
      <c r="AN668" s="24"/>
      <c r="AO668" s="24"/>
      <c r="AP668" s="24"/>
      <c r="AQ668" s="24"/>
      <c r="AR668" s="24"/>
      <c r="AS668" s="24"/>
      <c r="AT668" s="24"/>
    </row>
    <row r="669">
      <c r="A669" s="9" t="s">
        <v>705</v>
      </c>
      <c r="B669" s="62"/>
      <c r="C669" s="13"/>
      <c r="D669" s="3">
        <v>0.113568775</v>
      </c>
      <c r="E669" s="4">
        <v>0.048030864</v>
      </c>
      <c r="F669" s="5">
        <v>-0.60570073</v>
      </c>
      <c r="G669" s="3">
        <v>-0.024892379</v>
      </c>
      <c r="H669" s="5">
        <v>0.5484</v>
      </c>
      <c r="I669" s="5">
        <v>0.7445185</v>
      </c>
      <c r="J669" s="5">
        <v>0.19783233</v>
      </c>
      <c r="K669" s="5">
        <v>0.1013</v>
      </c>
      <c r="L669" s="6">
        <v>7.6999984</v>
      </c>
      <c r="M669" s="4">
        <v>10.766</v>
      </c>
      <c r="N669" s="5"/>
      <c r="O669" s="6">
        <v>52.15235</v>
      </c>
      <c r="P669" s="5">
        <v>0.07486045</v>
      </c>
      <c r="Q669" s="7"/>
      <c r="R669" s="5">
        <v>0.0</v>
      </c>
      <c r="S669" s="4">
        <v>11.0</v>
      </c>
      <c r="T669" s="5">
        <v>0.11789925</v>
      </c>
      <c r="U669" s="4"/>
      <c r="V669" s="5">
        <v>-0.08486563</v>
      </c>
      <c r="W669" s="5"/>
      <c r="X669" s="5">
        <v>0.08452617</v>
      </c>
      <c r="Y669" s="5"/>
      <c r="Z669" s="6">
        <v>29.846098</v>
      </c>
      <c r="AA669" s="6"/>
      <c r="AB669" s="8">
        <v>1.9331305</v>
      </c>
      <c r="AC669" s="8">
        <v>2.4327</v>
      </c>
      <c r="AD669" s="6">
        <v>9.442847</v>
      </c>
      <c r="AE669" s="6">
        <v>16.009686</v>
      </c>
      <c r="AF669" s="3">
        <v>0.0</v>
      </c>
      <c r="AG669" s="4">
        <v>154.58029</v>
      </c>
      <c r="AH669" s="4"/>
      <c r="AI669" s="7">
        <v>118.0</v>
      </c>
      <c r="AJ669" s="7">
        <v>124.42</v>
      </c>
      <c r="AK669" s="14"/>
      <c r="AL669" s="14">
        <v>-0.15413134</v>
      </c>
      <c r="AM669" s="14">
        <v>0.14137672</v>
      </c>
    </row>
    <row r="670">
      <c r="A670" s="9" t="s">
        <v>706</v>
      </c>
      <c r="B670" s="62"/>
      <c r="C670" s="13"/>
      <c r="D670" s="3">
        <v>-0.04688204</v>
      </c>
      <c r="E670" s="4">
        <v>0.09031272</v>
      </c>
      <c r="F670" s="5">
        <v>-368.41464</v>
      </c>
      <c r="G670" s="3">
        <v>-0.64125854</v>
      </c>
      <c r="H670" s="5">
        <v>0.7665954</v>
      </c>
      <c r="I670" s="5">
        <v>0.02994233</v>
      </c>
      <c r="J670" s="5">
        <v>0.9695299</v>
      </c>
      <c r="K670" s="5">
        <v>0.3228</v>
      </c>
      <c r="L670" s="6">
        <v>-2.7620792</v>
      </c>
      <c r="M670" s="4">
        <v>179.09409</v>
      </c>
      <c r="N670" s="5"/>
      <c r="O670" s="6">
        <v>52.15235</v>
      </c>
      <c r="P670" s="2" t="s">
        <v>39</v>
      </c>
      <c r="Q670" s="7"/>
      <c r="R670" s="5">
        <v>0.0</v>
      </c>
      <c r="S670" s="4">
        <v>22.7891</v>
      </c>
      <c r="T670" s="5">
        <v>0.12516524</v>
      </c>
      <c r="U670" s="4"/>
      <c r="V670" s="5">
        <v>1.7516675</v>
      </c>
      <c r="W670" s="5"/>
      <c r="X670" s="5">
        <v>0.084103</v>
      </c>
      <c r="Y670" s="5"/>
      <c r="Z670" s="6">
        <v>7.3005576</v>
      </c>
      <c r="AA670" s="6"/>
      <c r="AB670" s="8">
        <v>0.9567872</v>
      </c>
      <c r="AC670" s="8">
        <v>0.6152</v>
      </c>
      <c r="AD670" s="6">
        <v>3.802227</v>
      </c>
      <c r="AE670" s="6">
        <v>3.6948864</v>
      </c>
      <c r="AF670" s="3">
        <v>0.0013844265</v>
      </c>
      <c r="AG670" s="4">
        <v>171.75</v>
      </c>
      <c r="AH670" s="4"/>
      <c r="AI670" s="7">
        <v>63.227</v>
      </c>
      <c r="AJ670" s="7">
        <v>260.49</v>
      </c>
      <c r="AK670" s="14"/>
      <c r="AL670" s="14">
        <v>-0.012191955</v>
      </c>
      <c r="AM670" s="14">
        <v>0.022022564</v>
      </c>
    </row>
    <row r="671">
      <c r="A671" s="9" t="s">
        <v>707</v>
      </c>
      <c r="B671" s="62"/>
      <c r="C671" s="13"/>
      <c r="D671" s="3">
        <v>-0.18511727</v>
      </c>
      <c r="E671" s="4">
        <v>0.0</v>
      </c>
      <c r="F671" s="5">
        <v>10.567485</v>
      </c>
      <c r="G671" s="3">
        <v>-0.2481368</v>
      </c>
      <c r="H671" s="5">
        <v>1.0</v>
      </c>
      <c r="I671" s="5">
        <v>1.202696</v>
      </c>
      <c r="J671" s="5">
        <v>-1.6845767</v>
      </c>
      <c r="K671" s="5">
        <v>-1.8047</v>
      </c>
      <c r="L671" s="6">
        <v>1.0</v>
      </c>
      <c r="M671" s="4">
        <v>-12.74</v>
      </c>
      <c r="N671" s="5"/>
      <c r="O671" s="6">
        <v>52.15235</v>
      </c>
      <c r="P671" s="5">
        <v>0.23238245</v>
      </c>
      <c r="Q671" s="7"/>
      <c r="R671" s="5">
        <v>0.0</v>
      </c>
      <c r="S671" s="4" t="s">
        <v>39</v>
      </c>
      <c r="T671" s="5">
        <v>0.44881135</v>
      </c>
      <c r="U671" s="4"/>
      <c r="V671" s="5">
        <v>-0.5671266</v>
      </c>
      <c r="W671" s="5"/>
      <c r="X671" s="5">
        <v>-1.3340409</v>
      </c>
      <c r="Y671" s="5"/>
      <c r="Z671" s="15"/>
      <c r="AA671" s="6"/>
      <c r="AB671" s="8">
        <v>0.37647244</v>
      </c>
      <c r="AC671" s="8">
        <v>0.0667</v>
      </c>
      <c r="AD671" s="6">
        <v>-2.8625762</v>
      </c>
      <c r="AE671" s="6">
        <v>0.8607951</v>
      </c>
      <c r="AF671" s="3">
        <v>0.0</v>
      </c>
      <c r="AG671" s="4">
        <v>2.7</v>
      </c>
      <c r="AH671" s="4"/>
      <c r="AI671" s="7" t="s">
        <v>39</v>
      </c>
      <c r="AJ671" s="7">
        <v>41.04</v>
      </c>
      <c r="AK671" s="14"/>
      <c r="AL671" s="14">
        <v>-1.0835478</v>
      </c>
      <c r="AM671" s="14">
        <v>-0.18617293</v>
      </c>
    </row>
    <row r="672">
      <c r="A672" s="9" t="s">
        <v>708</v>
      </c>
      <c r="B672" s="62"/>
      <c r="C672" s="13"/>
      <c r="D672" s="3">
        <v>-0.11236975</v>
      </c>
      <c r="E672" s="4">
        <v>-0.028324354</v>
      </c>
      <c r="F672" s="5">
        <v>-0.74191993</v>
      </c>
      <c r="G672" s="3">
        <v>0.38587356</v>
      </c>
      <c r="H672" s="5">
        <v>0.5368</v>
      </c>
      <c r="I672" s="5">
        <v>0.5228961</v>
      </c>
      <c r="J672" s="5">
        <v>0.48565948</v>
      </c>
      <c r="K672" s="5">
        <v>-0.3227</v>
      </c>
      <c r="L672" s="6">
        <v>3.9547079</v>
      </c>
      <c r="M672" s="4">
        <v>-5.454</v>
      </c>
      <c r="N672" s="5"/>
      <c r="O672" s="6" t="s">
        <v>39</v>
      </c>
      <c r="P672" s="5">
        <v>0.5050238</v>
      </c>
      <c r="Q672" s="7"/>
      <c r="R672" s="5">
        <v>0.0</v>
      </c>
      <c r="S672" s="4" t="s">
        <v>39</v>
      </c>
      <c r="T672" s="5">
        <v>0.092195325</v>
      </c>
      <c r="U672" s="4"/>
      <c r="V672" s="5">
        <v>-0.10683548</v>
      </c>
      <c r="W672" s="5"/>
      <c r="X672" s="5">
        <v>-0.26675677</v>
      </c>
      <c r="Y672" s="5"/>
      <c r="Z672" s="15"/>
      <c r="AA672" s="15"/>
      <c r="AB672" s="8">
        <v>1.1720425</v>
      </c>
      <c r="AC672" s="8">
        <v>0.8796</v>
      </c>
      <c r="AD672" s="6">
        <v>2.1308107</v>
      </c>
      <c r="AE672" s="6">
        <v>-6.2318597</v>
      </c>
      <c r="AF672" s="3">
        <v>0.0</v>
      </c>
      <c r="AG672" s="4">
        <v>27.52972</v>
      </c>
      <c r="AH672" s="4"/>
      <c r="AI672" s="7">
        <v>7.026</v>
      </c>
      <c r="AJ672" s="7">
        <v>397.22</v>
      </c>
      <c r="AK672" s="14"/>
      <c r="AL672" s="14">
        <v>-2.6638155</v>
      </c>
      <c r="AM672" s="14">
        <v>-0.0609556</v>
      </c>
    </row>
    <row r="673">
      <c r="A673" s="46" t="s">
        <v>709</v>
      </c>
      <c r="B673" s="65"/>
      <c r="C673" s="66"/>
      <c r="D673" s="19" t="s">
        <v>39</v>
      </c>
      <c r="E673" s="16" t="s">
        <v>39</v>
      </c>
      <c r="F673" s="19" t="s">
        <v>39</v>
      </c>
      <c r="G673" s="19" t="s">
        <v>39</v>
      </c>
      <c r="H673" s="19" t="s">
        <v>39</v>
      </c>
      <c r="I673" s="19" t="s">
        <v>39</v>
      </c>
      <c r="J673" s="19" t="s">
        <v>39</v>
      </c>
      <c r="K673" s="19" t="s">
        <v>39</v>
      </c>
      <c r="L673" s="21" t="s">
        <v>39</v>
      </c>
      <c r="M673" s="16" t="s">
        <v>39</v>
      </c>
      <c r="N673" s="19"/>
      <c r="O673" s="21" t="s">
        <v>39</v>
      </c>
      <c r="P673" s="19" t="s">
        <v>39</v>
      </c>
      <c r="Q673" s="22"/>
      <c r="R673" s="19" t="s">
        <v>39</v>
      </c>
      <c r="S673" s="16" t="s">
        <v>39</v>
      </c>
      <c r="T673" s="19" t="s">
        <v>39</v>
      </c>
      <c r="U673" s="16"/>
      <c r="V673" s="19" t="s">
        <v>39</v>
      </c>
      <c r="W673" s="19"/>
      <c r="X673" s="19" t="s">
        <v>39</v>
      </c>
      <c r="Y673" s="19"/>
      <c r="Z673" s="21" t="s">
        <v>39</v>
      </c>
      <c r="AA673" s="19"/>
      <c r="AB673" s="23" t="s">
        <v>39</v>
      </c>
      <c r="AC673" s="23" t="s">
        <v>39</v>
      </c>
      <c r="AD673" s="21" t="s">
        <v>39</v>
      </c>
      <c r="AE673" s="21" t="s">
        <v>39</v>
      </c>
      <c r="AF673" s="19" t="s">
        <v>39</v>
      </c>
      <c r="AG673" s="16" t="s">
        <v>39</v>
      </c>
      <c r="AH673" s="16"/>
      <c r="AI673" s="22">
        <v>62.2</v>
      </c>
      <c r="AJ673" s="22" t="s">
        <v>39</v>
      </c>
      <c r="AK673" s="19"/>
      <c r="AL673" s="19" t="s">
        <v>39</v>
      </c>
      <c r="AM673" s="19" t="s">
        <v>39</v>
      </c>
      <c r="AN673" s="24"/>
      <c r="AO673" s="24"/>
      <c r="AP673" s="24"/>
      <c r="AQ673" s="24"/>
      <c r="AR673" s="24"/>
      <c r="AS673" s="24"/>
      <c r="AT673" s="24"/>
    </row>
    <row r="674">
      <c r="A674" s="46" t="s">
        <v>710</v>
      </c>
      <c r="B674" s="67"/>
      <c r="C674" s="13"/>
      <c r="D674" s="3">
        <v>0.09222099</v>
      </c>
      <c r="E674" s="4">
        <v>0.75790066</v>
      </c>
      <c r="F674" s="5">
        <v>0.09758091</v>
      </c>
      <c r="G674" s="3">
        <v>0.0019020941</v>
      </c>
      <c r="H674" s="5">
        <v>0.8179</v>
      </c>
      <c r="I674" s="5">
        <v>0.5462347</v>
      </c>
      <c r="J674" s="5">
        <v>0.16051787</v>
      </c>
      <c r="K674" s="5">
        <v>0.1298</v>
      </c>
      <c r="L674" s="6">
        <v>1.3227068</v>
      </c>
      <c r="M674" s="4">
        <v>29.144</v>
      </c>
      <c r="N674" s="5"/>
      <c r="O674" s="6">
        <v>4.5685</v>
      </c>
      <c r="P674" s="5">
        <v>0.011159534</v>
      </c>
      <c r="Q674" s="7"/>
      <c r="R674" s="5">
        <v>0.0</v>
      </c>
      <c r="S674" s="4">
        <v>30.543</v>
      </c>
      <c r="T674" s="5">
        <v>0.18621396</v>
      </c>
      <c r="U674" s="4"/>
      <c r="V674" s="5">
        <v>-0.12534416</v>
      </c>
      <c r="W674" s="5"/>
      <c r="X674" s="5">
        <v>0.1566802</v>
      </c>
      <c r="Y674" s="5"/>
      <c r="Z674" s="6">
        <v>27.708117</v>
      </c>
      <c r="AA674" s="6"/>
      <c r="AB674" s="8">
        <v>2.4911132</v>
      </c>
      <c r="AC674" s="8">
        <v>4.2362</v>
      </c>
      <c r="AD674" s="6">
        <v>15.071149</v>
      </c>
      <c r="AE674" s="6">
        <v>12.399671</v>
      </c>
      <c r="AF674" s="3">
        <v>0.013057619</v>
      </c>
      <c r="AG674" s="4">
        <v>370.02878</v>
      </c>
      <c r="AH674" s="4"/>
      <c r="AI674" s="7">
        <v>20.8</v>
      </c>
      <c r="AJ674" s="7">
        <v>17.72</v>
      </c>
      <c r="AK674" s="14"/>
      <c r="AL674" s="14">
        <v>0.11842903</v>
      </c>
      <c r="AM674" s="14">
        <v>0.07976222</v>
      </c>
    </row>
    <row r="675">
      <c r="A675" s="46" t="s">
        <v>711</v>
      </c>
      <c r="B675" s="67"/>
      <c r="C675" s="13"/>
      <c r="D675" s="3">
        <v>0.06300844</v>
      </c>
      <c r="E675" s="4">
        <v>-0.014504736</v>
      </c>
      <c r="F675" s="5">
        <v>-0.8013849</v>
      </c>
      <c r="G675" s="3">
        <v>-0.47465488</v>
      </c>
      <c r="H675" s="5">
        <v>0.1335</v>
      </c>
      <c r="I675" s="5">
        <v>0.1528743</v>
      </c>
      <c r="J675" s="5">
        <v>0.05172135</v>
      </c>
      <c r="K675" s="5">
        <v>-0.0091</v>
      </c>
      <c r="L675" s="6">
        <v>14.589229</v>
      </c>
      <c r="M675" s="4">
        <v>0.328</v>
      </c>
      <c r="N675" s="5"/>
      <c r="O675" s="6">
        <v>1624.5455</v>
      </c>
      <c r="P675" s="5">
        <v>0.016103659</v>
      </c>
      <c r="Q675" s="7"/>
      <c r="R675" s="5">
        <v>0.0</v>
      </c>
      <c r="S675" s="4" t="s">
        <v>39</v>
      </c>
      <c r="T675" s="5">
        <v>0.2980727</v>
      </c>
      <c r="U675" s="4"/>
      <c r="V675" s="5">
        <v>-0.29788825</v>
      </c>
      <c r="W675" s="5"/>
      <c r="X675" s="5">
        <v>-0.019568983</v>
      </c>
      <c r="Y675" s="5"/>
      <c r="Z675" s="15"/>
      <c r="AA675" s="6"/>
      <c r="AB675" s="8">
        <v>0.5141333</v>
      </c>
      <c r="AC675" s="8">
        <v>1.0253</v>
      </c>
      <c r="AD675" s="6">
        <v>7.0751333</v>
      </c>
      <c r="AE675" s="6">
        <v>207.07707</v>
      </c>
      <c r="AF675" s="3">
        <v>0.0</v>
      </c>
      <c r="AG675" s="4">
        <v>92.18882</v>
      </c>
      <c r="AH675" s="4"/>
      <c r="AI675" s="7">
        <v>0.754</v>
      </c>
      <c r="AJ675" s="7">
        <v>124.58</v>
      </c>
      <c r="AK675" s="14"/>
      <c r="AL675" s="14">
        <v>-0.05826957</v>
      </c>
      <c r="AM675" s="14">
        <v>0.03281667</v>
      </c>
    </row>
    <row r="676">
      <c r="A676" s="46" t="s">
        <v>712</v>
      </c>
      <c r="B676" s="67"/>
      <c r="C676" s="13"/>
      <c r="D676" s="3">
        <v>-0.57850903</v>
      </c>
      <c r="E676" s="4">
        <v>-1.864151</v>
      </c>
      <c r="F676" s="5">
        <v>-16.4375</v>
      </c>
      <c r="G676" s="3">
        <v>1.9486427</v>
      </c>
      <c r="H676" s="5">
        <v>0.5895</v>
      </c>
      <c r="I676" s="5">
        <v>0.46551725</v>
      </c>
      <c r="J676" s="5">
        <v>-6.5689654</v>
      </c>
      <c r="K676" s="5">
        <v>-6.7069</v>
      </c>
      <c r="L676" s="6">
        <v>15.558535</v>
      </c>
      <c r="M676" s="4">
        <v>0.0</v>
      </c>
      <c r="N676" s="5"/>
      <c r="O676" s="6">
        <v>4240.0</v>
      </c>
      <c r="P676" s="5">
        <v>0.12041863</v>
      </c>
      <c r="Q676" s="7"/>
      <c r="R676" s="5">
        <v>0.0</v>
      </c>
      <c r="S676" s="4" t="s">
        <v>39</v>
      </c>
      <c r="T676" s="5">
        <v>0.001048218</v>
      </c>
      <c r="U676" s="4"/>
      <c r="V676" s="5">
        <v>-0.0017713365</v>
      </c>
      <c r="W676" s="5"/>
      <c r="X676" s="5">
        <v>-0.15909822</v>
      </c>
      <c r="Y676" s="5"/>
      <c r="Z676" s="15"/>
      <c r="AA676" s="15"/>
      <c r="AB676" s="8">
        <v>8.498276</v>
      </c>
      <c r="AC676" s="8">
        <v>0.098</v>
      </c>
      <c r="AD676" s="6">
        <v>-1.279265</v>
      </c>
      <c r="AE676" s="15"/>
      <c r="AF676" s="3">
        <v>0.0</v>
      </c>
      <c r="AG676" s="4">
        <v>0.75</v>
      </c>
      <c r="AH676" s="4"/>
      <c r="AI676" s="7" t="s">
        <v>39</v>
      </c>
      <c r="AJ676" s="7">
        <v>0.53</v>
      </c>
      <c r="AK676" s="14"/>
      <c r="AL676" s="14">
        <v>3.8535032</v>
      </c>
      <c r="AM676" s="14">
        <v>0.499248</v>
      </c>
    </row>
    <row r="677">
      <c r="A677" s="46" t="s">
        <v>713</v>
      </c>
      <c r="B677" s="65"/>
      <c r="C677" s="29"/>
      <c r="D677" s="30">
        <v>0.018241381</v>
      </c>
      <c r="E677" s="16">
        <v>-4.6987214</v>
      </c>
      <c r="F677" s="34">
        <v>4.9903364</v>
      </c>
      <c r="G677" s="30">
        <v>0.16382094</v>
      </c>
      <c r="H677" s="20">
        <v>0.6274</v>
      </c>
      <c r="I677" s="34">
        <v>0.265531</v>
      </c>
      <c r="J677" s="34">
        <v>0.20257652</v>
      </c>
      <c r="K677" s="34">
        <v>-0.4765</v>
      </c>
      <c r="L677" s="21">
        <v>4.7344785</v>
      </c>
      <c r="M677" s="16">
        <v>27.692</v>
      </c>
      <c r="N677" s="34"/>
      <c r="O677" s="21">
        <v>1.7996</v>
      </c>
      <c r="P677" s="34">
        <v>0.022078631</v>
      </c>
      <c r="Q677" s="22"/>
      <c r="R677" s="34">
        <v>0.0</v>
      </c>
      <c r="S677" s="16" t="s">
        <v>39</v>
      </c>
      <c r="T677" s="34">
        <v>0.06366798</v>
      </c>
      <c r="U677" s="16"/>
      <c r="V677" s="34">
        <v>1.1017234</v>
      </c>
      <c r="W677" s="20"/>
      <c r="X677" s="34">
        <v>-0.2653235</v>
      </c>
      <c r="Y677" s="34"/>
      <c r="Z677" s="32"/>
      <c r="AA677" s="34"/>
      <c r="AB677" s="23">
        <v>1.7854828</v>
      </c>
      <c r="AC677" s="23">
        <v>0.8947</v>
      </c>
      <c r="AD677" s="21">
        <v>19.495</v>
      </c>
      <c r="AE677" s="21">
        <v>14.081287</v>
      </c>
      <c r="AF677" s="30">
        <v>0.0</v>
      </c>
      <c r="AG677" s="16">
        <v>174.04764</v>
      </c>
      <c r="AH677" s="16"/>
      <c r="AI677" s="22">
        <v>16.1</v>
      </c>
      <c r="AJ677" s="22">
        <v>10.95</v>
      </c>
      <c r="AK677" s="34"/>
      <c r="AL677" s="34">
        <v>-0.8083035</v>
      </c>
      <c r="AM677" s="34">
        <v>1.2069983</v>
      </c>
      <c r="AN677" s="24"/>
      <c r="AO677" s="24"/>
      <c r="AP677" s="24"/>
      <c r="AQ677" s="24"/>
      <c r="AR677" s="24"/>
      <c r="AS677" s="24"/>
      <c r="AT677" s="24"/>
    </row>
    <row r="678">
      <c r="A678" s="46" t="s">
        <v>714</v>
      </c>
      <c r="B678" s="68"/>
      <c r="C678" s="29"/>
      <c r="D678" s="30">
        <v>0.030069256</v>
      </c>
      <c r="E678" s="16">
        <v>4.5411015</v>
      </c>
      <c r="F678" s="20">
        <v>-0.35851184</v>
      </c>
      <c r="G678" s="30">
        <v>0.032462068</v>
      </c>
      <c r="H678" s="20">
        <v>0.56</v>
      </c>
      <c r="I678" s="20">
        <v>0.2795031</v>
      </c>
      <c r="J678" s="20">
        <v>0.27812284</v>
      </c>
      <c r="K678" s="20">
        <v>0.256</v>
      </c>
      <c r="L678" s="21">
        <v>10.561964</v>
      </c>
      <c r="M678" s="16">
        <v>52.6</v>
      </c>
      <c r="N678" s="20"/>
      <c r="O678" s="21">
        <v>1.0341</v>
      </c>
      <c r="P678" s="20">
        <v>0.014837819</v>
      </c>
      <c r="Q678" s="22"/>
      <c r="R678" s="20">
        <v>0.0</v>
      </c>
      <c r="S678" s="16">
        <v>34.8</v>
      </c>
      <c r="T678" s="20">
        <v>0.09937179</v>
      </c>
      <c r="U678" s="16"/>
      <c r="V678" s="20">
        <v>0.0074102962</v>
      </c>
      <c r="W678" s="20"/>
      <c r="X678" s="20">
        <v>0.22191888</v>
      </c>
      <c r="Y678" s="20"/>
      <c r="Z678" s="21">
        <v>41.091354</v>
      </c>
      <c r="AA678" s="21"/>
      <c r="AB678" s="23">
        <v>8.067971</v>
      </c>
      <c r="AC678" s="23">
        <v>9.1185</v>
      </c>
      <c r="AD678" s="21">
        <v>29.032234</v>
      </c>
      <c r="AE678" s="21">
        <v>44.486652</v>
      </c>
      <c r="AF678" s="30">
        <v>0.028655788</v>
      </c>
      <c r="AG678" s="16">
        <v>2415.6768</v>
      </c>
      <c r="AH678" s="16"/>
      <c r="AI678" s="22">
        <v>185.6</v>
      </c>
      <c r="AJ678" s="22">
        <v>12.53</v>
      </c>
      <c r="AK678" s="22"/>
      <c r="AL678" s="34">
        <v>-0.31983122</v>
      </c>
      <c r="AM678" s="34">
        <v>0.029190868</v>
      </c>
      <c r="AN678" s="24"/>
      <c r="AO678" s="24"/>
      <c r="AP678" s="24"/>
      <c r="AQ678" s="24"/>
      <c r="AR678" s="24"/>
      <c r="AS678" s="24"/>
      <c r="AT678" s="24"/>
    </row>
    <row r="679">
      <c r="A679" s="46" t="s">
        <v>715</v>
      </c>
      <c r="B679" s="69"/>
      <c r="C679" s="13"/>
      <c r="D679" s="3">
        <v>0.1342524</v>
      </c>
      <c r="E679" s="4">
        <v>3.7973208</v>
      </c>
      <c r="F679" s="5">
        <v>-0.4393809</v>
      </c>
      <c r="G679" s="3">
        <v>0.016624467</v>
      </c>
      <c r="H679" s="5">
        <v>0.4629</v>
      </c>
      <c r="I679" s="5">
        <v>0.24182518</v>
      </c>
      <c r="J679" s="5">
        <v>0.14292282</v>
      </c>
      <c r="K679" s="5">
        <v>0.0594</v>
      </c>
      <c r="L679" s="6">
        <v>-3.3414872</v>
      </c>
      <c r="M679" s="4">
        <v>126.8</v>
      </c>
      <c r="N679" s="5"/>
      <c r="O679" s="6">
        <v>3.1941</v>
      </c>
      <c r="P679" s="5">
        <v>0.008102982</v>
      </c>
      <c r="Q679" s="7"/>
      <c r="R679" s="5">
        <v>0.0</v>
      </c>
      <c r="S679" s="4" t="s">
        <v>39</v>
      </c>
      <c r="T679" s="5">
        <v>0.06770859</v>
      </c>
      <c r="U679" s="4"/>
      <c r="V679" s="5">
        <v>0.5911336</v>
      </c>
      <c r="W679" s="5"/>
      <c r="X679" s="5">
        <v>0.076669805</v>
      </c>
      <c r="Y679" s="5"/>
      <c r="Z679" s="6">
        <v>46.08512</v>
      </c>
      <c r="AA679" s="6"/>
      <c r="AB679" s="8">
        <v>1.7267686</v>
      </c>
      <c r="AC679" s="8">
        <v>3.5688</v>
      </c>
      <c r="AD679" s="6">
        <v>14.103136</v>
      </c>
      <c r="AE679" s="6">
        <v>27.661278</v>
      </c>
      <c r="AF679" s="3">
        <v>1.6640344E-4</v>
      </c>
      <c r="AG679" s="4">
        <v>3055.5046</v>
      </c>
      <c r="AH679" s="4"/>
      <c r="AI679" s="7">
        <v>175.8</v>
      </c>
      <c r="AJ679" s="7">
        <v>17.17</v>
      </c>
      <c r="AK679" s="7"/>
      <c r="AL679" s="14">
        <v>0.09463028</v>
      </c>
      <c r="AM679" s="14">
        <v>0.1167768</v>
      </c>
    </row>
    <row r="680">
      <c r="A680" s="46" t="s">
        <v>716</v>
      </c>
      <c r="B680" s="69"/>
      <c r="C680" s="13"/>
      <c r="D680" s="3">
        <v>0.25895193</v>
      </c>
      <c r="E680" s="4">
        <v>2.4471831</v>
      </c>
      <c r="F680" s="5">
        <v>-0.3930131</v>
      </c>
      <c r="G680" s="3">
        <v>0.47513697</v>
      </c>
      <c r="H680" s="5">
        <v>0.4425</v>
      </c>
      <c r="I680" s="5">
        <v>0.33209917</v>
      </c>
      <c r="J680" s="5">
        <v>0.11654861</v>
      </c>
      <c r="K680" s="5">
        <v>0.0563</v>
      </c>
      <c r="L680" s="6">
        <v>60.38741</v>
      </c>
      <c r="M680" s="4">
        <v>295.0</v>
      </c>
      <c r="N680" s="5"/>
      <c r="O680" s="6">
        <v>40.0231</v>
      </c>
      <c r="P680" s="5">
        <v>0.015292982</v>
      </c>
      <c r="Q680" s="7"/>
      <c r="R680" s="5">
        <v>0.0</v>
      </c>
      <c r="S680" s="4">
        <v>562.0</v>
      </c>
      <c r="T680" s="5">
        <v>0.09085031</v>
      </c>
      <c r="U680" s="4"/>
      <c r="V680" s="5">
        <v>1.174941</v>
      </c>
      <c r="W680" s="5"/>
      <c r="X680" s="5">
        <v>0.0821513</v>
      </c>
      <c r="Y680" s="5"/>
      <c r="Z680" s="6">
        <v>19.75741</v>
      </c>
      <c r="AA680" s="6"/>
      <c r="AB680" s="8">
        <v>0.44209272</v>
      </c>
      <c r="AC680" s="8">
        <v>1.6399</v>
      </c>
      <c r="AD680" s="6">
        <v>6.5390606</v>
      </c>
      <c r="AE680" s="6">
        <v>16.048407</v>
      </c>
      <c r="AF680" s="3">
        <v>0.0</v>
      </c>
      <c r="AG680" s="4">
        <v>2743.4194</v>
      </c>
      <c r="AH680" s="4"/>
      <c r="AI680" s="7">
        <v>49.05</v>
      </c>
      <c r="AJ680" s="7">
        <v>56.8</v>
      </c>
      <c r="AK680" s="7"/>
      <c r="AL680" s="14">
        <v>-0.07060334</v>
      </c>
      <c r="AM680" s="14">
        <v>0.3151768</v>
      </c>
    </row>
    <row r="681">
      <c r="A681" s="46" t="s">
        <v>717</v>
      </c>
      <c r="B681" s="69"/>
      <c r="C681" s="13"/>
      <c r="D681" s="3">
        <v>0.54013354</v>
      </c>
      <c r="E681" s="4">
        <v>-0.1720615</v>
      </c>
      <c r="F681" s="5">
        <v>0.567706</v>
      </c>
      <c r="G681" s="3">
        <v>-0.025992876</v>
      </c>
      <c r="H681" s="5">
        <v>0.7892</v>
      </c>
      <c r="I681" s="5">
        <v>2.6621835</v>
      </c>
      <c r="J681" s="5">
        <v>-3.0490506</v>
      </c>
      <c r="K681" s="5">
        <v>-3.3318</v>
      </c>
      <c r="L681" s="6">
        <v>-0.8645217</v>
      </c>
      <c r="M681" s="4">
        <v>-14.041</v>
      </c>
      <c r="N681" s="5"/>
      <c r="O681" s="6">
        <v>0.2435</v>
      </c>
      <c r="P681" s="5">
        <v>0.062341772</v>
      </c>
      <c r="Q681" s="7"/>
      <c r="R681" s="5">
        <v>0.0</v>
      </c>
      <c r="S681" s="4">
        <v>1.248</v>
      </c>
      <c r="T681" s="5">
        <v>0.049089406</v>
      </c>
      <c r="U681" s="4"/>
      <c r="V681" s="5">
        <v>-0.15821502</v>
      </c>
      <c r="W681" s="5"/>
      <c r="X681" s="5">
        <v>-2.6389453</v>
      </c>
      <c r="Y681" s="5"/>
      <c r="Z681" s="15"/>
      <c r="AA681" s="6"/>
      <c r="AB681" s="8">
        <v>11.332304</v>
      </c>
      <c r="AC681" s="8">
        <v>9.11</v>
      </c>
      <c r="AD681" s="6">
        <v>-3.6519024</v>
      </c>
      <c r="AE681" s="6">
        <v>-5.011905</v>
      </c>
      <c r="AF681" s="3">
        <v>0.0</v>
      </c>
      <c r="AG681" s="4">
        <v>70.40779</v>
      </c>
      <c r="AH681" s="4"/>
      <c r="AI681" s="7">
        <v>0.558</v>
      </c>
      <c r="AJ681" s="7">
        <v>120.98</v>
      </c>
      <c r="AK681" s="7"/>
      <c r="AL681" s="14">
        <v>0.729492</v>
      </c>
      <c r="AM681" s="14">
        <v>-0.0161635</v>
      </c>
    </row>
    <row r="682">
      <c r="A682" s="46" t="s">
        <v>718</v>
      </c>
      <c r="B682" s="69"/>
      <c r="C682" s="13"/>
      <c r="D682" s="3">
        <v>0.27207038</v>
      </c>
      <c r="E682" s="4">
        <v>3.4258332</v>
      </c>
      <c r="F682" s="5">
        <v>0.6791929</v>
      </c>
      <c r="G682" s="3">
        <v>0.2654984</v>
      </c>
      <c r="H682" s="5">
        <v>0.4261</v>
      </c>
      <c r="I682" s="5">
        <v>0.101482555</v>
      </c>
      <c r="J682" s="5">
        <v>0.31130505</v>
      </c>
      <c r="K682" s="5">
        <v>0.2684</v>
      </c>
      <c r="L682" s="6">
        <v>2.8372488</v>
      </c>
      <c r="M682" s="4">
        <v>57.666</v>
      </c>
      <c r="N682" s="5"/>
      <c r="O682" s="6">
        <v>11.231</v>
      </c>
      <c r="P682" s="5">
        <v>0.0026542908</v>
      </c>
      <c r="Q682" s="7"/>
      <c r="R682" s="5">
        <v>0.0</v>
      </c>
      <c r="S682" s="4">
        <v>135.734</v>
      </c>
      <c r="T682" s="5">
        <v>0.713297</v>
      </c>
      <c r="U682" s="4"/>
      <c r="V682" s="5">
        <v>-0.80792606</v>
      </c>
      <c r="W682" s="5"/>
      <c r="X682" s="5">
        <v>0.24469802</v>
      </c>
      <c r="Y682" s="5"/>
      <c r="Z682" s="6">
        <v>15.529068</v>
      </c>
      <c r="AA682" s="6"/>
      <c r="AB682" s="8">
        <v>3.409455</v>
      </c>
      <c r="AC682" s="8">
        <v>3.7135</v>
      </c>
      <c r="AD682" s="6">
        <v>8.623537</v>
      </c>
      <c r="AE682" s="6">
        <v>8.716852</v>
      </c>
      <c r="AF682" s="3">
        <v>0.03264417</v>
      </c>
      <c r="AG682" s="4">
        <v>633.4826</v>
      </c>
      <c r="AH682" s="4"/>
      <c r="AI682" s="7">
        <v>52.6</v>
      </c>
      <c r="AJ682" s="7">
        <v>12.0</v>
      </c>
      <c r="AK682" s="7"/>
      <c r="AL682" s="14">
        <v>0.59983534</v>
      </c>
      <c r="AM682" s="14">
        <v>0.6055823</v>
      </c>
    </row>
    <row r="683">
      <c r="A683" s="46" t="s">
        <v>719</v>
      </c>
      <c r="B683" s="70"/>
      <c r="C683" s="29"/>
      <c r="D683" s="30">
        <v>-0.013514023</v>
      </c>
      <c r="E683" s="16">
        <v>7.8381863</v>
      </c>
      <c r="F683" s="20">
        <v>-0.30444545</v>
      </c>
      <c r="G683" s="30">
        <v>-0.108969405</v>
      </c>
      <c r="H683" s="20">
        <v>0.5552</v>
      </c>
      <c r="I683" s="20">
        <v>0.26696432</v>
      </c>
      <c r="J683" s="20">
        <v>0.04908416</v>
      </c>
      <c r="K683" s="20">
        <v>0.0491</v>
      </c>
      <c r="L683" s="21">
        <v>-4.0302052</v>
      </c>
      <c r="M683" s="16">
        <v>95.37</v>
      </c>
      <c r="N683" s="20"/>
      <c r="O683" s="21">
        <v>52.15235</v>
      </c>
      <c r="P683" s="20">
        <v>0.076378</v>
      </c>
      <c r="Q683" s="22"/>
      <c r="R683" s="20">
        <v>0.22397172</v>
      </c>
      <c r="S683" s="16" t="s">
        <v>39</v>
      </c>
      <c r="T683" s="20">
        <v>0.42707214</v>
      </c>
      <c r="U683" s="16"/>
      <c r="V683" s="20">
        <v>-0.52781755</v>
      </c>
      <c r="W683" s="20"/>
      <c r="X683" s="20">
        <v>0.14062175</v>
      </c>
      <c r="Y683" s="20"/>
      <c r="Z683" s="21">
        <v>11.711893</v>
      </c>
      <c r="AA683" s="21"/>
      <c r="AB683" s="23">
        <v>0.61049443</v>
      </c>
      <c r="AC683" s="23">
        <v>1.6086</v>
      </c>
      <c r="AD683" s="21">
        <v>8.451633</v>
      </c>
      <c r="AE683" s="21">
        <v>5.4811997</v>
      </c>
      <c r="AF683" s="30">
        <v>0.08089597</v>
      </c>
      <c r="AG683" s="16">
        <v>749.72766</v>
      </c>
      <c r="AH683" s="16"/>
      <c r="AI683" s="22">
        <v>93.5</v>
      </c>
      <c r="AJ683" s="22">
        <v>8.38</v>
      </c>
      <c r="AK683" s="34"/>
      <c r="AL683" s="34">
        <v>-0.30344835</v>
      </c>
      <c r="AM683" s="34">
        <v>-0.14217152</v>
      </c>
      <c r="AN683" s="24"/>
      <c r="AO683" s="24"/>
      <c r="AP683" s="24"/>
      <c r="AQ683" s="24"/>
      <c r="AR683" s="24"/>
      <c r="AS683" s="24"/>
      <c r="AT683" s="24"/>
    </row>
    <row r="684">
      <c r="A684" s="46" t="s">
        <v>720</v>
      </c>
      <c r="B684" s="71"/>
      <c r="C684" s="13"/>
      <c r="D684" s="3">
        <v>0.20083068</v>
      </c>
      <c r="E684" s="4">
        <v>4.3733683</v>
      </c>
      <c r="F684" s="5">
        <v>0.5826772</v>
      </c>
      <c r="G684" s="3">
        <v>0.41126287</v>
      </c>
      <c r="H684" s="5">
        <v>0.3245</v>
      </c>
      <c r="I684" s="5">
        <v>0.22298767</v>
      </c>
      <c r="J684" s="5">
        <v>0.10804931</v>
      </c>
      <c r="K684" s="5">
        <v>0.0651</v>
      </c>
      <c r="L684" s="6">
        <v>2.7089443</v>
      </c>
      <c r="M684" s="4">
        <v>440.0</v>
      </c>
      <c r="N684" s="5"/>
      <c r="O684" s="6">
        <v>3.0528</v>
      </c>
      <c r="P684" s="5">
        <v>0.025562001</v>
      </c>
      <c r="Q684" s="7"/>
      <c r="R684" s="5">
        <v>0.0</v>
      </c>
      <c r="S684" s="4" t="s">
        <v>39</v>
      </c>
      <c r="T684" s="5">
        <v>0.047412906</v>
      </c>
      <c r="U684" s="4"/>
      <c r="V684" s="5">
        <v>0.8420756</v>
      </c>
      <c r="W684" s="5"/>
      <c r="X684" s="5">
        <v>0.11336718</v>
      </c>
      <c r="Y684" s="5"/>
      <c r="Z684" s="6">
        <v>29.085135</v>
      </c>
      <c r="AA684" s="6"/>
      <c r="AB684" s="8">
        <v>1.0598463</v>
      </c>
      <c r="AC684" s="8">
        <v>3.2713</v>
      </c>
      <c r="AD684" s="6">
        <v>12.313947</v>
      </c>
      <c r="AE684" s="6">
        <v>16.6798</v>
      </c>
      <c r="AF684" s="3">
        <v>0.006328994</v>
      </c>
      <c r="AG684" s="4">
        <v>5873.6035</v>
      </c>
      <c r="AH684" s="4"/>
      <c r="AI684" s="7">
        <v>129.4</v>
      </c>
      <c r="AJ684" s="7">
        <v>45.96</v>
      </c>
      <c r="AK684" s="14"/>
      <c r="AL684" s="14">
        <v>0.46078432</v>
      </c>
      <c r="AM684" s="14">
        <v>0.35830927</v>
      </c>
    </row>
    <row r="685">
      <c r="A685" s="47" t="s">
        <v>721</v>
      </c>
      <c r="B685" s="71"/>
      <c r="C685" s="11"/>
      <c r="D685" s="2" t="s">
        <v>39</v>
      </c>
      <c r="E685" s="4" t="s">
        <v>39</v>
      </c>
      <c r="F685" s="2" t="s">
        <v>39</v>
      </c>
      <c r="G685" s="2" t="s">
        <v>39</v>
      </c>
      <c r="H685" s="2" t="s">
        <v>39</v>
      </c>
      <c r="I685" s="2" t="s">
        <v>39</v>
      </c>
      <c r="J685" s="2" t="s">
        <v>39</v>
      </c>
      <c r="K685" s="2" t="s">
        <v>39</v>
      </c>
      <c r="L685" s="6" t="s">
        <v>39</v>
      </c>
      <c r="M685" s="4" t="s">
        <v>39</v>
      </c>
      <c r="N685" s="2"/>
      <c r="O685" s="6" t="s">
        <v>39</v>
      </c>
      <c r="P685" s="2" t="s">
        <v>39</v>
      </c>
      <c r="Q685" s="7"/>
      <c r="R685" s="2" t="s">
        <v>39</v>
      </c>
      <c r="S685" s="4" t="s">
        <v>39</v>
      </c>
      <c r="T685" s="2" t="s">
        <v>39</v>
      </c>
      <c r="U685" s="4"/>
      <c r="V685" s="2" t="s">
        <v>39</v>
      </c>
      <c r="W685" s="2"/>
      <c r="X685" s="2" t="s">
        <v>39</v>
      </c>
      <c r="Y685" s="2"/>
      <c r="Z685" s="6" t="s">
        <v>39</v>
      </c>
      <c r="AA685" s="6"/>
      <c r="AB685" s="8" t="s">
        <v>39</v>
      </c>
      <c r="AC685" s="8" t="s">
        <v>39</v>
      </c>
      <c r="AD685" s="6" t="s">
        <v>39</v>
      </c>
      <c r="AE685" s="6" t="s">
        <v>39</v>
      </c>
      <c r="AF685" s="2" t="s">
        <v>39</v>
      </c>
      <c r="AG685" s="4" t="s">
        <v>39</v>
      </c>
      <c r="AH685" s="4"/>
      <c r="AI685" s="7" t="s">
        <v>39</v>
      </c>
      <c r="AJ685" s="7" t="s">
        <v>39</v>
      </c>
      <c r="AK685" s="2"/>
      <c r="AL685" s="2" t="s">
        <v>39</v>
      </c>
      <c r="AM685" s="2" t="s">
        <v>39</v>
      </c>
    </row>
    <row r="686">
      <c r="A686" s="46" t="s">
        <v>722</v>
      </c>
      <c r="B686" s="71"/>
      <c r="C686" s="13"/>
      <c r="D686" s="3">
        <v>0.5263987</v>
      </c>
      <c r="E686" s="4">
        <v>-0.3559711</v>
      </c>
      <c r="F686" s="5">
        <v>1.018109</v>
      </c>
      <c r="G686" s="3">
        <v>-0.058293223</v>
      </c>
      <c r="H686" s="5">
        <v>0.4687</v>
      </c>
      <c r="I686" s="5">
        <v>0.4262475</v>
      </c>
      <c r="J686" s="5">
        <v>0.02301771</v>
      </c>
      <c r="K686" s="5">
        <v>-0.2522</v>
      </c>
      <c r="L686" s="6">
        <v>4.7475314</v>
      </c>
      <c r="M686" s="4">
        <v>-26.815</v>
      </c>
      <c r="N686" s="5"/>
      <c r="O686" s="6">
        <v>2.1803</v>
      </c>
      <c r="P686" s="5">
        <v>0.31200948</v>
      </c>
      <c r="Q686" s="7"/>
      <c r="R686" s="5">
        <v>0.0</v>
      </c>
      <c r="S686" s="4">
        <v>26.425</v>
      </c>
      <c r="T686" s="5">
        <v>0.18144053</v>
      </c>
      <c r="U686" s="4"/>
      <c r="V686" s="5">
        <v>-0.23318714</v>
      </c>
      <c r="W686" s="5"/>
      <c r="X686" s="5">
        <v>-0.1957007</v>
      </c>
      <c r="Y686" s="5"/>
      <c r="Z686" s="6"/>
      <c r="AA686" s="6"/>
      <c r="AB686" s="8">
        <v>5.097486</v>
      </c>
      <c r="AC686" s="8">
        <v>4.2665</v>
      </c>
      <c r="AD686" s="6">
        <v>209.09962</v>
      </c>
      <c r="AE686" s="6">
        <v>-16.671825</v>
      </c>
      <c r="AF686" s="3">
        <v>0.0</v>
      </c>
      <c r="AG686" s="4">
        <v>432.39572</v>
      </c>
      <c r="AH686" s="4"/>
      <c r="AI686" s="7">
        <v>7.68</v>
      </c>
      <c r="AJ686" s="7">
        <v>62.3</v>
      </c>
      <c r="AK686" s="14"/>
      <c r="AL686" s="14">
        <v>-2.9925442</v>
      </c>
      <c r="AM686" s="14">
        <v>-0.42729118</v>
      </c>
    </row>
    <row r="687">
      <c r="A687" s="46" t="s">
        <v>723</v>
      </c>
      <c r="B687" s="71"/>
      <c r="C687" s="13"/>
      <c r="D687" s="2">
        <v>0.22718857</v>
      </c>
      <c r="E687" s="4">
        <v>-0.45809516</v>
      </c>
      <c r="F687" s="2">
        <v>-3.0311368</v>
      </c>
      <c r="G687" s="2">
        <v>-0.008475665</v>
      </c>
      <c r="H687" s="5">
        <v>0.9997</v>
      </c>
      <c r="I687" s="2">
        <v>0.4094379</v>
      </c>
      <c r="J687" s="2">
        <v>0.45217094</v>
      </c>
      <c r="K687" s="5">
        <v>0.2507</v>
      </c>
      <c r="L687" s="6">
        <v>13.347678</v>
      </c>
      <c r="M687" s="4">
        <v>2.45</v>
      </c>
      <c r="N687" s="2"/>
      <c r="O687" s="6">
        <v>11.7371</v>
      </c>
      <c r="P687" s="2">
        <v>0.16186886</v>
      </c>
      <c r="Q687" s="7"/>
      <c r="R687" s="2">
        <v>0.0</v>
      </c>
      <c r="S687" s="4" t="s">
        <v>39</v>
      </c>
      <c r="T687" s="2">
        <v>0.029801281</v>
      </c>
      <c r="U687" s="4"/>
      <c r="V687" s="5">
        <v>-8.025071</v>
      </c>
      <c r="W687" s="5"/>
      <c r="X687" s="2">
        <v>4.407857</v>
      </c>
      <c r="Y687" s="2"/>
      <c r="Z687" s="6" t="s">
        <v>39</v>
      </c>
      <c r="AA687" s="6"/>
      <c r="AB687" s="8" t="s">
        <v>39</v>
      </c>
      <c r="AC687" s="8">
        <v>0.858</v>
      </c>
      <c r="AD687" s="6" t="s">
        <v>39</v>
      </c>
      <c r="AE687" s="6" t="s">
        <v>39</v>
      </c>
      <c r="AF687" s="2" t="s">
        <v>39</v>
      </c>
      <c r="AG687" s="4">
        <v>1016.43</v>
      </c>
      <c r="AH687" s="4"/>
      <c r="AI687" s="7">
        <v>6.6</v>
      </c>
      <c r="AJ687" s="7" t="s">
        <v>39</v>
      </c>
      <c r="AK687" s="2"/>
      <c r="AL687" s="2">
        <v>-0.36404473</v>
      </c>
      <c r="AM687" s="2" t="s">
        <v>39</v>
      </c>
    </row>
    <row r="688">
      <c r="A688" s="46" t="s">
        <v>724</v>
      </c>
      <c r="B688" s="71"/>
      <c r="C688" s="13"/>
      <c r="D688" s="3">
        <v>0.051541843</v>
      </c>
      <c r="E688" s="4">
        <v>-0.038885437</v>
      </c>
      <c r="F688" s="5">
        <v>-0.11759371</v>
      </c>
      <c r="G688" s="3">
        <v>-0.29420462</v>
      </c>
      <c r="H688" s="5">
        <v>0.4213</v>
      </c>
      <c r="I688" s="5">
        <v>0.6565616</v>
      </c>
      <c r="J688" s="5">
        <v>-0.14873001</v>
      </c>
      <c r="K688" s="5">
        <v>-0.1488</v>
      </c>
      <c r="L688" s="6">
        <v>-0.7174257</v>
      </c>
      <c r="M688" s="4">
        <v>-12.414</v>
      </c>
      <c r="N688" s="5"/>
      <c r="O688" s="6">
        <v>52.15235</v>
      </c>
      <c r="P688" s="5">
        <v>0.19878219</v>
      </c>
      <c r="Q688" s="7"/>
      <c r="R688" s="5">
        <v>0.0</v>
      </c>
      <c r="S688" s="4" t="s">
        <v>39</v>
      </c>
      <c r="T688" s="5">
        <v>0.6520868</v>
      </c>
      <c r="U688" s="4"/>
      <c r="V688" s="5">
        <v>-1.3273835</v>
      </c>
      <c r="W688" s="5"/>
      <c r="X688" s="5">
        <v>-0.46382415</v>
      </c>
      <c r="Y688" s="5"/>
      <c r="Z688" s="15"/>
      <c r="AA688" s="6"/>
      <c r="AB688" s="8">
        <v>0.77326435</v>
      </c>
      <c r="AC688" s="8">
        <v>1.497</v>
      </c>
      <c r="AD688" s="6">
        <v>-1.2362745</v>
      </c>
      <c r="AE688" s="6">
        <v>-0.62978894</v>
      </c>
      <c r="AF688" s="3">
        <v>0.0</v>
      </c>
      <c r="AG688" s="4">
        <v>30.289463</v>
      </c>
      <c r="AH688" s="4"/>
      <c r="AI688" s="7">
        <v>0.149</v>
      </c>
      <c r="AJ688" s="7">
        <v>225.2</v>
      </c>
      <c r="AK688" s="14"/>
      <c r="AL688" s="14">
        <v>-0.119220056</v>
      </c>
      <c r="AM688" s="14">
        <v>-0.2996565</v>
      </c>
    </row>
    <row r="689">
      <c r="A689" s="46" t="s">
        <v>725</v>
      </c>
      <c r="B689" s="14"/>
      <c r="C689" s="13"/>
      <c r="D689" s="3">
        <v>0.4726199</v>
      </c>
      <c r="E689" s="4">
        <v>1.6795721</v>
      </c>
      <c r="F689" s="5">
        <v>-1.0646847</v>
      </c>
      <c r="G689" s="3">
        <v>-0.033032954</v>
      </c>
      <c r="H689" s="5">
        <v>0.9007</v>
      </c>
      <c r="I689" s="5">
        <v>0.36399883</v>
      </c>
      <c r="J689" s="2" t="s">
        <v>39</v>
      </c>
      <c r="K689" s="5">
        <v>1.1201</v>
      </c>
      <c r="L689" s="6">
        <v>-1.7616379</v>
      </c>
      <c r="M689" s="4">
        <v>-1.747022</v>
      </c>
      <c r="N689" s="5"/>
      <c r="O689" s="6">
        <v>52.15235</v>
      </c>
      <c r="P689" s="5">
        <v>0.021444976</v>
      </c>
      <c r="Q689" s="7"/>
      <c r="R689" s="5">
        <v>0.0</v>
      </c>
      <c r="S689" s="4" t="s">
        <v>39</v>
      </c>
      <c r="T689" s="5">
        <v>0.011847169</v>
      </c>
      <c r="U689" s="4"/>
      <c r="V689" s="5">
        <v>-0.1715753</v>
      </c>
      <c r="W689" s="5"/>
      <c r="X689" s="5">
        <v>0.27309507</v>
      </c>
      <c r="Y689" s="2"/>
      <c r="Z689" s="6">
        <v>7.8062162</v>
      </c>
      <c r="AA689" s="6"/>
      <c r="AB689" s="8">
        <v>8.328881</v>
      </c>
      <c r="AC689" s="8">
        <v>2.1469</v>
      </c>
      <c r="AD689" s="15"/>
      <c r="AE689" s="6">
        <v>-460.14807</v>
      </c>
      <c r="AF689" s="3">
        <v>0.058661357</v>
      </c>
      <c r="AG689" s="4">
        <v>7801.35</v>
      </c>
      <c r="AH689" s="4"/>
      <c r="AI689" s="7">
        <v>126.0</v>
      </c>
      <c r="AJ689" s="7">
        <v>66.68</v>
      </c>
      <c r="AK689" s="2"/>
      <c r="AL689" s="2" t="s">
        <v>39</v>
      </c>
      <c r="AM689" s="2" t="s">
        <v>39</v>
      </c>
    </row>
    <row r="690">
      <c r="A690" s="46" t="s">
        <v>726</v>
      </c>
      <c r="B690" s="70"/>
      <c r="C690" s="29"/>
      <c r="D690" s="30">
        <v>0.13778824</v>
      </c>
      <c r="E690" s="16">
        <v>1.9174396</v>
      </c>
      <c r="F690" s="20">
        <v>1.1837387</v>
      </c>
      <c r="G690" s="30">
        <v>-2.2959392</v>
      </c>
      <c r="H690" s="20">
        <v>0.1952</v>
      </c>
      <c r="I690" s="20">
        <v>0.07882277</v>
      </c>
      <c r="J690" s="20">
        <v>0.05464641</v>
      </c>
      <c r="K690" s="20">
        <v>0.0217</v>
      </c>
      <c r="L690" s="21">
        <v>23.36226</v>
      </c>
      <c r="M690" s="16">
        <v>88.325</v>
      </c>
      <c r="N690" s="20"/>
      <c r="O690" s="21">
        <v>10.7233</v>
      </c>
      <c r="P690" s="20">
        <v>0.026795454</v>
      </c>
      <c r="Q690" s="22"/>
      <c r="R690" s="20">
        <v>0.0</v>
      </c>
      <c r="S690" s="16" t="s">
        <v>39</v>
      </c>
      <c r="T690" s="20">
        <v>0.02886722</v>
      </c>
      <c r="U690" s="16"/>
      <c r="V690" s="20">
        <v>0.14954002</v>
      </c>
      <c r="W690" s="20"/>
      <c r="X690" s="20">
        <v>0.08621249</v>
      </c>
      <c r="Y690" s="20"/>
      <c r="Z690" s="21">
        <v>70.40639</v>
      </c>
      <c r="AA690" s="21"/>
      <c r="AB690" s="23">
        <v>1.1136135</v>
      </c>
      <c r="AC690" s="23">
        <v>5.9896</v>
      </c>
      <c r="AD690" s="21">
        <v>20.880564</v>
      </c>
      <c r="AE690" s="21">
        <v>47.95402</v>
      </c>
      <c r="AF690" s="30">
        <v>0.0</v>
      </c>
      <c r="AG690" s="16">
        <v>4195.385</v>
      </c>
      <c r="AH690" s="16"/>
      <c r="AI690" s="22">
        <v>127.2</v>
      </c>
      <c r="AJ690" s="22">
        <v>30.62</v>
      </c>
      <c r="AK690" s="34"/>
      <c r="AL690" s="34">
        <v>0.2593733</v>
      </c>
      <c r="AM690" s="34">
        <v>0.31215924</v>
      </c>
      <c r="AN690" s="24"/>
      <c r="AO690" s="24"/>
      <c r="AP690" s="24"/>
      <c r="AQ690" s="24"/>
      <c r="AR690" s="24"/>
      <c r="AS690" s="24"/>
      <c r="AT690" s="24"/>
    </row>
    <row r="691">
      <c r="A691" s="46" t="s">
        <v>727</v>
      </c>
      <c r="B691" s="71"/>
      <c r="C691" s="13"/>
      <c r="D691" s="3">
        <v>0.18197748</v>
      </c>
      <c r="E691" s="4">
        <v>-1.5865546</v>
      </c>
      <c r="F691" s="5">
        <v>-0.20050815</v>
      </c>
      <c r="G691" s="3">
        <v>0.31649673</v>
      </c>
      <c r="H691" s="5">
        <v>0.547</v>
      </c>
      <c r="I691" s="5">
        <v>0.16727576</v>
      </c>
      <c r="J691" s="5">
        <v>0.02721321</v>
      </c>
      <c r="K691" s="5">
        <v>-0.0644</v>
      </c>
      <c r="L691" s="6">
        <v>-0.47442722</v>
      </c>
      <c r="M691" s="4">
        <v>7.902</v>
      </c>
      <c r="N691" s="5"/>
      <c r="O691" s="6">
        <v>2.2489</v>
      </c>
      <c r="P691" s="5">
        <v>0.03195059</v>
      </c>
      <c r="Q691" s="7"/>
      <c r="R691" s="5">
        <v>0.0</v>
      </c>
      <c r="S691" s="4" t="s">
        <v>39</v>
      </c>
      <c r="T691" s="5">
        <v>0.05089942</v>
      </c>
      <c r="U691" s="4"/>
      <c r="V691" s="5">
        <v>0.06808766</v>
      </c>
      <c r="W691" s="5"/>
      <c r="X691" s="5">
        <v>-0.17446212</v>
      </c>
      <c r="Y691" s="5"/>
      <c r="Z691" s="15"/>
      <c r="AA691" s="6"/>
      <c r="AB691" s="8">
        <v>0.737535</v>
      </c>
      <c r="AC691" s="8">
        <v>1.5937</v>
      </c>
      <c r="AD691" s="6">
        <v>28.259424</v>
      </c>
      <c r="AE691" s="6">
        <v>13.661225</v>
      </c>
      <c r="AF691" s="3">
        <v>0.0</v>
      </c>
      <c r="AG691" s="4">
        <v>103.47965</v>
      </c>
      <c r="AH691" s="4"/>
      <c r="AI691" s="7">
        <v>14.3</v>
      </c>
      <c r="AJ691" s="7">
        <v>7.14</v>
      </c>
      <c r="AK691" s="14"/>
      <c r="AL691" s="14">
        <v>-2.705357</v>
      </c>
      <c r="AM691" s="14">
        <v>-0.35927373</v>
      </c>
    </row>
    <row r="692">
      <c r="A692" s="46" t="s">
        <v>728</v>
      </c>
      <c r="B692" s="70"/>
      <c r="C692" s="29"/>
      <c r="D692" s="30">
        <v>0.22514826</v>
      </c>
      <c r="E692" s="16">
        <v>0.21117319</v>
      </c>
      <c r="F692" s="20">
        <v>-0.8129995</v>
      </c>
      <c r="G692" s="30">
        <v>0.39689007</v>
      </c>
      <c r="H692" s="20">
        <v>0.6734</v>
      </c>
      <c r="I692" s="20">
        <v>0.31045374</v>
      </c>
      <c r="J692" s="20">
        <v>0.11728305</v>
      </c>
      <c r="K692" s="20">
        <v>0.0499</v>
      </c>
      <c r="L692" s="21">
        <v>-2.4222891</v>
      </c>
      <c r="M692" s="16">
        <v>-6.962</v>
      </c>
      <c r="N692" s="20"/>
      <c r="O692" s="21">
        <v>3.453</v>
      </c>
      <c r="P692" s="20">
        <v>0.05686574</v>
      </c>
      <c r="Q692" s="22"/>
      <c r="R692" s="20">
        <v>0.0</v>
      </c>
      <c r="S692" s="16">
        <v>129.532</v>
      </c>
      <c r="T692" s="20">
        <v>0.26562548</v>
      </c>
      <c r="U692" s="16"/>
      <c r="V692" s="20">
        <v>-0.27775452</v>
      </c>
      <c r="W692" s="20"/>
      <c r="X692" s="20">
        <v>0.011487777</v>
      </c>
      <c r="Y692" s="20"/>
      <c r="Z692" s="21">
        <v>261.39682</v>
      </c>
      <c r="AA692" s="21"/>
      <c r="AB692" s="23">
        <v>4.3530555</v>
      </c>
      <c r="AC692" s="23">
        <v>3.0795</v>
      </c>
      <c r="AD692" s="21">
        <v>33.68273</v>
      </c>
      <c r="AE692" s="21">
        <v>-167.43637</v>
      </c>
      <c r="AF692" s="30">
        <v>0.0</v>
      </c>
      <c r="AG692" s="16">
        <v>1294.002</v>
      </c>
      <c r="AH692" s="16"/>
      <c r="AI692" s="22">
        <v>54.2</v>
      </c>
      <c r="AJ692" s="22">
        <v>23.27</v>
      </c>
      <c r="AK692" s="20"/>
      <c r="AL692" s="70">
        <v>-0.19196825</v>
      </c>
      <c r="AM692" s="20">
        <v>0.37435514</v>
      </c>
      <c r="AN692" s="72"/>
      <c r="AO692" s="38"/>
      <c r="AP692" s="24"/>
      <c r="AQ692" s="24"/>
      <c r="AR692" s="24"/>
      <c r="AS692" s="24"/>
      <c r="AT692" s="24"/>
    </row>
    <row r="693">
      <c r="A693" s="46" t="s">
        <v>729</v>
      </c>
      <c r="B693" s="71"/>
      <c r="C693" s="13"/>
      <c r="D693" s="3">
        <v>0.13521844</v>
      </c>
      <c r="E693" s="4">
        <v>-0.38927674</v>
      </c>
      <c r="F693" s="5">
        <v>-3.2570953</v>
      </c>
      <c r="G693" s="3">
        <v>0.60102844</v>
      </c>
      <c r="H693" s="5">
        <v>0.2727</v>
      </c>
      <c r="I693" s="5">
        <v>0.0</v>
      </c>
      <c r="J693" s="5">
        <v>-0.12813164</v>
      </c>
      <c r="K693" s="5">
        <v>-0.4261</v>
      </c>
      <c r="L693" s="6">
        <v>46.434364</v>
      </c>
      <c r="M693" s="4">
        <v>1.35203</v>
      </c>
      <c r="N693" s="5"/>
      <c r="O693" s="6">
        <v>1233.4983</v>
      </c>
      <c r="P693" s="5">
        <v>0.19558127</v>
      </c>
      <c r="Q693" s="7"/>
      <c r="R693" s="5">
        <v>0.0</v>
      </c>
      <c r="S693" s="4" t="s">
        <v>39</v>
      </c>
      <c r="T693" s="5">
        <v>0.022432832</v>
      </c>
      <c r="U693" s="4"/>
      <c r="V693" s="5">
        <v>0.19366404</v>
      </c>
      <c r="W693" s="5"/>
      <c r="X693" s="5">
        <v>-0.35691473</v>
      </c>
      <c r="Y693" s="5"/>
      <c r="Z693" s="15"/>
      <c r="AA693" s="6"/>
      <c r="AB693" s="8">
        <v>1.2966028</v>
      </c>
      <c r="AC693" s="8">
        <v>1.1128</v>
      </c>
      <c r="AD693" s="6">
        <v>-11.936202</v>
      </c>
      <c r="AE693" s="6">
        <v>16.688065</v>
      </c>
      <c r="AF693" s="3">
        <v>0.0</v>
      </c>
      <c r="AG693" s="4">
        <v>213.82906</v>
      </c>
      <c r="AH693" s="4"/>
      <c r="AI693" s="7">
        <v>12.1</v>
      </c>
      <c r="AJ693" s="7">
        <v>16.26</v>
      </c>
      <c r="AK693" s="5"/>
      <c r="AL693" s="71">
        <v>-1.2594204</v>
      </c>
      <c r="AM693" s="5">
        <v>1.1910115</v>
      </c>
      <c r="AN693" s="73"/>
      <c r="AO693" s="43"/>
    </row>
    <row r="694">
      <c r="A694" s="46" t="s">
        <v>730</v>
      </c>
      <c r="B694" s="71"/>
      <c r="C694" s="13"/>
      <c r="D694" s="3">
        <v>0.3160724</v>
      </c>
      <c r="E694" s="4">
        <v>-0.21824569</v>
      </c>
      <c r="F694" s="5">
        <v>0.407881</v>
      </c>
      <c r="G694" s="3">
        <v>0.20651264</v>
      </c>
      <c r="H694" s="5">
        <v>0.6604</v>
      </c>
      <c r="I694" s="5">
        <v>2.30322</v>
      </c>
      <c r="J694" s="5">
        <v>-2.277061</v>
      </c>
      <c r="K694" s="5">
        <v>-2.277</v>
      </c>
      <c r="L694" s="6">
        <v>1.0647165</v>
      </c>
      <c r="M694" s="4">
        <v>-76.302</v>
      </c>
      <c r="N694" s="5"/>
      <c r="O694" s="6">
        <v>1.2944</v>
      </c>
      <c r="P694" s="5">
        <v>0.0131680155</v>
      </c>
      <c r="Q694" s="7"/>
      <c r="R694" s="5">
        <v>0.61406624</v>
      </c>
      <c r="S694" s="4" t="s">
        <v>39</v>
      </c>
      <c r="T694" s="5">
        <v>0.45859036</v>
      </c>
      <c r="U694" s="4"/>
      <c r="V694" s="5">
        <v>-0.7393681</v>
      </c>
      <c r="W694" s="5"/>
      <c r="X694" s="5">
        <v>-2.6995878</v>
      </c>
      <c r="Y694" s="5"/>
      <c r="Z694" s="15"/>
      <c r="AA694" s="15"/>
      <c r="AB694" s="8">
        <v>5.456921</v>
      </c>
      <c r="AC694" s="8">
        <v>6.16</v>
      </c>
      <c r="AD694" s="6">
        <v>-2.099287</v>
      </c>
      <c r="AE694" s="6">
        <v>-2.291932</v>
      </c>
      <c r="AF694" s="3">
        <v>0.0</v>
      </c>
      <c r="AG694" s="4">
        <v>199.636</v>
      </c>
      <c r="AH694" s="4"/>
      <c r="AI694" s="7">
        <v>0.219</v>
      </c>
      <c r="AJ694" s="7">
        <v>414.18</v>
      </c>
      <c r="AK694" s="5"/>
      <c r="AL694" s="71">
        <v>0.38491464</v>
      </c>
      <c r="AM694" s="5">
        <v>0.18861733</v>
      </c>
      <c r="AN694" s="73"/>
      <c r="AO694" s="43"/>
    </row>
    <row r="695">
      <c r="A695" s="51" t="s">
        <v>731</v>
      </c>
      <c r="B695" s="74"/>
      <c r="C695" s="66"/>
      <c r="D695" s="19" t="s">
        <v>39</v>
      </c>
      <c r="E695" s="16" t="s">
        <v>39</v>
      </c>
      <c r="F695" s="19" t="s">
        <v>39</v>
      </c>
      <c r="G695" s="19" t="s">
        <v>39</v>
      </c>
      <c r="H695" s="19" t="s">
        <v>39</v>
      </c>
      <c r="I695" s="19" t="s">
        <v>39</v>
      </c>
      <c r="J695" s="19" t="s">
        <v>39</v>
      </c>
      <c r="K695" s="19" t="s">
        <v>39</v>
      </c>
      <c r="L695" s="21" t="s">
        <v>39</v>
      </c>
      <c r="M695" s="16" t="s">
        <v>39</v>
      </c>
      <c r="N695" s="19"/>
      <c r="O695" s="21" t="s">
        <v>39</v>
      </c>
      <c r="P695" s="19" t="s">
        <v>39</v>
      </c>
      <c r="Q695" s="22"/>
      <c r="R695" s="19" t="s">
        <v>39</v>
      </c>
      <c r="S695" s="16" t="s">
        <v>39</v>
      </c>
      <c r="T695" s="19" t="s">
        <v>39</v>
      </c>
      <c r="U695" s="16"/>
      <c r="V695" s="19" t="s">
        <v>39</v>
      </c>
      <c r="W695" s="19"/>
      <c r="X695" s="19" t="s">
        <v>39</v>
      </c>
      <c r="Y695" s="19"/>
      <c r="Z695" s="21" t="s">
        <v>39</v>
      </c>
      <c r="AA695" s="21"/>
      <c r="AB695" s="23" t="s">
        <v>39</v>
      </c>
      <c r="AC695" s="23" t="s">
        <v>39</v>
      </c>
      <c r="AD695" s="21" t="s">
        <v>39</v>
      </c>
      <c r="AE695" s="21" t="s">
        <v>39</v>
      </c>
      <c r="AF695" s="19" t="s">
        <v>39</v>
      </c>
      <c r="AG695" s="16" t="s">
        <v>39</v>
      </c>
      <c r="AH695" s="16"/>
      <c r="AI695" s="22">
        <v>6.9</v>
      </c>
      <c r="AJ695" s="22" t="s">
        <v>39</v>
      </c>
      <c r="AK695" s="19"/>
      <c r="AL695" s="19" t="s">
        <v>39</v>
      </c>
      <c r="AM695" s="19" t="s">
        <v>39</v>
      </c>
      <c r="AN695" s="24"/>
      <c r="AO695" s="24"/>
      <c r="AP695" s="24"/>
      <c r="AQ695" s="24"/>
      <c r="AR695" s="24"/>
      <c r="AS695" s="24"/>
      <c r="AT695" s="24"/>
    </row>
    <row r="696">
      <c r="A696" s="46" t="s">
        <v>732</v>
      </c>
      <c r="B696" s="75"/>
      <c r="C696" s="13"/>
      <c r="D696" s="3">
        <v>0.16659193</v>
      </c>
      <c r="E696" s="4">
        <v>-0.2670623</v>
      </c>
      <c r="F696" s="5">
        <v>-0.79310346</v>
      </c>
      <c r="G696" s="3">
        <v>-0.2628542</v>
      </c>
      <c r="H696" s="5">
        <v>1.1469</v>
      </c>
      <c r="I696" s="5">
        <v>0.7848869</v>
      </c>
      <c r="J696" s="5">
        <v>0.08585039</v>
      </c>
      <c r="K696" s="5">
        <v>-0.0646</v>
      </c>
      <c r="L696" s="6">
        <v>-4.1692176</v>
      </c>
      <c r="M696" s="4">
        <v>-2.84</v>
      </c>
      <c r="N696" s="5"/>
      <c r="O696" s="6">
        <v>-678.0</v>
      </c>
      <c r="P696" s="5">
        <v>0.1886435</v>
      </c>
      <c r="Q696" s="7"/>
      <c r="R696" s="5">
        <v>0.0</v>
      </c>
      <c r="S696" s="4">
        <v>10.176</v>
      </c>
      <c r="T696" s="5">
        <v>0.0</v>
      </c>
      <c r="U696" s="4"/>
      <c r="V696" s="5">
        <v>1.106412</v>
      </c>
      <c r="W696" s="5"/>
      <c r="X696" s="5">
        <v>-0.24556616</v>
      </c>
      <c r="Y696" s="5"/>
      <c r="Z696" s="15"/>
      <c r="AA696" s="6"/>
      <c r="AB696" s="8">
        <v>4.9070587</v>
      </c>
      <c r="AC696" s="8">
        <v>25.2098</v>
      </c>
      <c r="AD696" s="6">
        <v>59.715008</v>
      </c>
      <c r="AE696" s="6">
        <v>-66.69578</v>
      </c>
      <c r="AF696" s="3">
        <v>0.0</v>
      </c>
      <c r="AG696" s="4">
        <v>169.35616</v>
      </c>
      <c r="AH696" s="4"/>
      <c r="AI696" s="7">
        <v>27.3</v>
      </c>
      <c r="AJ696" s="7">
        <v>6.74</v>
      </c>
      <c r="AK696" s="14"/>
      <c r="AL696" s="14">
        <v>-1.5601271</v>
      </c>
      <c r="AM696" s="14">
        <v>-0.19860083</v>
      </c>
    </row>
    <row r="697">
      <c r="A697" s="46" t="s">
        <v>733</v>
      </c>
      <c r="B697" s="75"/>
      <c r="C697" s="13"/>
      <c r="D697" s="3">
        <v>0.13673899</v>
      </c>
      <c r="E697" s="4">
        <v>0.76891613</v>
      </c>
      <c r="F697" s="5">
        <v>-0.21829522</v>
      </c>
      <c r="G697" s="3">
        <v>0.2869677</v>
      </c>
      <c r="H697" s="5">
        <v>0.5808</v>
      </c>
      <c r="I697" s="5">
        <v>0.4832604</v>
      </c>
      <c r="J697" s="5">
        <v>0.10357881</v>
      </c>
      <c r="K697" s="5">
        <v>0.0572</v>
      </c>
      <c r="L697" s="6">
        <v>-2.0285866</v>
      </c>
      <c r="M697" s="4">
        <v>11.31</v>
      </c>
      <c r="N697" s="5"/>
      <c r="O697" s="6">
        <v>2.2294</v>
      </c>
      <c r="P697" s="5">
        <v>0.023948237</v>
      </c>
      <c r="Q697" s="7"/>
      <c r="R697" s="5">
        <v>0.0</v>
      </c>
      <c r="S697" s="4">
        <v>17.825</v>
      </c>
      <c r="T697" s="5">
        <v>0.1837629</v>
      </c>
      <c r="U697" s="4"/>
      <c r="V697" s="5">
        <v>-0.13869047</v>
      </c>
      <c r="W697" s="5"/>
      <c r="X697" s="5">
        <v>0.17904761</v>
      </c>
      <c r="Y697" s="5"/>
      <c r="Z697" s="6">
        <v>21.588829</v>
      </c>
      <c r="AA697" s="6"/>
      <c r="AB697" s="8">
        <v>0.8717373</v>
      </c>
      <c r="AC697" s="8">
        <v>3.7785</v>
      </c>
      <c r="AD697" s="6">
        <v>8.114204</v>
      </c>
      <c r="AE697" s="6">
        <v>13.839346</v>
      </c>
      <c r="AF697" s="3">
        <v>0.02266735</v>
      </c>
      <c r="AG697" s="4">
        <v>147.75208</v>
      </c>
      <c r="AH697" s="4"/>
      <c r="AI697" s="7">
        <v>16.85</v>
      </c>
      <c r="AJ697" s="7">
        <v>9.78</v>
      </c>
      <c r="AK697" s="14"/>
      <c r="AL697" s="14">
        <v>-0.102915876</v>
      </c>
      <c r="AM697" s="14">
        <v>0.30329573</v>
      </c>
    </row>
    <row r="698">
      <c r="A698" s="46" t="s">
        <v>734</v>
      </c>
      <c r="B698" s="75"/>
      <c r="C698" s="13"/>
      <c r="D698" s="3">
        <v>-0.09832266</v>
      </c>
      <c r="E698" s="4">
        <v>-0.33015656</v>
      </c>
      <c r="F698" s="5">
        <v>-1.767405</v>
      </c>
      <c r="G698" s="3">
        <v>-0.46212146</v>
      </c>
      <c r="H698" s="5">
        <v>0.2841</v>
      </c>
      <c r="I698" s="5">
        <v>0.16379873</v>
      </c>
      <c r="J698" s="5">
        <v>0.062945396</v>
      </c>
      <c r="K698" s="5">
        <v>-0.0213</v>
      </c>
      <c r="L698" s="6">
        <v>25.503325</v>
      </c>
      <c r="M698" s="4">
        <v>5.98</v>
      </c>
      <c r="N698" s="5"/>
      <c r="O698" s="6">
        <v>2.1033</v>
      </c>
      <c r="P698" s="5">
        <v>0.044281114</v>
      </c>
      <c r="Q698" s="7"/>
      <c r="R698" s="5">
        <v>0.0</v>
      </c>
      <c r="S698" s="4">
        <v>27.946</v>
      </c>
      <c r="T698" s="5">
        <v>0.19680281</v>
      </c>
      <c r="U698" s="4"/>
      <c r="V698" s="5">
        <v>-0.2375625</v>
      </c>
      <c r="W698" s="5"/>
      <c r="X698" s="5">
        <v>-0.050520834</v>
      </c>
      <c r="Y698" s="5"/>
      <c r="Z698" s="6"/>
      <c r="AA698" s="6"/>
      <c r="AB698" s="8">
        <v>0.52039164</v>
      </c>
      <c r="AC698" s="8">
        <v>0.6786</v>
      </c>
      <c r="AD698" s="6">
        <v>5.2685337</v>
      </c>
      <c r="AE698" s="6">
        <v>6.7002006</v>
      </c>
      <c r="AF698" s="3">
        <v>0.0</v>
      </c>
      <c r="AG698" s="4">
        <v>65.09391</v>
      </c>
      <c r="AH698" s="4"/>
      <c r="AI698" s="7">
        <v>4.4</v>
      </c>
      <c r="AJ698" s="7">
        <v>14.69</v>
      </c>
      <c r="AK698" s="14"/>
      <c r="AL698" s="14">
        <v>-0.57210374</v>
      </c>
      <c r="AM698" s="14">
        <v>-0.27144524</v>
      </c>
    </row>
    <row r="699">
      <c r="A699" s="46" t="s">
        <v>735</v>
      </c>
      <c r="B699" s="65"/>
      <c r="C699" s="66"/>
      <c r="D699" s="19">
        <v>0.11607779</v>
      </c>
      <c r="E699" s="16">
        <v>1.5825347</v>
      </c>
      <c r="F699" s="19">
        <v>0.36380324</v>
      </c>
      <c r="G699" s="19" t="s">
        <v>39</v>
      </c>
      <c r="H699" s="19">
        <v>0.5118</v>
      </c>
      <c r="I699" s="19">
        <v>0.39378154</v>
      </c>
      <c r="J699" s="19">
        <v>0.1349751</v>
      </c>
      <c r="K699" s="19">
        <v>0.0596</v>
      </c>
      <c r="L699" s="21">
        <v>17.816437</v>
      </c>
      <c r="M699" s="16">
        <v>31.2</v>
      </c>
      <c r="N699" s="19"/>
      <c r="O699" s="21">
        <v>2.013</v>
      </c>
      <c r="P699" s="19">
        <v>0.03018206</v>
      </c>
      <c r="Q699" s="22"/>
      <c r="R699" s="19">
        <v>0.0</v>
      </c>
      <c r="S699" s="16">
        <v>38.639</v>
      </c>
      <c r="T699" s="19">
        <v>0.09856888</v>
      </c>
      <c r="U699" s="16"/>
      <c r="V699" s="19">
        <v>0.5424067</v>
      </c>
      <c r="W699" s="19"/>
      <c r="X699" s="19">
        <v>0.09906667</v>
      </c>
      <c r="Y699" s="19"/>
      <c r="Z699" s="21">
        <v>7.172039</v>
      </c>
      <c r="AA699" s="21"/>
      <c r="AB699" s="23">
        <v>0.25130454</v>
      </c>
      <c r="AC699" s="23">
        <v>0.7042</v>
      </c>
      <c r="AD699" s="21">
        <v>3.2832098</v>
      </c>
      <c r="AE699" s="21">
        <v>6.023638</v>
      </c>
      <c r="AF699" s="19">
        <v>0.014543524</v>
      </c>
      <c r="AG699" s="16">
        <v>105.295265</v>
      </c>
      <c r="AH699" s="16"/>
      <c r="AI699" s="22">
        <v>10.95</v>
      </c>
      <c r="AJ699" s="22" t="s">
        <v>39</v>
      </c>
      <c r="AK699" s="19"/>
      <c r="AL699" s="19">
        <v>0.15701176</v>
      </c>
      <c r="AM699" s="19">
        <v>0.22161347</v>
      </c>
      <c r="AN699" s="24"/>
      <c r="AO699" s="24"/>
      <c r="AP699" s="24"/>
      <c r="AQ699" s="24"/>
      <c r="AR699" s="24"/>
      <c r="AS699" s="24"/>
      <c r="AT699" s="24"/>
    </row>
    <row r="700">
      <c r="A700" s="46" t="s">
        <v>736</v>
      </c>
      <c r="B700" s="67"/>
      <c r="C700" s="13"/>
      <c r="D700" s="3">
        <v>0.13130632</v>
      </c>
      <c r="E700" s="4">
        <v>-0.11355932</v>
      </c>
      <c r="F700" s="5">
        <v>-1.2481482</v>
      </c>
      <c r="G700" s="3">
        <v>-0.26003093</v>
      </c>
      <c r="H700" s="5">
        <v>0.8049</v>
      </c>
      <c r="I700" s="5">
        <v>0.49130815</v>
      </c>
      <c r="J700" s="5">
        <v>0.04698302</v>
      </c>
      <c r="K700" s="5">
        <v>-0.0604</v>
      </c>
      <c r="L700" s="6">
        <v>5.950288</v>
      </c>
      <c r="M700" s="4">
        <v>0.62</v>
      </c>
      <c r="N700" s="5"/>
      <c r="O700" s="6">
        <v>0.8587</v>
      </c>
      <c r="P700" s="5">
        <v>0.08456943</v>
      </c>
      <c r="Q700" s="7"/>
      <c r="R700" s="5">
        <v>0.0</v>
      </c>
      <c r="S700" s="4">
        <v>2.967</v>
      </c>
      <c r="T700" s="5">
        <v>0.14835</v>
      </c>
      <c r="U700" s="4"/>
      <c r="V700" s="5">
        <v>0.68197834</v>
      </c>
      <c r="W700" s="5"/>
      <c r="X700" s="5">
        <v>-0.090785906</v>
      </c>
      <c r="Y700" s="5"/>
      <c r="Z700" s="6"/>
      <c r="AA700" s="6"/>
      <c r="AB700" s="8">
        <v>1.2038392</v>
      </c>
      <c r="AC700" s="8">
        <v>2.3335</v>
      </c>
      <c r="AD700" s="6">
        <v>32.81286</v>
      </c>
      <c r="AE700" s="6">
        <v>37.046776</v>
      </c>
      <c r="AF700" s="3">
        <v>0.0</v>
      </c>
      <c r="AG700" s="4">
        <v>17.209433</v>
      </c>
      <c r="AH700" s="4"/>
      <c r="AI700" s="7">
        <v>3.08</v>
      </c>
      <c r="AJ700" s="7">
        <v>5.9</v>
      </c>
      <c r="AK700" s="14"/>
      <c r="AL700" s="14">
        <v>-0.8587189</v>
      </c>
      <c r="AM700" s="14">
        <v>0.31168854</v>
      </c>
    </row>
    <row r="701">
      <c r="A701" s="50" t="s">
        <v>737</v>
      </c>
      <c r="B701" s="76"/>
      <c r="C701" s="30"/>
      <c r="D701" s="30">
        <v>0.032115817</v>
      </c>
      <c r="E701" s="16">
        <v>0.23863927</v>
      </c>
      <c r="F701" s="30">
        <v>-0.29082653</v>
      </c>
      <c r="G701" s="30">
        <v>0.39042646</v>
      </c>
      <c r="H701" s="20">
        <v>0.4078</v>
      </c>
      <c r="I701" s="20">
        <v>0.27923003</v>
      </c>
      <c r="J701" s="20">
        <v>0.16092679</v>
      </c>
      <c r="K701" s="20">
        <v>0.1692</v>
      </c>
      <c r="L701" s="21">
        <v>15.041782</v>
      </c>
      <c r="M701" s="16">
        <v>131.444</v>
      </c>
      <c r="N701" s="20"/>
      <c r="O701" s="21">
        <v>25.2213</v>
      </c>
      <c r="P701" s="20">
        <v>0.089603625</v>
      </c>
      <c r="Q701" s="22"/>
      <c r="R701" s="20">
        <v>0.0</v>
      </c>
      <c r="S701" s="16">
        <v>741.782</v>
      </c>
      <c r="T701" s="20">
        <v>0.4094149</v>
      </c>
      <c r="U701" s="16"/>
      <c r="V701" s="20">
        <v>-0.31336567</v>
      </c>
      <c r="W701" s="20"/>
      <c r="X701" s="20">
        <v>0.060512573</v>
      </c>
      <c r="Y701" s="20"/>
      <c r="Z701" s="21">
        <v>12.487467</v>
      </c>
      <c r="AA701" s="21"/>
      <c r="AB701" s="23">
        <v>1.3192568</v>
      </c>
      <c r="AC701" s="23">
        <v>0.7408</v>
      </c>
      <c r="AD701" s="21">
        <v>4.798233</v>
      </c>
      <c r="AE701" s="21">
        <v>4.255674</v>
      </c>
      <c r="AF701" s="30">
        <v>0.02285302</v>
      </c>
      <c r="AG701" s="16">
        <v>952.9236</v>
      </c>
      <c r="AH701" s="16"/>
      <c r="AI701" s="22">
        <v>2.98</v>
      </c>
      <c r="AJ701" s="22">
        <v>320.71</v>
      </c>
      <c r="AK701" s="22"/>
      <c r="AL701" s="34">
        <v>-0.24196653</v>
      </c>
      <c r="AM701" s="34">
        <v>0.15255804</v>
      </c>
      <c r="AN701" s="24"/>
      <c r="AO701" s="24"/>
      <c r="AP701" s="24"/>
      <c r="AQ701" s="24"/>
      <c r="AR701" s="24"/>
      <c r="AS701" s="24"/>
      <c r="AT701" s="24"/>
    </row>
    <row r="702">
      <c r="A702" s="9" t="s">
        <v>738</v>
      </c>
      <c r="B702" s="77">
        <v>71.917</v>
      </c>
      <c r="C702" s="2" t="s">
        <v>39</v>
      </c>
      <c r="D702" s="2">
        <v>-0.105125286</v>
      </c>
      <c r="E702" s="4">
        <v>0.060471114</v>
      </c>
      <c r="F702" s="2">
        <v>0.062831245</v>
      </c>
      <c r="G702" s="2">
        <v>0.67705023</v>
      </c>
      <c r="H702" s="2">
        <v>0.5612</v>
      </c>
      <c r="I702" s="2">
        <v>0.18360054</v>
      </c>
      <c r="J702" s="2" t="s">
        <v>39</v>
      </c>
      <c r="K702" s="2" t="s">
        <v>39</v>
      </c>
      <c r="L702" s="6">
        <v>1.1314912</v>
      </c>
      <c r="M702" s="4">
        <v>13.912</v>
      </c>
      <c r="N702" s="2" t="s">
        <v>39</v>
      </c>
      <c r="O702" s="6">
        <v>11.5179</v>
      </c>
      <c r="P702" s="2" t="s">
        <v>39</v>
      </c>
      <c r="Q702" s="7" t="s">
        <v>39</v>
      </c>
      <c r="R702" s="2">
        <v>0.0</v>
      </c>
      <c r="S702" s="4">
        <v>17.807</v>
      </c>
      <c r="T702" s="2">
        <v>0.15950376</v>
      </c>
      <c r="U702" s="4">
        <v>-7.834</v>
      </c>
      <c r="V702" s="2">
        <v>-0.08291</v>
      </c>
      <c r="W702" s="2">
        <v>0.2718</v>
      </c>
      <c r="X702" s="2">
        <v>0.29288375</v>
      </c>
      <c r="Y702" s="2">
        <v>0.31496063</v>
      </c>
      <c r="Z702" s="6">
        <v>8.516463</v>
      </c>
      <c r="AA702" s="6">
        <v>8.064516</v>
      </c>
      <c r="AB702" s="8">
        <v>3.2771752</v>
      </c>
      <c r="AC702" s="8">
        <v>2.3132</v>
      </c>
      <c r="AD702" s="6">
        <v>7.65627</v>
      </c>
      <c r="AE702" s="6" t="s">
        <v>39</v>
      </c>
      <c r="AF702" s="2">
        <v>0.0</v>
      </c>
      <c r="AG702" s="4">
        <v>239.06152</v>
      </c>
      <c r="AH702" s="4" t="s">
        <v>39</v>
      </c>
      <c r="AI702" s="7">
        <v>0.515</v>
      </c>
      <c r="AJ702" s="7">
        <v>457.64</v>
      </c>
      <c r="AK702" s="7">
        <v>29.76</v>
      </c>
      <c r="AL702" s="2">
        <v>0.03957802</v>
      </c>
      <c r="AM702" s="2" t="s">
        <v>39</v>
      </c>
    </row>
    <row r="703">
      <c r="A703" s="9" t="s">
        <v>739</v>
      </c>
      <c r="B703" s="78">
        <v>147422.53</v>
      </c>
      <c r="C703" s="3"/>
      <c r="D703" s="3">
        <v>0.0056787906</v>
      </c>
      <c r="E703" s="4">
        <v>1716.396</v>
      </c>
      <c r="F703" s="3">
        <v>-0.3897559</v>
      </c>
      <c r="G703" s="3">
        <v>0.7889841</v>
      </c>
      <c r="H703" s="5">
        <v>0.1427</v>
      </c>
      <c r="I703" s="5">
        <v>0.07800624</v>
      </c>
      <c r="J703" s="5"/>
      <c r="K703" s="5"/>
      <c r="L703" s="6">
        <v>1.8970857</v>
      </c>
      <c r="M703" s="4">
        <v>20831.988</v>
      </c>
      <c r="N703" s="5"/>
      <c r="O703" s="6">
        <v>5.1713</v>
      </c>
      <c r="P703" s="5"/>
      <c r="Q703" s="7">
        <v>588.455</v>
      </c>
      <c r="R703" s="5">
        <v>0.003991622</v>
      </c>
      <c r="S703" s="4">
        <v>21.863</v>
      </c>
      <c r="T703" s="5">
        <v>0.108174056</v>
      </c>
      <c r="U703" s="4">
        <v>-9981.815</v>
      </c>
      <c r="V703" s="5">
        <v>-0.0686</v>
      </c>
      <c r="W703" s="5">
        <v>0.0852</v>
      </c>
      <c r="X703" s="5">
        <v>0.11216092</v>
      </c>
      <c r="Y703" s="5">
        <v>0.08129188</v>
      </c>
      <c r="Z703" s="6">
        <v>3.4490795</v>
      </c>
      <c r="AA703" s="6" t="s">
        <v>39</v>
      </c>
      <c r="AB703" s="8">
        <v>0.361409</v>
      </c>
      <c r="AC703" s="8">
        <v>0.3633</v>
      </c>
      <c r="AD703" s="6">
        <v>3.8672554</v>
      </c>
      <c r="AE703" s="6"/>
      <c r="AF703" s="3">
        <v>0.01872973</v>
      </c>
      <c r="AG703" s="4">
        <v>49324.15</v>
      </c>
      <c r="AH703" s="4"/>
      <c r="AI703" s="7">
        <v>5940.0</v>
      </c>
      <c r="AJ703" s="7">
        <v>9.0</v>
      </c>
      <c r="AK703" s="7">
        <v>11196.069</v>
      </c>
      <c r="AL703" s="14">
        <v>-0.70714885</v>
      </c>
      <c r="AM703" s="14"/>
    </row>
    <row r="704">
      <c r="A704" s="9" t="s">
        <v>740</v>
      </c>
      <c r="B704" s="79">
        <v>228465.0</v>
      </c>
      <c r="C704" s="3"/>
      <c r="D704" s="3">
        <v>0.026605213</v>
      </c>
      <c r="E704" s="4">
        <v>219.73907</v>
      </c>
      <c r="F704" s="3">
        <v>-0.10365572</v>
      </c>
      <c r="G704" s="3">
        <v>1.1269336</v>
      </c>
      <c r="H704" s="5">
        <v>0.1858</v>
      </c>
      <c r="I704" s="5">
        <v>0.15496466</v>
      </c>
      <c r="J704" s="5"/>
      <c r="K704" s="5"/>
      <c r="L704" s="6">
        <v>-4.0389185</v>
      </c>
      <c r="M704" s="4">
        <v>-8091.0</v>
      </c>
      <c r="N704" s="5"/>
      <c r="O704" s="6">
        <v>42.3026</v>
      </c>
      <c r="P704" s="5"/>
      <c r="Q704" s="7" t="s">
        <v>39</v>
      </c>
      <c r="R704" s="5">
        <v>0.0</v>
      </c>
      <c r="S704" s="4" t="s">
        <v>39</v>
      </c>
      <c r="T704" s="5">
        <v>0.0682479</v>
      </c>
      <c r="U704" s="4">
        <v>26592.0</v>
      </c>
      <c r="V704" s="5">
        <v>0.46085855</v>
      </c>
      <c r="W704" s="5">
        <v>0.0381</v>
      </c>
      <c r="X704" s="5">
        <v>0.067139216</v>
      </c>
      <c r="Y704" s="5">
        <v>0.21275194</v>
      </c>
      <c r="Z704" s="6">
        <v>14.653743</v>
      </c>
      <c r="AA704" s="6">
        <v>24.216557</v>
      </c>
      <c r="AB704" s="8">
        <v>0.24847832</v>
      </c>
      <c r="AC704" s="8">
        <v>0.9609</v>
      </c>
      <c r="AD704" s="6">
        <v>6.7905345</v>
      </c>
      <c r="AE704" s="6"/>
      <c r="AF704" s="3">
        <v>0.027885124</v>
      </c>
      <c r="AG704" s="4">
        <v>57108.387</v>
      </c>
      <c r="AH704" s="4"/>
      <c r="AI704" s="7">
        <v>3220.0</v>
      </c>
      <c r="AJ704" s="7">
        <v>17.63</v>
      </c>
      <c r="AK704" s="7">
        <v>12276.0</v>
      </c>
      <c r="AL704" s="14">
        <v>-0.033994336</v>
      </c>
      <c r="AM704" s="14"/>
    </row>
    <row r="705">
      <c r="A705" s="50" t="s">
        <v>741</v>
      </c>
      <c r="B705" s="80">
        <v>972.678</v>
      </c>
      <c r="C705" s="3"/>
      <c r="D705" s="2">
        <v>0.14715852</v>
      </c>
      <c r="E705" s="4">
        <v>0.7927449</v>
      </c>
      <c r="F705" s="2">
        <v>-0.7692008</v>
      </c>
      <c r="G705" s="2">
        <v>-0.7692008</v>
      </c>
      <c r="H705" s="5">
        <v>0.5453</v>
      </c>
      <c r="I705" s="5">
        <v>0.08372966</v>
      </c>
      <c r="J705" s="5"/>
      <c r="K705" s="5"/>
      <c r="L705" s="6">
        <v>-4.664386</v>
      </c>
      <c r="M705" s="4">
        <v>93.709</v>
      </c>
      <c r="N705" s="2"/>
      <c r="O705" s="6">
        <v>4.7807</v>
      </c>
      <c r="P705" s="5"/>
      <c r="Q705" s="7" t="s">
        <v>39</v>
      </c>
      <c r="R705" s="5">
        <v>0.0</v>
      </c>
      <c r="S705" s="4" t="s">
        <v>39</v>
      </c>
      <c r="T705" s="5">
        <v>0.047037765</v>
      </c>
      <c r="U705" s="4">
        <v>388.511</v>
      </c>
      <c r="V705" s="5">
        <v>0.6084631</v>
      </c>
      <c r="W705" s="5">
        <v>0.2532</v>
      </c>
      <c r="X705" s="5">
        <v>0.4943854</v>
      </c>
      <c r="Y705" s="5">
        <v>0.7683771</v>
      </c>
      <c r="Z705" s="6">
        <v>3.9272661</v>
      </c>
      <c r="AA705" s="6">
        <v>23.418295</v>
      </c>
      <c r="AB705" s="8">
        <v>1.2745472</v>
      </c>
      <c r="AC705" s="8">
        <v>2.0555</v>
      </c>
      <c r="AD705" s="6">
        <v>3.318743</v>
      </c>
      <c r="AE705" s="6"/>
      <c r="AF705" s="3">
        <v>0.0</v>
      </c>
      <c r="AG705" s="4">
        <v>416.23062</v>
      </c>
      <c r="AH705" s="4"/>
      <c r="AI705" s="7">
        <v>0.985</v>
      </c>
      <c r="AJ705" s="7">
        <v>398.2</v>
      </c>
      <c r="AK705" s="7">
        <v>490.618</v>
      </c>
      <c r="AL705" s="2">
        <v>-0.6612379</v>
      </c>
      <c r="AM705" s="2"/>
    </row>
    <row r="706">
      <c r="A706" s="9" t="s">
        <v>742</v>
      </c>
      <c r="B706" s="79">
        <v>6647.361</v>
      </c>
      <c r="C706" s="3"/>
      <c r="D706" s="3">
        <v>0.24709466</v>
      </c>
      <c r="E706" s="4">
        <v>138.70352</v>
      </c>
      <c r="F706" s="3">
        <v>6.200563</v>
      </c>
      <c r="G706" s="3">
        <v>0.26403117</v>
      </c>
      <c r="H706" s="5">
        <v>0.3949</v>
      </c>
      <c r="I706" s="5">
        <v>0.18260826</v>
      </c>
      <c r="J706" s="5"/>
      <c r="K706" s="5"/>
      <c r="L706" s="6">
        <v>8.6098385</v>
      </c>
      <c r="M706" s="4">
        <v>1315.033</v>
      </c>
      <c r="N706" s="5"/>
      <c r="O706" s="6">
        <v>52.15235</v>
      </c>
      <c r="P706" s="5"/>
      <c r="Q706" s="7" t="s">
        <v>39</v>
      </c>
      <c r="R706" s="5">
        <v>0.0</v>
      </c>
      <c r="S706" s="4" t="s">
        <v>39</v>
      </c>
      <c r="T706" s="5">
        <v>0.5102335</v>
      </c>
      <c r="U706" s="4">
        <v>-2040.888</v>
      </c>
      <c r="V706" s="5">
        <v>-0.65117687</v>
      </c>
      <c r="W706" s="5">
        <v>0.2273</v>
      </c>
      <c r="X706" s="5">
        <v>0.32660562</v>
      </c>
      <c r="Y706" s="5">
        <v>0.49753156</v>
      </c>
      <c r="Z706" s="6">
        <v>12.393365</v>
      </c>
      <c r="AA706" s="6">
        <v>26.019417</v>
      </c>
      <c r="AB706" s="8">
        <v>1.9084599</v>
      </c>
      <c r="AC706" s="8">
        <v>3.9562</v>
      </c>
      <c r="AD706" s="6">
        <v>6.826818</v>
      </c>
      <c r="AE706" s="6"/>
      <c r="AF706" s="3">
        <v>0.013842874</v>
      </c>
      <c r="AG706" s="4">
        <v>11934.379</v>
      </c>
      <c r="AH706" s="4"/>
      <c r="AI706" s="7">
        <v>1795.0</v>
      </c>
      <c r="AJ706" s="7">
        <v>7.38</v>
      </c>
      <c r="AK706" s="7">
        <v>1559.34</v>
      </c>
      <c r="AL706" s="14">
        <v>2.1973934</v>
      </c>
      <c r="AM706" s="14"/>
    </row>
    <row r="707">
      <c r="A707" s="50" t="s">
        <v>743</v>
      </c>
      <c r="B707" s="80">
        <v>212.183</v>
      </c>
      <c r="C707" s="3"/>
      <c r="D707" s="3">
        <v>0.23105085</v>
      </c>
      <c r="E707" s="4">
        <v>0.13269964</v>
      </c>
      <c r="F707" s="3">
        <v>0.95947766</v>
      </c>
      <c r="G707" s="3">
        <v>0.38443944</v>
      </c>
      <c r="H707" s="5">
        <v>0.3275</v>
      </c>
      <c r="I707" s="5">
        <v>0.09023607</v>
      </c>
      <c r="J707" s="5"/>
      <c r="K707" s="5"/>
      <c r="L707" s="6">
        <v>2.5179782</v>
      </c>
      <c r="M707" s="4">
        <v>48.30438</v>
      </c>
      <c r="N707" s="5"/>
      <c r="O707" s="6">
        <v>122.7534</v>
      </c>
      <c r="P707" s="5"/>
      <c r="Q707" s="7" t="s">
        <v>39</v>
      </c>
      <c r="R707" s="5">
        <v>0.0</v>
      </c>
      <c r="S707" s="4" t="s">
        <v>39</v>
      </c>
      <c r="T707" s="5">
        <v>0.43691045</v>
      </c>
      <c r="U707" s="4">
        <v>-108.191</v>
      </c>
      <c r="V707" s="5">
        <v>-0.5462978</v>
      </c>
      <c r="W707" s="5">
        <v>0.1316</v>
      </c>
      <c r="X707" s="5">
        <v>0.20666392</v>
      </c>
      <c r="Y707" s="5">
        <v>0.27932584</v>
      </c>
      <c r="Z707" s="6">
        <v>9.645832</v>
      </c>
      <c r="AA707" s="15"/>
      <c r="AB707" s="8">
        <v>1.8606128</v>
      </c>
      <c r="AC707" s="8">
        <v>1.9375</v>
      </c>
      <c r="AD707" s="6">
        <v>5.180868</v>
      </c>
      <c r="AE707" s="6"/>
      <c r="AF707" s="3">
        <v>0.019439219</v>
      </c>
      <c r="AG707" s="4">
        <v>380.63223</v>
      </c>
      <c r="AH707" s="4"/>
      <c r="AI707" s="7">
        <v>1.28</v>
      </c>
      <c r="AJ707" s="7">
        <v>308.43</v>
      </c>
      <c r="AK707" s="7">
        <v>55.31881</v>
      </c>
      <c r="AL707" s="14">
        <v>0.63350016</v>
      </c>
      <c r="AM707" s="14"/>
    </row>
    <row r="708">
      <c r="A708" s="9" t="s">
        <v>744</v>
      </c>
      <c r="B708" s="78">
        <v>51543.664</v>
      </c>
      <c r="C708" s="3"/>
      <c r="D708" s="3">
        <v>0.1354155</v>
      </c>
      <c r="E708" s="4">
        <v>1036.42</v>
      </c>
      <c r="F708" s="3">
        <v>0.25663915</v>
      </c>
      <c r="G708" s="3">
        <v>0.25021872</v>
      </c>
      <c r="H708" s="5">
        <v>0.6314</v>
      </c>
      <c r="I708" s="5">
        <v>0.2825556</v>
      </c>
      <c r="J708" s="5"/>
      <c r="K708" s="5"/>
      <c r="L708" s="6">
        <v>2.0487576</v>
      </c>
      <c r="M708" s="4">
        <v>8244.131</v>
      </c>
      <c r="N708" s="5"/>
      <c r="O708" s="6">
        <v>4.9694</v>
      </c>
      <c r="P708" s="5"/>
      <c r="Q708" s="7">
        <v>9036.27</v>
      </c>
      <c r="R708" s="5">
        <v>0.17531292</v>
      </c>
      <c r="S708" s="4">
        <v>2.79</v>
      </c>
      <c r="T708" s="5">
        <v>3.615608E-5</v>
      </c>
      <c r="U708" s="4">
        <v>2727.4111</v>
      </c>
      <c r="V708" s="5">
        <v>0.04717467</v>
      </c>
      <c r="W708" s="5">
        <v>0.1339</v>
      </c>
      <c r="X708" s="5">
        <v>0.16277209</v>
      </c>
      <c r="Y708" s="5">
        <v>0.16765016</v>
      </c>
      <c r="Z708" s="6">
        <v>13.1536</v>
      </c>
      <c r="AA708" s="6">
        <v>6.52535</v>
      </c>
      <c r="AB708" s="8">
        <v>2.57439</v>
      </c>
      <c r="AC708" s="8">
        <v>2.7121</v>
      </c>
      <c r="AD708" s="6">
        <v>12.6577</v>
      </c>
      <c r="AE708" s="6"/>
      <c r="AF708" s="2" t="s">
        <v>39</v>
      </c>
      <c r="AG708" s="4">
        <v>149704.16</v>
      </c>
      <c r="AH708" s="4"/>
      <c r="AI708" s="7" t="s">
        <v>39</v>
      </c>
      <c r="AJ708" s="7">
        <v>9.08</v>
      </c>
      <c r="AK708" s="7">
        <v>9692.721</v>
      </c>
      <c r="AL708" s="14">
        <v>0.2512529</v>
      </c>
      <c r="AM708" s="14"/>
    </row>
    <row r="709">
      <c r="A709" s="46" t="s">
        <v>745</v>
      </c>
      <c r="B709" s="74">
        <v>213.278</v>
      </c>
      <c r="C709" s="29"/>
      <c r="D709" s="30">
        <v>0.107420646</v>
      </c>
      <c r="E709" s="16">
        <v>62.5</v>
      </c>
      <c r="F709" s="20">
        <v>-0.03846154</v>
      </c>
      <c r="G709" s="30">
        <v>0.25497213</v>
      </c>
      <c r="H709" s="20">
        <v>0.2751</v>
      </c>
      <c r="I709" s="20">
        <v>0.10315175</v>
      </c>
      <c r="J709" s="20"/>
      <c r="K709" s="20"/>
      <c r="L709" s="21">
        <v>-0.8317761</v>
      </c>
      <c r="M709" s="16">
        <v>15.54</v>
      </c>
      <c r="N709" s="20"/>
      <c r="O709" s="21">
        <v>4.5227</v>
      </c>
      <c r="P709" s="20"/>
      <c r="Q709" s="22" t="s">
        <v>39</v>
      </c>
      <c r="R709" s="20">
        <v>0.0</v>
      </c>
      <c r="S709" s="16">
        <v>30.426</v>
      </c>
      <c r="T709" s="20">
        <v>0.0</v>
      </c>
      <c r="U709" s="16">
        <v>2.07</v>
      </c>
      <c r="V709" s="20">
        <v>0.01556391</v>
      </c>
      <c r="W709" s="20">
        <v>0.1161</v>
      </c>
      <c r="X709" s="20">
        <v>0.18796992</v>
      </c>
      <c r="Y709" s="20">
        <v>0.24297744</v>
      </c>
      <c r="Z709" s="21">
        <v>9.152</v>
      </c>
      <c r="AA709" s="32"/>
      <c r="AB709" s="23">
        <v>1.0727782</v>
      </c>
      <c r="AC709" s="23">
        <v>1.7116</v>
      </c>
      <c r="AD709" s="21">
        <v>7.1441393</v>
      </c>
      <c r="AE709" s="21"/>
      <c r="AF709" s="30">
        <v>0.028540209</v>
      </c>
      <c r="AG709" s="16">
        <v>230.8284</v>
      </c>
      <c r="AH709" s="16"/>
      <c r="AI709" s="22">
        <v>572.0</v>
      </c>
      <c r="AJ709" s="22">
        <v>0.4</v>
      </c>
      <c r="AK709" s="22">
        <v>32.316</v>
      </c>
      <c r="AL709" s="34">
        <v>-0.074649945</v>
      </c>
      <c r="AM709" s="34"/>
      <c r="AN709" s="24"/>
      <c r="AO709" s="24"/>
      <c r="AP709" s="24"/>
      <c r="AQ709" s="24"/>
      <c r="AR709" s="24"/>
      <c r="AS709" s="24"/>
      <c r="AT709" s="24"/>
    </row>
    <row r="710">
      <c r="A710" s="46" t="s">
        <v>746</v>
      </c>
      <c r="B710" s="75">
        <v>580.05</v>
      </c>
      <c r="C710" s="13"/>
      <c r="D710" s="3">
        <v>0.27323866</v>
      </c>
      <c r="E710" s="4">
        <v>31.621334</v>
      </c>
      <c r="F710" s="5">
        <v>2.0926518</v>
      </c>
      <c r="G710" s="3">
        <v>0.52318835</v>
      </c>
      <c r="H710" s="5">
        <v>0.2082</v>
      </c>
      <c r="I710" s="5">
        <v>0.044385828</v>
      </c>
      <c r="J710" s="5"/>
      <c r="K710" s="5"/>
      <c r="L710" s="6">
        <v>2.237399</v>
      </c>
      <c r="M710" s="4">
        <v>13.15</v>
      </c>
      <c r="N710" s="5"/>
      <c r="O710" s="6">
        <v>5.2536</v>
      </c>
      <c r="P710" s="5"/>
      <c r="Q710" s="7">
        <v>0.26</v>
      </c>
      <c r="R710" s="5">
        <v>4.4823723E-4</v>
      </c>
      <c r="S710" s="4" t="s">
        <v>39</v>
      </c>
      <c r="T710" s="5">
        <v>0.0060247486</v>
      </c>
      <c r="U710" s="4">
        <v>46.126</v>
      </c>
      <c r="V710" s="5">
        <v>0.39712098</v>
      </c>
      <c r="W710" s="5">
        <v>0.2335</v>
      </c>
      <c r="X710" s="5">
        <v>0.40836498</v>
      </c>
      <c r="Y710" s="5">
        <v>0.61998606</v>
      </c>
      <c r="Z710" s="6">
        <v>7.241946</v>
      </c>
      <c r="AA710" s="6" t="s">
        <v>39</v>
      </c>
      <c r="AB710" s="8">
        <v>0.5921903</v>
      </c>
      <c r="AC710" s="8">
        <v>2.9574</v>
      </c>
      <c r="AD710" s="6">
        <v>5.4105706</v>
      </c>
      <c r="AE710" s="6"/>
      <c r="AF710" s="3">
        <v>0.019956332</v>
      </c>
      <c r="AG710" s="4">
        <v>340.5</v>
      </c>
      <c r="AH710" s="4"/>
      <c r="AI710" s="7">
        <v>224.0</v>
      </c>
      <c r="AJ710" s="7">
        <v>1.5</v>
      </c>
      <c r="AK710" s="7">
        <v>72.012</v>
      </c>
      <c r="AL710" s="14">
        <v>1.402402</v>
      </c>
      <c r="AM710" s="14"/>
    </row>
    <row r="711">
      <c r="A711" s="46" t="s">
        <v>747</v>
      </c>
      <c r="B711" s="75">
        <v>191.702</v>
      </c>
      <c r="C711" s="13"/>
      <c r="D711" s="3">
        <v>0.1346111</v>
      </c>
      <c r="E711" s="4">
        <v>2.3958828</v>
      </c>
      <c r="F711" s="5">
        <v>-0.0863294</v>
      </c>
      <c r="G711" s="3">
        <v>0.12342857</v>
      </c>
      <c r="H711" s="5">
        <v>0.7257</v>
      </c>
      <c r="I711" s="5">
        <v>0.30474383</v>
      </c>
      <c r="J711" s="5"/>
      <c r="K711" s="5"/>
      <c r="L711" s="6">
        <v>-3.2080832</v>
      </c>
      <c r="M711" s="4">
        <v>30.813</v>
      </c>
      <c r="N711" s="5"/>
      <c r="O711" s="6">
        <v>1.551</v>
      </c>
      <c r="P711" s="5"/>
      <c r="Q711" s="7">
        <v>43.38</v>
      </c>
      <c r="R711" s="5">
        <v>0.22628872</v>
      </c>
      <c r="S711" s="4" t="s">
        <v>39</v>
      </c>
      <c r="T711" s="5">
        <v>0.22918686</v>
      </c>
      <c r="U711" s="4">
        <v>-52.843</v>
      </c>
      <c r="V711" s="5">
        <v>-0.24235684</v>
      </c>
      <c r="W711" s="5">
        <v>0.1191</v>
      </c>
      <c r="X711" s="5">
        <v>0.15746337</v>
      </c>
      <c r="Y711" s="5">
        <v>0.22133757</v>
      </c>
      <c r="Z711" s="6">
        <v>15.109254</v>
      </c>
      <c r="AA711" s="6">
        <v>14.336011</v>
      </c>
      <c r="AB711" s="8">
        <v>2.706002</v>
      </c>
      <c r="AC711" s="8">
        <v>2.2251</v>
      </c>
      <c r="AD711" s="6">
        <v>9.65402</v>
      </c>
      <c r="AE711" s="6"/>
      <c r="AF711" s="3">
        <v>0.02853232</v>
      </c>
      <c r="AG711" s="4">
        <v>489.16876</v>
      </c>
      <c r="AH711" s="4"/>
      <c r="AI711" s="7">
        <v>36.2</v>
      </c>
      <c r="AJ711" s="7">
        <v>14.33</v>
      </c>
      <c r="AK711" s="7">
        <v>48.26</v>
      </c>
      <c r="AL711" s="14">
        <v>-0.07206584</v>
      </c>
      <c r="AM711" s="14"/>
    </row>
    <row r="712">
      <c r="A712" s="46" t="s">
        <v>748</v>
      </c>
      <c r="B712" s="16">
        <v>134.607</v>
      </c>
      <c r="C712" s="29"/>
      <c r="D712" s="30">
        <v>0.2422805</v>
      </c>
      <c r="E712" s="16">
        <v>0.07539209</v>
      </c>
      <c r="F712" s="20">
        <v>-0.03177305</v>
      </c>
      <c r="G712" s="30">
        <v>-0.031943403</v>
      </c>
      <c r="H712" s="20">
        <v>0.5095</v>
      </c>
      <c r="I712" s="20">
        <v>0.012592213</v>
      </c>
      <c r="J712" s="20"/>
      <c r="K712" s="20"/>
      <c r="L712" s="21">
        <v>0.6298705</v>
      </c>
      <c r="M712" s="16">
        <v>28.737</v>
      </c>
      <c r="N712" s="20"/>
      <c r="O712" s="21">
        <v>52.15235</v>
      </c>
      <c r="P712" s="20"/>
      <c r="Q712" s="22" t="s">
        <v>39</v>
      </c>
      <c r="R712" s="20">
        <v>0.0</v>
      </c>
      <c r="S712" s="16">
        <v>6.867</v>
      </c>
      <c r="T712" s="20">
        <v>0.034514997</v>
      </c>
      <c r="U712" s="16">
        <v>95.015</v>
      </c>
      <c r="V712" s="20">
        <v>3.3427737</v>
      </c>
      <c r="W712" s="20">
        <v>0.0174</v>
      </c>
      <c r="X712" s="20">
        <v>0.120074585</v>
      </c>
      <c r="Y712" s="20">
        <v>1.3561075</v>
      </c>
      <c r="Z712" s="21">
        <v>111.41752</v>
      </c>
      <c r="AA712" s="21"/>
      <c r="AB712" s="23">
        <v>2.825024</v>
      </c>
      <c r="AC712" s="23">
        <v>12.7587</v>
      </c>
      <c r="AD712" s="21">
        <v>12.33028</v>
      </c>
      <c r="AE712" s="21"/>
      <c r="AF712" s="30">
        <v>0.0</v>
      </c>
      <c r="AG712" s="16">
        <v>378.49863</v>
      </c>
      <c r="AH712" s="16"/>
      <c r="AI712" s="22">
        <v>8.0</v>
      </c>
      <c r="AJ712" s="22">
        <v>45.27</v>
      </c>
      <c r="AK712" s="22">
        <v>38.546</v>
      </c>
      <c r="AL712" s="34">
        <v>0.16845009</v>
      </c>
      <c r="AM712" s="34"/>
      <c r="AN712" s="24"/>
      <c r="AO712" s="24"/>
      <c r="AP712" s="24"/>
      <c r="AQ712" s="24"/>
      <c r="AR712" s="24"/>
      <c r="AS712" s="24"/>
      <c r="AT712" s="24"/>
    </row>
    <row r="713">
      <c r="A713" s="50" t="s">
        <v>749</v>
      </c>
      <c r="B713" s="4">
        <v>93.52</v>
      </c>
      <c r="C713" s="13"/>
      <c r="D713" s="3">
        <v>0.019017681</v>
      </c>
      <c r="E713" s="4">
        <v>0.041463416</v>
      </c>
      <c r="F713" s="5">
        <v>-1.6638111</v>
      </c>
      <c r="G713" s="3">
        <v>-0.032754097</v>
      </c>
      <c r="H713" s="5">
        <v>0.8581245</v>
      </c>
      <c r="I713" s="5">
        <v>0.49899486</v>
      </c>
      <c r="J713" s="2"/>
      <c r="K713" s="5"/>
      <c r="L713" s="6">
        <v>-3.8403904</v>
      </c>
      <c r="M713" s="4">
        <v>-12.809</v>
      </c>
      <c r="N713" s="5"/>
      <c r="O713" s="6">
        <v>52.15235</v>
      </c>
      <c r="P713" s="5"/>
      <c r="Q713" s="7" t="s">
        <v>39</v>
      </c>
      <c r="R713" s="5">
        <v>0.0</v>
      </c>
      <c r="S713" s="4">
        <v>3.558</v>
      </c>
      <c r="T713" s="5">
        <v>0.009156298</v>
      </c>
      <c r="U713" s="4">
        <v>300.999</v>
      </c>
      <c r="V713" s="5">
        <v>4.968456</v>
      </c>
      <c r="W713" s="5">
        <v>0.0176</v>
      </c>
      <c r="X713" s="5">
        <v>0.10999967</v>
      </c>
      <c r="Y713" s="2" t="s">
        <v>39</v>
      </c>
      <c r="Z713" s="6">
        <v>16.4</v>
      </c>
      <c r="AA713" s="6">
        <v>5.4114275</v>
      </c>
      <c r="AB713" s="8">
        <v>1.1686227</v>
      </c>
      <c r="AC713" s="8">
        <v>1.8634</v>
      </c>
      <c r="AD713" s="15"/>
      <c r="AE713" s="6"/>
      <c r="AF713" s="3">
        <v>0.0</v>
      </c>
      <c r="AG713" s="4">
        <v>111.29699</v>
      </c>
      <c r="AH713" s="4"/>
      <c r="AI713" s="7">
        <v>0.7</v>
      </c>
      <c r="AJ713" s="7">
        <v>160.72</v>
      </c>
      <c r="AK713" s="2" t="s">
        <v>39</v>
      </c>
      <c r="AL713" s="2" t="s">
        <v>39</v>
      </c>
      <c r="AM713" s="2"/>
    </row>
    <row r="714">
      <c r="A714" s="50" t="s">
        <v>750</v>
      </c>
      <c r="B714" s="4">
        <v>14.94866</v>
      </c>
      <c r="C714" s="13"/>
      <c r="D714" s="3">
        <v>0.32965955</v>
      </c>
      <c r="E714" s="4">
        <v>-0.0070000263</v>
      </c>
      <c r="F714" s="5">
        <v>-0.78416395</v>
      </c>
      <c r="G714" s="3">
        <v>-0.15650715</v>
      </c>
      <c r="H714" s="5">
        <v>0.7665954</v>
      </c>
      <c r="I714" s="5">
        <v>0.580654</v>
      </c>
      <c r="J714" s="2"/>
      <c r="K714" s="5"/>
      <c r="L714" s="6">
        <v>-9.221496</v>
      </c>
      <c r="M714" s="4">
        <v>0.96622</v>
      </c>
      <c r="N714" s="5"/>
      <c r="O714" s="6">
        <v>52.15235</v>
      </c>
      <c r="P714" s="5"/>
      <c r="Q714" s="7" t="s">
        <v>39</v>
      </c>
      <c r="R714" s="5">
        <v>0.0</v>
      </c>
      <c r="S714" s="4">
        <v>16.31593</v>
      </c>
      <c r="T714" s="5">
        <v>0.15172331</v>
      </c>
      <c r="U714" s="4">
        <v>74.68775</v>
      </c>
      <c r="V714" s="5">
        <v>6.150496</v>
      </c>
      <c r="W714" s="5">
        <v>-0.0266</v>
      </c>
      <c r="X714" s="5">
        <v>-0.21917722</v>
      </c>
      <c r="Y714" s="2" t="s">
        <v>39</v>
      </c>
      <c r="Z714" s="15"/>
      <c r="AA714" s="15"/>
      <c r="AB714" s="8">
        <v>2.034799</v>
      </c>
      <c r="AC714" s="8">
        <v>2.4543</v>
      </c>
      <c r="AD714" s="15"/>
      <c r="AE714" s="6"/>
      <c r="AF714" s="3">
        <v>0.0</v>
      </c>
      <c r="AG714" s="4">
        <v>29.803377</v>
      </c>
      <c r="AH714" s="4"/>
      <c r="AI714" s="7">
        <v>0.078</v>
      </c>
      <c r="AJ714" s="7">
        <v>380.22</v>
      </c>
      <c r="AK714" s="2" t="s">
        <v>39</v>
      </c>
      <c r="AL714" s="2" t="s">
        <v>39</v>
      </c>
      <c r="AM714" s="2"/>
    </row>
    <row r="715">
      <c r="A715" s="50" t="s">
        <v>751</v>
      </c>
      <c r="B715" s="4">
        <v>4.24266</v>
      </c>
      <c r="C715" s="13"/>
      <c r="D715" s="3">
        <v>0.21811263</v>
      </c>
      <c r="E715" s="4">
        <v>0.01573343</v>
      </c>
      <c r="F715" s="5">
        <v>-10.833856</v>
      </c>
      <c r="G715" s="3">
        <v>1.2201954</v>
      </c>
      <c r="H715" s="5">
        <v>0.99776083</v>
      </c>
      <c r="I715" s="5">
        <v>0.12007326</v>
      </c>
      <c r="J715" s="2"/>
      <c r="K715" s="5"/>
      <c r="L715" s="6">
        <v>-1.2757187</v>
      </c>
      <c r="M715" s="4">
        <v>0.00924</v>
      </c>
      <c r="N715" s="5"/>
      <c r="O715" s="6">
        <v>52.15235</v>
      </c>
      <c r="P715" s="2"/>
      <c r="Q715" s="7" t="s">
        <v>39</v>
      </c>
      <c r="R715" s="5">
        <v>0.0</v>
      </c>
      <c r="S715" s="4" t="s">
        <v>39</v>
      </c>
      <c r="T715" s="5">
        <v>0.13170479</v>
      </c>
      <c r="U715" s="4">
        <v>-2.07805</v>
      </c>
      <c r="V715" s="5">
        <v>-0.14165583</v>
      </c>
      <c r="W715" s="5">
        <v>0.1863</v>
      </c>
      <c r="X715" s="5">
        <v>0.17103337</v>
      </c>
      <c r="Y715" s="2" t="s">
        <v>39</v>
      </c>
      <c r="Z715" s="6">
        <v>9.53384</v>
      </c>
      <c r="AA715" s="6" t="s">
        <v>39</v>
      </c>
      <c r="AB715" s="8">
        <v>5.63809</v>
      </c>
      <c r="AC715" s="8">
        <v>1.6305</v>
      </c>
      <c r="AD715" s="15"/>
      <c r="AE715" s="6"/>
      <c r="AF715" s="3">
        <v>0.0</v>
      </c>
      <c r="AG715" s="4">
        <v>24.715612</v>
      </c>
      <c r="AH715" s="4"/>
      <c r="AI715" s="7">
        <v>0.15</v>
      </c>
      <c r="AJ715" s="7">
        <v>159.47</v>
      </c>
      <c r="AK715" s="2" t="s">
        <v>39</v>
      </c>
      <c r="AL715" s="2" t="s">
        <v>39</v>
      </c>
      <c r="AM715" s="2"/>
    </row>
    <row r="716">
      <c r="A716" s="46" t="s">
        <v>752</v>
      </c>
      <c r="B716" s="16">
        <v>62.069</v>
      </c>
      <c r="C716" s="29"/>
      <c r="D716" s="30">
        <v>0.15408476</v>
      </c>
      <c r="E716" s="16">
        <v>-0.07563145</v>
      </c>
      <c r="F716" s="20">
        <v>-1.6230949</v>
      </c>
      <c r="G716" s="30">
        <v>0.09038233</v>
      </c>
      <c r="H716" s="20">
        <v>0.8233</v>
      </c>
      <c r="I716" s="20">
        <v>0.8196201</v>
      </c>
      <c r="J716" s="20"/>
      <c r="K716" s="20"/>
      <c r="L716" s="21">
        <v>8.907297</v>
      </c>
      <c r="M716" s="16">
        <v>-5.863</v>
      </c>
      <c r="N716" s="20"/>
      <c r="O716" s="21">
        <v>2.353</v>
      </c>
      <c r="P716" s="20"/>
      <c r="Q716" s="22">
        <v>8.68</v>
      </c>
      <c r="R716" s="20">
        <v>0.0</v>
      </c>
      <c r="S716" s="16">
        <v>62.099</v>
      </c>
      <c r="T716" s="20">
        <v>0.34044945</v>
      </c>
      <c r="U716" s="16">
        <v>-59.405</v>
      </c>
      <c r="V716" s="20">
        <v>-0.35935733</v>
      </c>
      <c r="W716" s="20">
        <v>-0.0351</v>
      </c>
      <c r="X716" s="30">
        <v>-0.03858229</v>
      </c>
      <c r="Y716" s="30">
        <v>0.001397383</v>
      </c>
      <c r="Z716" s="21"/>
      <c r="AA716" s="32"/>
      <c r="AB716" s="23">
        <v>5.5840483</v>
      </c>
      <c r="AC716" s="23">
        <v>2.2293</v>
      </c>
      <c r="AD716" s="21">
        <v>1243.2524</v>
      </c>
      <c r="AE716" s="21"/>
      <c r="AF716" s="30">
        <v>0.0</v>
      </c>
      <c r="AG716" s="16">
        <v>354.1799</v>
      </c>
      <c r="AH716" s="16"/>
      <c r="AI716" s="22">
        <v>4.3148</v>
      </c>
      <c r="AJ716" s="22">
        <v>84.33</v>
      </c>
      <c r="AK716" s="22">
        <v>0.231</v>
      </c>
      <c r="AL716" s="34">
        <v>-0.9886903</v>
      </c>
      <c r="AM716" s="34"/>
      <c r="AN716" s="24"/>
      <c r="AO716" s="24"/>
      <c r="AP716" s="24"/>
      <c r="AQ716" s="24"/>
      <c r="AR716" s="24"/>
      <c r="AS716" s="24"/>
      <c r="AT716" s="24"/>
    </row>
    <row r="717">
      <c r="A717" s="46" t="s">
        <v>753</v>
      </c>
      <c r="B717" s="4">
        <v>42.079</v>
      </c>
      <c r="C717" s="13"/>
      <c r="D717" s="3">
        <v>0.54917717</v>
      </c>
      <c r="E717" s="4">
        <v>0.011654717</v>
      </c>
      <c r="F717" s="5">
        <v>-0.47664142</v>
      </c>
      <c r="G717" s="3">
        <v>-0.5028081</v>
      </c>
      <c r="H717" s="5">
        <v>0.7665954</v>
      </c>
      <c r="I717" s="5">
        <v>0.9097887</v>
      </c>
      <c r="J717" s="5"/>
      <c r="K717" s="5"/>
      <c r="L717" s="6">
        <v>-1.0223314</v>
      </c>
      <c r="M717" s="4">
        <v>3.959</v>
      </c>
      <c r="N717" s="5"/>
      <c r="O717" s="6">
        <v>52.15235</v>
      </c>
      <c r="P717" s="5"/>
      <c r="Q717" s="7" t="s">
        <v>39</v>
      </c>
      <c r="R717" s="5">
        <v>0.0</v>
      </c>
      <c r="S717" s="4">
        <v>22.958</v>
      </c>
      <c r="T717" s="5">
        <v>0.78384376</v>
      </c>
      <c r="U717" s="4">
        <v>0.0</v>
      </c>
      <c r="V717" s="5">
        <v>-0.8817</v>
      </c>
      <c r="W717" s="5">
        <v>0.0524</v>
      </c>
      <c r="X717" s="3">
        <v>0.07662986</v>
      </c>
      <c r="Y717" s="3">
        <v>0.07540563</v>
      </c>
      <c r="Z717" s="6">
        <v>503.52377</v>
      </c>
      <c r="AA717" s="6">
        <v>112.306755</v>
      </c>
      <c r="AB717" s="8">
        <v>9.919941</v>
      </c>
      <c r="AC717" s="8">
        <v>15.2721</v>
      </c>
      <c r="AD717" s="6">
        <v>311.50836</v>
      </c>
      <c r="AE717" s="6"/>
      <c r="AF717" s="3">
        <v>0.0</v>
      </c>
      <c r="AG717" s="4">
        <v>418.23</v>
      </c>
      <c r="AH717" s="4"/>
      <c r="AI717" s="7" t="s">
        <v>39</v>
      </c>
      <c r="AJ717" s="7">
        <v>71.13</v>
      </c>
      <c r="AK717" s="7">
        <v>1.34</v>
      </c>
      <c r="AL717" s="14">
        <v>-0.26252064</v>
      </c>
      <c r="AM717" s="14"/>
    </row>
    <row r="718">
      <c r="A718" s="50" t="s">
        <v>754</v>
      </c>
      <c r="B718" s="4">
        <v>197.6</v>
      </c>
      <c r="C718" s="13"/>
      <c r="D718" s="3">
        <v>0.17426147</v>
      </c>
      <c r="E718" s="4">
        <v>-0.75315815</v>
      </c>
      <c r="F718" s="5">
        <v>234.5</v>
      </c>
      <c r="G718" s="3">
        <v>0.06961037</v>
      </c>
      <c r="H718" s="5">
        <v>0.9111</v>
      </c>
      <c r="I718" s="5">
        <v>0.0</v>
      </c>
      <c r="J718" s="5"/>
      <c r="K718" s="5"/>
      <c r="L718" s="6">
        <v>-1045.4651</v>
      </c>
      <c r="M718" s="4">
        <v>21.4</v>
      </c>
      <c r="N718" s="5"/>
      <c r="O718" s="6">
        <v>52.15235</v>
      </c>
      <c r="P718" s="5"/>
      <c r="Q718" s="7">
        <v>25.5</v>
      </c>
      <c r="R718" s="5">
        <v>0.0</v>
      </c>
      <c r="S718" s="4" t="s">
        <v>39</v>
      </c>
      <c r="T718" s="5">
        <v>0.048942216</v>
      </c>
      <c r="U718" s="4">
        <v>14.5</v>
      </c>
      <c r="V718" s="5">
        <v>0.07762313</v>
      </c>
      <c r="W718" s="5">
        <v>-0.3637</v>
      </c>
      <c r="X718" s="3">
        <v>-0.756424</v>
      </c>
      <c r="Y718" s="3">
        <v>-0.40471092</v>
      </c>
      <c r="Z718" s="6"/>
      <c r="AA718" s="6"/>
      <c r="AB718" s="8">
        <v>1.1868042</v>
      </c>
      <c r="AC718" s="8">
        <v>1.2133</v>
      </c>
      <c r="AD718" s="6">
        <v>-3.293816</v>
      </c>
      <c r="AE718" s="6"/>
      <c r="AF718" s="3">
        <v>0.0</v>
      </c>
      <c r="AG718" s="4">
        <v>226.63847</v>
      </c>
      <c r="AH718" s="4"/>
      <c r="AI718" s="7">
        <v>1.0974</v>
      </c>
      <c r="AJ718" s="7" t="s">
        <v>39</v>
      </c>
      <c r="AK718" s="7">
        <v>-75.6</v>
      </c>
      <c r="AL718" s="14">
        <v>-2.3286467</v>
      </c>
      <c r="AM718" s="14"/>
    </row>
    <row r="719">
      <c r="A719" s="50" t="s">
        <v>755</v>
      </c>
      <c r="B719" s="4">
        <v>22.044</v>
      </c>
      <c r="C719" s="13"/>
      <c r="D719" s="2" t="s">
        <v>39</v>
      </c>
      <c r="E719" s="4">
        <v>0.010983503</v>
      </c>
      <c r="F719" s="2">
        <v>-2.3805773</v>
      </c>
      <c r="G719" s="2" t="s">
        <v>39</v>
      </c>
      <c r="H719" s="5">
        <v>0.9118</v>
      </c>
      <c r="I719" s="5">
        <v>0.67950463</v>
      </c>
      <c r="J719" s="5"/>
      <c r="K719" s="5"/>
      <c r="L719" s="6">
        <v>0.14066023</v>
      </c>
      <c r="M719" s="4">
        <v>0.202</v>
      </c>
      <c r="N719" s="2"/>
      <c r="O719" s="6">
        <v>52.15235</v>
      </c>
      <c r="P719" s="5"/>
      <c r="Q719" s="7">
        <v>2.172</v>
      </c>
      <c r="R719" s="5">
        <v>0.0</v>
      </c>
      <c r="S719" s="4">
        <v>5.674</v>
      </c>
      <c r="T719" s="5">
        <v>0.2600605</v>
      </c>
      <c r="U719" s="4">
        <v>-5.22</v>
      </c>
      <c r="V719" s="5">
        <v>-0.36167118</v>
      </c>
      <c r="W719" s="5">
        <v>0.0247</v>
      </c>
      <c r="X719" s="3">
        <v>0.036444258</v>
      </c>
      <c r="Y719" s="3">
        <v>0.16295989</v>
      </c>
      <c r="Z719" s="6">
        <v>79.209694</v>
      </c>
      <c r="AA719" s="6">
        <v>33.130238</v>
      </c>
      <c r="AB719" s="8">
        <v>1.8900517</v>
      </c>
      <c r="AC719" s="8">
        <v>2.7206</v>
      </c>
      <c r="AD719" s="6">
        <v>15.495026</v>
      </c>
      <c r="AE719" s="6"/>
      <c r="AF719" s="3">
        <v>0.0</v>
      </c>
      <c r="AG719" s="4">
        <v>39.505867</v>
      </c>
      <c r="AH719" s="4"/>
      <c r="AI719" s="7">
        <v>0.79</v>
      </c>
      <c r="AJ719" s="7">
        <v>47.89</v>
      </c>
      <c r="AK719" s="7">
        <v>2.352</v>
      </c>
      <c r="AL719" s="2">
        <v>0.24510323</v>
      </c>
      <c r="AM719" s="2"/>
    </row>
    <row r="720">
      <c r="A720" s="50" t="s">
        <v>756</v>
      </c>
      <c r="B720" s="4">
        <v>58.665</v>
      </c>
      <c r="C720" s="13"/>
      <c r="D720" s="3">
        <v>-0.044601236</v>
      </c>
      <c r="E720" s="4">
        <v>0.047788862</v>
      </c>
      <c r="F720" s="5">
        <v>0.11651887</v>
      </c>
      <c r="G720" s="3">
        <v>-0.07978791</v>
      </c>
      <c r="H720" s="5">
        <v>0.8552</v>
      </c>
      <c r="I720" s="5">
        <v>0.41433564</v>
      </c>
      <c r="J720" s="5"/>
      <c r="K720" s="5"/>
      <c r="L720" s="6">
        <v>2.5054564</v>
      </c>
      <c r="M720" s="4">
        <v>5.019</v>
      </c>
      <c r="N720" s="5"/>
      <c r="O720" s="6">
        <v>27.7096</v>
      </c>
      <c r="P720" s="5"/>
      <c r="Q720" s="7" t="s">
        <v>39</v>
      </c>
      <c r="R720" s="5">
        <v>0.0</v>
      </c>
      <c r="S720" s="4" t="s">
        <v>39</v>
      </c>
      <c r="T720" s="5">
        <v>0.0145290755</v>
      </c>
      <c r="U720" s="4">
        <v>8.102</v>
      </c>
      <c r="V720" s="5">
        <v>0.31378776</v>
      </c>
      <c r="W720" s="5">
        <v>0.1047</v>
      </c>
      <c r="X720" s="3">
        <v>0.20968242</v>
      </c>
      <c r="Y720" s="3">
        <v>0.8761038</v>
      </c>
      <c r="Z720" s="6">
        <v>11.927465</v>
      </c>
      <c r="AA720" s="6">
        <v>11.522135</v>
      </c>
      <c r="AB720" s="8">
        <v>1.1007466</v>
      </c>
      <c r="AC720" s="8">
        <v>2.5225</v>
      </c>
      <c r="AD720" s="6">
        <v>3.2128243</v>
      </c>
      <c r="AE720" s="6"/>
      <c r="AF720" s="3">
        <v>0.0</v>
      </c>
      <c r="AG720" s="4">
        <v>63.430756</v>
      </c>
      <c r="AH720" s="4"/>
      <c r="AI720" s="7">
        <v>0.575</v>
      </c>
      <c r="AJ720" s="7">
        <v>113.29</v>
      </c>
      <c r="AK720" s="7">
        <v>22.621</v>
      </c>
      <c r="AL720" s="14">
        <v>0.110941954</v>
      </c>
      <c r="AM720" s="14"/>
    </row>
    <row r="721">
      <c r="A721" s="50" t="s">
        <v>757</v>
      </c>
      <c r="B721" s="4">
        <v>64.946</v>
      </c>
      <c r="C721" s="13"/>
      <c r="D721" s="3">
        <v>0.13287906</v>
      </c>
      <c r="E721" s="4">
        <v>-0.00800728</v>
      </c>
      <c r="F721" s="5">
        <v>0.24683072</v>
      </c>
      <c r="G721" s="3">
        <v>-0.40024963</v>
      </c>
      <c r="H721" s="5">
        <v>0.8766</v>
      </c>
      <c r="I721" s="5">
        <v>0.7855603</v>
      </c>
      <c r="J721" s="5"/>
      <c r="K721" s="5"/>
      <c r="L721" s="6">
        <v>-120.12547</v>
      </c>
      <c r="M721" s="4">
        <v>4.257</v>
      </c>
      <c r="N721" s="5"/>
      <c r="O721" s="6">
        <v>3.1307</v>
      </c>
      <c r="P721" s="5"/>
      <c r="Q721" s="7">
        <v>1.791</v>
      </c>
      <c r="R721" s="5">
        <v>0.027576756</v>
      </c>
      <c r="S721" s="4">
        <v>14.72</v>
      </c>
      <c r="T721" s="5">
        <v>0.14635408</v>
      </c>
      <c r="U721" s="4">
        <v>-13.957</v>
      </c>
      <c r="V721" s="5">
        <v>-0.1853273</v>
      </c>
      <c r="W721" s="5">
        <v>-0.0168</v>
      </c>
      <c r="X721" s="3">
        <v>-0.022201566</v>
      </c>
      <c r="Y721" s="3">
        <v>0.045093615</v>
      </c>
      <c r="Z721" s="15"/>
      <c r="AA721" s="6"/>
      <c r="AB721" s="8">
        <v>2.5721061</v>
      </c>
      <c r="AC721" s="8">
        <v>2.0102</v>
      </c>
      <c r="AD721" s="6">
        <v>45.0798</v>
      </c>
      <c r="AE721" s="6"/>
      <c r="AF721" s="3">
        <v>0.0</v>
      </c>
      <c r="AG721" s="4">
        <v>163.91902</v>
      </c>
      <c r="AH721" s="4"/>
      <c r="AI721" s="7">
        <v>0.7</v>
      </c>
      <c r="AJ721" s="7">
        <v>208.81</v>
      </c>
      <c r="AK721" s="7">
        <v>3.396</v>
      </c>
      <c r="AL721" s="14">
        <v>-0.20592238</v>
      </c>
      <c r="AM721" s="14"/>
    </row>
    <row r="722">
      <c r="A722" s="50" t="s">
        <v>758</v>
      </c>
      <c r="B722" s="4">
        <v>21.75244</v>
      </c>
      <c r="C722" s="13"/>
      <c r="D722" s="3">
        <v>0.0985742</v>
      </c>
      <c r="E722" s="4">
        <v>-0.08796962</v>
      </c>
      <c r="F722" s="5">
        <v>0.53001297</v>
      </c>
      <c r="G722" s="3">
        <v>0.033408586</v>
      </c>
      <c r="H722" s="5">
        <v>1.0071</v>
      </c>
      <c r="I722" s="5">
        <v>0.7334028</v>
      </c>
      <c r="J722" s="5"/>
      <c r="K722" s="5"/>
      <c r="L722" s="6">
        <v>-0.9651887</v>
      </c>
      <c r="M722" s="4">
        <v>-6.3493</v>
      </c>
      <c r="N722" s="5"/>
      <c r="O722" s="6">
        <v>52.15235</v>
      </c>
      <c r="P722" s="5"/>
      <c r="Q722" s="7">
        <v>0.156</v>
      </c>
      <c r="R722" s="5">
        <v>0.0</v>
      </c>
      <c r="S722" s="4">
        <v>4.9306</v>
      </c>
      <c r="T722" s="5">
        <v>0.28777575</v>
      </c>
      <c r="U722" s="4">
        <v>-4.43658</v>
      </c>
      <c r="V722" s="5">
        <v>-3.007708</v>
      </c>
      <c r="W722" s="5">
        <v>-0.3404</v>
      </c>
      <c r="X722" s="3">
        <v>-4.3982725</v>
      </c>
      <c r="Y722" s="3">
        <v>-3.301084</v>
      </c>
      <c r="Z722" s="15"/>
      <c r="AA722" s="15"/>
      <c r="AB722" s="8">
        <v>0.49161243</v>
      </c>
      <c r="AC722" s="8">
        <v>7.4999</v>
      </c>
      <c r="AD722" s="6">
        <v>-1.2850167</v>
      </c>
      <c r="AE722" s="6"/>
      <c r="AF722" s="3">
        <v>0.0</v>
      </c>
      <c r="AG722" s="4">
        <v>10.325411</v>
      </c>
      <c r="AH722" s="4"/>
      <c r="AI722" s="7">
        <v>0.15</v>
      </c>
      <c r="AJ722" s="7">
        <v>73.75</v>
      </c>
      <c r="AK722" s="7">
        <v>-4.86933</v>
      </c>
      <c r="AL722" s="14">
        <v>0.5442356</v>
      </c>
      <c r="AM722" s="14"/>
    </row>
    <row r="723">
      <c r="A723" s="50" t="s">
        <v>758</v>
      </c>
      <c r="B723" s="4">
        <v>21.75244</v>
      </c>
      <c r="C723" s="13"/>
      <c r="D723" s="3">
        <v>0.0985742</v>
      </c>
      <c r="E723" s="4">
        <v>-0.08796962</v>
      </c>
      <c r="F723" s="5">
        <v>0.53001297</v>
      </c>
      <c r="G723" s="3">
        <v>0.033408586</v>
      </c>
      <c r="H723" s="5">
        <v>1.0071</v>
      </c>
      <c r="I723" s="5">
        <v>0.7334028</v>
      </c>
      <c r="J723" s="5"/>
      <c r="K723" s="5"/>
      <c r="L723" s="6">
        <v>-0.9651887</v>
      </c>
      <c r="M723" s="4">
        <v>-6.3493</v>
      </c>
      <c r="N723" s="5"/>
      <c r="O723" s="6">
        <v>52.15235</v>
      </c>
      <c r="P723" s="5"/>
      <c r="Q723" s="7">
        <v>0.156</v>
      </c>
      <c r="R723" s="5">
        <v>0.0</v>
      </c>
      <c r="S723" s="4">
        <v>4.9306</v>
      </c>
      <c r="T723" s="5">
        <v>0.28777575</v>
      </c>
      <c r="U723" s="4">
        <v>-4.43658</v>
      </c>
      <c r="V723" s="5">
        <v>-3.007708</v>
      </c>
      <c r="W723" s="5">
        <v>-0.3404</v>
      </c>
      <c r="X723" s="3">
        <v>-4.3982725</v>
      </c>
      <c r="Y723" s="3">
        <v>-3.301084</v>
      </c>
      <c r="Z723" s="15"/>
      <c r="AA723" s="15"/>
      <c r="AB723" s="8">
        <v>0.49161243</v>
      </c>
      <c r="AC723" s="8">
        <v>7.4999</v>
      </c>
      <c r="AD723" s="6">
        <v>-1.2850167</v>
      </c>
      <c r="AE723" s="6"/>
      <c r="AF723" s="3">
        <v>0.0</v>
      </c>
      <c r="AG723" s="4">
        <v>10.325411</v>
      </c>
      <c r="AH723" s="4"/>
      <c r="AI723" s="7">
        <v>0.15</v>
      </c>
      <c r="AJ723" s="7">
        <v>73.75</v>
      </c>
      <c r="AK723" s="7">
        <v>-4.86933</v>
      </c>
      <c r="AL723" s="14">
        <v>0.5442356</v>
      </c>
      <c r="AM723" s="14"/>
    </row>
    <row r="724">
      <c r="A724" s="50" t="s">
        <v>759</v>
      </c>
      <c r="B724" s="4">
        <v>23.903</v>
      </c>
      <c r="C724" s="13"/>
      <c r="D724" s="3">
        <v>0.035357114</v>
      </c>
      <c r="E724" s="4">
        <v>-0.069133595</v>
      </c>
      <c r="F724" s="5">
        <v>0.40651104</v>
      </c>
      <c r="G724" s="3">
        <v>0.86251545</v>
      </c>
      <c r="H724" s="5">
        <v>0.6524</v>
      </c>
      <c r="I724" s="5">
        <v>0.45241183</v>
      </c>
      <c r="J724" s="5"/>
      <c r="K724" s="5"/>
      <c r="L724" s="6">
        <v>-2.3109357</v>
      </c>
      <c r="M724" s="4">
        <v>-2.112</v>
      </c>
      <c r="N724" s="5"/>
      <c r="O724" s="6">
        <v>52.15235</v>
      </c>
      <c r="P724" s="5"/>
      <c r="Q724" s="7" t="s">
        <v>39</v>
      </c>
      <c r="R724" s="5">
        <v>0.0</v>
      </c>
      <c r="S724" s="4">
        <v>1.376</v>
      </c>
      <c r="T724" s="5">
        <v>0.022560706</v>
      </c>
      <c r="U724" s="4">
        <v>29.786</v>
      </c>
      <c r="V724" s="5">
        <v>1.669806</v>
      </c>
      <c r="W724" s="5">
        <v>-0.1046</v>
      </c>
      <c r="X724" s="3">
        <v>-0.36814666</v>
      </c>
      <c r="Y724" s="3">
        <v>0.18746497</v>
      </c>
      <c r="Z724" s="15"/>
      <c r="AA724" s="6">
        <v>7.0544553</v>
      </c>
      <c r="AB724" s="8">
        <v>1.1325837</v>
      </c>
      <c r="AC724" s="8">
        <v>1.4644</v>
      </c>
      <c r="AD724" s="6">
        <v>17.003035</v>
      </c>
      <c r="AE724" s="6"/>
      <c r="AF724" s="3">
        <v>0.0</v>
      </c>
      <c r="AG724" s="4">
        <v>25.647472</v>
      </c>
      <c r="AH724" s="4"/>
      <c r="AI724" s="7">
        <v>0.25</v>
      </c>
      <c r="AJ724" s="7">
        <v>94.99</v>
      </c>
      <c r="AK724" s="7">
        <v>3.344</v>
      </c>
      <c r="AL724" s="14">
        <v>0.1866572</v>
      </c>
      <c r="AM724" s="14"/>
    </row>
    <row r="725">
      <c r="A725" s="50" t="s">
        <v>760</v>
      </c>
      <c r="B725" s="4">
        <v>32.13485</v>
      </c>
      <c r="C725" s="13"/>
      <c r="D725" s="3">
        <v>0.20901358</v>
      </c>
      <c r="E725" s="4">
        <v>0.0026116318</v>
      </c>
      <c r="F725" s="5">
        <v>0.44540936</v>
      </c>
      <c r="G725" s="2" t="s">
        <v>39</v>
      </c>
      <c r="H725" s="5">
        <v>0.6483</v>
      </c>
      <c r="I725" s="5">
        <v>0.50261414</v>
      </c>
      <c r="J725" s="5"/>
      <c r="K725" s="5"/>
      <c r="L725" s="6">
        <v>7.3872123</v>
      </c>
      <c r="M725" s="4">
        <v>1.55528</v>
      </c>
      <c r="N725" s="5"/>
      <c r="O725" s="6">
        <v>52.15235</v>
      </c>
      <c r="P725" s="5"/>
      <c r="Q725" s="7" t="s">
        <v>39</v>
      </c>
      <c r="R725" s="5">
        <v>0.0</v>
      </c>
      <c r="S725" s="4" t="s">
        <v>39</v>
      </c>
      <c r="T725" s="5">
        <v>0.30035743</v>
      </c>
      <c r="U725" s="4">
        <v>-9.50672</v>
      </c>
      <c r="V725" s="5">
        <v>-0.34900787</v>
      </c>
      <c r="W725" s="5">
        <v>0.0335</v>
      </c>
      <c r="X725" s="3">
        <v>0.04142769</v>
      </c>
      <c r="Y725" s="3">
        <v>0.15465099</v>
      </c>
      <c r="Z725" s="6">
        <v>122.528755</v>
      </c>
      <c r="AA725" s="6">
        <v>53.56545</v>
      </c>
      <c r="AB725" s="8">
        <v>4.3027744</v>
      </c>
      <c r="AC725" s="8">
        <v>4.4981</v>
      </c>
      <c r="AD725" s="6">
        <v>30.566086</v>
      </c>
      <c r="AE725" s="6"/>
      <c r="AF725" s="3">
        <v>0.0</v>
      </c>
      <c r="AG725" s="4">
        <v>133.46556</v>
      </c>
      <c r="AH725" s="4"/>
      <c r="AI725" s="7">
        <v>0.255</v>
      </c>
      <c r="AJ725" s="7">
        <v>432.09</v>
      </c>
      <c r="AK725" s="7">
        <v>4.21258</v>
      </c>
      <c r="AL725" s="14">
        <v>0.17926107</v>
      </c>
      <c r="AM725" s="2"/>
    </row>
    <row r="726">
      <c r="A726" s="50" t="s">
        <v>761</v>
      </c>
      <c r="B726" s="4">
        <v>62.634</v>
      </c>
      <c r="C726" s="13"/>
      <c r="D726" s="3">
        <v>-0.09854507</v>
      </c>
      <c r="E726" s="4">
        <v>-0.03501887</v>
      </c>
      <c r="F726" s="5">
        <v>-1.1971831</v>
      </c>
      <c r="G726" s="3">
        <v>-0.42152038</v>
      </c>
      <c r="H726" s="5">
        <v>0.4464</v>
      </c>
      <c r="I726" s="5">
        <v>0.44354504</v>
      </c>
      <c r="J726" s="5"/>
      <c r="K726" s="5"/>
      <c r="L726" s="6">
        <v>-1.1056826</v>
      </c>
      <c r="M726" s="4">
        <v>-14.014</v>
      </c>
      <c r="N726" s="5"/>
      <c r="O726" s="6" t="s">
        <v>39</v>
      </c>
      <c r="P726" s="5"/>
      <c r="Q726" s="7" t="s">
        <v>39</v>
      </c>
      <c r="R726" s="5">
        <v>0.0</v>
      </c>
      <c r="S726" s="4" t="s">
        <v>39</v>
      </c>
      <c r="T726" s="5">
        <v>0.34313634</v>
      </c>
      <c r="U726" s="4">
        <v>-9.812</v>
      </c>
      <c r="V726" s="5">
        <v>-0.23082714</v>
      </c>
      <c r="W726" s="5">
        <v>-0.1181</v>
      </c>
      <c r="X726" s="3">
        <v>-0.22922744</v>
      </c>
      <c r="Y726" s="3">
        <v>-0.28309965</v>
      </c>
      <c r="Z726" s="15"/>
      <c r="AA726" s="15"/>
      <c r="AB726" s="8">
        <v>0.5997342</v>
      </c>
      <c r="AC726" s="8">
        <v>0.8578</v>
      </c>
      <c r="AD726" s="6">
        <v>-2.3061118</v>
      </c>
      <c r="AE726" s="6"/>
      <c r="AF726" s="3">
        <v>0.0</v>
      </c>
      <c r="AG726" s="4">
        <v>36.46401</v>
      </c>
      <c r="AH726" s="4"/>
      <c r="AI726" s="7">
        <v>0.135</v>
      </c>
      <c r="AJ726" s="7">
        <v>278.25</v>
      </c>
      <c r="AK726" s="7">
        <v>-12.034</v>
      </c>
      <c r="AL726" s="14">
        <v>-0.38736445</v>
      </c>
      <c r="AM726" s="14"/>
    </row>
    <row r="727">
      <c r="A727" s="50" t="s">
        <v>762</v>
      </c>
      <c r="B727" s="4">
        <v>25.67847</v>
      </c>
      <c r="C727" s="13"/>
      <c r="D727" s="3">
        <v>0.114655994</v>
      </c>
      <c r="E727" s="4">
        <v>-0.16612822</v>
      </c>
      <c r="F727" s="5">
        <v>7.038522</v>
      </c>
      <c r="G727" s="3">
        <v>0.545308</v>
      </c>
      <c r="H727" s="5">
        <v>0.3444</v>
      </c>
      <c r="I727" s="5">
        <v>0.3953596</v>
      </c>
      <c r="J727" s="5"/>
      <c r="K727" s="5"/>
      <c r="L727" s="6">
        <v>-18.835716</v>
      </c>
      <c r="M727" s="4">
        <v>-1.94247</v>
      </c>
      <c r="N727" s="5"/>
      <c r="O727" s="6">
        <v>3.8819</v>
      </c>
      <c r="P727" s="5"/>
      <c r="Q727" s="7">
        <v>2.9</v>
      </c>
      <c r="R727" s="5">
        <v>0.0</v>
      </c>
      <c r="S727" s="4">
        <v>1.78414</v>
      </c>
      <c r="T727" s="5">
        <v>0.2092126</v>
      </c>
      <c r="U727" s="4">
        <v>-0.87752</v>
      </c>
      <c r="V727" s="5">
        <v>-0.27437332</v>
      </c>
      <c r="W727" s="5">
        <v>-1.2722</v>
      </c>
      <c r="X727" s="3">
        <v>-4.488927</v>
      </c>
      <c r="Y727" s="3">
        <v>-4.064513</v>
      </c>
      <c r="Z727" s="15"/>
      <c r="AA727" s="6">
        <v>2.0631068</v>
      </c>
      <c r="AB727" s="8">
        <v>0.2860642</v>
      </c>
      <c r="AC727" s="8">
        <v>2.2968</v>
      </c>
      <c r="AD727" s="6">
        <v>-0.49757528</v>
      </c>
      <c r="AE727" s="6"/>
      <c r="AF727" s="3">
        <v>0.0</v>
      </c>
      <c r="AG727" s="4">
        <v>7.345863</v>
      </c>
      <c r="AH727" s="4"/>
      <c r="AI727" s="7">
        <v>0.085</v>
      </c>
      <c r="AJ727" s="7">
        <v>86.42</v>
      </c>
      <c r="AK727" s="7">
        <v>-12.99941</v>
      </c>
      <c r="AL727" s="14">
        <v>-136.41052</v>
      </c>
      <c r="AM727" s="14"/>
    </row>
    <row r="728">
      <c r="A728" s="50" t="s">
        <v>763</v>
      </c>
      <c r="B728" s="4">
        <v>5.95108</v>
      </c>
      <c r="C728" s="13"/>
      <c r="D728" s="3">
        <v>0.08360389</v>
      </c>
      <c r="E728" s="4">
        <v>-0.058561713</v>
      </c>
      <c r="F728" s="5">
        <v>0.5068048</v>
      </c>
      <c r="G728" s="3">
        <v>0.24357112</v>
      </c>
      <c r="H728" s="5">
        <v>0.2673</v>
      </c>
      <c r="I728" s="5">
        <v>2.678786</v>
      </c>
      <c r="J728" s="5"/>
      <c r="K728" s="5"/>
      <c r="L728" s="6">
        <v>-2.863464</v>
      </c>
      <c r="M728" s="4">
        <v>-13.31292</v>
      </c>
      <c r="N728" s="5"/>
      <c r="O728" s="6">
        <v>0.9989</v>
      </c>
      <c r="P728" s="5"/>
      <c r="Q728" s="7">
        <v>4.99364</v>
      </c>
      <c r="R728" s="5">
        <v>0.8391149</v>
      </c>
      <c r="S728" s="4" t="s">
        <v>39</v>
      </c>
      <c r="T728" s="5">
        <v>0.14715649</v>
      </c>
      <c r="U728" s="4">
        <v>-1.94899</v>
      </c>
      <c r="V728" s="5">
        <v>-0.27531374</v>
      </c>
      <c r="W728" s="5">
        <v>-0.7569</v>
      </c>
      <c r="X728" s="3">
        <v>-2.4657571</v>
      </c>
      <c r="Y728" s="3">
        <v>-2.3945637</v>
      </c>
      <c r="Z728" s="15"/>
      <c r="AA728" s="15"/>
      <c r="AB728" s="8">
        <v>1.0297734</v>
      </c>
      <c r="AC728" s="8">
        <v>0.5895</v>
      </c>
      <c r="AD728" s="6">
        <v>-0.17368263</v>
      </c>
      <c r="AE728" s="6"/>
      <c r="AF728" s="3">
        <v>0.0</v>
      </c>
      <c r="AG728" s="4">
        <v>4.17</v>
      </c>
      <c r="AH728" s="4"/>
      <c r="AI728" s="7" t="s">
        <v>39</v>
      </c>
      <c r="AJ728" s="7">
        <v>298.07</v>
      </c>
      <c r="AK728" s="7">
        <v>-16.9515</v>
      </c>
      <c r="AL728" s="14">
        <v>0.54502743</v>
      </c>
      <c r="AM728" s="14"/>
    </row>
    <row r="729">
      <c r="A729" s="50" t="s">
        <v>764</v>
      </c>
      <c r="B729" s="4">
        <v>0.30516</v>
      </c>
      <c r="C729" s="13"/>
      <c r="D729" s="3">
        <v>0.5198428</v>
      </c>
      <c r="E729" s="4">
        <v>-0.004696094</v>
      </c>
      <c r="F729" s="5">
        <v>1.0479063</v>
      </c>
      <c r="G729" s="3">
        <v>0.08637466</v>
      </c>
      <c r="H729" s="5">
        <v>0.7665954</v>
      </c>
      <c r="I729" s="5">
        <v>3.9894154</v>
      </c>
      <c r="J729" s="5"/>
      <c r="K729" s="5"/>
      <c r="L729" s="6">
        <v>1.98082</v>
      </c>
      <c r="M729" s="4">
        <v>0.0</v>
      </c>
      <c r="N729" s="5"/>
      <c r="O729" s="6">
        <v>52.15235</v>
      </c>
      <c r="P729" s="5"/>
      <c r="Q729" s="7">
        <v>7.88509</v>
      </c>
      <c r="R729" s="5">
        <v>25.8392</v>
      </c>
      <c r="S729" s="4">
        <v>10.19857</v>
      </c>
      <c r="T729" s="5">
        <v>0.96749794</v>
      </c>
      <c r="U729" s="4">
        <v>-10.06726</v>
      </c>
      <c r="V729" s="5">
        <v>-1.1464261</v>
      </c>
      <c r="W729" s="5">
        <v>-1.2377</v>
      </c>
      <c r="X729" s="3">
        <v>-1.1021188</v>
      </c>
      <c r="Y729" s="3">
        <v>-1.0776286</v>
      </c>
      <c r="Z729" s="15"/>
      <c r="AA729" s="6" t="s">
        <v>39</v>
      </c>
      <c r="AB729" s="8">
        <v>77.66532</v>
      </c>
      <c r="AC729" s="8">
        <v>2.8163</v>
      </c>
      <c r="AD729" s="6">
        <v>-1.4406507</v>
      </c>
      <c r="AE729" s="15"/>
      <c r="AF729" s="3">
        <v>0.0</v>
      </c>
      <c r="AG729" s="4">
        <v>23.700335</v>
      </c>
      <c r="AH729" s="4"/>
      <c r="AI729" s="7">
        <v>0.0115</v>
      </c>
      <c r="AJ729" s="7">
        <v>2060.9</v>
      </c>
      <c r="AK729" s="7">
        <v>-9.46312</v>
      </c>
      <c r="AL729" s="14">
        <v>1.0797472</v>
      </c>
      <c r="AM729" s="14"/>
    </row>
    <row r="730">
      <c r="A730" s="50" t="s">
        <v>765</v>
      </c>
      <c r="B730" s="4">
        <v>11.77875</v>
      </c>
      <c r="C730" s="13"/>
      <c r="D730" s="3">
        <v>0.058471944</v>
      </c>
      <c r="E730" s="4">
        <v>0.0031019417</v>
      </c>
      <c r="F730" s="5">
        <v>0.31729478</v>
      </c>
      <c r="G730" s="3">
        <v>-0.057720173</v>
      </c>
      <c r="H730" s="5">
        <v>0.6961</v>
      </c>
      <c r="I730" s="5">
        <v>0.28797367</v>
      </c>
      <c r="J730" s="5"/>
      <c r="K730" s="5"/>
      <c r="L730" s="6">
        <v>1.5713503</v>
      </c>
      <c r="M730" s="4">
        <v>2.02467</v>
      </c>
      <c r="N730" s="5"/>
      <c r="O730" s="6">
        <v>743.7239</v>
      </c>
      <c r="P730" s="5"/>
      <c r="Q730" s="7">
        <v>1.56921</v>
      </c>
      <c r="R730" s="5">
        <v>0.13322382</v>
      </c>
      <c r="S730" s="4" t="s">
        <v>39</v>
      </c>
      <c r="T730" s="5">
        <v>0.027693795</v>
      </c>
      <c r="U730" s="4">
        <v>-0.25309</v>
      </c>
      <c r="V730" s="5">
        <v>-0.033890657</v>
      </c>
      <c r="W730" s="5">
        <v>0.2989</v>
      </c>
      <c r="X730" s="3">
        <v>0.3319996</v>
      </c>
      <c r="Y730" s="3">
        <v>0.43366757</v>
      </c>
      <c r="Z730" s="6">
        <v>5.754099</v>
      </c>
      <c r="AA730" s="15"/>
      <c r="AB730" s="8">
        <v>1.2111804</v>
      </c>
      <c r="AC730" s="8">
        <v>1.8526</v>
      </c>
      <c r="AD730" s="6">
        <v>4.3269734</v>
      </c>
      <c r="AE730" s="6"/>
      <c r="AF730" s="3">
        <v>0.0</v>
      </c>
      <c r="AG730" s="4">
        <v>20.673716</v>
      </c>
      <c r="AH730" s="4"/>
      <c r="AI730" s="7">
        <v>0.026</v>
      </c>
      <c r="AJ730" s="7">
        <v>799.28</v>
      </c>
      <c r="AK730" s="7">
        <v>3.23856</v>
      </c>
      <c r="AL730" s="14">
        <v>0.20172323</v>
      </c>
      <c r="AM730" s="14"/>
    </row>
    <row r="731">
      <c r="A731" s="50" t="s">
        <v>766</v>
      </c>
      <c r="B731" s="4">
        <v>7.28591</v>
      </c>
      <c r="C731" s="13"/>
      <c r="D731" s="3">
        <v>0.14145118</v>
      </c>
      <c r="E731" s="4">
        <v>-0.003542996</v>
      </c>
      <c r="F731" s="5">
        <v>-0.68844426</v>
      </c>
      <c r="G731" s="3">
        <v>-0.0025349248</v>
      </c>
      <c r="H731" s="5">
        <v>0.6653</v>
      </c>
      <c r="I731" s="5">
        <v>0.6658729</v>
      </c>
      <c r="J731" s="5"/>
      <c r="K731" s="5"/>
      <c r="L731" s="6">
        <v>6.0882525</v>
      </c>
      <c r="M731" s="4">
        <v>1.72155</v>
      </c>
      <c r="N731" s="5"/>
      <c r="O731" s="6">
        <v>52.15235</v>
      </c>
      <c r="P731" s="5"/>
      <c r="Q731" s="7">
        <v>0.674</v>
      </c>
      <c r="R731" s="5">
        <v>0.0</v>
      </c>
      <c r="S731" s="4" t="s">
        <v>39</v>
      </c>
      <c r="T731" s="5">
        <v>0.045663524</v>
      </c>
      <c r="U731" s="4">
        <v>0.34598</v>
      </c>
      <c r="V731" s="5">
        <v>-0.857065</v>
      </c>
      <c r="W731" s="5">
        <v>-0.3346</v>
      </c>
      <c r="X731" s="3">
        <v>1.9667807</v>
      </c>
      <c r="Y731" s="3">
        <v>0.04679449</v>
      </c>
      <c r="Z731" s="15"/>
      <c r="AA731" s="6" t="s">
        <v>39</v>
      </c>
      <c r="AB731" s="8">
        <v>1.1379951</v>
      </c>
      <c r="AC731" s="8">
        <v>16.647</v>
      </c>
      <c r="AD731" s="6">
        <v>-457.24246</v>
      </c>
      <c r="AE731" s="6"/>
      <c r="AF731" s="3">
        <v>0.0</v>
      </c>
      <c r="AG731" s="4">
        <v>6.722847</v>
      </c>
      <c r="AH731" s="4"/>
      <c r="AI731" s="7">
        <v>0.037</v>
      </c>
      <c r="AJ731" s="7">
        <v>224.09</v>
      </c>
      <c r="AK731" s="7">
        <v>-0.01889</v>
      </c>
      <c r="AL731" s="14">
        <v>-0.98992896</v>
      </c>
      <c r="AM731" s="14"/>
    </row>
    <row r="732">
      <c r="A732" s="46" t="s">
        <v>767</v>
      </c>
      <c r="B732" s="16">
        <v>160.7073</v>
      </c>
      <c r="C732" s="29"/>
      <c r="D732" s="30">
        <v>-0.023083717</v>
      </c>
      <c r="E732" s="16">
        <v>0.6334256</v>
      </c>
      <c r="F732" s="20">
        <v>6.6685586</v>
      </c>
      <c r="G732" s="30">
        <v>-0.071693674</v>
      </c>
      <c r="H732" s="20">
        <v>0.6433</v>
      </c>
      <c r="I732" s="20">
        <v>0.06960704</v>
      </c>
      <c r="J732" s="20"/>
      <c r="K732" s="20"/>
      <c r="L732" s="21">
        <v>6.892284</v>
      </c>
      <c r="M732" s="16">
        <v>16.9198</v>
      </c>
      <c r="N732" s="20"/>
      <c r="O732" s="21">
        <v>0.2723</v>
      </c>
      <c r="P732" s="20"/>
      <c r="Q732" s="22">
        <v>15.50017</v>
      </c>
      <c r="R732" s="20">
        <v>0.096449696</v>
      </c>
      <c r="S732" s="16" t="s">
        <v>39</v>
      </c>
      <c r="T732" s="20">
        <v>0.035546</v>
      </c>
      <c r="U732" s="16">
        <v>-12.4488</v>
      </c>
      <c r="V732" s="20">
        <v>-0.048182495</v>
      </c>
      <c r="W732" s="20">
        <v>0.0984</v>
      </c>
      <c r="X732" s="30">
        <v>0.12863775</v>
      </c>
      <c r="Y732" s="30">
        <v>0.29710224</v>
      </c>
      <c r="Z732" s="21">
        <v>9.377593</v>
      </c>
      <c r="AA732" s="21" t="s">
        <v>39</v>
      </c>
      <c r="AB732" s="23">
        <v>1.9393791</v>
      </c>
      <c r="AC732" s="23">
        <v>1.3058</v>
      </c>
      <c r="AD732" s="21">
        <v>3.8980818</v>
      </c>
      <c r="AE732" s="21"/>
      <c r="AF732" s="30">
        <v>0.043390404</v>
      </c>
      <c r="AG732" s="16">
        <v>316.38254</v>
      </c>
      <c r="AH732" s="16"/>
      <c r="AI732" s="22">
        <v>6.4995</v>
      </c>
      <c r="AJ732" s="22">
        <v>52.47</v>
      </c>
      <c r="AK732" s="22">
        <v>76.76162</v>
      </c>
      <c r="AL732" s="34">
        <v>1.7198607</v>
      </c>
      <c r="AM732" s="34"/>
      <c r="AN732" s="24"/>
      <c r="AO732" s="24"/>
      <c r="AP732" s="24"/>
      <c r="AQ732" s="24"/>
      <c r="AR732" s="24"/>
      <c r="AS732" s="24"/>
      <c r="AT732" s="24"/>
    </row>
    <row r="733">
      <c r="A733" s="46" t="s">
        <v>768</v>
      </c>
      <c r="B733" s="4">
        <v>336.746</v>
      </c>
      <c r="C733" s="13"/>
      <c r="D733" s="3">
        <v>-0.39171723</v>
      </c>
      <c r="E733" s="4">
        <v>0.11428516</v>
      </c>
      <c r="F733" s="5">
        <v>-0.85253876</v>
      </c>
      <c r="G733" s="3">
        <v>0.41846684</v>
      </c>
      <c r="H733" s="5">
        <v>0.2076</v>
      </c>
      <c r="I733" s="5">
        <v>0.036695313</v>
      </c>
      <c r="J733" s="5"/>
      <c r="K733" s="5"/>
      <c r="L733" s="6">
        <v>-0.50075585</v>
      </c>
      <c r="M733" s="4">
        <v>43.449</v>
      </c>
      <c r="N733" s="5"/>
      <c r="O733" s="6">
        <v>7.6073</v>
      </c>
      <c r="P733" s="5"/>
      <c r="Q733" s="7">
        <v>9.063</v>
      </c>
      <c r="R733" s="5">
        <v>0.02691346</v>
      </c>
      <c r="S733" s="4">
        <v>0.013</v>
      </c>
      <c r="T733" s="5">
        <v>2.3994891E-5</v>
      </c>
      <c r="U733" s="4">
        <v>93.066</v>
      </c>
      <c r="V733" s="5">
        <v>0.2914597</v>
      </c>
      <c r="W733" s="5">
        <v>0.0552</v>
      </c>
      <c r="X733" s="3">
        <v>0.092252046</v>
      </c>
      <c r="Y733" s="3">
        <v>0.15452069</v>
      </c>
      <c r="Z733" s="6">
        <v>50.487743</v>
      </c>
      <c r="AA733" s="6">
        <v>9.138567</v>
      </c>
      <c r="AB733" s="8">
        <v>4.416437</v>
      </c>
      <c r="AC733" s="8">
        <v>4.9964</v>
      </c>
      <c r="AD733" s="6">
        <v>32.028446</v>
      </c>
      <c r="AE733" s="6"/>
      <c r="AF733" s="3">
        <v>0.0</v>
      </c>
      <c r="AG733" s="4">
        <v>1592.7401</v>
      </c>
      <c r="AH733" s="4"/>
      <c r="AI733" s="7">
        <v>6.0182</v>
      </c>
      <c r="AJ733" s="7">
        <v>257.75</v>
      </c>
      <c r="AK733" s="7">
        <v>49.34</v>
      </c>
      <c r="AL733" s="14">
        <v>-0.76520306</v>
      </c>
      <c r="AM733" s="14"/>
    </row>
    <row r="734">
      <c r="A734" s="50" t="s">
        <v>769</v>
      </c>
      <c r="B734" s="4">
        <v>64.6</v>
      </c>
      <c r="C734" s="13"/>
      <c r="D734" s="3">
        <v>0.07214502</v>
      </c>
      <c r="E734" s="4">
        <v>-0.038588434</v>
      </c>
      <c r="F734" s="5">
        <v>8.090909</v>
      </c>
      <c r="G734" s="3">
        <v>0.51431054</v>
      </c>
      <c r="H734" s="5">
        <v>0.2833</v>
      </c>
      <c r="I734" s="5">
        <v>0.21207431</v>
      </c>
      <c r="J734" s="5"/>
      <c r="K734" s="5"/>
      <c r="L734" s="6">
        <v>-226.9571</v>
      </c>
      <c r="M734" s="4">
        <v>-5.1</v>
      </c>
      <c r="N734" s="5"/>
      <c r="O734" s="6">
        <v>0.9488</v>
      </c>
      <c r="P734" s="5"/>
      <c r="Q734" s="7" t="s">
        <v>39</v>
      </c>
      <c r="R734" s="5">
        <v>0.0</v>
      </c>
      <c r="S734" s="4" t="s">
        <v>39</v>
      </c>
      <c r="T734" s="5">
        <v>0.01923077</v>
      </c>
      <c r="U734" s="4">
        <v>39.1</v>
      </c>
      <c r="V734" s="5">
        <v>0.31155378</v>
      </c>
      <c r="W734" s="5">
        <v>-0.1103</v>
      </c>
      <c r="X734" s="3">
        <v>-0.15936255</v>
      </c>
      <c r="Y734" s="3">
        <v>-0.108366534</v>
      </c>
      <c r="Z734" s="15"/>
      <c r="AA734" s="6"/>
      <c r="AB734" s="8">
        <v>0.61475855</v>
      </c>
      <c r="AC734" s="8">
        <v>0.2992</v>
      </c>
      <c r="AD734" s="6">
        <v>-5.795103</v>
      </c>
      <c r="AE734" s="6"/>
      <c r="AF734" s="3">
        <v>0.0</v>
      </c>
      <c r="AG734" s="4">
        <v>66.153946</v>
      </c>
      <c r="AH734" s="4"/>
      <c r="AI734" s="7">
        <v>0.132</v>
      </c>
      <c r="AJ734" s="7">
        <v>518.29</v>
      </c>
      <c r="AK734" s="7">
        <v>-13.6</v>
      </c>
      <c r="AL734" s="14">
        <v>-3.3448277</v>
      </c>
      <c r="AM734" s="14"/>
    </row>
    <row r="735">
      <c r="A735" s="50" t="s">
        <v>770</v>
      </c>
      <c r="B735" s="4">
        <v>1.009</v>
      </c>
      <c r="C735" s="13"/>
      <c r="D735" s="3">
        <v>2.4719403</v>
      </c>
      <c r="E735" s="4">
        <v>0.15122023</v>
      </c>
      <c r="F735" s="5">
        <v>-24.55881</v>
      </c>
      <c r="G735" s="3">
        <v>-0.07830392</v>
      </c>
      <c r="H735" s="5">
        <v>0.0261</v>
      </c>
      <c r="I735" s="5">
        <v>37.00892</v>
      </c>
      <c r="J735" s="5"/>
      <c r="K735" s="5"/>
      <c r="L735" s="6">
        <v>-0.4928562</v>
      </c>
      <c r="M735" s="4">
        <v>-10.107</v>
      </c>
      <c r="N735" s="5"/>
      <c r="O735" s="6">
        <v>14.5938</v>
      </c>
      <c r="P735" s="5"/>
      <c r="Q735" s="7">
        <v>0.212</v>
      </c>
      <c r="R735" s="5">
        <v>0.0</v>
      </c>
      <c r="S735" s="4">
        <v>44.003</v>
      </c>
      <c r="T735" s="5">
        <v>0.5506363</v>
      </c>
      <c r="U735" s="4">
        <v>-44.0</v>
      </c>
      <c r="V735" s="5">
        <v>-0.59866387</v>
      </c>
      <c r="W735" s="5">
        <v>1.7457</v>
      </c>
      <c r="X735" s="3">
        <v>1.3244759</v>
      </c>
      <c r="Y735" s="3">
        <v>1.401894</v>
      </c>
      <c r="Z735" s="6">
        <v>0.257902</v>
      </c>
      <c r="AA735" s="15"/>
      <c r="AB735" s="8">
        <v>24.881536</v>
      </c>
      <c r="AC735" s="8">
        <v>0.3594</v>
      </c>
      <c r="AD735" s="6">
        <v>-0.18337972</v>
      </c>
      <c r="AE735" s="6"/>
      <c r="AF735" s="3">
        <v>1.2801205</v>
      </c>
      <c r="AG735" s="4">
        <v>26.41353</v>
      </c>
      <c r="AH735" s="4"/>
      <c r="AI735" s="7">
        <v>0.04</v>
      </c>
      <c r="AJ735" s="7">
        <v>643.73</v>
      </c>
      <c r="AK735" s="7">
        <v>103.035</v>
      </c>
      <c r="AL735" s="14">
        <v>-26.038881</v>
      </c>
      <c r="AM735" s="14"/>
    </row>
    <row r="736">
      <c r="A736" s="50" t="s">
        <v>771</v>
      </c>
      <c r="B736" s="4">
        <v>0.10302</v>
      </c>
      <c r="C736" s="13"/>
      <c r="D736" s="3">
        <v>0.06768961</v>
      </c>
      <c r="E736" s="4">
        <v>-0.00426627</v>
      </c>
      <c r="F736" s="5">
        <v>0.96577173</v>
      </c>
      <c r="G736" s="3">
        <v>-0.22550689</v>
      </c>
      <c r="H736" s="5">
        <v>1.0</v>
      </c>
      <c r="I736" s="5">
        <v>0.0</v>
      </c>
      <c r="J736" s="5"/>
      <c r="K736" s="5"/>
      <c r="L736" s="6">
        <v>0.10509043</v>
      </c>
      <c r="M736" s="4">
        <v>-1.87336</v>
      </c>
      <c r="N736" s="5"/>
      <c r="O736" s="6">
        <v>52.15235</v>
      </c>
      <c r="P736" s="5"/>
      <c r="Q736" s="7">
        <v>0.69279</v>
      </c>
      <c r="R736" s="5">
        <v>6.7248106</v>
      </c>
      <c r="S736" s="4">
        <v>0.24382</v>
      </c>
      <c r="T736" s="5">
        <v>0.13113114</v>
      </c>
      <c r="U736" s="4">
        <v>-0.24382</v>
      </c>
      <c r="V736" s="5">
        <v>-0.1685085</v>
      </c>
      <c r="W736" s="5">
        <v>-1.5766</v>
      </c>
      <c r="X736" s="3">
        <v>-2.0469062</v>
      </c>
      <c r="Y736" s="3">
        <v>-2.0469062</v>
      </c>
      <c r="Z736" s="15"/>
      <c r="AA736" s="6" t="s">
        <v>39</v>
      </c>
      <c r="AB736" s="8">
        <v>195.42206</v>
      </c>
      <c r="AC736" s="8">
        <v>11.1526</v>
      </c>
      <c r="AD736" s="6">
        <v>-6.7151833</v>
      </c>
      <c r="AE736" s="6"/>
      <c r="AF736" s="3">
        <v>0.0</v>
      </c>
      <c r="AG736" s="4">
        <v>17.60408</v>
      </c>
      <c r="AH736" s="4"/>
      <c r="AI736" s="7">
        <v>0.025</v>
      </c>
      <c r="AJ736" s="7">
        <v>694.22</v>
      </c>
      <c r="AK736" s="7">
        <v>-2.96173</v>
      </c>
      <c r="AL736" s="14">
        <v>0.96577173</v>
      </c>
      <c r="AM736" s="14"/>
    </row>
    <row r="737">
      <c r="A737" s="50" t="s">
        <v>772</v>
      </c>
      <c r="B737" s="4">
        <v>0.00714</v>
      </c>
      <c r="C737" s="13"/>
      <c r="D737" s="3">
        <v>0.33401987</v>
      </c>
      <c r="E737" s="4">
        <v>-7.3798874E-4</v>
      </c>
      <c r="F737" s="5">
        <v>0.4153967</v>
      </c>
      <c r="G737" s="3">
        <v>-0.03937852</v>
      </c>
      <c r="H737" s="5">
        <v>0.9988</v>
      </c>
      <c r="I737" s="5">
        <v>115.62745</v>
      </c>
      <c r="J737" s="5"/>
      <c r="K737" s="5"/>
      <c r="L737" s="6">
        <v>-1.3889002</v>
      </c>
      <c r="M737" s="4">
        <v>-2.22022</v>
      </c>
      <c r="N737" s="5"/>
      <c r="O737" s="6">
        <v>52.15235</v>
      </c>
      <c r="P737" s="5"/>
      <c r="Q737" s="7">
        <v>0.0</v>
      </c>
      <c r="R737" s="5">
        <v>0.0</v>
      </c>
      <c r="S737" s="4" t="s">
        <v>39</v>
      </c>
      <c r="T737" s="5">
        <v>0.03940305</v>
      </c>
      <c r="U737" s="4">
        <v>-0.20194</v>
      </c>
      <c r="V737" s="5">
        <v>-0.018564347</v>
      </c>
      <c r="W737" s="5">
        <v>-0.0803</v>
      </c>
      <c r="X737" s="3">
        <v>-0.08461147</v>
      </c>
      <c r="Y737" s="3">
        <v>-0.08010506</v>
      </c>
      <c r="Z737" s="15"/>
      <c r="AA737" s="6" t="s">
        <v>39</v>
      </c>
      <c r="AB737" s="8">
        <v>1048.0336</v>
      </c>
      <c r="AC737" s="8">
        <v>0.8599</v>
      </c>
      <c r="AD737" s="6">
        <v>-8.35583</v>
      </c>
      <c r="AE737" s="6"/>
      <c r="AF737" s="3">
        <v>0.0</v>
      </c>
      <c r="AG737" s="4">
        <v>8.106535</v>
      </c>
      <c r="AH737" s="4"/>
      <c r="AI737" s="7">
        <v>0.008</v>
      </c>
      <c r="AJ737" s="7">
        <v>1247.16</v>
      </c>
      <c r="AK737" s="7">
        <v>-0.87137</v>
      </c>
      <c r="AL737" s="14">
        <v>0.34172517</v>
      </c>
      <c r="AM737" s="14"/>
    </row>
    <row r="738">
      <c r="A738" s="46" t="s">
        <v>773</v>
      </c>
      <c r="B738" s="16">
        <v>241.659</v>
      </c>
      <c r="C738" s="29"/>
      <c r="D738" s="30">
        <v>0.14632435</v>
      </c>
      <c r="E738" s="16">
        <v>0.10396095</v>
      </c>
      <c r="F738" s="20">
        <v>1.6781783</v>
      </c>
      <c r="G738" s="30">
        <v>0.08950888</v>
      </c>
      <c r="H738" s="20">
        <v>0.1913</v>
      </c>
      <c r="I738" s="20">
        <v>0.19397166</v>
      </c>
      <c r="J738" s="20"/>
      <c r="K738" s="20"/>
      <c r="L738" s="21">
        <v>18.728804</v>
      </c>
      <c r="M738" s="16">
        <v>-23.375</v>
      </c>
      <c r="N738" s="20"/>
      <c r="O738" s="21">
        <v>1.4634</v>
      </c>
      <c r="P738" s="20"/>
      <c r="Q738" s="22" t="s">
        <v>39</v>
      </c>
      <c r="R738" s="20">
        <v>0.0</v>
      </c>
      <c r="S738" s="16">
        <v>4.013</v>
      </c>
      <c r="T738" s="20">
        <v>0.004942891</v>
      </c>
      <c r="U738" s="16">
        <v>273.133</v>
      </c>
      <c r="V738" s="20">
        <v>0.7472879</v>
      </c>
      <c r="W738" s="20">
        <v>0.0642</v>
      </c>
      <c r="X738" s="30">
        <v>0.13579243</v>
      </c>
      <c r="Y738" s="30">
        <v>0.24941519</v>
      </c>
      <c r="Z738" s="21">
        <v>38.860744</v>
      </c>
      <c r="AA738" s="21">
        <v>58.39416</v>
      </c>
      <c r="AB738" s="23">
        <v>7.981231</v>
      </c>
      <c r="AC738" s="23">
        <v>4.9766</v>
      </c>
      <c r="AD738" s="21">
        <v>24.153633</v>
      </c>
      <c r="AE738" s="21"/>
      <c r="AF738" s="30">
        <v>0.0062574754</v>
      </c>
      <c r="AG738" s="16">
        <v>1857.1295</v>
      </c>
      <c r="AH738" s="16"/>
      <c r="AI738" s="22">
        <v>3.821</v>
      </c>
      <c r="AJ738" s="22">
        <v>477.41</v>
      </c>
      <c r="AK738" s="22">
        <v>91.161</v>
      </c>
      <c r="AL738" s="34">
        <v>1.1414376</v>
      </c>
      <c r="AM738" s="34"/>
      <c r="AN738" s="24"/>
      <c r="AO738" s="24"/>
      <c r="AP738" s="24"/>
      <c r="AQ738" s="24"/>
      <c r="AR738" s="24"/>
      <c r="AS738" s="24"/>
      <c r="AT738" s="24"/>
    </row>
    <row r="739">
      <c r="A739" s="50" t="s">
        <v>774</v>
      </c>
      <c r="B739" s="4">
        <v>17.169</v>
      </c>
      <c r="C739" s="13"/>
      <c r="D739" s="3">
        <v>0.1824768</v>
      </c>
      <c r="E739" s="4">
        <v>-0.106112406</v>
      </c>
      <c r="F739" s="5">
        <v>1.4779352</v>
      </c>
      <c r="G739" s="3">
        <v>0.5482596</v>
      </c>
      <c r="H739" s="5">
        <v>0.5853</v>
      </c>
      <c r="I739" s="5">
        <v>1.0022721</v>
      </c>
      <c r="J739" s="5"/>
      <c r="K739" s="5"/>
      <c r="L739" s="6">
        <v>12.017287</v>
      </c>
      <c r="M739" s="4">
        <v>-7.149</v>
      </c>
      <c r="N739" s="5"/>
      <c r="O739" s="6">
        <v>0.4581</v>
      </c>
      <c r="P739" s="5"/>
      <c r="Q739" s="7" t="s">
        <v>39</v>
      </c>
      <c r="R739" s="5">
        <v>0.0</v>
      </c>
      <c r="S739" s="4">
        <v>12.107</v>
      </c>
      <c r="T739" s="5">
        <v>0.09603852</v>
      </c>
      <c r="U739" s="4">
        <v>-21.038</v>
      </c>
      <c r="V739" s="5">
        <v>-0.1806907</v>
      </c>
      <c r="W739" s="5">
        <v>-0.0872</v>
      </c>
      <c r="X739" s="3">
        <v>-0.097216465</v>
      </c>
      <c r="Y739" s="3">
        <v>-0.05087992</v>
      </c>
      <c r="Z739" s="15"/>
      <c r="AA739" s="15"/>
      <c r="AB739" s="8">
        <v>3.852024</v>
      </c>
      <c r="AC739" s="8">
        <v>0.5237</v>
      </c>
      <c r="AD739" s="6">
        <v>-7.6126604</v>
      </c>
      <c r="AE739" s="6"/>
      <c r="AF739" s="3">
        <v>0.0</v>
      </c>
      <c r="AG739" s="4">
        <v>64.180405</v>
      </c>
      <c r="AH739" s="4"/>
      <c r="AI739" s="7">
        <v>0.575</v>
      </c>
      <c r="AJ739" s="7">
        <v>106.67</v>
      </c>
      <c r="AK739" s="7">
        <v>-5.924</v>
      </c>
      <c r="AL739" s="14">
        <v>0.41481158</v>
      </c>
      <c r="AM739" s="14"/>
    </row>
    <row r="740">
      <c r="A740" s="50" t="s">
        <v>775</v>
      </c>
      <c r="B740" s="4">
        <v>175.431</v>
      </c>
      <c r="C740" s="13"/>
      <c r="D740" s="3">
        <v>0.52445716</v>
      </c>
      <c r="E740" s="4">
        <v>-0.05795611</v>
      </c>
      <c r="F740" s="5">
        <v>6.2578826</v>
      </c>
      <c r="G740" s="3">
        <v>-0.07576704</v>
      </c>
      <c r="H740" s="5">
        <v>0.2961</v>
      </c>
      <c r="I740" s="5">
        <v>0.19450383</v>
      </c>
      <c r="J740" s="5"/>
      <c r="K740" s="5"/>
      <c r="L740" s="6">
        <v>0.7024916</v>
      </c>
      <c r="M740" s="4">
        <v>0.253</v>
      </c>
      <c r="N740" s="5"/>
      <c r="O740" s="6">
        <v>17.4218</v>
      </c>
      <c r="P740" s="5"/>
      <c r="Q740" s="7">
        <v>0.1</v>
      </c>
      <c r="R740" s="5">
        <v>0.0</v>
      </c>
      <c r="S740" s="4" t="s">
        <v>39</v>
      </c>
      <c r="T740" s="5">
        <v>0.12713394</v>
      </c>
      <c r="U740" s="4">
        <v>71.389</v>
      </c>
      <c r="V740" s="5">
        <v>2.240428</v>
      </c>
      <c r="W740" s="5">
        <v>-0.1194</v>
      </c>
      <c r="X740" s="3">
        <v>-0.68629175</v>
      </c>
      <c r="Y740" s="3">
        <v>0.3494853</v>
      </c>
      <c r="Z740" s="15"/>
      <c r="AA740" s="6">
        <v>10.033454</v>
      </c>
      <c r="AB740" s="8">
        <v>1.5700965</v>
      </c>
      <c r="AC740" s="8">
        <v>9.5639</v>
      </c>
      <c r="AD740" s="6">
        <v>31.145168</v>
      </c>
      <c r="AE740" s="6"/>
      <c r="AF740" s="3">
        <v>0.0</v>
      </c>
      <c r="AG740" s="4">
        <v>312.98138</v>
      </c>
      <c r="AH740" s="4"/>
      <c r="AI740" s="7">
        <v>0.725</v>
      </c>
      <c r="AJ740" s="7">
        <v>377.32</v>
      </c>
      <c r="AK740" s="7">
        <v>11.136</v>
      </c>
      <c r="AL740" s="14">
        <v>0.006234752</v>
      </c>
      <c r="AM740" s="14"/>
    </row>
    <row r="741">
      <c r="A741" s="50" t="s">
        <v>776</v>
      </c>
      <c r="B741" s="4">
        <v>67.982</v>
      </c>
      <c r="C741" s="13"/>
      <c r="D741" s="3">
        <v>0.20546266</v>
      </c>
      <c r="E741" s="4">
        <v>1.2094077</v>
      </c>
      <c r="F741" s="5">
        <v>-4.996584</v>
      </c>
      <c r="G741" s="3">
        <v>0.037491232</v>
      </c>
      <c r="H741" s="5">
        <v>-4.46</v>
      </c>
      <c r="I741" s="5">
        <v>1.1458769</v>
      </c>
      <c r="J741" s="5"/>
      <c r="K741" s="5"/>
      <c r="L741" s="6">
        <v>-286.2954</v>
      </c>
      <c r="M741" s="4">
        <v>17.045</v>
      </c>
      <c r="N741" s="5"/>
      <c r="O741" s="6">
        <v>52.15235</v>
      </c>
      <c r="P741" s="5"/>
      <c r="Q741" s="7" t="s">
        <v>39</v>
      </c>
      <c r="R741" s="5">
        <v>0.0</v>
      </c>
      <c r="S741" s="4">
        <v>80.109</v>
      </c>
      <c r="T741" s="5">
        <v>0.0675506</v>
      </c>
      <c r="U741" s="4">
        <v>-56.858</v>
      </c>
      <c r="V741" s="5">
        <v>-0.08504229</v>
      </c>
      <c r="W741" s="5">
        <v>0.2689</v>
      </c>
      <c r="X741" s="3">
        <v>0.52319</v>
      </c>
      <c r="Y741" s="3">
        <v>0.0290081</v>
      </c>
      <c r="Z741" s="6">
        <v>1.1823969</v>
      </c>
      <c r="AA741" s="6"/>
      <c r="AB741" s="8">
        <v>6.083947</v>
      </c>
      <c r="AC741" s="8">
        <v>0.6208</v>
      </c>
      <c r="AD741" s="6">
        <v>37.05629</v>
      </c>
      <c r="AE741" s="6"/>
      <c r="AF741" s="3">
        <v>0.0</v>
      </c>
      <c r="AG741" s="4">
        <v>419.3864</v>
      </c>
      <c r="AH741" s="4"/>
      <c r="AI741" s="7">
        <v>1.4358</v>
      </c>
      <c r="AJ741" s="7">
        <v>289.23</v>
      </c>
      <c r="AK741" s="7">
        <v>9.627</v>
      </c>
      <c r="AL741" s="14">
        <v>-1.53</v>
      </c>
      <c r="AM741" s="2"/>
    </row>
    <row r="742">
      <c r="A742" s="50" t="s">
        <v>777</v>
      </c>
      <c r="B742" s="4">
        <v>42.02236</v>
      </c>
      <c r="C742" s="13"/>
      <c r="D742" s="3">
        <v>0.3695822</v>
      </c>
      <c r="E742" s="4">
        <v>-0.19268285</v>
      </c>
      <c r="F742" s="5">
        <v>0.9514668</v>
      </c>
      <c r="G742" s="3">
        <v>0.24731998</v>
      </c>
      <c r="H742" s="5">
        <v>0.6017</v>
      </c>
      <c r="I742" s="5">
        <v>0.6377816</v>
      </c>
      <c r="J742" s="5"/>
      <c r="K742" s="5"/>
      <c r="L742" s="6">
        <v>-8.410583</v>
      </c>
      <c r="M742" s="4">
        <v>-5.1444</v>
      </c>
      <c r="N742" s="5"/>
      <c r="O742" s="6">
        <v>106.6893</v>
      </c>
      <c r="P742" s="5"/>
      <c r="Q742" s="7" t="s">
        <v>39</v>
      </c>
      <c r="R742" s="5">
        <v>0.0</v>
      </c>
      <c r="S742" s="4">
        <v>8.41272</v>
      </c>
      <c r="T742" s="5">
        <v>0.1089669</v>
      </c>
      <c r="U742" s="4">
        <v>-8.12362</v>
      </c>
      <c r="V742" s="5">
        <v>-0.19673637</v>
      </c>
      <c r="W742" s="5">
        <v>-0.1852</v>
      </c>
      <c r="X742" s="3">
        <v>-0.38371462</v>
      </c>
      <c r="Y742" s="3">
        <v>-0.3745964</v>
      </c>
      <c r="Z742" s="15"/>
      <c r="AA742" s="15"/>
      <c r="AB742" s="8">
        <v>0.6653166</v>
      </c>
      <c r="AC742" s="8">
        <v>0.7368</v>
      </c>
      <c r="AD742" s="6">
        <v>-1.2823142</v>
      </c>
      <c r="AE742" s="6"/>
      <c r="AF742" s="3">
        <v>0.0</v>
      </c>
      <c r="AG742" s="4">
        <v>28.367762</v>
      </c>
      <c r="AH742" s="4"/>
      <c r="AI742" s="7">
        <v>0.37</v>
      </c>
      <c r="AJ742" s="7">
        <v>82.23</v>
      </c>
      <c r="AK742" s="7">
        <v>-15.4678</v>
      </c>
      <c r="AL742" s="14">
        <v>1.5102689</v>
      </c>
      <c r="AM742" s="14"/>
    </row>
    <row r="743">
      <c r="A743" s="50" t="s">
        <v>778</v>
      </c>
      <c r="B743" s="4">
        <v>27.604</v>
      </c>
      <c r="C743" s="13"/>
      <c r="D743" s="3">
        <v>0.31429082</v>
      </c>
      <c r="E743" s="4">
        <v>0.001099849</v>
      </c>
      <c r="F743" s="5">
        <v>-0.89352816</v>
      </c>
      <c r="G743" s="3">
        <v>-0.24737374</v>
      </c>
      <c r="H743" s="5">
        <v>0.9989</v>
      </c>
      <c r="I743" s="5">
        <v>0.75876683</v>
      </c>
      <c r="J743" s="5"/>
      <c r="K743" s="5"/>
      <c r="L743" s="6">
        <v>-0.42035282</v>
      </c>
      <c r="M743" s="4">
        <v>2.367</v>
      </c>
      <c r="N743" s="5"/>
      <c r="O743" s="6">
        <v>12.2487</v>
      </c>
      <c r="P743" s="5"/>
      <c r="Q743" s="7" t="s">
        <v>39</v>
      </c>
      <c r="R743" s="5">
        <v>0.0</v>
      </c>
      <c r="S743" s="4">
        <v>2.213</v>
      </c>
      <c r="T743" s="5">
        <v>0.07941862</v>
      </c>
      <c r="U743" s="4">
        <v>7.456</v>
      </c>
      <c r="V743" s="5">
        <v>0.8046622</v>
      </c>
      <c r="W743" s="5">
        <v>0.0037</v>
      </c>
      <c r="X743" s="3">
        <v>0.011007986</v>
      </c>
      <c r="Y743" s="3">
        <v>0.35236347</v>
      </c>
      <c r="Z743" s="6">
        <v>163.65883</v>
      </c>
      <c r="AA743" s="15"/>
      <c r="AB743" s="8">
        <v>0.6047384</v>
      </c>
      <c r="AC743" s="8">
        <v>1.7514</v>
      </c>
      <c r="AD743" s="6">
        <v>7.396386</v>
      </c>
      <c r="AE743" s="6"/>
      <c r="AF743" s="3">
        <v>0.056250557</v>
      </c>
      <c r="AG743" s="4">
        <v>16.692404</v>
      </c>
      <c r="AH743" s="4"/>
      <c r="AI743" s="7">
        <v>0.175</v>
      </c>
      <c r="AJ743" s="7">
        <v>92.74</v>
      </c>
      <c r="AK743" s="7">
        <v>3.265</v>
      </c>
      <c r="AL743" s="14">
        <v>-0.02040204</v>
      </c>
      <c r="AM743" s="14"/>
    </row>
    <row r="744">
      <c r="A744" s="50" t="s">
        <v>779</v>
      </c>
      <c r="B744" s="4">
        <v>106.56208</v>
      </c>
      <c r="C744" s="13"/>
      <c r="D744" s="3">
        <v>0.4694538</v>
      </c>
      <c r="E744" s="4">
        <v>-0.022075882</v>
      </c>
      <c r="F744" s="5">
        <v>-0.81480587</v>
      </c>
      <c r="G744" s="3">
        <v>-0.23892601</v>
      </c>
      <c r="H744" s="5">
        <v>0.3265</v>
      </c>
      <c r="I744" s="5">
        <v>0.18933724</v>
      </c>
      <c r="J744" s="5"/>
      <c r="K744" s="5"/>
      <c r="L744" s="6">
        <v>-2.0293746</v>
      </c>
      <c r="M744" s="4">
        <v>0.0</v>
      </c>
      <c r="N744" s="5"/>
      <c r="O744" s="6">
        <v>34.0699</v>
      </c>
      <c r="P744" s="5"/>
      <c r="Q744" s="7" t="s">
        <v>39</v>
      </c>
      <c r="R744" s="5">
        <v>0.0</v>
      </c>
      <c r="S744" s="4" t="s">
        <v>39</v>
      </c>
      <c r="T744" s="5">
        <v>0.06862919</v>
      </c>
      <c r="U744" s="4">
        <v>16.0263</v>
      </c>
      <c r="V744" s="5">
        <v>0.29505312</v>
      </c>
      <c r="W744" s="5">
        <v>-0.06</v>
      </c>
      <c r="X744" s="3">
        <v>-0.1279033</v>
      </c>
      <c r="Y744" s="3">
        <v>0.19317646</v>
      </c>
      <c r="Z744" s="15"/>
      <c r="AA744" s="6" t="s">
        <v>39</v>
      </c>
      <c r="AB744" s="8">
        <v>0.31008708</v>
      </c>
      <c r="AC744" s="8">
        <v>0.7532</v>
      </c>
      <c r="AD744" s="6">
        <v>4.6765656</v>
      </c>
      <c r="AE744" s="15"/>
      <c r="AF744" s="3">
        <v>0.0</v>
      </c>
      <c r="AG744" s="4">
        <v>37.76427</v>
      </c>
      <c r="AH744" s="4"/>
      <c r="AI744" s="7">
        <v>0.12</v>
      </c>
      <c r="AJ744" s="7">
        <v>314.7</v>
      </c>
      <c r="AK744" s="7">
        <v>10.4927</v>
      </c>
      <c r="AL744" s="14">
        <v>-1.8442845</v>
      </c>
      <c r="AM744" s="14"/>
    </row>
    <row r="745">
      <c r="A745" s="50" t="s">
        <v>780</v>
      </c>
      <c r="B745" s="4">
        <v>4.82075</v>
      </c>
      <c r="C745" s="13"/>
      <c r="D745" s="3">
        <v>-0.044825636</v>
      </c>
      <c r="E745" s="4">
        <v>-0.01129125</v>
      </c>
      <c r="F745" s="5">
        <v>-0.49552393</v>
      </c>
      <c r="G745" s="3">
        <v>-0.15351461</v>
      </c>
      <c r="H745" s="5">
        <v>0.873</v>
      </c>
      <c r="I745" s="5">
        <v>1.2110667</v>
      </c>
      <c r="J745" s="5"/>
      <c r="K745" s="5"/>
      <c r="L745" s="6">
        <v>4.1456146</v>
      </c>
      <c r="M745" s="4">
        <v>-1.65772</v>
      </c>
      <c r="N745" s="5"/>
      <c r="O745" s="6">
        <v>52.15235</v>
      </c>
      <c r="P745" s="5"/>
      <c r="Q745" s="7" t="s">
        <v>39</v>
      </c>
      <c r="R745" s="5">
        <v>0.0</v>
      </c>
      <c r="S745" s="4" t="s">
        <v>39</v>
      </c>
      <c r="T745" s="5">
        <v>0.50283736</v>
      </c>
      <c r="U745" s="4">
        <v>-1.71107</v>
      </c>
      <c r="V745" s="5">
        <v>-1.0749953</v>
      </c>
      <c r="W745" s="5">
        <v>-0.5912</v>
      </c>
      <c r="X745" s="3">
        <v>-1.4260727</v>
      </c>
      <c r="Y745" s="3">
        <v>-1.14771</v>
      </c>
      <c r="Z745" s="15"/>
      <c r="AA745" s="6" t="s">
        <v>39</v>
      </c>
      <c r="AB745" s="8">
        <v>2.2684884</v>
      </c>
      <c r="AC745" s="8">
        <v>6.1667</v>
      </c>
      <c r="AD745" s="6">
        <v>-5.0496473</v>
      </c>
      <c r="AE745" s="6"/>
      <c r="AF745" s="3">
        <v>0.0</v>
      </c>
      <c r="AG745" s="4">
        <v>14.850558</v>
      </c>
      <c r="AH745" s="4"/>
      <c r="AI745" s="7">
        <v>0.081</v>
      </c>
      <c r="AJ745" s="7">
        <v>201.03</v>
      </c>
      <c r="AK745" s="7">
        <v>-1.82681</v>
      </c>
      <c r="AL745" s="14">
        <v>-0.5144046</v>
      </c>
      <c r="AM745" s="14"/>
    </row>
    <row r="746">
      <c r="A746" s="50" t="s">
        <v>781</v>
      </c>
      <c r="B746" s="16">
        <v>53.09086</v>
      </c>
      <c r="C746" s="29"/>
      <c r="D746" s="30">
        <v>0.18435268</v>
      </c>
      <c r="E746" s="16">
        <v>0.059111644</v>
      </c>
      <c r="F746" s="20">
        <v>0.86145777</v>
      </c>
      <c r="G746" s="30">
        <v>0.5887239</v>
      </c>
      <c r="H746" s="20">
        <v>0.6053</v>
      </c>
      <c r="I746" s="20">
        <v>0.30786955</v>
      </c>
      <c r="J746" s="20"/>
      <c r="K746" s="20"/>
      <c r="L746" s="21">
        <v>3.811514</v>
      </c>
      <c r="M746" s="16">
        <v>8.40103</v>
      </c>
      <c r="N746" s="20"/>
      <c r="O746" s="21">
        <v>52.15235</v>
      </c>
      <c r="P746" s="20"/>
      <c r="Q746" s="22">
        <v>7.094</v>
      </c>
      <c r="R746" s="20">
        <v>0.0</v>
      </c>
      <c r="S746" s="16" t="s">
        <v>39</v>
      </c>
      <c r="T746" s="20">
        <v>0.549039</v>
      </c>
      <c r="U746" s="16">
        <v>-35.09377</v>
      </c>
      <c r="V746" s="20">
        <v>-0.7326799</v>
      </c>
      <c r="W746" s="20">
        <v>0.1619</v>
      </c>
      <c r="X746" s="20">
        <v>0.21179962</v>
      </c>
      <c r="Y746" s="20">
        <v>0.3279406</v>
      </c>
      <c r="Z746" s="21">
        <v>26.107155</v>
      </c>
      <c r="AA746" s="21">
        <v>23.915493</v>
      </c>
      <c r="AB746" s="23">
        <v>4.9886</v>
      </c>
      <c r="AC746" s="23">
        <v>5.3747</v>
      </c>
      <c r="AD746" s="21">
        <v>14.627025</v>
      </c>
      <c r="AE746" s="21"/>
      <c r="AF746" s="30">
        <v>0.0</v>
      </c>
      <c r="AG746" s="16">
        <v>386.40256</v>
      </c>
      <c r="AH746" s="16"/>
      <c r="AI746" s="22">
        <v>2.2133</v>
      </c>
      <c r="AJ746" s="22">
        <v>171.62</v>
      </c>
      <c r="AK746" s="22">
        <v>15.70764</v>
      </c>
      <c r="AL746" s="16">
        <v>0.6519282</v>
      </c>
      <c r="AM746" s="30"/>
      <c r="AN746" s="53"/>
      <c r="AO746" s="38"/>
      <c r="AP746" s="32"/>
      <c r="AQ746" s="24"/>
      <c r="AR746" s="24"/>
      <c r="AS746" s="24"/>
      <c r="AT746" s="24"/>
    </row>
    <row r="747">
      <c r="A747" s="50" t="s">
        <v>782</v>
      </c>
      <c r="B747" s="4">
        <v>166.462</v>
      </c>
      <c r="C747" s="13"/>
      <c r="D747" s="3">
        <v>0.21426678</v>
      </c>
      <c r="E747" s="4">
        <v>-0.029238233</v>
      </c>
      <c r="F747" s="5">
        <v>-0.82391727</v>
      </c>
      <c r="G747" s="3">
        <v>0.0026560472</v>
      </c>
      <c r="H747" s="5">
        <v>0.3699</v>
      </c>
      <c r="I747" s="5">
        <v>0.27449507</v>
      </c>
      <c r="J747" s="5"/>
      <c r="K747" s="5"/>
      <c r="L747" s="6">
        <v>-15.066882</v>
      </c>
      <c r="M747" s="4">
        <v>6.742</v>
      </c>
      <c r="N747" s="5"/>
      <c r="O747" s="6">
        <v>3.6769</v>
      </c>
      <c r="P747" s="5"/>
      <c r="Q747" s="7" t="s">
        <v>39</v>
      </c>
      <c r="R747" s="5">
        <v>0.0</v>
      </c>
      <c r="S747" s="4">
        <v>11.398</v>
      </c>
      <c r="T747" s="5">
        <v>0.058262154</v>
      </c>
      <c r="U747" s="4">
        <v>43.641</v>
      </c>
      <c r="V747" s="5">
        <v>0.4131888</v>
      </c>
      <c r="W747" s="5">
        <v>-0.0226</v>
      </c>
      <c r="X747" s="5">
        <v>-0.04222685</v>
      </c>
      <c r="Y747" s="5">
        <v>0.088060975</v>
      </c>
      <c r="Z747" s="15"/>
      <c r="AA747" s="6">
        <v>23.728235</v>
      </c>
      <c r="AB747" s="8">
        <v>0.6368739</v>
      </c>
      <c r="AC747" s="8">
        <v>0.9965</v>
      </c>
      <c r="AD747" s="6">
        <v>16.090345</v>
      </c>
      <c r="AE747" s="6"/>
      <c r="AF747" s="3">
        <v>0.0</v>
      </c>
      <c r="AG747" s="4">
        <v>108.303406</v>
      </c>
      <c r="AH747" s="4"/>
      <c r="AI747" s="7">
        <v>0.69</v>
      </c>
      <c r="AJ747" s="7">
        <v>152.54</v>
      </c>
      <c r="AK747" s="7">
        <v>9.301</v>
      </c>
      <c r="AL747" s="4">
        <v>-1.4599218</v>
      </c>
      <c r="AM747" s="3"/>
      <c r="AN747" s="55"/>
      <c r="AO747" s="43"/>
      <c r="AP747" s="15"/>
    </row>
    <row r="748">
      <c r="A748" s="50" t="s">
        <v>783</v>
      </c>
      <c r="B748" s="4">
        <v>14.116</v>
      </c>
      <c r="C748" s="13"/>
      <c r="D748" s="3">
        <v>0.09384803</v>
      </c>
      <c r="E748" s="4">
        <v>0.03859865</v>
      </c>
      <c r="F748" s="5">
        <v>0.023913043</v>
      </c>
      <c r="G748" s="3">
        <v>0.049429514</v>
      </c>
      <c r="H748" s="5">
        <v>0.6298</v>
      </c>
      <c r="I748" s="5">
        <v>0.39125815</v>
      </c>
      <c r="J748" s="5"/>
      <c r="K748" s="5"/>
      <c r="L748" s="6">
        <v>1.8373259</v>
      </c>
      <c r="M748" s="4">
        <v>1.478</v>
      </c>
      <c r="N748" s="5"/>
      <c r="O748" s="6">
        <v>102.4706</v>
      </c>
      <c r="P748" s="5"/>
      <c r="Q748" s="7" t="s">
        <v>39</v>
      </c>
      <c r="R748" s="5">
        <v>0.0</v>
      </c>
      <c r="S748" s="4">
        <v>1.06</v>
      </c>
      <c r="T748" s="5">
        <v>0.054459516</v>
      </c>
      <c r="U748" s="4">
        <v>1.008</v>
      </c>
      <c r="V748" s="5">
        <v>0.42193386</v>
      </c>
      <c r="W748" s="5">
        <v>0.0977</v>
      </c>
      <c r="X748" s="5">
        <v>0.7886145</v>
      </c>
      <c r="Y748" s="5">
        <v>1.4010046</v>
      </c>
      <c r="Z748" s="6">
        <v>26.16672</v>
      </c>
      <c r="AA748" s="6" t="s">
        <v>39</v>
      </c>
      <c r="AB748" s="8">
        <v>3.4923563</v>
      </c>
      <c r="AC748" s="8">
        <v>20.6353</v>
      </c>
      <c r="AD748" s="6">
        <v>15.030206</v>
      </c>
      <c r="AE748" s="6"/>
      <c r="AF748" s="3">
        <v>0.019797921</v>
      </c>
      <c r="AG748" s="4">
        <v>48.809563</v>
      </c>
      <c r="AH748" s="4"/>
      <c r="AI748" s="7">
        <v>1.015</v>
      </c>
      <c r="AJ748" s="7">
        <v>48.81</v>
      </c>
      <c r="AK748" s="7">
        <v>3.347</v>
      </c>
      <c r="AL748" s="4">
        <v>0.18772179</v>
      </c>
      <c r="AM748" s="3"/>
      <c r="AN748" s="55"/>
      <c r="AO748" s="43"/>
      <c r="AP748" s="15"/>
    </row>
    <row r="749">
      <c r="A749" s="50" t="s">
        <v>784</v>
      </c>
      <c r="B749" s="4">
        <v>111.51552</v>
      </c>
      <c r="C749" s="13"/>
      <c r="D749" s="3">
        <v>0.14240733</v>
      </c>
      <c r="E749" s="4">
        <v>-0.015841644</v>
      </c>
      <c r="F749" s="5">
        <v>-0.7176662</v>
      </c>
      <c r="G749" s="3">
        <v>0.25301716</v>
      </c>
      <c r="H749" s="5">
        <v>0.5986</v>
      </c>
      <c r="I749" s="5">
        <v>0.54964656</v>
      </c>
      <c r="J749" s="5"/>
      <c r="K749" s="5"/>
      <c r="L749" s="6">
        <v>-4.4616675</v>
      </c>
      <c r="M749" s="4">
        <v>3.80695</v>
      </c>
      <c r="N749" s="5"/>
      <c r="O749" s="6">
        <v>6.5296</v>
      </c>
      <c r="P749" s="5"/>
      <c r="Q749" s="7">
        <v>13.34286</v>
      </c>
      <c r="R749" s="5">
        <v>0.0</v>
      </c>
      <c r="S749" s="4">
        <v>17.29345</v>
      </c>
      <c r="T749" s="5">
        <v>0.2135762</v>
      </c>
      <c r="U749" s="4">
        <v>-9.26757</v>
      </c>
      <c r="V749" s="5">
        <v>-0.19977315</v>
      </c>
      <c r="W749" s="5">
        <v>-0.0443</v>
      </c>
      <c r="X749" s="5">
        <v>-0.07450517</v>
      </c>
      <c r="Y749" s="5">
        <v>0.117652185</v>
      </c>
      <c r="Z749" s="15"/>
      <c r="AA749" s="6">
        <v>50.959293</v>
      </c>
      <c r="AB749" s="8">
        <v>1.5064977</v>
      </c>
      <c r="AC749" s="8">
        <v>3.2922</v>
      </c>
      <c r="AD749" s="6">
        <v>29.08259</v>
      </c>
      <c r="AE749" s="6"/>
      <c r="AF749" s="3">
        <v>0.0</v>
      </c>
      <c r="AG749" s="4">
        <v>162.54652</v>
      </c>
      <c r="AH749" s="4"/>
      <c r="AI749" s="7">
        <v>0.71</v>
      </c>
      <c r="AJ749" s="7">
        <v>218.18</v>
      </c>
      <c r="AK749" s="7">
        <v>5.45794</v>
      </c>
      <c r="AL749" s="4">
        <v>-3.1615603</v>
      </c>
      <c r="AM749" s="3"/>
      <c r="AN749" s="55"/>
      <c r="AO749" s="43"/>
      <c r="AP749" s="15"/>
    </row>
    <row r="750">
      <c r="A750" s="50" t="s">
        <v>785</v>
      </c>
      <c r="B750" s="4">
        <v>7.437</v>
      </c>
      <c r="C750" s="13"/>
      <c r="D750" s="3">
        <v>-0.06917778</v>
      </c>
      <c r="E750" s="4">
        <v>-4.4035964E-4</v>
      </c>
      <c r="F750" s="5">
        <v>-0.85076314</v>
      </c>
      <c r="G750" s="3">
        <v>-0.15900703</v>
      </c>
      <c r="H750" s="5">
        <v>0.8173</v>
      </c>
      <c r="I750" s="5">
        <v>0.68670166</v>
      </c>
      <c r="J750" s="5"/>
      <c r="K750" s="5"/>
      <c r="L750" s="6">
        <v>-5.676817</v>
      </c>
      <c r="M750" s="4">
        <v>0.0</v>
      </c>
      <c r="N750" s="5"/>
      <c r="O750" s="6">
        <v>48.2381</v>
      </c>
      <c r="P750" s="5"/>
      <c r="Q750" s="7">
        <v>-0.19</v>
      </c>
      <c r="R750" s="5">
        <v>0.0</v>
      </c>
      <c r="S750" s="4" t="s">
        <v>39</v>
      </c>
      <c r="T750" s="5">
        <v>0.22162019</v>
      </c>
      <c r="U750" s="4">
        <v>-3.278</v>
      </c>
      <c r="V750" s="5">
        <v>-0.2058011</v>
      </c>
      <c r="W750" s="5">
        <v>-0.0144</v>
      </c>
      <c r="X750" s="5">
        <v>-0.016574586</v>
      </c>
      <c r="Y750" s="5">
        <v>0.08714214</v>
      </c>
      <c r="Z750" s="6"/>
      <c r="AA750" s="6" t="s">
        <v>39</v>
      </c>
      <c r="AB750" s="8">
        <v>12.091771</v>
      </c>
      <c r="AC750" s="8">
        <v>5.4576</v>
      </c>
      <c r="AD750" s="6">
        <v>62.426872</v>
      </c>
      <c r="AE750" s="6"/>
      <c r="AF750" s="3">
        <v>0.0</v>
      </c>
      <c r="AG750" s="4">
        <v>95.92109</v>
      </c>
      <c r="AH750" s="4"/>
      <c r="AI750" s="7">
        <v>0.15</v>
      </c>
      <c r="AJ750" s="7">
        <v>599.51</v>
      </c>
      <c r="AK750" s="7">
        <v>1.388</v>
      </c>
      <c r="AL750" s="4">
        <v>-0.040774014</v>
      </c>
      <c r="AM750" s="2"/>
      <c r="AN750" s="55"/>
      <c r="AO750" s="43"/>
      <c r="AP750" s="15"/>
    </row>
    <row r="751">
      <c r="A751" s="50" t="s">
        <v>763</v>
      </c>
      <c r="B751" s="4">
        <v>5.95108</v>
      </c>
      <c r="C751" s="13"/>
      <c r="D751" s="3">
        <v>0.08360389</v>
      </c>
      <c r="E751" s="4">
        <v>-0.058561713</v>
      </c>
      <c r="F751" s="5">
        <v>0.5068048</v>
      </c>
      <c r="G751" s="3">
        <v>0.24357112</v>
      </c>
      <c r="H751" s="5">
        <v>0.2673</v>
      </c>
      <c r="I751" s="5">
        <v>2.678786</v>
      </c>
      <c r="J751" s="5"/>
      <c r="K751" s="5"/>
      <c r="L751" s="6">
        <v>-2.863464</v>
      </c>
      <c r="M751" s="4">
        <v>-13.31292</v>
      </c>
      <c r="N751" s="5"/>
      <c r="O751" s="6">
        <v>0.9989</v>
      </c>
      <c r="P751" s="5"/>
      <c r="Q751" s="7">
        <v>4.99364</v>
      </c>
      <c r="R751" s="5">
        <v>0.8391149</v>
      </c>
      <c r="S751" s="4" t="s">
        <v>39</v>
      </c>
      <c r="T751" s="5">
        <v>0.14715649</v>
      </c>
      <c r="U751" s="4">
        <v>-1.94899</v>
      </c>
      <c r="V751" s="5">
        <v>-0.27531374</v>
      </c>
      <c r="W751" s="5">
        <v>-0.7569</v>
      </c>
      <c r="X751" s="5">
        <v>-2.4657571</v>
      </c>
      <c r="Y751" s="5">
        <v>-2.3945637</v>
      </c>
      <c r="Z751" s="15"/>
      <c r="AA751" s="15"/>
      <c r="AB751" s="8">
        <v>1.0297734</v>
      </c>
      <c r="AC751" s="8">
        <v>0.5895</v>
      </c>
      <c r="AD751" s="6">
        <v>-0.17368263</v>
      </c>
      <c r="AE751" s="6"/>
      <c r="AF751" s="3">
        <v>0.0</v>
      </c>
      <c r="AG751" s="4">
        <v>4.17</v>
      </c>
      <c r="AH751" s="4"/>
      <c r="AI751" s="7" t="s">
        <v>39</v>
      </c>
      <c r="AJ751" s="7">
        <v>298.07</v>
      </c>
      <c r="AK751" s="7">
        <v>-16.9515</v>
      </c>
      <c r="AL751" s="4">
        <v>0.54502743</v>
      </c>
      <c r="AM751" s="3"/>
      <c r="AN751" s="55"/>
      <c r="AO751" s="43"/>
      <c r="AP751" s="15"/>
    </row>
    <row r="752">
      <c r="A752" s="50" t="s">
        <v>786</v>
      </c>
      <c r="B752" s="16">
        <v>68.62182</v>
      </c>
      <c r="C752" s="29"/>
      <c r="D752" s="30">
        <v>0.09109071</v>
      </c>
      <c r="E752" s="16">
        <v>0.020678792</v>
      </c>
      <c r="F752" s="20">
        <v>-0.56788325</v>
      </c>
      <c r="G752" s="30">
        <v>0.040914766</v>
      </c>
      <c r="H752" s="20">
        <v>0.6175</v>
      </c>
      <c r="I752" s="20">
        <v>0.47097802</v>
      </c>
      <c r="J752" s="20"/>
      <c r="K752" s="20"/>
      <c r="L752" s="21">
        <v>4.002346</v>
      </c>
      <c r="M752" s="16">
        <v>2.52244</v>
      </c>
      <c r="N752" s="20"/>
      <c r="O752" s="21">
        <v>1.0445</v>
      </c>
      <c r="P752" s="20"/>
      <c r="Q752" s="22">
        <v>0.268</v>
      </c>
      <c r="R752" s="20">
        <v>0.0</v>
      </c>
      <c r="S752" s="16">
        <v>0.81336</v>
      </c>
      <c r="T752" s="20">
        <v>0.008366244</v>
      </c>
      <c r="U752" s="16">
        <v>21.51073</v>
      </c>
      <c r="V752" s="20">
        <v>0.39619645</v>
      </c>
      <c r="W752" s="20">
        <v>0.0316</v>
      </c>
      <c r="X752" s="20">
        <v>0.055599894</v>
      </c>
      <c r="Y752" s="20">
        <v>0.1610448</v>
      </c>
      <c r="Z752" s="21">
        <v>36.994423</v>
      </c>
      <c r="AA752" s="21">
        <v>37.13592</v>
      </c>
      <c r="AB752" s="23">
        <v>1.627394</v>
      </c>
      <c r="AC752" s="23">
        <v>1.9731</v>
      </c>
      <c r="AD752" s="21">
        <v>15.232295</v>
      </c>
      <c r="AE752" s="21"/>
      <c r="AF752" s="30">
        <v>0.012161935</v>
      </c>
      <c r="AG752" s="16">
        <v>105.65955</v>
      </c>
      <c r="AH752" s="16"/>
      <c r="AI752" s="22">
        <v>0.725</v>
      </c>
      <c r="AJ752" s="22">
        <v>145.98</v>
      </c>
      <c r="AK752" s="22">
        <v>8.74362</v>
      </c>
      <c r="AL752" s="34">
        <v>-0.41011682</v>
      </c>
      <c r="AM752" s="34"/>
      <c r="AN752" s="24"/>
      <c r="AO752" s="24"/>
      <c r="AP752" s="24"/>
      <c r="AQ752" s="24"/>
      <c r="AR752" s="24"/>
      <c r="AS752" s="24"/>
      <c r="AT752" s="24"/>
    </row>
    <row r="753">
      <c r="A753" s="50" t="s">
        <v>787</v>
      </c>
      <c r="B753" s="4">
        <v>141.72647</v>
      </c>
      <c r="C753" s="13"/>
      <c r="D753" s="3">
        <v>0.15800059</v>
      </c>
      <c r="E753" s="4">
        <v>0.020868348</v>
      </c>
      <c r="F753" s="5">
        <v>1.3028969</v>
      </c>
      <c r="G753" s="3">
        <v>1.0073535</v>
      </c>
      <c r="H753" s="5">
        <v>0.2869</v>
      </c>
      <c r="I753" s="5">
        <v>0.21655771</v>
      </c>
      <c r="J753" s="5"/>
      <c r="K753" s="5"/>
      <c r="L753" s="6">
        <v>4.0973425</v>
      </c>
      <c r="M753" s="4">
        <v>0.02865</v>
      </c>
      <c r="N753" s="5"/>
      <c r="O753" s="6">
        <v>4.739</v>
      </c>
      <c r="P753" s="5"/>
      <c r="Q753" s="7" t="s">
        <v>39</v>
      </c>
      <c r="R753" s="5">
        <v>0.0</v>
      </c>
      <c r="S753" s="4">
        <v>14.44072</v>
      </c>
      <c r="T753" s="5">
        <v>0.15630667</v>
      </c>
      <c r="U753" s="4">
        <v>18.29212</v>
      </c>
      <c r="V753" s="5">
        <v>0.60472</v>
      </c>
      <c r="W753" s="5">
        <v>0.0351</v>
      </c>
      <c r="X753" s="5">
        <v>0.10317959</v>
      </c>
      <c r="Y753" s="5">
        <v>0.32613507</v>
      </c>
      <c r="Z753" s="6">
        <v>63.253693</v>
      </c>
      <c r="AA753" s="6">
        <v>0.3750961</v>
      </c>
      <c r="AB753" s="8">
        <v>1.3929639</v>
      </c>
      <c r="AC753" s="8">
        <v>6.3039</v>
      </c>
      <c r="AD753" s="6">
        <v>21.865816</v>
      </c>
      <c r="AE753" s="6"/>
      <c r="AF753" s="3">
        <v>0.0031483788</v>
      </c>
      <c r="AG753" s="4">
        <v>204.89322</v>
      </c>
      <c r="AH753" s="4"/>
      <c r="AI753" s="7">
        <v>1.27</v>
      </c>
      <c r="AJ753" s="7">
        <v>149.56</v>
      </c>
      <c r="AK753" s="7">
        <v>9.86523</v>
      </c>
      <c r="AL753" s="14">
        <v>0.6227949</v>
      </c>
      <c r="AM753" s="14"/>
    </row>
    <row r="754">
      <c r="A754" s="50" t="s">
        <v>788</v>
      </c>
      <c r="B754" s="4">
        <v>5.93144</v>
      </c>
      <c r="C754" s="13"/>
      <c r="D754" s="3">
        <v>0.03313676</v>
      </c>
      <c r="E754" s="4">
        <v>-0.07886046</v>
      </c>
      <c r="F754" s="5">
        <v>0.41370177</v>
      </c>
      <c r="G754" s="3">
        <v>0.2702907</v>
      </c>
      <c r="H754" s="5">
        <v>-3.2397</v>
      </c>
      <c r="I754" s="5">
        <v>3.7548807</v>
      </c>
      <c r="J754" s="5"/>
      <c r="K754" s="5"/>
      <c r="L754" s="6">
        <v>0.059307598</v>
      </c>
      <c r="M754" s="4">
        <v>-94.98498</v>
      </c>
      <c r="N754" s="5"/>
      <c r="O754" s="6">
        <v>13.2345</v>
      </c>
      <c r="P754" s="5"/>
      <c r="Q754" s="7">
        <v>4.8474</v>
      </c>
      <c r="R754" s="5">
        <v>0.81723833</v>
      </c>
      <c r="S754" s="4">
        <v>24.82076</v>
      </c>
      <c r="T754" s="5">
        <v>0.103836104</v>
      </c>
      <c r="U754" s="4">
        <v>46.98228</v>
      </c>
      <c r="V754" s="5">
        <v>0.326657</v>
      </c>
      <c r="W754" s="5">
        <v>-0.2849</v>
      </c>
      <c r="X754" s="5">
        <v>-0.46059826</v>
      </c>
      <c r="Y754" s="5">
        <v>-0.29086822</v>
      </c>
      <c r="Z754" s="15"/>
      <c r="AA754" s="15"/>
      <c r="AB754" s="8">
        <v>39.608505</v>
      </c>
      <c r="AC754" s="8">
        <v>2.0778</v>
      </c>
      <c r="AD754" s="6">
        <v>-6.7388177</v>
      </c>
      <c r="AE754" s="6"/>
      <c r="AF754" s="3">
        <v>0.0</v>
      </c>
      <c r="AG754" s="4">
        <v>432.638</v>
      </c>
      <c r="AH754" s="4"/>
      <c r="AI754" s="7">
        <v>0.5202</v>
      </c>
      <c r="AJ754" s="7">
        <v>840.05</v>
      </c>
      <c r="AK754" s="7">
        <v>-41.83487</v>
      </c>
      <c r="AL754" s="14">
        <v>-0.013892526</v>
      </c>
      <c r="AM754" s="14"/>
    </row>
    <row r="755">
      <c r="A755" s="50" t="s">
        <v>789</v>
      </c>
      <c r="B755" s="4">
        <v>195.144</v>
      </c>
      <c r="C755" s="13"/>
      <c r="D755" s="2">
        <v>0.19815652</v>
      </c>
      <c r="E755" s="4">
        <v>-0.041712888</v>
      </c>
      <c r="F755" s="5">
        <v>-3.0258424</v>
      </c>
      <c r="G755" s="2" t="s">
        <v>39</v>
      </c>
      <c r="H755" s="5">
        <v>0.2988</v>
      </c>
      <c r="I755" s="5">
        <v>0.23328926</v>
      </c>
      <c r="J755" s="5"/>
      <c r="K755" s="5"/>
      <c r="L755" s="6">
        <v>18.694345</v>
      </c>
      <c r="M755" s="4">
        <v>1.521</v>
      </c>
      <c r="N755" s="5"/>
      <c r="O755" s="6">
        <v>6.2127</v>
      </c>
      <c r="P755" s="5"/>
      <c r="Q755" s="7">
        <v>0.96361</v>
      </c>
      <c r="R755" s="5">
        <v>0.0</v>
      </c>
      <c r="S755" s="4">
        <v>55.675</v>
      </c>
      <c r="T755" s="5">
        <v>0.1168279</v>
      </c>
      <c r="U755" s="4">
        <v>84.076</v>
      </c>
      <c r="V755" s="5">
        <v>0.6965931</v>
      </c>
      <c r="W755" s="5">
        <v>-0.0764</v>
      </c>
      <c r="X755" s="5">
        <v>-0.18380891</v>
      </c>
      <c r="Y755" s="5">
        <v>0.09600153</v>
      </c>
      <c r="Z755" s="6"/>
      <c r="AA755" s="6">
        <v>2.3025558</v>
      </c>
      <c r="AB755" s="8">
        <v>0.10901693</v>
      </c>
      <c r="AC755" s="8">
        <v>0.1674</v>
      </c>
      <c r="AD755" s="6">
        <v>9.092086</v>
      </c>
      <c r="AE755" s="6"/>
      <c r="AF755" s="3">
        <v>0.0</v>
      </c>
      <c r="AG755" s="4">
        <v>19.678446</v>
      </c>
      <c r="AH755" s="4"/>
      <c r="AI755" s="7">
        <v>0.038</v>
      </c>
      <c r="AJ755" s="7">
        <v>531.85</v>
      </c>
      <c r="AK755" s="7">
        <v>11.587</v>
      </c>
      <c r="AL755" s="14">
        <v>-0.7342187</v>
      </c>
      <c r="AM755" s="2"/>
    </row>
    <row r="756">
      <c r="A756" s="9" t="s">
        <v>790</v>
      </c>
      <c r="B756" s="65">
        <v>75.59302</v>
      </c>
      <c r="C756" s="29"/>
      <c r="D756" s="30">
        <v>0.18059805</v>
      </c>
      <c r="E756" s="16">
        <v>0.87980294</v>
      </c>
      <c r="F756" s="20">
        <v>-0.13812064</v>
      </c>
      <c r="G756" s="30">
        <v>0.38264313</v>
      </c>
      <c r="H756" s="20">
        <v>0.5155</v>
      </c>
      <c r="I756" s="20">
        <v>0.28067577</v>
      </c>
      <c r="J756" s="20"/>
      <c r="K756" s="20"/>
      <c r="L756" s="21">
        <v>-1.7526691</v>
      </c>
      <c r="M756" s="16">
        <v>8.59667</v>
      </c>
      <c r="N756" s="20"/>
      <c r="O756" s="21">
        <v>1.4434</v>
      </c>
      <c r="P756" s="20"/>
      <c r="Q756" s="22">
        <v>-1.77178</v>
      </c>
      <c r="R756" s="20">
        <v>0.023438407</v>
      </c>
      <c r="S756" s="16">
        <v>15.438</v>
      </c>
      <c r="T756" s="20">
        <v>0.119929515</v>
      </c>
      <c r="U756" s="16">
        <v>57.34078</v>
      </c>
      <c r="V756" s="20">
        <v>1.5063698</v>
      </c>
      <c r="W756" s="20">
        <v>0.1241</v>
      </c>
      <c r="X756" s="20">
        <v>0.29676893</v>
      </c>
      <c r="Y756" s="20">
        <v>0.5336609</v>
      </c>
      <c r="Z756" s="21">
        <v>18.924643</v>
      </c>
      <c r="AA756" s="21">
        <v>18.474474</v>
      </c>
      <c r="AB756" s="23">
        <v>2.828119</v>
      </c>
      <c r="AC756" s="23">
        <v>5.8378</v>
      </c>
      <c r="AD756" s="21">
        <v>13.346729</v>
      </c>
      <c r="AE756" s="21"/>
      <c r="AF756" s="30">
        <v>4.6775736E-7</v>
      </c>
      <c r="AG756" s="16">
        <v>218.3644</v>
      </c>
      <c r="AH756" s="16"/>
      <c r="AI756" s="22">
        <v>16.5</v>
      </c>
      <c r="AJ756" s="22">
        <v>12.84</v>
      </c>
      <c r="AK756" s="22">
        <v>20.31409</v>
      </c>
      <c r="AL756" s="34">
        <v>-0.012330499</v>
      </c>
      <c r="AM756" s="34"/>
      <c r="AN756" s="24"/>
      <c r="AO756" s="24"/>
      <c r="AP756" s="24"/>
      <c r="AQ756" s="24"/>
      <c r="AR756" s="24"/>
      <c r="AS756" s="24"/>
      <c r="AT756" s="24"/>
    </row>
    <row r="757">
      <c r="A757" s="9" t="s">
        <v>791</v>
      </c>
      <c r="B757" s="67">
        <v>117.70455</v>
      </c>
      <c r="C757" s="13"/>
      <c r="D757" s="3">
        <v>0.13151552</v>
      </c>
      <c r="E757" s="4">
        <v>0.29267508</v>
      </c>
      <c r="F757" s="5">
        <v>0.09897563</v>
      </c>
      <c r="G757" s="3">
        <v>0.7919718</v>
      </c>
      <c r="H757" s="5">
        <v>0.49</v>
      </c>
      <c r="I757" s="5">
        <v>0.39280853</v>
      </c>
      <c r="J757" s="5"/>
      <c r="K757" s="5"/>
      <c r="L757" s="6">
        <v>0.43396115</v>
      </c>
      <c r="M757" s="4">
        <v>5.23829</v>
      </c>
      <c r="N757" s="5"/>
      <c r="O757" s="6">
        <v>9.6473</v>
      </c>
      <c r="P757" s="5"/>
      <c r="Q757" s="7" t="s">
        <v>39</v>
      </c>
      <c r="R757" s="5">
        <v>0.0</v>
      </c>
      <c r="S757" s="4">
        <v>0.01127</v>
      </c>
      <c r="T757" s="5">
        <v>1.471202E-4</v>
      </c>
      <c r="U757" s="4">
        <v>8.83199</v>
      </c>
      <c r="V757" s="5">
        <v>0.35125023</v>
      </c>
      <c r="W757" s="5">
        <v>0.0427</v>
      </c>
      <c r="X757" s="5">
        <v>0.13397355</v>
      </c>
      <c r="Y757" s="5">
        <v>0.44129437</v>
      </c>
      <c r="Z757" s="6">
        <v>13.667034</v>
      </c>
      <c r="AA757" s="6">
        <v>6.9480634</v>
      </c>
      <c r="AB757" s="8">
        <v>0.39114735</v>
      </c>
      <c r="AC757" s="8">
        <v>1.8453</v>
      </c>
      <c r="AD757" s="6">
        <v>4.94516</v>
      </c>
      <c r="AE757" s="6"/>
      <c r="AF757" s="3">
        <v>0.05595375</v>
      </c>
      <c r="AG757" s="4">
        <v>46.62887</v>
      </c>
      <c r="AH757" s="4"/>
      <c r="AI757" s="7">
        <v>3.97</v>
      </c>
      <c r="AJ757" s="7">
        <v>11.51</v>
      </c>
      <c r="AK757" s="7">
        <v>11.0961</v>
      </c>
      <c r="AL757" s="14">
        <v>-0.054571263</v>
      </c>
      <c r="AM757" s="14"/>
    </row>
    <row r="758">
      <c r="A758" s="50" t="s">
        <v>792</v>
      </c>
      <c r="B758" s="67" t="s">
        <v>39</v>
      </c>
      <c r="C758" s="11"/>
      <c r="D758" s="2" t="s">
        <v>39</v>
      </c>
      <c r="E758" s="4" t="s">
        <v>39</v>
      </c>
      <c r="F758" s="2" t="s">
        <v>39</v>
      </c>
      <c r="G758" s="2" t="s">
        <v>39</v>
      </c>
      <c r="H758" s="2" t="s">
        <v>39</v>
      </c>
      <c r="I758" s="2" t="s">
        <v>39</v>
      </c>
      <c r="J758" s="2"/>
      <c r="K758" s="2"/>
      <c r="L758" s="6" t="s">
        <v>39</v>
      </c>
      <c r="M758" s="4" t="s">
        <v>39</v>
      </c>
      <c r="N758" s="2"/>
      <c r="O758" s="6" t="s">
        <v>39</v>
      </c>
      <c r="P758" s="2"/>
      <c r="Q758" s="7" t="s">
        <v>39</v>
      </c>
      <c r="R758" s="2" t="s">
        <v>39</v>
      </c>
      <c r="S758" s="4" t="s">
        <v>39</v>
      </c>
      <c r="T758" s="2" t="s">
        <v>39</v>
      </c>
      <c r="U758" s="4" t="s">
        <v>39</v>
      </c>
      <c r="V758" s="2" t="s">
        <v>39</v>
      </c>
      <c r="W758" s="2" t="s">
        <v>39</v>
      </c>
      <c r="X758" s="2" t="s">
        <v>39</v>
      </c>
      <c r="Y758" s="2" t="s">
        <v>39</v>
      </c>
      <c r="Z758" s="6" t="s">
        <v>39</v>
      </c>
      <c r="AA758" s="6" t="s">
        <v>39</v>
      </c>
      <c r="AB758" s="8" t="s">
        <v>39</v>
      </c>
      <c r="AC758" s="8" t="s">
        <v>39</v>
      </c>
      <c r="AD758" s="6" t="s">
        <v>39</v>
      </c>
      <c r="AE758" s="6"/>
      <c r="AF758" s="2" t="s">
        <v>39</v>
      </c>
      <c r="AG758" s="4" t="s">
        <v>39</v>
      </c>
      <c r="AH758" s="4"/>
      <c r="AI758" s="7" t="s">
        <v>39</v>
      </c>
      <c r="AJ758" s="7" t="s">
        <v>39</v>
      </c>
      <c r="AK758" s="7" t="s">
        <v>39</v>
      </c>
      <c r="AL758" s="2" t="s">
        <v>39</v>
      </c>
      <c r="AM758" s="2"/>
    </row>
    <row r="759">
      <c r="A759" s="9" t="s">
        <v>793</v>
      </c>
      <c r="B759" s="67">
        <v>15.42369</v>
      </c>
      <c r="C759" s="13"/>
      <c r="D759" s="2">
        <v>0.023714935</v>
      </c>
      <c r="E759" s="4">
        <v>0.9173785</v>
      </c>
      <c r="F759" s="5">
        <v>-0.08578003</v>
      </c>
      <c r="G759" s="2">
        <v>0.02422466</v>
      </c>
      <c r="H759" s="5">
        <v>0.6325</v>
      </c>
      <c r="I759" s="5">
        <v>0.30416068</v>
      </c>
      <c r="J759" s="5"/>
      <c r="K759" s="5"/>
      <c r="L759" s="6">
        <v>1.3294833</v>
      </c>
      <c r="M759" s="4">
        <v>-1.12483</v>
      </c>
      <c r="N759" s="5"/>
      <c r="O759" s="6">
        <v>0.724</v>
      </c>
      <c r="P759" s="5"/>
      <c r="Q759" s="7" t="s">
        <v>39</v>
      </c>
      <c r="R759" s="5">
        <v>0.0</v>
      </c>
      <c r="S759" s="4">
        <v>8.9E-4</v>
      </c>
      <c r="T759" s="5">
        <v>1.6897267E-5</v>
      </c>
      <c r="U759" s="4">
        <v>6.11064</v>
      </c>
      <c r="V759" s="5">
        <v>0.19000304</v>
      </c>
      <c r="W759" s="5">
        <v>0.0503</v>
      </c>
      <c r="X759" s="5">
        <v>0.08215138</v>
      </c>
      <c r="Y759" s="5">
        <v>0.17621076</v>
      </c>
      <c r="Z759" s="6">
        <v>17.032228</v>
      </c>
      <c r="AA759" s="6">
        <v>21.996359</v>
      </c>
      <c r="AB759" s="8">
        <v>2.9175878</v>
      </c>
      <c r="AC759" s="8">
        <v>1.4284</v>
      </c>
      <c r="AD759" s="6">
        <v>9.018883</v>
      </c>
      <c r="AE759" s="6"/>
      <c r="AF759" s="3">
        <v>0.04692189</v>
      </c>
      <c r="AG759" s="4">
        <v>45.0</v>
      </c>
      <c r="AH759" s="4"/>
      <c r="AI759" s="7">
        <v>7.5</v>
      </c>
      <c r="AJ759" s="7">
        <v>2.88</v>
      </c>
      <c r="AK759" s="7">
        <v>5.66707</v>
      </c>
      <c r="AL759" s="14">
        <v>0.008759563</v>
      </c>
      <c r="AM759" s="2"/>
    </row>
    <row r="760">
      <c r="A760" s="9" t="s">
        <v>794</v>
      </c>
      <c r="B760" s="67">
        <v>56.59985</v>
      </c>
      <c r="C760" s="13"/>
      <c r="D760" s="2">
        <v>0.3169397</v>
      </c>
      <c r="E760" s="4">
        <v>0.13798235</v>
      </c>
      <c r="F760" s="5">
        <v>-0.23994525</v>
      </c>
      <c r="G760" s="2">
        <v>-0.11840804</v>
      </c>
      <c r="H760" s="5">
        <v>0.36</v>
      </c>
      <c r="I760" s="5">
        <v>0.21151787</v>
      </c>
      <c r="J760" s="5"/>
      <c r="K760" s="5"/>
      <c r="L760" s="6">
        <v>-1.7163545</v>
      </c>
      <c r="M760" s="4">
        <v>-2.02205</v>
      </c>
      <c r="N760" s="5"/>
      <c r="O760" s="6">
        <v>16.7996</v>
      </c>
      <c r="P760" s="5"/>
      <c r="Q760" s="7" t="s">
        <v>39</v>
      </c>
      <c r="R760" s="5">
        <v>0.0</v>
      </c>
      <c r="S760" s="4">
        <v>8.70572</v>
      </c>
      <c r="T760" s="5">
        <v>0.124450296</v>
      </c>
      <c r="U760" s="4">
        <v>17.4533</v>
      </c>
      <c r="V760" s="5">
        <v>0.83777905</v>
      </c>
      <c r="W760" s="5">
        <v>0.0137</v>
      </c>
      <c r="X760" s="5">
        <v>0.04503855</v>
      </c>
      <c r="Y760" s="5">
        <v>0.45681524</v>
      </c>
      <c r="Z760" s="6">
        <v>29.713945</v>
      </c>
      <c r="AA760" s="6">
        <v>4.8003273</v>
      </c>
      <c r="AB760" s="8">
        <v>0.49258125</v>
      </c>
      <c r="AC760" s="8">
        <v>1.305</v>
      </c>
      <c r="AD760" s="6">
        <v>4.7635274</v>
      </c>
      <c r="AE760" s="6"/>
      <c r="AF760" s="3">
        <v>0.028320244</v>
      </c>
      <c r="AG760" s="4">
        <v>27.187</v>
      </c>
      <c r="AH760" s="4"/>
      <c r="AI760" s="7">
        <v>4.04</v>
      </c>
      <c r="AJ760" s="7">
        <v>6.8</v>
      </c>
      <c r="AK760" s="7">
        <v>9.51675</v>
      </c>
      <c r="AL760" s="14">
        <v>0.036721405</v>
      </c>
      <c r="AM760" s="2"/>
    </row>
    <row r="761">
      <c r="A761" s="9" t="s">
        <v>795</v>
      </c>
      <c r="B761" s="67">
        <v>23.88742</v>
      </c>
      <c r="C761" s="13"/>
      <c r="D761" s="2">
        <v>-0.014213009</v>
      </c>
      <c r="E761" s="4">
        <v>0.05779877</v>
      </c>
      <c r="F761" s="5">
        <v>-0.54936165</v>
      </c>
      <c r="G761" s="2">
        <v>-0.2776793</v>
      </c>
      <c r="H761" s="5">
        <v>0.5835</v>
      </c>
      <c r="I761" s="5">
        <v>0.37826732</v>
      </c>
      <c r="J761" s="5"/>
      <c r="K761" s="5"/>
      <c r="L761" s="6">
        <v>-2.7206247</v>
      </c>
      <c r="M761" s="4">
        <v>1.07297</v>
      </c>
      <c r="N761" s="5"/>
      <c r="O761" s="6">
        <v>7.112</v>
      </c>
      <c r="P761" s="5"/>
      <c r="Q761" s="7" t="s">
        <v>39</v>
      </c>
      <c r="R761" s="5">
        <v>0.0</v>
      </c>
      <c r="S761" s="4">
        <v>0.08962</v>
      </c>
      <c r="T761" s="5">
        <v>0.003099544</v>
      </c>
      <c r="U761" s="4">
        <v>4.72447</v>
      </c>
      <c r="V761" s="5">
        <v>0.49311286</v>
      </c>
      <c r="W761" s="5">
        <v>0.0192</v>
      </c>
      <c r="X761" s="5">
        <v>0.058758512</v>
      </c>
      <c r="Y761" s="5">
        <v>0.5127916</v>
      </c>
      <c r="Z761" s="6">
        <v>138.06523</v>
      </c>
      <c r="AA761" s="6">
        <v>25.490196</v>
      </c>
      <c r="AB761" s="8">
        <v>3.253816</v>
      </c>
      <c r="AC761" s="8">
        <v>7.8409</v>
      </c>
      <c r="AD761" s="6">
        <v>16.781906</v>
      </c>
      <c r="AE761" s="6"/>
      <c r="AF761" s="3">
        <v>0.0</v>
      </c>
      <c r="AG761" s="4">
        <v>75.505196</v>
      </c>
      <c r="AH761" s="4"/>
      <c r="AI761" s="7">
        <v>7.92</v>
      </c>
      <c r="AJ761" s="7">
        <v>9.74</v>
      </c>
      <c r="AK761" s="7">
        <v>4.91301</v>
      </c>
      <c r="AL761" s="14">
        <v>0.3422901</v>
      </c>
      <c r="AM761" s="2"/>
    </row>
    <row r="762">
      <c r="A762" s="9" t="s">
        <v>796</v>
      </c>
      <c r="B762" s="67">
        <v>28.034</v>
      </c>
      <c r="C762" s="13"/>
      <c r="D762" s="3">
        <v>0.106665134</v>
      </c>
      <c r="E762" s="4">
        <v>0.07123967</v>
      </c>
      <c r="F762" s="5">
        <v>-0.48134777</v>
      </c>
      <c r="G762" s="3">
        <v>-0.028679797</v>
      </c>
      <c r="H762" s="5">
        <v>0.3465</v>
      </c>
      <c r="I762" s="5">
        <v>0.20125562</v>
      </c>
      <c r="J762" s="5"/>
      <c r="K762" s="5"/>
      <c r="L762" s="6">
        <v>5.961432</v>
      </c>
      <c r="M762" s="4">
        <v>1.309</v>
      </c>
      <c r="N762" s="5"/>
      <c r="O762" s="6">
        <v>1.4803</v>
      </c>
      <c r="P762" s="5"/>
      <c r="Q762" s="7" t="s">
        <v>39</v>
      </c>
      <c r="R762" s="5">
        <v>0.0</v>
      </c>
      <c r="S762" s="4">
        <v>6.399</v>
      </c>
      <c r="T762" s="5">
        <v>0.15081666</v>
      </c>
      <c r="U762" s="4">
        <v>-3.956</v>
      </c>
      <c r="V762" s="5">
        <v>-0.13018726</v>
      </c>
      <c r="W762" s="5">
        <v>0.0206</v>
      </c>
      <c r="X762" s="5">
        <v>0.028367395</v>
      </c>
      <c r="Y762" s="5">
        <v>0.17349525</v>
      </c>
      <c r="Z762" s="6">
        <v>44.63805</v>
      </c>
      <c r="AA762" s="6">
        <v>23.762377</v>
      </c>
      <c r="AB762" s="8">
        <v>1.3725476</v>
      </c>
      <c r="AC762" s="8">
        <v>1.2265</v>
      </c>
      <c r="AD762" s="6">
        <v>6.548179</v>
      </c>
      <c r="AE762" s="6"/>
      <c r="AF762" s="3">
        <v>0.0</v>
      </c>
      <c r="AG762" s="4">
        <v>36.332</v>
      </c>
      <c r="AH762" s="4"/>
      <c r="AI762" s="7">
        <v>3.1</v>
      </c>
      <c r="AJ762" s="7">
        <v>12.1</v>
      </c>
      <c r="AK762" s="7">
        <v>5.272</v>
      </c>
      <c r="AL762" s="14">
        <v>-0.16910954</v>
      </c>
      <c r="AM762" s="14"/>
    </row>
    <row r="763">
      <c r="A763" s="9" t="s">
        <v>797</v>
      </c>
      <c r="B763" s="67">
        <v>1525.216</v>
      </c>
      <c r="C763" s="13"/>
      <c r="D763" s="3">
        <v>0.081121236</v>
      </c>
      <c r="E763" s="4">
        <v>0.17122953</v>
      </c>
      <c r="F763" s="5">
        <v>-0.50971496</v>
      </c>
      <c r="G763" s="3">
        <v>-0.4649431</v>
      </c>
      <c r="H763" s="5">
        <v>0.1418</v>
      </c>
      <c r="I763" s="5">
        <v>0.078546904</v>
      </c>
      <c r="J763" s="5"/>
      <c r="K763" s="5"/>
      <c r="L763" s="6">
        <v>-4.955527</v>
      </c>
      <c r="M763" s="4">
        <v>30.254</v>
      </c>
      <c r="N763" s="5"/>
      <c r="O763" s="6">
        <v>1.7483</v>
      </c>
      <c r="P763" s="5"/>
      <c r="Q763" s="7" t="s">
        <v>39</v>
      </c>
      <c r="R763" s="5">
        <v>0.0</v>
      </c>
      <c r="S763" s="4">
        <v>163.675</v>
      </c>
      <c r="T763" s="5">
        <v>0.12890607</v>
      </c>
      <c r="U763" s="4">
        <v>322.522</v>
      </c>
      <c r="V763" s="5">
        <v>0.8051255</v>
      </c>
      <c r="W763" s="5">
        <v>0.0145</v>
      </c>
      <c r="X763" s="5">
        <v>0.040188625</v>
      </c>
      <c r="Y763" s="5">
        <v>0.25606737</v>
      </c>
      <c r="Z763" s="6">
        <v>33.140762</v>
      </c>
      <c r="AA763" s="6">
        <v>46.887493</v>
      </c>
      <c r="AB763" s="8">
        <v>0.34980732</v>
      </c>
      <c r="AC763" s="8">
        <v>1.3562</v>
      </c>
      <c r="AD763" s="6">
        <v>8.345489</v>
      </c>
      <c r="AE763" s="6"/>
      <c r="AF763" s="3">
        <v>0.024714435</v>
      </c>
      <c r="AG763" s="4">
        <v>533.53314</v>
      </c>
      <c r="AH763" s="4"/>
      <c r="AI763" s="7">
        <v>3.492</v>
      </c>
      <c r="AJ763" s="7">
        <v>94.02</v>
      </c>
      <c r="AK763" s="7">
        <v>102.577</v>
      </c>
      <c r="AL763" s="14">
        <v>-0.042964302</v>
      </c>
      <c r="AM763" s="14"/>
    </row>
    <row r="764">
      <c r="A764" s="9" t="s">
        <v>798</v>
      </c>
      <c r="B764" s="67">
        <v>1149.1</v>
      </c>
      <c r="C764" s="13"/>
      <c r="D764" s="3">
        <v>0.0020665315</v>
      </c>
      <c r="E764" s="4">
        <v>0.116314724</v>
      </c>
      <c r="F764" s="5">
        <v>0.07433628</v>
      </c>
      <c r="G764" s="3">
        <v>0.33527443</v>
      </c>
      <c r="H764" s="5">
        <v>0.459</v>
      </c>
      <c r="I764" s="5">
        <v>0.3258202</v>
      </c>
      <c r="J764" s="5"/>
      <c r="K764" s="5"/>
      <c r="L764" s="6">
        <v>-13.091719</v>
      </c>
      <c r="M764" s="4">
        <v>113.3</v>
      </c>
      <c r="N764" s="5"/>
      <c r="O764" s="6">
        <v>23.408</v>
      </c>
      <c r="P764" s="5"/>
      <c r="Q764" s="7" t="s">
        <v>39</v>
      </c>
      <c r="R764" s="5">
        <v>0.0</v>
      </c>
      <c r="S764" s="4" t="s">
        <v>39</v>
      </c>
      <c r="T764" s="5">
        <v>0.039082006</v>
      </c>
      <c r="U764" s="4">
        <v>122.5</v>
      </c>
      <c r="V764" s="5">
        <v>0.27834582</v>
      </c>
      <c r="W764" s="5">
        <v>0.0601</v>
      </c>
      <c r="X764" s="5">
        <v>0.1379232</v>
      </c>
      <c r="Y764" s="5">
        <v>0.34742105</v>
      </c>
      <c r="Z764" s="6">
        <v>8.58017</v>
      </c>
      <c r="AA764" s="6"/>
      <c r="AB764" s="8">
        <v>0.45323843</v>
      </c>
      <c r="AC764" s="8">
        <v>1.1733</v>
      </c>
      <c r="AD764" s="6">
        <v>4.2074313</v>
      </c>
      <c r="AE764" s="6"/>
      <c r="AF764" s="3">
        <v>0.06950631</v>
      </c>
      <c r="AG764" s="4">
        <v>505.48413</v>
      </c>
      <c r="AH764" s="4"/>
      <c r="AI764" s="7">
        <v>1.006</v>
      </c>
      <c r="AJ764" s="7">
        <v>521.86</v>
      </c>
      <c r="AK764" s="7">
        <v>152.9</v>
      </c>
      <c r="AL764" s="14">
        <v>-0.07445521</v>
      </c>
      <c r="AM764" s="14"/>
    </row>
    <row r="765">
      <c r="A765" s="9" t="s">
        <v>799</v>
      </c>
      <c r="B765" s="67">
        <v>37.69212</v>
      </c>
      <c r="C765" s="13"/>
      <c r="D765" s="3">
        <v>0.20160201</v>
      </c>
      <c r="E765" s="4">
        <v>0.05862197</v>
      </c>
      <c r="F765" s="5">
        <v>0.41330984</v>
      </c>
      <c r="G765" s="3">
        <v>0.0040681185</v>
      </c>
      <c r="H765" s="5">
        <v>0.2252</v>
      </c>
      <c r="I765" s="5">
        <v>0.16716915</v>
      </c>
      <c r="J765" s="5"/>
      <c r="K765" s="5"/>
      <c r="L765" s="6">
        <v>2.3812954</v>
      </c>
      <c r="M765" s="4">
        <v>0.60507</v>
      </c>
      <c r="N765" s="5"/>
      <c r="O765" s="6">
        <v>34.1913</v>
      </c>
      <c r="P765" s="5"/>
      <c r="Q765" s="7" t="s">
        <v>39</v>
      </c>
      <c r="R765" s="5">
        <v>0.0</v>
      </c>
      <c r="S765" s="4">
        <v>1.29135</v>
      </c>
      <c r="T765" s="5">
        <v>0.062600374</v>
      </c>
      <c r="U765" s="4">
        <v>1.43394</v>
      </c>
      <c r="V765" s="5">
        <v>0.17050071</v>
      </c>
      <c r="W765" s="5">
        <v>0.0676</v>
      </c>
      <c r="X765" s="5">
        <v>0.17830199</v>
      </c>
      <c r="Y765" s="5">
        <v>0.47703078</v>
      </c>
      <c r="Z765" s="6">
        <v>12.452669</v>
      </c>
      <c r="AA765" s="6" t="s">
        <v>39</v>
      </c>
      <c r="AB765" s="8">
        <v>0.49541947</v>
      </c>
      <c r="AC765" s="8">
        <v>2.2207</v>
      </c>
      <c r="AD765" s="6">
        <v>5.011912</v>
      </c>
      <c r="AE765" s="6"/>
      <c r="AF765" s="3">
        <v>0.0</v>
      </c>
      <c r="AG765" s="4">
        <v>19.060522</v>
      </c>
      <c r="AH765" s="4"/>
      <c r="AI765" s="7">
        <v>0.73</v>
      </c>
      <c r="AJ765" s="7">
        <v>25.58</v>
      </c>
      <c r="AK765" s="7">
        <v>4.01191</v>
      </c>
      <c r="AL765" s="14">
        <v>0.3236477</v>
      </c>
      <c r="AM765" s="14"/>
    </row>
    <row r="766">
      <c r="A766" s="9" t="s">
        <v>800</v>
      </c>
      <c r="B766" s="68">
        <v>450.3185</v>
      </c>
      <c r="C766" s="29"/>
      <c r="D766" s="30">
        <v>0.1703504</v>
      </c>
      <c r="E766" s="16">
        <v>0.13095535</v>
      </c>
      <c r="F766" s="48">
        <v>0.61538464</v>
      </c>
      <c r="G766" s="30">
        <v>0.7744198</v>
      </c>
      <c r="H766" s="20">
        <v>0.0952</v>
      </c>
      <c r="I766" s="20">
        <v>0.017498726</v>
      </c>
      <c r="J766" s="20"/>
      <c r="K766" s="20"/>
      <c r="L766" s="21">
        <v>-34.70032</v>
      </c>
      <c r="M766" s="16">
        <v>57.43</v>
      </c>
      <c r="N766" s="20"/>
      <c r="O766" s="21" t="s">
        <v>39</v>
      </c>
      <c r="P766" s="20"/>
      <c r="Q766" s="22" t="s">
        <v>39</v>
      </c>
      <c r="R766" s="20">
        <v>0.0</v>
      </c>
      <c r="S766" s="16" t="s">
        <v>39</v>
      </c>
      <c r="T766" s="20">
        <v>0.0</v>
      </c>
      <c r="U766" s="16">
        <v>0.0</v>
      </c>
      <c r="V766" s="20">
        <v>0.0</v>
      </c>
      <c r="W766" s="20">
        <v>0.0795</v>
      </c>
      <c r="X766" s="20">
        <v>0.15594059</v>
      </c>
      <c r="Y766" s="20">
        <v>0.2848515</v>
      </c>
      <c r="Z766" s="21">
        <v>13.096066</v>
      </c>
      <c r="AA766" s="21" t="s">
        <v>39</v>
      </c>
      <c r="AB766" s="23">
        <v>0.45803764</v>
      </c>
      <c r="AC766" s="23">
        <v>2.1256</v>
      </c>
      <c r="AD766" s="21">
        <v>7.1693797</v>
      </c>
      <c r="AE766" s="21"/>
      <c r="AF766" s="30">
        <v>0.0</v>
      </c>
      <c r="AG766" s="16">
        <v>221.89992</v>
      </c>
      <c r="AH766" s="16"/>
      <c r="AI766" s="22">
        <v>1.715</v>
      </c>
      <c r="AJ766" s="22">
        <v>120.27</v>
      </c>
      <c r="AK766" s="22">
        <v>28.77</v>
      </c>
      <c r="AL766" s="34">
        <v>0.32575086</v>
      </c>
      <c r="AM766" s="34"/>
      <c r="AN766" s="24"/>
      <c r="AO766" s="24"/>
      <c r="AP766" s="24"/>
      <c r="AQ766" s="24"/>
      <c r="AR766" s="24"/>
      <c r="AS766" s="24"/>
      <c r="AT766" s="24"/>
    </row>
    <row r="767">
      <c r="A767" s="9" t="s">
        <v>801</v>
      </c>
      <c r="B767" s="69">
        <v>571.608</v>
      </c>
      <c r="C767" s="13"/>
      <c r="D767" s="3">
        <v>0.14308794</v>
      </c>
      <c r="E767" s="4">
        <v>0.3187657</v>
      </c>
      <c r="F767" s="49">
        <v>-0.569023</v>
      </c>
      <c r="G767" s="3">
        <v>-0.2638855</v>
      </c>
      <c r="H767" s="5">
        <v>0.4995</v>
      </c>
      <c r="I767" s="5">
        <v>0.0</v>
      </c>
      <c r="J767" s="5"/>
      <c r="K767" s="5"/>
      <c r="L767" s="6">
        <v>8.715083</v>
      </c>
      <c r="M767" s="4">
        <v>115.929</v>
      </c>
      <c r="N767" s="5"/>
      <c r="O767" s="6">
        <v>17.609</v>
      </c>
      <c r="P767" s="5"/>
      <c r="Q767" s="7" t="s">
        <v>39</v>
      </c>
      <c r="R767" s="5">
        <v>0.0</v>
      </c>
      <c r="S767" s="4" t="s">
        <v>39</v>
      </c>
      <c r="T767" s="5">
        <v>0.27158895</v>
      </c>
      <c r="U767" s="4">
        <v>-198.576</v>
      </c>
      <c r="V767" s="5">
        <v>-0.56340647</v>
      </c>
      <c r="W767" s="5">
        <v>0.0341</v>
      </c>
      <c r="X767" s="5">
        <v>0.09716106</v>
      </c>
      <c r="Y767" s="5">
        <v>0.050062988</v>
      </c>
      <c r="Z767" s="6">
        <v>38.586334</v>
      </c>
      <c r="AA767" s="6"/>
      <c r="AB767" s="8">
        <v>2.3117049</v>
      </c>
      <c r="AC767" s="8">
        <v>3.9919</v>
      </c>
      <c r="AD767" s="6">
        <v>63.633495</v>
      </c>
      <c r="AE767" s="6"/>
      <c r="AF767" s="3">
        <v>0.0</v>
      </c>
      <c r="AG767" s="4">
        <v>1310.5298</v>
      </c>
      <c r="AH767" s="4"/>
      <c r="AI767" s="7">
        <v>12.3</v>
      </c>
      <c r="AJ767" s="7">
        <v>107.43</v>
      </c>
      <c r="AK767" s="7">
        <v>17.645</v>
      </c>
      <c r="AL767" s="14">
        <v>-0.82239914</v>
      </c>
      <c r="AM767" s="14"/>
    </row>
    <row r="768">
      <c r="A768" s="9" t="s">
        <v>802</v>
      </c>
      <c r="B768" s="69">
        <v>2902.282</v>
      </c>
      <c r="C768" s="13"/>
      <c r="D768" s="3">
        <v>0.3915228</v>
      </c>
      <c r="E768" s="4">
        <v>0.73457754</v>
      </c>
      <c r="F768" s="49">
        <v>0.059596404</v>
      </c>
      <c r="G768" s="2" t="s">
        <v>39</v>
      </c>
      <c r="H768" s="5">
        <v>0.7886</v>
      </c>
      <c r="I768" s="5">
        <v>0.20087814</v>
      </c>
      <c r="J768" s="5"/>
      <c r="K768" s="5"/>
      <c r="L768" s="6">
        <v>0.38299626</v>
      </c>
      <c r="M768" s="4">
        <v>712.539</v>
      </c>
      <c r="N768" s="5"/>
      <c r="O768" s="6">
        <v>-24.2114</v>
      </c>
      <c r="P768" s="5"/>
      <c r="Q768" s="7" t="s">
        <v>39</v>
      </c>
      <c r="R768" s="5">
        <v>0.0</v>
      </c>
      <c r="S768" s="4" t="s">
        <v>39</v>
      </c>
      <c r="T768" s="5">
        <v>0.0543341</v>
      </c>
      <c r="U768" s="4">
        <v>1120.198</v>
      </c>
      <c r="V768" s="5">
        <v>0.91117305</v>
      </c>
      <c r="W768" s="5">
        <v>0.0565</v>
      </c>
      <c r="X768" s="5">
        <v>0.19561218</v>
      </c>
      <c r="Y768" s="5">
        <v>1.0522571</v>
      </c>
      <c r="Z768" s="6">
        <v>9.257021</v>
      </c>
      <c r="AA768" s="6"/>
      <c r="AB768" s="8">
        <v>0.7670466</v>
      </c>
      <c r="AC768" s="8">
        <v>1.7495</v>
      </c>
      <c r="AD768" s="6">
        <v>2.586777</v>
      </c>
      <c r="AE768" s="6"/>
      <c r="AF768" s="3">
        <v>0.06176441</v>
      </c>
      <c r="AG768" s="4">
        <v>2193.4324</v>
      </c>
      <c r="AH768" s="4"/>
      <c r="AI768" s="7">
        <v>6.8</v>
      </c>
      <c r="AJ768" s="7">
        <v>327.38</v>
      </c>
      <c r="AK768" s="7">
        <v>1293.647</v>
      </c>
      <c r="AL768" s="14">
        <v>0.21789056</v>
      </c>
      <c r="AM768" s="14"/>
    </row>
    <row r="769">
      <c r="A769" s="9" t="s">
        <v>803</v>
      </c>
      <c r="B769" s="69">
        <v>522.856</v>
      </c>
      <c r="C769" s="13"/>
      <c r="D769" s="3">
        <v>0.12903115</v>
      </c>
      <c r="E769" s="4">
        <v>-0.19646017</v>
      </c>
      <c r="F769" s="49">
        <v>-1.4148886</v>
      </c>
      <c r="G769" s="3">
        <v>-0.35409653</v>
      </c>
      <c r="H769" s="5">
        <v>0.9283</v>
      </c>
      <c r="I769" s="5">
        <v>0.6825914</v>
      </c>
      <c r="J769" s="5"/>
      <c r="K769" s="5"/>
      <c r="L769" s="6">
        <v>-235.88004</v>
      </c>
      <c r="M769" s="4">
        <v>34.75</v>
      </c>
      <c r="N769" s="5"/>
      <c r="O769" s="6">
        <v>1.148</v>
      </c>
      <c r="P769" s="5"/>
      <c r="Q769" s="7">
        <v>3.425</v>
      </c>
      <c r="R769" s="5">
        <v>0.0065505607</v>
      </c>
      <c r="S769" s="4" t="s">
        <v>39</v>
      </c>
      <c r="T769" s="5">
        <v>0.348883</v>
      </c>
      <c r="U769" s="4">
        <v>-239.115</v>
      </c>
      <c r="V769" s="5">
        <v>-0.49840027</v>
      </c>
      <c r="W769" s="5">
        <v>0.003</v>
      </c>
      <c r="X769" s="5">
        <v>-0.011105437</v>
      </c>
      <c r="Y769" s="5">
        <v>0.0044396734</v>
      </c>
      <c r="Z769" s="6"/>
      <c r="AA769" s="6">
        <v>48.586304</v>
      </c>
      <c r="AB769" s="8">
        <v>4.0250316</v>
      </c>
      <c r="AC769" s="8">
        <v>4.3228</v>
      </c>
      <c r="AD769" s="6">
        <v>875.77325</v>
      </c>
      <c r="AE769" s="6"/>
      <c r="AF769" s="3">
        <v>0.0</v>
      </c>
      <c r="AG769" s="4">
        <v>2081.8127</v>
      </c>
      <c r="AH769" s="4"/>
      <c r="AI769" s="7">
        <v>77.6</v>
      </c>
      <c r="AJ769" s="7">
        <v>27.12</v>
      </c>
      <c r="AK769" s="7">
        <v>2.13</v>
      </c>
      <c r="AL769" s="14">
        <v>-0.942805</v>
      </c>
      <c r="AM769" s="14"/>
    </row>
    <row r="770">
      <c r="A770" s="9" t="s">
        <v>804</v>
      </c>
      <c r="B770" s="69">
        <v>452.245</v>
      </c>
      <c r="C770" s="13"/>
      <c r="D770" s="3">
        <v>0.11827093</v>
      </c>
      <c r="E770" s="4">
        <v>1.7163059</v>
      </c>
      <c r="F770" s="49">
        <v>0.11424932</v>
      </c>
      <c r="G770" s="3">
        <v>-0.010643643</v>
      </c>
      <c r="H770" s="5">
        <v>0.6634</v>
      </c>
      <c r="I770" s="5">
        <v>0.21704607</v>
      </c>
      <c r="J770" s="5"/>
      <c r="K770" s="5"/>
      <c r="L770" s="6">
        <v>7.4366555</v>
      </c>
      <c r="M770" s="4">
        <v>75.646</v>
      </c>
      <c r="N770" s="5"/>
      <c r="O770" s="6">
        <v>1.8655</v>
      </c>
      <c r="P770" s="5"/>
      <c r="Q770" s="7" t="s">
        <v>39</v>
      </c>
      <c r="R770" s="5">
        <v>0.0</v>
      </c>
      <c r="S770" s="4" t="s">
        <v>39</v>
      </c>
      <c r="T770" s="5">
        <v>0.0052783964</v>
      </c>
      <c r="U770" s="4">
        <v>40.382</v>
      </c>
      <c r="V770" s="5">
        <v>0.13722818</v>
      </c>
      <c r="W770" s="5">
        <v>0.19</v>
      </c>
      <c r="X770" s="5">
        <v>0.2586103</v>
      </c>
      <c r="Y770" s="5">
        <v>0.39771774</v>
      </c>
      <c r="Z770" s="6">
        <v>12.119052</v>
      </c>
      <c r="AA770" s="15"/>
      <c r="AB770" s="8">
        <v>2.0393193</v>
      </c>
      <c r="AC770" s="8">
        <v>2.9488</v>
      </c>
      <c r="AD770" s="6">
        <v>8.225281</v>
      </c>
      <c r="AE770" s="6"/>
      <c r="AF770" s="3">
        <v>0.08414423</v>
      </c>
      <c r="AG770" s="4">
        <v>917.9331</v>
      </c>
      <c r="AH770" s="4"/>
      <c r="AI770" s="7">
        <v>20.8</v>
      </c>
      <c r="AJ770" s="7">
        <v>44.34</v>
      </c>
      <c r="AK770" s="7">
        <v>117.036</v>
      </c>
      <c r="AL770" s="14">
        <v>0.16996221</v>
      </c>
      <c r="AM770" s="14"/>
    </row>
    <row r="771">
      <c r="A771" s="50" t="s">
        <v>805</v>
      </c>
      <c r="B771" s="34">
        <v>13.27</v>
      </c>
      <c r="C771" s="29"/>
      <c r="D771" s="19" t="s">
        <v>39</v>
      </c>
      <c r="E771" s="16" t="s">
        <v>39</v>
      </c>
      <c r="F771" s="19" t="s">
        <v>39</v>
      </c>
      <c r="G771" s="19" t="s">
        <v>39</v>
      </c>
      <c r="H771" s="20">
        <v>0.4669</v>
      </c>
      <c r="I771" s="19" t="s">
        <v>39</v>
      </c>
      <c r="J771" s="19"/>
      <c r="K771" s="34"/>
      <c r="L771" s="21" t="s">
        <v>39</v>
      </c>
      <c r="M771" s="16">
        <v>1090.399</v>
      </c>
      <c r="N771" s="19"/>
      <c r="O771" s="21">
        <v>52.15235</v>
      </c>
      <c r="P771" s="19"/>
      <c r="Q771" s="22" t="s">
        <v>39</v>
      </c>
      <c r="R771" s="19" t="s">
        <v>39</v>
      </c>
      <c r="S771" s="16" t="s">
        <v>39</v>
      </c>
      <c r="T771" s="19" t="s">
        <v>39</v>
      </c>
      <c r="U771" s="16">
        <v>656.381</v>
      </c>
      <c r="V771" s="19" t="s">
        <v>39</v>
      </c>
      <c r="W771" s="19" t="s">
        <v>39</v>
      </c>
      <c r="X771" s="19" t="s">
        <v>39</v>
      </c>
      <c r="Y771" s="19" t="s">
        <v>39</v>
      </c>
      <c r="Z771" s="32"/>
      <c r="AA771" s="19" t="s">
        <v>39</v>
      </c>
      <c r="AB771" s="23">
        <v>408.17633</v>
      </c>
      <c r="AC771" s="40"/>
      <c r="AD771" s="32"/>
      <c r="AE771" s="21"/>
      <c r="AF771" s="30">
        <v>2.6086956E-4</v>
      </c>
      <c r="AG771" s="16">
        <v>4783.86</v>
      </c>
      <c r="AH771" s="16"/>
      <c r="AI771" s="22">
        <v>1140.0</v>
      </c>
      <c r="AJ771" s="22" t="s">
        <v>39</v>
      </c>
      <c r="AK771" s="22" t="s">
        <v>39</v>
      </c>
      <c r="AL771" s="19" t="s">
        <v>39</v>
      </c>
      <c r="AM771" s="19"/>
      <c r="AN771" s="24"/>
      <c r="AO771" s="24"/>
      <c r="AP771" s="24"/>
      <c r="AQ771" s="24"/>
      <c r="AR771" s="24"/>
      <c r="AS771" s="24"/>
      <c r="AT771" s="24"/>
    </row>
    <row r="772">
      <c r="A772" s="50" t="s">
        <v>806</v>
      </c>
      <c r="B772" s="65">
        <v>162.346</v>
      </c>
      <c r="C772" s="29"/>
      <c r="D772" s="30">
        <v>0.11204462</v>
      </c>
      <c r="E772" s="16">
        <v>0.8536851</v>
      </c>
      <c r="F772" s="34">
        <v>-0.18233596</v>
      </c>
      <c r="G772" s="30">
        <v>0.016980175</v>
      </c>
      <c r="H772" s="20">
        <v>0.2714</v>
      </c>
      <c r="I772" s="34">
        <v>0.1583285</v>
      </c>
      <c r="J772" s="34"/>
      <c r="K772" s="34"/>
      <c r="L772" s="21">
        <v>1.4080623</v>
      </c>
      <c r="M772" s="16">
        <v>-8.619</v>
      </c>
      <c r="N772" s="34"/>
      <c r="O772" s="21">
        <v>2.1031</v>
      </c>
      <c r="P772" s="34"/>
      <c r="Q772" s="22">
        <v>1.711</v>
      </c>
      <c r="R772" s="34">
        <v>0.010539219</v>
      </c>
      <c r="S772" s="16" t="s">
        <v>39</v>
      </c>
      <c r="T772" s="34">
        <v>0.14442764</v>
      </c>
      <c r="U772" s="16">
        <v>16.179</v>
      </c>
      <c r="V772" s="34">
        <v>0.12177205</v>
      </c>
      <c r="W772" s="20">
        <v>0.0461</v>
      </c>
      <c r="X772" s="34">
        <v>0.07671812</v>
      </c>
      <c r="Y772" s="34">
        <v>0.17983939</v>
      </c>
      <c r="Z772" s="21">
        <v>9.956833</v>
      </c>
      <c r="AA772" s="19" t="s">
        <v>39</v>
      </c>
      <c r="AB772" s="23">
        <v>0.62514627</v>
      </c>
      <c r="AC772" s="23">
        <v>0.7579</v>
      </c>
      <c r="AD772" s="21">
        <v>4.9246254</v>
      </c>
      <c r="AE772" s="21"/>
      <c r="AF772" s="30">
        <v>0.0</v>
      </c>
      <c r="AG772" s="16">
        <v>99.51625</v>
      </c>
      <c r="AH772" s="16"/>
      <c r="AI772" s="22">
        <v>8.5</v>
      </c>
      <c r="AJ772" s="22">
        <v>11.94</v>
      </c>
      <c r="AK772" s="22">
        <v>23.894</v>
      </c>
      <c r="AL772" s="34">
        <v>0.09791849</v>
      </c>
      <c r="AM772" s="34"/>
      <c r="AN772" s="24"/>
      <c r="AO772" s="24"/>
      <c r="AP772" s="24"/>
      <c r="AQ772" s="24"/>
      <c r="AR772" s="24"/>
      <c r="AS772" s="24"/>
      <c r="AT772" s="24"/>
    </row>
    <row r="773">
      <c r="A773" s="50" t="s">
        <v>807</v>
      </c>
      <c r="B773" s="34">
        <v>6096.0</v>
      </c>
      <c r="C773" s="66"/>
      <c r="D773" s="19">
        <v>1.3391079</v>
      </c>
      <c r="E773" s="16">
        <v>1550.4622</v>
      </c>
      <c r="F773" s="19">
        <v>0.38782263</v>
      </c>
      <c r="G773" s="19">
        <v>1.2089117</v>
      </c>
      <c r="H773" s="20">
        <v>0.999</v>
      </c>
      <c r="I773" s="19">
        <v>0.5746391</v>
      </c>
      <c r="J773" s="19"/>
      <c r="K773" s="34"/>
      <c r="L773" s="21">
        <v>3.4714541</v>
      </c>
      <c r="M773" s="16">
        <v>949.0</v>
      </c>
      <c r="N773" s="19"/>
      <c r="O773" s="21">
        <v>1.7143</v>
      </c>
      <c r="P773" s="19"/>
      <c r="Q773" s="22" t="s">
        <v>39</v>
      </c>
      <c r="R773" s="19">
        <v>0.0</v>
      </c>
      <c r="S773" s="16" t="s">
        <v>39</v>
      </c>
      <c r="T773" s="19">
        <v>0.31975147</v>
      </c>
      <c r="U773" s="16">
        <v>-9373.0</v>
      </c>
      <c r="V773" s="34">
        <v>-0.32964057</v>
      </c>
      <c r="W773" s="20">
        <v>0.2795</v>
      </c>
      <c r="X773" s="19">
        <v>0.29499894</v>
      </c>
      <c r="Y773" s="19" t="s">
        <v>39</v>
      </c>
      <c r="Z773" s="21">
        <v>5.449988</v>
      </c>
      <c r="AA773" s="19" t="s">
        <v>39</v>
      </c>
      <c r="AB773" s="23">
        <v>7.499098</v>
      </c>
      <c r="AC773" s="23">
        <v>1.5707</v>
      </c>
      <c r="AD773" s="21"/>
      <c r="AE773" s="21"/>
      <c r="AF773" s="19">
        <v>0.0</v>
      </c>
      <c r="AG773" s="16">
        <v>44390.543</v>
      </c>
      <c r="AH773" s="16"/>
      <c r="AI773" s="22">
        <v>8450.0</v>
      </c>
      <c r="AJ773" s="22">
        <v>5.41</v>
      </c>
      <c r="AK773" s="22" t="s">
        <v>39</v>
      </c>
      <c r="AL773" s="19" t="s">
        <v>39</v>
      </c>
      <c r="AM773" s="19"/>
      <c r="AN773" s="24"/>
      <c r="AO773" s="24"/>
      <c r="AP773" s="24"/>
      <c r="AQ773" s="24"/>
      <c r="AR773" s="24"/>
      <c r="AS773" s="24"/>
      <c r="AT773" s="24"/>
    </row>
    <row r="774">
      <c r="A774" s="9" t="s">
        <v>808</v>
      </c>
      <c r="B774" s="81">
        <v>77.053</v>
      </c>
      <c r="C774" s="29"/>
      <c r="D774" s="19" t="s">
        <v>39</v>
      </c>
      <c r="E774" s="16">
        <v>-0.4504721</v>
      </c>
      <c r="F774" s="19" t="s">
        <v>39</v>
      </c>
      <c r="G774" s="19" t="s">
        <v>39</v>
      </c>
      <c r="H774" s="20">
        <v>0.7556</v>
      </c>
      <c r="I774" s="34">
        <v>0.9238573</v>
      </c>
      <c r="J774" s="20"/>
      <c r="K774" s="20"/>
      <c r="L774" s="21" t="s">
        <v>39</v>
      </c>
      <c r="M774" s="16">
        <v>-10.663</v>
      </c>
      <c r="N774" s="19"/>
      <c r="O774" s="21">
        <v>3.5408</v>
      </c>
      <c r="P774" s="20"/>
      <c r="Q774" s="22">
        <v>11.807</v>
      </c>
      <c r="R774" s="20">
        <v>0.43873847</v>
      </c>
      <c r="S774" s="16" t="s">
        <v>39</v>
      </c>
      <c r="T774" s="20">
        <v>0.69397074</v>
      </c>
      <c r="U774" s="16">
        <v>-33.771</v>
      </c>
      <c r="V774" s="20">
        <v>-0.8795</v>
      </c>
      <c r="W774" s="20">
        <v>0.0155</v>
      </c>
      <c r="X774" s="34">
        <v>-0.3987199</v>
      </c>
      <c r="Y774" s="34">
        <v>-0.38296494</v>
      </c>
      <c r="Z774" s="32"/>
      <c r="AA774" s="22" t="s">
        <v>39</v>
      </c>
      <c r="AB774" s="23">
        <v>2.8801517</v>
      </c>
      <c r="AC774" s="23">
        <v>14.4495</v>
      </c>
      <c r="AD774" s="21">
        <v>-2.652058</v>
      </c>
      <c r="AE774" s="21"/>
      <c r="AF774" s="30">
        <v>0.0</v>
      </c>
      <c r="AG774" s="16">
        <v>1202.6216</v>
      </c>
      <c r="AH774" s="16"/>
      <c r="AI774" s="22">
        <v>3535.0</v>
      </c>
      <c r="AJ774" s="22">
        <v>35.84</v>
      </c>
      <c r="AK774" s="22">
        <v>-14.779</v>
      </c>
      <c r="AL774" s="19" t="s">
        <v>39</v>
      </c>
      <c r="AM774" s="19"/>
      <c r="AN774" s="24"/>
      <c r="AO774" s="24"/>
      <c r="AP774" s="24"/>
      <c r="AQ774" s="24"/>
      <c r="AR774" s="24"/>
      <c r="AS774" s="24"/>
      <c r="AT774" s="24"/>
    </row>
    <row r="775">
      <c r="A775" s="46" t="s">
        <v>809</v>
      </c>
      <c r="B775" s="67">
        <v>45.315</v>
      </c>
      <c r="C775" s="13"/>
      <c r="D775" s="3">
        <v>-0.012321578</v>
      </c>
      <c r="E775" s="4">
        <v>0.66213924</v>
      </c>
      <c r="F775" s="5">
        <v>-0.29330757</v>
      </c>
      <c r="G775" s="3">
        <v>0.011808792</v>
      </c>
      <c r="H775" s="5">
        <v>0.4614</v>
      </c>
      <c r="I775" s="5">
        <v>0.15690169</v>
      </c>
      <c r="J775" s="5"/>
      <c r="K775" s="5"/>
      <c r="L775" s="6">
        <v>1.6232537</v>
      </c>
      <c r="M775" s="4">
        <v>12.94</v>
      </c>
      <c r="N775" s="5"/>
      <c r="O775" s="6">
        <v>6.6088</v>
      </c>
      <c r="P775" s="5"/>
      <c r="Q775" s="7">
        <v>1.733</v>
      </c>
      <c r="R775" s="5">
        <v>0.038243406</v>
      </c>
      <c r="S775" s="4" t="s">
        <v>39</v>
      </c>
      <c r="T775" s="5">
        <v>0.31449425</v>
      </c>
      <c r="U775" s="4">
        <v>-27.361</v>
      </c>
      <c r="V775" s="5">
        <v>-0.3420125</v>
      </c>
      <c r="W775" s="5">
        <v>0.1308</v>
      </c>
      <c r="X775" s="5">
        <v>0.14625</v>
      </c>
      <c r="Y775" s="5">
        <v>0.148775</v>
      </c>
      <c r="Z775" s="6">
        <v>11.342751</v>
      </c>
      <c r="AA775" s="7" t="s">
        <v>39</v>
      </c>
      <c r="AB775" s="8">
        <v>2.9286149</v>
      </c>
      <c r="AC775" s="8">
        <v>1.5597</v>
      </c>
      <c r="AD775" s="6">
        <v>8.851384</v>
      </c>
      <c r="AE775" s="6"/>
      <c r="AF775" s="3">
        <v>0.0399366</v>
      </c>
      <c r="AG775" s="4">
        <v>111.32588</v>
      </c>
      <c r="AH775" s="4"/>
      <c r="AI775" s="7">
        <v>6.45</v>
      </c>
      <c r="AJ775" s="7">
        <v>17.67</v>
      </c>
      <c r="AK775" s="7">
        <v>11.902</v>
      </c>
      <c r="AL775" s="14">
        <v>-0.34911954</v>
      </c>
      <c r="AM775" s="14"/>
    </row>
    <row r="776">
      <c r="A776" s="46" t="s">
        <v>810</v>
      </c>
      <c r="B776" s="34">
        <v>15.11693</v>
      </c>
      <c r="C776" s="29"/>
      <c r="D776" s="30">
        <v>0.08258995</v>
      </c>
      <c r="E776" s="16">
        <v>0.004258784</v>
      </c>
      <c r="F776" s="20">
        <v>-0.94062287</v>
      </c>
      <c r="G776" s="19" t="s">
        <v>39</v>
      </c>
      <c r="H776" s="20">
        <v>0.7206</v>
      </c>
      <c r="I776" s="34">
        <v>0.2885222</v>
      </c>
      <c r="J776" s="34"/>
      <c r="K776" s="34"/>
      <c r="L776" s="21">
        <v>-6.280439</v>
      </c>
      <c r="M776" s="16">
        <v>-4.90199</v>
      </c>
      <c r="N776" s="34"/>
      <c r="O776" s="21">
        <v>0.1059</v>
      </c>
      <c r="P776" s="34"/>
      <c r="Q776" s="22" t="s">
        <v>39</v>
      </c>
      <c r="R776" s="34">
        <v>0.0</v>
      </c>
      <c r="S776" s="16" t="s">
        <v>39</v>
      </c>
      <c r="T776" s="34">
        <v>0.014654673</v>
      </c>
      <c r="U776" s="16">
        <v>9.11544</v>
      </c>
      <c r="V776" s="34">
        <v>1.1908183</v>
      </c>
      <c r="W776" s="20">
        <v>8.0E-4</v>
      </c>
      <c r="X776" s="34">
        <v>0.008234082</v>
      </c>
      <c r="Y776" s="34">
        <v>0.32151195</v>
      </c>
      <c r="Z776" s="21">
        <v>1394.7644</v>
      </c>
      <c r="AA776" s="34">
        <v>22.383207</v>
      </c>
      <c r="AB776" s="23">
        <v>5.815478</v>
      </c>
      <c r="AC776" s="23">
        <v>10.7465</v>
      </c>
      <c r="AD776" s="21">
        <v>39.42442</v>
      </c>
      <c r="AE776" s="21"/>
      <c r="AF776" s="30">
        <v>0.0</v>
      </c>
      <c r="AG776" s="16">
        <v>93.45547</v>
      </c>
      <c r="AH776" s="16"/>
      <c r="AI776" s="22">
        <v>5.9</v>
      </c>
      <c r="AJ776" s="22">
        <v>14.8</v>
      </c>
      <c r="AK776" s="22">
        <v>2.4611</v>
      </c>
      <c r="AL776" s="34">
        <v>0.383651</v>
      </c>
      <c r="AM776" s="34"/>
      <c r="AN776" s="24"/>
      <c r="AO776" s="24"/>
      <c r="AP776" s="24"/>
      <c r="AQ776" s="24"/>
      <c r="AR776" s="24"/>
      <c r="AS776" s="24"/>
      <c r="AT776" s="24"/>
    </row>
    <row r="777">
      <c r="A777" s="46" t="s">
        <v>811</v>
      </c>
      <c r="B777" s="14">
        <v>438.24</v>
      </c>
      <c r="C777" s="13"/>
      <c r="D777" s="3">
        <v>0.10223166</v>
      </c>
      <c r="E777" s="4">
        <v>0.036543403</v>
      </c>
      <c r="F777" s="5">
        <v>-1.3165917</v>
      </c>
      <c r="G777" s="3">
        <v>0.04664983</v>
      </c>
      <c r="H777" s="5">
        <v>0.4096</v>
      </c>
      <c r="I777" s="14">
        <v>0.103041716</v>
      </c>
      <c r="J777" s="14"/>
      <c r="K777" s="14"/>
      <c r="L777" s="6">
        <v>-21.956009</v>
      </c>
      <c r="M777" s="4">
        <v>-49.333</v>
      </c>
      <c r="N777" s="14"/>
      <c r="O777" s="6">
        <v>4.8309</v>
      </c>
      <c r="P777" s="14"/>
      <c r="Q777" s="7">
        <v>0.972</v>
      </c>
      <c r="R777" s="14">
        <v>0.0</v>
      </c>
      <c r="S777" s="4" t="s">
        <v>39</v>
      </c>
      <c r="T777" s="14">
        <v>0.052181665</v>
      </c>
      <c r="U777" s="4">
        <v>120.219</v>
      </c>
      <c r="V777" s="14">
        <v>1.8773952</v>
      </c>
      <c r="W777" s="5">
        <v>0.0179</v>
      </c>
      <c r="X777" s="14">
        <v>0.30879986</v>
      </c>
      <c r="Y777" s="14">
        <v>2.2191303</v>
      </c>
      <c r="Z777" s="6">
        <v>8.472565</v>
      </c>
      <c r="AA777" s="14">
        <v>4340.676</v>
      </c>
      <c r="AB777" s="8">
        <v>0.38229394</v>
      </c>
      <c r="AC777" s="8">
        <v>2.7097</v>
      </c>
      <c r="AD777" s="6">
        <v>2.0249925</v>
      </c>
      <c r="AE777" s="6"/>
      <c r="AF777" s="3">
        <v>0.0</v>
      </c>
      <c r="AG777" s="4">
        <v>124.69741</v>
      </c>
      <c r="AH777" s="4"/>
      <c r="AI777" s="7">
        <v>25.118</v>
      </c>
      <c r="AJ777" s="7">
        <v>541.11</v>
      </c>
      <c r="AK777" s="7">
        <v>142.102</v>
      </c>
      <c r="AL777" s="14">
        <v>4.51253</v>
      </c>
      <c r="AM777" s="14"/>
    </row>
    <row r="778">
      <c r="A778" s="46" t="s">
        <v>812</v>
      </c>
      <c r="B778" s="14">
        <v>16.96291</v>
      </c>
      <c r="C778" s="13"/>
      <c r="D778" s="3">
        <v>0.13214253</v>
      </c>
      <c r="E778" s="4">
        <v>-0.054763496</v>
      </c>
      <c r="F778" s="5">
        <v>7.763571</v>
      </c>
      <c r="G778" s="3">
        <v>-0.0843054</v>
      </c>
      <c r="H778" s="5">
        <v>0.4009</v>
      </c>
      <c r="I778" s="14">
        <v>0.5850441</v>
      </c>
      <c r="J778" s="14"/>
      <c r="K778" s="14"/>
      <c r="L778" s="6">
        <v>218.23988</v>
      </c>
      <c r="M778" s="4">
        <v>-3.72773</v>
      </c>
      <c r="N778" s="14"/>
      <c r="O778" s="6">
        <v>11.3184</v>
      </c>
      <c r="P778" s="14"/>
      <c r="Q778" s="7">
        <v>0.86217</v>
      </c>
      <c r="R778" s="14">
        <v>0.050826773</v>
      </c>
      <c r="S778" s="4">
        <v>1.45407</v>
      </c>
      <c r="T778" s="14">
        <v>0.16959538</v>
      </c>
      <c r="U778" s="4">
        <v>-1.45407</v>
      </c>
      <c r="V778" s="14">
        <v>-2.8997</v>
      </c>
      <c r="W778" s="5">
        <v>-0.5333</v>
      </c>
      <c r="X778" s="14">
        <v>2.721431</v>
      </c>
      <c r="Y778" s="14">
        <v>2.7894702</v>
      </c>
      <c r="Z778" s="15"/>
      <c r="AB778" s="8">
        <v>4.6254797</v>
      </c>
      <c r="AC778" s="8">
        <v>65.8312</v>
      </c>
      <c r="AD778" s="6">
        <v>-14.162113</v>
      </c>
      <c r="AE778" s="6"/>
      <c r="AF778" s="3">
        <v>0.0</v>
      </c>
      <c r="AG778" s="4">
        <v>78.46155</v>
      </c>
      <c r="AH778" s="4"/>
      <c r="AI778" s="7">
        <v>3.94</v>
      </c>
      <c r="AJ778" s="7">
        <v>96.87</v>
      </c>
      <c r="AK778" s="5">
        <v>-5.43757</v>
      </c>
      <c r="AL778" s="14">
        <v>-5.840236</v>
      </c>
      <c r="AM778" s="14"/>
    </row>
    <row r="779">
      <c r="A779" s="46" t="s">
        <v>813</v>
      </c>
      <c r="B779" s="14">
        <v>553.538</v>
      </c>
      <c r="C779" s="13"/>
      <c r="D779" s="3">
        <v>0.12983927</v>
      </c>
      <c r="E779" s="4">
        <v>0.67710507</v>
      </c>
      <c r="F779" s="5">
        <v>11.215355</v>
      </c>
      <c r="G779" s="3">
        <v>-0.5201842</v>
      </c>
      <c r="H779" s="5">
        <v>0.2753</v>
      </c>
      <c r="I779" s="14">
        <v>0.056155134</v>
      </c>
      <c r="J779" s="14"/>
      <c r="K779" s="14"/>
      <c r="L779" s="6">
        <v>20.960304</v>
      </c>
      <c r="M779" s="4">
        <v>44.187</v>
      </c>
      <c r="N779" s="14"/>
      <c r="O779" s="6">
        <v>2.5674</v>
      </c>
      <c r="P779" s="14"/>
      <c r="Q779" s="7" t="s">
        <v>39</v>
      </c>
      <c r="R779" s="14">
        <v>0.0</v>
      </c>
      <c r="S779" s="4" t="s">
        <v>39</v>
      </c>
      <c r="T779" s="14">
        <v>0.105848074</v>
      </c>
      <c r="U779" s="4">
        <v>4.082</v>
      </c>
      <c r="V779" s="14">
        <v>0.0093</v>
      </c>
      <c r="W779" s="5">
        <v>0.1665</v>
      </c>
      <c r="X779" s="14">
        <v>0.28817937</v>
      </c>
      <c r="Y779" s="14">
        <v>0.44877064</v>
      </c>
      <c r="Z779" s="6">
        <v>3.2547638</v>
      </c>
      <c r="AA779" s="14">
        <v>3.5002766</v>
      </c>
      <c r="AB779" s="8">
        <v>0.7437521</v>
      </c>
      <c r="AC779" s="8">
        <v>0.9699</v>
      </c>
      <c r="AD779" s="6">
        <v>2.1107793</v>
      </c>
      <c r="AE779" s="6"/>
      <c r="AF779" s="3">
        <v>0.01697128</v>
      </c>
      <c r="AG779" s="4">
        <v>591.2983</v>
      </c>
      <c r="AH779" s="4"/>
      <c r="AI779" s="7">
        <v>3.25</v>
      </c>
      <c r="AJ779" s="7">
        <v>186.81</v>
      </c>
      <c r="AK779" s="5">
        <v>196.978</v>
      </c>
      <c r="AL779" s="14">
        <v>1.9349763</v>
      </c>
      <c r="AM779" s="2"/>
    </row>
    <row r="780">
      <c r="A780" s="46" t="s">
        <v>814</v>
      </c>
      <c r="B780" s="14">
        <v>628.18</v>
      </c>
      <c r="C780" s="13"/>
      <c r="D780" s="3">
        <v>0.0287778</v>
      </c>
      <c r="E780" s="4">
        <v>-2.4835937</v>
      </c>
      <c r="F780" s="14">
        <v>-2.3605497</v>
      </c>
      <c r="G780" s="3">
        <v>-0.2948445</v>
      </c>
      <c r="H780" s="5">
        <v>0.2268</v>
      </c>
      <c r="I780" s="14">
        <v>0.11901366</v>
      </c>
      <c r="J780" s="14"/>
      <c r="K780" s="14"/>
      <c r="L780" s="6">
        <v>10.696955</v>
      </c>
      <c r="M780" s="4">
        <v>-10.308</v>
      </c>
      <c r="N780" s="14"/>
      <c r="O780" s="6">
        <v>66.6598</v>
      </c>
      <c r="P780" s="14"/>
      <c r="Q780" s="7" t="s">
        <v>39</v>
      </c>
      <c r="R780" s="14">
        <v>0.0</v>
      </c>
      <c r="S780" s="4" t="s">
        <v>39</v>
      </c>
      <c r="T780" s="14">
        <v>0.0</v>
      </c>
      <c r="U780" s="4">
        <v>187.937</v>
      </c>
      <c r="V780" s="14">
        <v>1.0295323</v>
      </c>
      <c r="W780" s="5">
        <v>-0.0626</v>
      </c>
      <c r="X780" s="14">
        <v>-0.1567331</v>
      </c>
      <c r="Y780" s="14">
        <v>0.358611</v>
      </c>
      <c r="Z780" s="15"/>
      <c r="AB780" s="8">
        <v>0.44966474</v>
      </c>
      <c r="AC780" s="8">
        <v>1.536</v>
      </c>
      <c r="AD780" s="6">
        <v>7.1858516</v>
      </c>
      <c r="AE780" s="6"/>
      <c r="AF780" s="3">
        <v>0.022788214</v>
      </c>
      <c r="AG780" s="4">
        <v>281.43204</v>
      </c>
      <c r="AH780" s="4"/>
      <c r="AI780" s="7">
        <v>24.52</v>
      </c>
      <c r="AJ780" s="7">
        <v>11.52</v>
      </c>
      <c r="AK780" s="5">
        <v>65.463</v>
      </c>
      <c r="AL780" s="14">
        <v>-0.41589487</v>
      </c>
      <c r="AM780" s="14"/>
    </row>
    <row r="781">
      <c r="A781" s="46" t="s">
        <v>815</v>
      </c>
      <c r="B781" s="14">
        <v>74.77</v>
      </c>
      <c r="C781" s="13"/>
      <c r="D781" s="3">
        <v>0.1438306</v>
      </c>
      <c r="E781" s="4">
        <v>-0.009871379</v>
      </c>
      <c r="F781" s="14">
        <v>-1.2554711</v>
      </c>
      <c r="G781" s="3">
        <v>-0.23889014</v>
      </c>
      <c r="H781" s="5">
        <v>0.1441</v>
      </c>
      <c r="I781" s="14">
        <v>0.10831884</v>
      </c>
      <c r="J781" s="14"/>
      <c r="K781" s="14"/>
      <c r="L781" s="6">
        <v>-1.9169859</v>
      </c>
      <c r="M781" s="4">
        <v>0.0</v>
      </c>
      <c r="N781" s="14"/>
      <c r="O781" s="6">
        <v>7.1501</v>
      </c>
      <c r="P781" s="14"/>
      <c r="Q781" s="7">
        <v>3.632</v>
      </c>
      <c r="R781" s="14">
        <v>0.048575632</v>
      </c>
      <c r="S781" s="4">
        <v>10.464</v>
      </c>
      <c r="T781" s="14">
        <v>0.12954183</v>
      </c>
      <c r="U781" s="4">
        <v>26.599</v>
      </c>
      <c r="V781" s="14">
        <v>0.9070727</v>
      </c>
      <c r="W781" s="5">
        <v>-0.0266</v>
      </c>
      <c r="X781" s="14">
        <v>-0.075637706</v>
      </c>
      <c r="Y781" s="14">
        <v>-0.05077752</v>
      </c>
      <c r="Z781" s="6"/>
      <c r="AA781" s="14"/>
      <c r="AB781" s="8">
        <v>0.7813214</v>
      </c>
      <c r="AC781" s="8">
        <v>1.9155</v>
      </c>
      <c r="AD781" s="6">
        <v>-57.09765</v>
      </c>
      <c r="AE781" s="15"/>
      <c r="AF781" s="3">
        <v>0.0</v>
      </c>
      <c r="AG781" s="4">
        <v>58.418358</v>
      </c>
      <c r="AH781" s="4"/>
      <c r="AI781" s="7">
        <v>0.25</v>
      </c>
      <c r="AJ781" s="7">
        <v>224.69</v>
      </c>
      <c r="AK781" s="5">
        <v>-1.489</v>
      </c>
      <c r="AL781" s="14">
        <v>-1.1194737</v>
      </c>
      <c r="AM781" s="14"/>
    </row>
    <row r="782">
      <c r="A782" s="46" t="s">
        <v>816</v>
      </c>
      <c r="B782" s="14">
        <v>0.0</v>
      </c>
      <c r="C782" s="13"/>
      <c r="D782" s="2" t="s">
        <v>39</v>
      </c>
      <c r="E782" s="4">
        <v>-2.0574865</v>
      </c>
      <c r="F782" s="14">
        <v>0.41096908</v>
      </c>
      <c r="G782" s="3">
        <v>-0.062463943</v>
      </c>
      <c r="H782" s="5">
        <v>0.7665954</v>
      </c>
      <c r="I782" s="2" t="s">
        <v>39</v>
      </c>
      <c r="J782" s="2"/>
      <c r="K782" s="14"/>
      <c r="L782" s="6" t="s">
        <v>39</v>
      </c>
      <c r="M782" s="4">
        <v>0.0</v>
      </c>
      <c r="N782" s="14"/>
      <c r="O782" s="6">
        <v>52.15235</v>
      </c>
      <c r="P782" s="2"/>
      <c r="Q782" s="7">
        <v>24.616</v>
      </c>
      <c r="R782" s="2" t="s">
        <v>39</v>
      </c>
      <c r="S782" s="4" t="s">
        <v>39</v>
      </c>
      <c r="T782" s="14">
        <v>0.36023247</v>
      </c>
      <c r="U782" s="4">
        <v>-7.253</v>
      </c>
      <c r="V782" s="14">
        <v>-0.472</v>
      </c>
      <c r="W782" s="5">
        <v>-1.2839</v>
      </c>
      <c r="X782" s="14">
        <v>-2.2268794</v>
      </c>
      <c r="Y782" s="2" t="s">
        <v>39</v>
      </c>
      <c r="Z782" s="15"/>
      <c r="AB782" s="27"/>
      <c r="AC782" s="8">
        <v>4.5628</v>
      </c>
      <c r="AD782" s="15"/>
      <c r="AE782" s="15"/>
      <c r="AF782" s="3">
        <v>0.0</v>
      </c>
      <c r="AG782" s="4">
        <v>73.66763</v>
      </c>
      <c r="AH782" s="4"/>
      <c r="AI782" s="7">
        <v>4.34</v>
      </c>
      <c r="AJ782" s="7">
        <v>16.63</v>
      </c>
      <c r="AK782" s="2" t="s">
        <v>39</v>
      </c>
      <c r="AL782" s="2" t="s">
        <v>39</v>
      </c>
      <c r="AM782" s="2"/>
    </row>
    <row r="783">
      <c r="A783" s="46" t="s">
        <v>817</v>
      </c>
      <c r="B783" s="14">
        <v>150.678</v>
      </c>
      <c r="C783" s="13"/>
      <c r="D783" s="2">
        <v>0.35123456</v>
      </c>
      <c r="E783" s="4">
        <v>-1.0470707</v>
      </c>
      <c r="F783" s="2">
        <v>-0.14279571</v>
      </c>
      <c r="G783" s="2">
        <v>0.13154274</v>
      </c>
      <c r="H783" s="5">
        <v>0.6387</v>
      </c>
      <c r="I783" s="2">
        <v>0.64674336</v>
      </c>
      <c r="J783" s="2"/>
      <c r="K783" s="14"/>
      <c r="L783" s="6">
        <v>-1.6438923</v>
      </c>
      <c r="M783" s="4">
        <v>-6.98</v>
      </c>
      <c r="N783" s="2"/>
      <c r="O783" s="6">
        <v>10.4024</v>
      </c>
      <c r="P783" s="2"/>
      <c r="Q783" s="7">
        <v>15.057</v>
      </c>
      <c r="R783" s="2">
        <v>0.09992833</v>
      </c>
      <c r="S783" s="4" t="s">
        <v>39</v>
      </c>
      <c r="T783" s="2">
        <v>0.20750718</v>
      </c>
      <c r="U783" s="4">
        <v>55.891</v>
      </c>
      <c r="V783" s="14">
        <v>-6.764008</v>
      </c>
      <c r="W783" s="5">
        <v>-0.3306</v>
      </c>
      <c r="X783" s="2">
        <v>6.27254</v>
      </c>
      <c r="Y783" s="2">
        <v>1.3512042</v>
      </c>
      <c r="Z783" s="6"/>
      <c r="AA783" s="2"/>
      <c r="AB783" s="8">
        <v>1.172799</v>
      </c>
      <c r="AC783" s="8">
        <v>30.3138</v>
      </c>
      <c r="AD783" s="6">
        <v>-20.833498</v>
      </c>
      <c r="AE783" s="6"/>
      <c r="AF783" s="2">
        <v>0.0</v>
      </c>
      <c r="AG783" s="4">
        <v>162.84624</v>
      </c>
      <c r="AH783" s="4"/>
      <c r="AI783" s="7">
        <v>3.57</v>
      </c>
      <c r="AJ783" s="7">
        <v>49.5</v>
      </c>
      <c r="AK783" s="2">
        <v>-11.165</v>
      </c>
      <c r="AL783" s="2">
        <v>-0.6068108</v>
      </c>
      <c r="AM783" s="2"/>
    </row>
    <row r="784">
      <c r="A784" s="46" t="s">
        <v>818</v>
      </c>
      <c r="B784" s="14">
        <v>49.81751</v>
      </c>
      <c r="C784" s="13"/>
      <c r="D784" s="2" t="s">
        <v>39</v>
      </c>
      <c r="E784" s="4">
        <v>0.51953286</v>
      </c>
      <c r="F784" s="14">
        <v>0.051961955</v>
      </c>
      <c r="G784" s="2" t="s">
        <v>39</v>
      </c>
      <c r="H784" s="5">
        <v>0.4805</v>
      </c>
      <c r="I784" s="14">
        <v>0.37326154</v>
      </c>
      <c r="J784" s="14"/>
      <c r="K784" s="14"/>
      <c r="L784" s="6">
        <v>0.23254271</v>
      </c>
      <c r="M784" s="4">
        <v>0.0</v>
      </c>
      <c r="N784" s="14"/>
      <c r="O784" s="6">
        <v>0.9044</v>
      </c>
      <c r="P784" s="14"/>
      <c r="Q784" s="7" t="s">
        <v>39</v>
      </c>
      <c r="R784" s="14">
        <v>0.0</v>
      </c>
      <c r="S784" s="4" t="s">
        <v>39</v>
      </c>
      <c r="T784" s="14">
        <v>0.2181886</v>
      </c>
      <c r="U784" s="4">
        <v>0.0</v>
      </c>
      <c r="V784" s="14">
        <v>-0.1151</v>
      </c>
      <c r="W784" s="5">
        <v>0.0883</v>
      </c>
      <c r="X784" s="14">
        <v>0.24231425</v>
      </c>
      <c r="Y784" s="14">
        <v>0.42997867</v>
      </c>
      <c r="Z784" s="6">
        <v>16.553331</v>
      </c>
      <c r="AA784" s="14">
        <v>15.021066</v>
      </c>
      <c r="AB784" s="8">
        <v>1.0547181</v>
      </c>
      <c r="AC784" s="8">
        <v>2.2979</v>
      </c>
      <c r="AD784" s="6">
        <v>7.344241</v>
      </c>
      <c r="AE784" s="15"/>
      <c r="AF784" s="3">
        <v>0.0</v>
      </c>
      <c r="AG784" s="4">
        <v>52.543423</v>
      </c>
      <c r="AH784" s="4"/>
      <c r="AI784" s="7">
        <v>8.65</v>
      </c>
      <c r="AJ784" s="7">
        <v>6.1097</v>
      </c>
      <c r="AK784" s="5">
        <v>7.15437</v>
      </c>
      <c r="AL784" s="14">
        <v>0.2696872</v>
      </c>
      <c r="AM784" s="2"/>
    </row>
    <row r="785">
      <c r="A785" s="46" t="s">
        <v>819</v>
      </c>
      <c r="B785" s="14">
        <v>22.8</v>
      </c>
      <c r="C785" s="13"/>
      <c r="D785" s="3">
        <v>0.3628204</v>
      </c>
      <c r="E785" s="4">
        <v>-0.71657145</v>
      </c>
      <c r="F785" s="14">
        <v>-0.582</v>
      </c>
      <c r="G785" s="3">
        <v>-0.36904266</v>
      </c>
      <c r="H785" s="5">
        <v>0.4482</v>
      </c>
      <c r="I785" s="14">
        <v>0.0</v>
      </c>
      <c r="J785" s="14"/>
      <c r="K785" s="14"/>
      <c r="L785" s="6">
        <v>-1.951213</v>
      </c>
      <c r="M785" s="4">
        <v>0.589</v>
      </c>
      <c r="N785" s="14"/>
      <c r="O785" s="6">
        <v>18.2583</v>
      </c>
      <c r="P785" s="14"/>
      <c r="Q785" s="7" t="s">
        <v>39</v>
      </c>
      <c r="R785" s="14">
        <v>0.0</v>
      </c>
      <c r="S785" s="4" t="s">
        <v>39</v>
      </c>
      <c r="T785" s="14">
        <v>0.108968</v>
      </c>
      <c r="U785" s="4">
        <v>-1.206</v>
      </c>
      <c r="V785" s="14">
        <v>-0.0877</v>
      </c>
      <c r="W785" s="5">
        <v>-0.0671</v>
      </c>
      <c r="X785" s="14">
        <v>-0.09120663</v>
      </c>
      <c r="Y785" s="14">
        <v>0.016510291</v>
      </c>
      <c r="Z785" s="15"/>
      <c r="AB785" s="8">
        <v>1.8421053</v>
      </c>
      <c r="AC785" s="8">
        <v>3.0978</v>
      </c>
      <c r="AD785" s="6">
        <v>179.70924</v>
      </c>
      <c r="AE785" s="6"/>
      <c r="AF785" s="3">
        <v>0.0</v>
      </c>
      <c r="AG785" s="4">
        <v>43.554893</v>
      </c>
      <c r="AH785" s="4"/>
      <c r="AI785" s="7">
        <v>24.0</v>
      </c>
      <c r="AJ785" s="7">
        <v>1.75</v>
      </c>
      <c r="AK785" s="5">
        <v>0.227</v>
      </c>
      <c r="AL785" s="14">
        <v>-1.1363363</v>
      </c>
      <c r="AM785" s="14"/>
    </row>
    <row r="786">
      <c r="A786" s="46" t="s">
        <v>820</v>
      </c>
      <c r="B786" s="14">
        <v>316.567</v>
      </c>
      <c r="C786" s="13"/>
      <c r="D786" s="3">
        <v>-0.03617237</v>
      </c>
      <c r="E786" s="4">
        <v>1.9392053</v>
      </c>
      <c r="F786" s="14">
        <v>0.40982187</v>
      </c>
      <c r="G786" s="3">
        <v>0.52075636</v>
      </c>
      <c r="H786" s="5">
        <v>0.3091</v>
      </c>
      <c r="I786" s="14">
        <v>0.19731684</v>
      </c>
      <c r="J786" s="14"/>
      <c r="K786" s="14"/>
      <c r="L786" s="6">
        <v>3.5077765</v>
      </c>
      <c r="M786" s="4">
        <v>0.0</v>
      </c>
      <c r="N786" s="14"/>
      <c r="O786" s="6">
        <v>4.7943</v>
      </c>
      <c r="P786" s="14"/>
      <c r="Q786" s="7">
        <v>11.528</v>
      </c>
      <c r="R786" s="14">
        <v>0.03641567</v>
      </c>
      <c r="S786" s="4" t="s">
        <v>39</v>
      </c>
      <c r="T786" s="14">
        <v>0.04885772</v>
      </c>
      <c r="U786" s="4">
        <v>1.231</v>
      </c>
      <c r="V786" s="14">
        <v>0.0098</v>
      </c>
      <c r="W786" s="5">
        <v>0.0737</v>
      </c>
      <c r="X786" s="14">
        <v>0.11713643</v>
      </c>
      <c r="Y786" s="14">
        <v>0.18803754</v>
      </c>
      <c r="Z786" s="6">
        <v>28.619972</v>
      </c>
      <c r="AB786" s="8">
        <v>1.3236535</v>
      </c>
      <c r="AC786" s="8">
        <v>3.5668</v>
      </c>
      <c r="AD786" s="6">
        <v>17.88095</v>
      </c>
      <c r="AE786" s="15"/>
      <c r="AF786" s="3">
        <v>0.0</v>
      </c>
      <c r="AG786" s="4">
        <v>445.816</v>
      </c>
      <c r="AH786" s="4"/>
      <c r="AI786" s="7">
        <v>57.0</v>
      </c>
      <c r="AJ786" s="7">
        <v>7.55</v>
      </c>
      <c r="AK786" s="5">
        <v>23.503</v>
      </c>
      <c r="AL786" s="14">
        <v>-0.048692625</v>
      </c>
      <c r="AM786" s="14"/>
    </row>
    <row r="787">
      <c r="A787" s="46" t="s">
        <v>821</v>
      </c>
      <c r="B787" s="14">
        <v>970.852</v>
      </c>
      <c r="C787" s="13"/>
      <c r="D787" s="3">
        <v>0.007084713</v>
      </c>
      <c r="E787" s="4">
        <v>0.6611153</v>
      </c>
      <c r="F787" s="14">
        <v>-0.5225838</v>
      </c>
      <c r="G787" s="3">
        <v>-0.2715466</v>
      </c>
      <c r="H787" s="5">
        <v>0.5413</v>
      </c>
      <c r="I787" s="14">
        <v>0.30253634</v>
      </c>
      <c r="J787" s="14"/>
      <c r="K787" s="14"/>
      <c r="L787" s="6">
        <v>3.8386683</v>
      </c>
      <c r="M787" s="4">
        <v>47.916</v>
      </c>
      <c r="N787" s="14"/>
      <c r="O787" s="6">
        <v>3.0161</v>
      </c>
      <c r="P787" s="14"/>
      <c r="Q787" s="7" t="s">
        <v>39</v>
      </c>
      <c r="R787" s="14">
        <v>0.0</v>
      </c>
      <c r="S787" s="4" t="s">
        <v>39</v>
      </c>
      <c r="T787" s="14">
        <v>0.15427129</v>
      </c>
      <c r="U787" s="4">
        <v>-117.127</v>
      </c>
      <c r="V787" s="14">
        <v>-0.19592582</v>
      </c>
      <c r="W787" s="5">
        <v>0.021</v>
      </c>
      <c r="X787" s="14">
        <v>0.029350316</v>
      </c>
      <c r="Y787" s="14">
        <v>0.12029012</v>
      </c>
      <c r="Z787" s="6">
        <v>12.100763</v>
      </c>
      <c r="AA787" s="14">
        <v>7.5132856</v>
      </c>
      <c r="AB787" s="8">
        <v>0.21869451</v>
      </c>
      <c r="AC787" s="8">
        <v>0.3551</v>
      </c>
      <c r="AD787" s="6">
        <v>1.3237613</v>
      </c>
      <c r="AE787" s="6"/>
      <c r="AF787" s="3">
        <v>0.0</v>
      </c>
      <c r="AG787" s="4">
        <v>213.89752</v>
      </c>
      <c r="AH787" s="4"/>
      <c r="AI787" s="7">
        <v>7.84</v>
      </c>
      <c r="AJ787" s="7">
        <v>26.54</v>
      </c>
      <c r="AK787" s="5">
        <v>71.911</v>
      </c>
      <c r="AL787" s="14">
        <v>-0.20361695</v>
      </c>
      <c r="AM787" s="14"/>
    </row>
    <row r="788">
      <c r="A788" s="46" t="s">
        <v>822</v>
      </c>
      <c r="B788" s="14">
        <v>19.318</v>
      </c>
      <c r="C788" s="13"/>
      <c r="D788" s="3">
        <v>0.22859862</v>
      </c>
      <c r="E788" s="4">
        <v>0.5365854</v>
      </c>
      <c r="F788" s="14">
        <v>0.2977021</v>
      </c>
      <c r="G788" s="3">
        <v>0.24488576</v>
      </c>
      <c r="H788" s="5">
        <v>0.9735</v>
      </c>
      <c r="I788" s="14">
        <v>0.12615177</v>
      </c>
      <c r="J788" s="14"/>
      <c r="K788" s="14"/>
      <c r="L788" s="6">
        <v>2.810351</v>
      </c>
      <c r="M788" s="4">
        <v>8.419</v>
      </c>
      <c r="N788" s="14"/>
      <c r="O788" s="6">
        <v>52.15235</v>
      </c>
      <c r="P788" s="14"/>
      <c r="Q788" s="7" t="s">
        <v>39</v>
      </c>
      <c r="R788" s="14">
        <v>0.0</v>
      </c>
      <c r="S788" s="4">
        <v>0.001</v>
      </c>
      <c r="T788" s="14">
        <v>3.377842E-6</v>
      </c>
      <c r="U788" s="4">
        <v>117.469</v>
      </c>
      <c r="V788" s="14">
        <v>0.7485153</v>
      </c>
      <c r="W788" s="5">
        <v>0.0854</v>
      </c>
      <c r="X788" s="14">
        <v>0.16121222</v>
      </c>
      <c r="Y788" s="14">
        <v>0.17112708</v>
      </c>
      <c r="Z788" s="6">
        <v>5.590909</v>
      </c>
      <c r="AA788" s="14">
        <v>7.438436</v>
      </c>
      <c r="AB788" s="8">
        <v>7.3221865</v>
      </c>
      <c r="AC788" s="8">
        <v>0.8878</v>
      </c>
      <c r="AD788" s="6">
        <v>9.641011</v>
      </c>
      <c r="AE788" s="6"/>
      <c r="AF788" s="3">
        <v>0.014924</v>
      </c>
      <c r="AG788" s="4">
        <v>139.79356</v>
      </c>
      <c r="AH788" s="4"/>
      <c r="AI788" s="7">
        <v>3.0</v>
      </c>
      <c r="AJ788" s="7">
        <v>47.15</v>
      </c>
      <c r="AK788" s="5">
        <v>26.856</v>
      </c>
      <c r="AL788" s="14">
        <v>1.7204214</v>
      </c>
      <c r="AM788" s="14"/>
    </row>
    <row r="789">
      <c r="A789" s="46" t="s">
        <v>823</v>
      </c>
      <c r="B789" s="14">
        <v>250.425</v>
      </c>
      <c r="C789" s="13"/>
      <c r="D789" s="2" t="s">
        <v>39</v>
      </c>
      <c r="E789" s="4">
        <v>-1.0016701</v>
      </c>
      <c r="F789" s="14">
        <v>-0.030156318</v>
      </c>
      <c r="G789" s="3">
        <v>0.09312603</v>
      </c>
      <c r="H789" s="5">
        <v>0.2396</v>
      </c>
      <c r="I789" s="14">
        <v>0.62406707</v>
      </c>
      <c r="J789" s="14"/>
      <c r="K789" s="14"/>
      <c r="L789" s="6">
        <v>-0.017859826</v>
      </c>
      <c r="M789" s="4">
        <v>-351.823</v>
      </c>
      <c r="N789" s="14"/>
      <c r="O789" s="6">
        <v>4.2182</v>
      </c>
      <c r="P789" s="14"/>
      <c r="Q789" s="7">
        <v>298.64</v>
      </c>
      <c r="R789" s="14">
        <v>1.1925327</v>
      </c>
      <c r="S789" s="4" t="s">
        <v>39</v>
      </c>
      <c r="T789" s="14">
        <v>0.17474374</v>
      </c>
      <c r="U789" s="4">
        <v>-157.134</v>
      </c>
      <c r="V789" s="14">
        <v>-0.2237</v>
      </c>
      <c r="W789" s="5">
        <v>-0.4311</v>
      </c>
      <c r="X789" s="14">
        <v>-0.5661973</v>
      </c>
      <c r="Y789" s="14">
        <v>-0.5074208</v>
      </c>
      <c r="Z789" s="15"/>
      <c r="AB789" s="8">
        <v>3.7727408</v>
      </c>
      <c r="AC789" s="8">
        <v>1.3509</v>
      </c>
      <c r="AD789" s="6">
        <v>-2.2103088</v>
      </c>
      <c r="AE789" s="6"/>
      <c r="AF789" s="3">
        <v>0.0</v>
      </c>
      <c r="AG789" s="4">
        <v>1014.2531</v>
      </c>
      <c r="AH789" s="4"/>
      <c r="AI789" s="7">
        <v>2.38</v>
      </c>
      <c r="AJ789" s="7">
        <v>396.97</v>
      </c>
      <c r="AK789" s="5">
        <v>-356.355</v>
      </c>
      <c r="AL789" s="14">
        <v>-0.041069165</v>
      </c>
      <c r="AM789" s="14"/>
    </row>
    <row r="790">
      <c r="A790" s="46" t="s">
        <v>824</v>
      </c>
      <c r="B790" s="14">
        <v>154.163</v>
      </c>
      <c r="C790" s="13"/>
      <c r="D790" s="3">
        <v>0.1606713</v>
      </c>
      <c r="E790" s="4">
        <v>0.014456852</v>
      </c>
      <c r="F790" s="14">
        <v>-0.92832696</v>
      </c>
      <c r="G790" s="3">
        <v>-0.35289723</v>
      </c>
      <c r="H790" s="5">
        <v>0.32</v>
      </c>
      <c r="I790" s="14">
        <v>0.18575794</v>
      </c>
      <c r="J790" s="14"/>
      <c r="K790" s="14"/>
      <c r="L790" s="6">
        <v>-4.2544208</v>
      </c>
      <c r="M790" s="4">
        <v>18.199</v>
      </c>
      <c r="N790" s="14"/>
      <c r="O790" s="6">
        <v>3.1962</v>
      </c>
      <c r="P790" s="14"/>
      <c r="Q790" s="7" t="s">
        <v>39</v>
      </c>
      <c r="R790" s="14">
        <v>0.0</v>
      </c>
      <c r="S790" s="4" t="s">
        <v>39</v>
      </c>
      <c r="T790" s="14">
        <v>0.04619766</v>
      </c>
      <c r="U790" s="4">
        <v>29.059</v>
      </c>
      <c r="V790" s="14">
        <v>0.24627523</v>
      </c>
      <c r="W790" s="5">
        <v>0.004</v>
      </c>
      <c r="X790" s="14">
        <v>0.006034205</v>
      </c>
      <c r="Y790" s="14">
        <v>0.12393003</v>
      </c>
      <c r="Z790" s="6">
        <v>283.6774</v>
      </c>
      <c r="AA790" s="14">
        <v>1314.4849</v>
      </c>
      <c r="AB790" s="8">
        <v>1.3101608</v>
      </c>
      <c r="AC790" s="8">
        <v>1.7118</v>
      </c>
      <c r="AD790" s="6">
        <v>15.799583</v>
      </c>
      <c r="AE790" s="6"/>
      <c r="AF790" s="3">
        <v>1.8304198E-4</v>
      </c>
      <c r="AG790" s="4">
        <v>201.97832</v>
      </c>
      <c r="AH790" s="4"/>
      <c r="AI790" s="7">
        <v>401.0</v>
      </c>
      <c r="AJ790" s="7">
        <v>49.25</v>
      </c>
      <c r="AK790" s="5">
        <v>14.623</v>
      </c>
      <c r="AL790" s="14">
        <v>-0.40428567</v>
      </c>
      <c r="AM790" s="14"/>
    </row>
    <row r="791">
      <c r="A791" s="46" t="s">
        <v>825</v>
      </c>
      <c r="B791" s="14">
        <v>28.642</v>
      </c>
      <c r="C791" s="13"/>
      <c r="D791" s="3">
        <v>0.6027199</v>
      </c>
      <c r="E791" s="4">
        <v>-0.45966074</v>
      </c>
      <c r="F791" s="14">
        <v>0.47636044</v>
      </c>
      <c r="G791" s="3">
        <v>-0.31373447</v>
      </c>
      <c r="H791" s="5">
        <v>0.6769</v>
      </c>
      <c r="I791" s="14">
        <v>0.92123455</v>
      </c>
      <c r="J791" s="14"/>
      <c r="K791" s="14"/>
      <c r="L791" s="6">
        <v>0.87077135</v>
      </c>
      <c r="M791" s="4">
        <v>-10.579</v>
      </c>
      <c r="N791" s="14"/>
      <c r="O791" s="6">
        <v>52.15235</v>
      </c>
      <c r="P791" s="14"/>
      <c r="Q791" s="7">
        <v>11.573</v>
      </c>
      <c r="R791" s="14">
        <v>0.40405697</v>
      </c>
      <c r="S791" s="4">
        <v>0.18302</v>
      </c>
      <c r="T791" s="14">
        <v>0.24270688</v>
      </c>
      <c r="U791" s="4">
        <v>-14.522</v>
      </c>
      <c r="V791" s="14">
        <v>-0.3248</v>
      </c>
      <c r="W791" s="5">
        <v>-0.3299</v>
      </c>
      <c r="X791" s="14">
        <v>-0.52725035</v>
      </c>
      <c r="Y791" s="14">
        <v>-0.46440792</v>
      </c>
      <c r="Z791" s="15"/>
      <c r="AB791" s="8">
        <v>3.7784338</v>
      </c>
      <c r="AC791" s="8">
        <v>2.4774</v>
      </c>
      <c r="AD791" s="6">
        <v>-4.5121784</v>
      </c>
      <c r="AE791" s="6"/>
      <c r="AF791" s="3">
        <v>0.0</v>
      </c>
      <c r="AG791" s="4">
        <v>118.47031</v>
      </c>
      <c r="AH791" s="4"/>
      <c r="AI791" s="7">
        <v>2.11</v>
      </c>
      <c r="AJ791" s="7">
        <v>51.29</v>
      </c>
      <c r="AK791" s="5">
        <v>-20.766</v>
      </c>
      <c r="AL791" s="14">
        <v>0.24878225</v>
      </c>
      <c r="AM791" s="14"/>
    </row>
    <row r="792">
      <c r="A792" s="46" t="s">
        <v>826</v>
      </c>
      <c r="B792" s="14">
        <v>57.507</v>
      </c>
      <c r="C792" s="13"/>
      <c r="D792" s="3">
        <v>0.19300799</v>
      </c>
      <c r="E792" s="4">
        <v>-0.99491525</v>
      </c>
      <c r="F792" s="14">
        <v>-3.6461308</v>
      </c>
      <c r="G792" s="3">
        <v>0.06386661</v>
      </c>
      <c r="H792" s="5">
        <v>0.9929</v>
      </c>
      <c r="I792" s="14">
        <v>0.18615125</v>
      </c>
      <c r="J792" s="14"/>
      <c r="K792" s="14"/>
      <c r="L792" s="6">
        <v>-10.431015</v>
      </c>
      <c r="M792" s="4">
        <v>-2.873</v>
      </c>
      <c r="N792" s="14"/>
      <c r="O792" s="6">
        <v>52.15235</v>
      </c>
      <c r="P792" s="14"/>
      <c r="Q792" s="7" t="s">
        <v>39</v>
      </c>
      <c r="R792" s="14">
        <v>0.0</v>
      </c>
      <c r="S792" s="4" t="s">
        <v>39</v>
      </c>
      <c r="T792" s="14">
        <v>0.055138826</v>
      </c>
      <c r="U792" s="4">
        <v>-0.353</v>
      </c>
      <c r="V792" s="14">
        <v>-0.022229219</v>
      </c>
      <c r="W792" s="5">
        <v>-0.1374</v>
      </c>
      <c r="X792" s="14">
        <v>-0.2217884</v>
      </c>
      <c r="Y792" s="14">
        <v>-0.044584382</v>
      </c>
      <c r="Z792" s="6"/>
      <c r="AB792" s="8">
        <v>0.44937137</v>
      </c>
      <c r="AC792" s="8">
        <v>1.6271</v>
      </c>
      <c r="AD792" s="6">
        <v>-36.00141</v>
      </c>
      <c r="AE792" s="6"/>
      <c r="AF792" s="3">
        <v>0.0</v>
      </c>
      <c r="AG792" s="4">
        <v>24.068922</v>
      </c>
      <c r="AH792" s="4"/>
      <c r="AI792" s="7">
        <v>7.0</v>
      </c>
      <c r="AJ792" s="7">
        <v>3.54</v>
      </c>
      <c r="AK792" s="5">
        <v>-0.708</v>
      </c>
      <c r="AL792" s="14">
        <v>-1.1313788</v>
      </c>
      <c r="AM792" s="14"/>
    </row>
    <row r="793">
      <c r="A793" s="46" t="s">
        <v>827</v>
      </c>
      <c r="B793" s="14">
        <v>732.239</v>
      </c>
      <c r="C793" s="13"/>
      <c r="D793" s="3">
        <v>-0.11997199</v>
      </c>
      <c r="E793" s="4">
        <v>108.80521</v>
      </c>
      <c r="F793" s="14">
        <v>-3.3683197</v>
      </c>
      <c r="G793" s="3">
        <v>0.6393606</v>
      </c>
      <c r="H793" s="5">
        <v>0.718</v>
      </c>
      <c r="I793" s="14">
        <v>0.4834528</v>
      </c>
      <c r="J793" s="14"/>
      <c r="K793" s="14"/>
      <c r="L793" s="6">
        <v>56.600353</v>
      </c>
      <c r="M793" s="4">
        <v>-34.614</v>
      </c>
      <c r="N793" s="14"/>
      <c r="O793" s="6">
        <v>32.932</v>
      </c>
      <c r="P793" s="14"/>
      <c r="Q793" s="7">
        <v>22.296</v>
      </c>
      <c r="R793" s="14">
        <v>0.030449074</v>
      </c>
      <c r="S793" s="4" t="s">
        <v>39</v>
      </c>
      <c r="T793" s="14">
        <v>0.17563319</v>
      </c>
      <c r="U793" s="4">
        <v>295.347</v>
      </c>
      <c r="V793" s="14">
        <v>0.9144</v>
      </c>
      <c r="W793" s="5">
        <v>1.3382</v>
      </c>
      <c r="X793" s="14">
        <v>3.3653283</v>
      </c>
      <c r="Y793" s="14">
        <v>3.8956404</v>
      </c>
      <c r="Z793" s="6">
        <v>0.31634092</v>
      </c>
      <c r="AB793" s="8">
        <v>0.46958703</v>
      </c>
      <c r="AC793" s="8">
        <v>0.8534</v>
      </c>
      <c r="AD793" s="6">
        <v>0.5080047</v>
      </c>
      <c r="AE793" s="6"/>
      <c r="AF793" s="3">
        <v>0.0</v>
      </c>
      <c r="AG793" s="4">
        <v>343.84995</v>
      </c>
      <c r="AH793" s="4"/>
      <c r="AI793" s="7">
        <v>26.02</v>
      </c>
      <c r="AJ793" s="7">
        <v>9.99</v>
      </c>
      <c r="AK793" s="5">
        <v>1258.249</v>
      </c>
      <c r="AL793" s="14">
        <v>-6.2214484</v>
      </c>
      <c r="AM793" s="14"/>
    </row>
    <row r="794">
      <c r="A794" s="46" t="s">
        <v>828</v>
      </c>
      <c r="B794" s="14">
        <v>36.17649</v>
      </c>
      <c r="C794" s="13"/>
      <c r="D794" s="3">
        <v>0.15278363</v>
      </c>
      <c r="E794" s="4">
        <v>-0.19925511</v>
      </c>
      <c r="F794" s="14">
        <v>-0.7833209</v>
      </c>
      <c r="G794" s="3">
        <v>-0.21554261</v>
      </c>
      <c r="H794" s="5">
        <v>0.453</v>
      </c>
      <c r="I794" s="14">
        <v>0.5183242</v>
      </c>
      <c r="J794" s="14"/>
      <c r="K794" s="14"/>
      <c r="L794" s="6">
        <v>-10.812265</v>
      </c>
      <c r="M794" s="4">
        <v>-1.07555</v>
      </c>
      <c r="N794" s="14"/>
      <c r="O794" s="6">
        <v>52.15235</v>
      </c>
      <c r="P794" s="14"/>
      <c r="Q794" s="7" t="s">
        <v>39</v>
      </c>
      <c r="R794" s="14">
        <v>0.0</v>
      </c>
      <c r="S794" s="4" t="s">
        <v>39</v>
      </c>
      <c r="T794" s="14">
        <v>0.88797134</v>
      </c>
      <c r="U794" s="4">
        <v>-51.372</v>
      </c>
      <c r="V794" s="14">
        <v>-1.03</v>
      </c>
      <c r="W794" s="5">
        <v>-0.0571</v>
      </c>
      <c r="X794" s="14">
        <v>-0.06843489</v>
      </c>
      <c r="Y794" s="14">
        <v>-0.037122063</v>
      </c>
      <c r="Z794" s="15"/>
      <c r="AA794" s="14">
        <v>103.18627</v>
      </c>
      <c r="AB794" s="8">
        <v>1.9934847</v>
      </c>
      <c r="AC794" s="8">
        <v>1.4387</v>
      </c>
      <c r="AD794" s="6">
        <v>-11.204652</v>
      </c>
      <c r="AE794" s="6"/>
      <c r="AF794" s="3">
        <v>0.0</v>
      </c>
      <c r="AG794" s="4">
        <v>74.668274</v>
      </c>
      <c r="AH794" s="4"/>
      <c r="AI794" s="7">
        <v>4.21</v>
      </c>
      <c r="AJ794" s="7">
        <v>17.13</v>
      </c>
      <c r="AK794" s="5">
        <v>-1.85149</v>
      </c>
      <c r="AL794" s="14">
        <v>-0.8714412</v>
      </c>
      <c r="AM794" s="14"/>
    </row>
    <row r="795">
      <c r="A795" s="46" t="s">
        <v>829</v>
      </c>
      <c r="B795" s="14">
        <v>34.6929</v>
      </c>
      <c r="C795" s="13"/>
      <c r="D795" s="3">
        <v>-0.012420061</v>
      </c>
      <c r="E795" s="4">
        <v>-0.35534757</v>
      </c>
      <c r="F795" s="14">
        <v>0.94818264</v>
      </c>
      <c r="G795" s="3">
        <v>0.45671308</v>
      </c>
      <c r="H795" s="5">
        <v>0.2624</v>
      </c>
      <c r="I795" s="14">
        <v>0.48793587</v>
      </c>
      <c r="J795" s="14"/>
      <c r="K795" s="14"/>
      <c r="L795" s="6">
        <v>10.134763</v>
      </c>
      <c r="M795" s="4">
        <v>-9.04161</v>
      </c>
      <c r="N795" s="14"/>
      <c r="O795" s="6">
        <v>3.266</v>
      </c>
      <c r="P795" s="14"/>
      <c r="Q795" s="7">
        <v>3.45477</v>
      </c>
      <c r="R795" s="14">
        <v>0.09958147</v>
      </c>
      <c r="S795" s="4" t="s">
        <v>39</v>
      </c>
      <c r="T795" s="14">
        <v>0.13187471</v>
      </c>
      <c r="U795" s="4">
        <v>-5.92323</v>
      </c>
      <c r="V795" s="14">
        <v>-0.10639833</v>
      </c>
      <c r="W795" s="5">
        <v>-0.2181</v>
      </c>
      <c r="X795" s="14">
        <v>-0.28998283</v>
      </c>
      <c r="Y795" s="14">
        <v>-0.1842935</v>
      </c>
      <c r="Z795" s="15"/>
      <c r="AB795" s="8">
        <v>17.32455</v>
      </c>
      <c r="AC795" s="8">
        <v>11.1594</v>
      </c>
      <c r="AD795" s="6">
        <v>-58.005173</v>
      </c>
      <c r="AE795" s="6"/>
      <c r="AF795" s="3">
        <v>0.0</v>
      </c>
      <c r="AG795" s="4">
        <v>676.1041</v>
      </c>
      <c r="AH795" s="4"/>
      <c r="AI795" s="7">
        <v>13.23</v>
      </c>
      <c r="AJ795" s="7">
        <v>45.43</v>
      </c>
      <c r="AK795" s="5">
        <v>-10.25968</v>
      </c>
      <c r="AL795" s="14">
        <v>1.7406286</v>
      </c>
      <c r="AM795" s="14"/>
    </row>
    <row r="796">
      <c r="A796" s="46" t="s">
        <v>830</v>
      </c>
      <c r="B796" s="14">
        <v>1860.9</v>
      </c>
      <c r="C796" s="13"/>
      <c r="D796" s="3">
        <v>0.010237753</v>
      </c>
      <c r="E796" s="4">
        <v>-0.5110962</v>
      </c>
      <c r="F796" s="14">
        <v>-0.023364486</v>
      </c>
      <c r="G796" s="3">
        <v>-0.12254078</v>
      </c>
      <c r="H796" s="5">
        <v>0.0792</v>
      </c>
      <c r="I796" s="14">
        <v>0.0</v>
      </c>
      <c r="J796" s="14"/>
      <c r="K796" s="14"/>
      <c r="L796" s="6">
        <v>6.547343</v>
      </c>
      <c r="M796" s="4">
        <v>-82.7</v>
      </c>
      <c r="N796" s="14"/>
      <c r="O796" s="6">
        <v>7.5332</v>
      </c>
      <c r="P796" s="14"/>
      <c r="Q796" s="7" t="s">
        <v>39</v>
      </c>
      <c r="R796" s="14">
        <v>0.0</v>
      </c>
      <c r="S796" s="4" t="s">
        <v>39</v>
      </c>
      <c r="T796" s="14">
        <v>0.1086593</v>
      </c>
      <c r="U796" s="4">
        <v>694.2</v>
      </c>
      <c r="V796" s="14">
        <v>0.70570296</v>
      </c>
      <c r="W796" s="5">
        <v>-0.0335</v>
      </c>
      <c r="X796" s="14">
        <v>-0.084985256</v>
      </c>
      <c r="Y796" s="14">
        <v>0.088848226</v>
      </c>
      <c r="Z796" s="15"/>
      <c r="AA796" s="14"/>
      <c r="AB796" s="8">
        <v>0.055196334</v>
      </c>
      <c r="AC796" s="8">
        <v>0.1039</v>
      </c>
      <c r="AD796" s="6">
        <v>9.118019</v>
      </c>
      <c r="AE796" s="6"/>
      <c r="AF796" s="3">
        <v>0.0</v>
      </c>
      <c r="AG796" s="4">
        <v>102.71486</v>
      </c>
      <c r="AH796" s="4"/>
      <c r="AI796" s="7">
        <v>63.027</v>
      </c>
      <c r="AJ796" s="7">
        <v>163.57</v>
      </c>
      <c r="AK796" s="5">
        <v>87.4</v>
      </c>
      <c r="AL796" s="14">
        <v>0.103535354</v>
      </c>
      <c r="AM796" s="14"/>
    </row>
    <row r="797">
      <c r="A797" s="46" t="s">
        <v>831</v>
      </c>
      <c r="B797" s="14">
        <v>63.117</v>
      </c>
      <c r="C797" s="13"/>
      <c r="D797" s="3">
        <v>0.22887547</v>
      </c>
      <c r="E797" s="4">
        <v>2.1509376</v>
      </c>
      <c r="F797" s="14">
        <v>1.1688987</v>
      </c>
      <c r="G797" s="3">
        <v>0.47691217</v>
      </c>
      <c r="H797" s="5">
        <v>0.3957</v>
      </c>
      <c r="I797" s="14">
        <v>0.13730057</v>
      </c>
      <c r="J797" s="14"/>
      <c r="K797" s="14"/>
      <c r="L797" s="6">
        <v>9.050223</v>
      </c>
      <c r="M797" s="4">
        <v>13.258</v>
      </c>
      <c r="N797" s="14"/>
      <c r="O797" s="6">
        <v>10741.429</v>
      </c>
      <c r="P797" s="14"/>
      <c r="Q797" s="7" t="s">
        <v>39</v>
      </c>
      <c r="R797" s="14">
        <v>0.0</v>
      </c>
      <c r="S797" s="4" t="s">
        <v>39</v>
      </c>
      <c r="T797" s="14">
        <v>0.10948473</v>
      </c>
      <c r="U797" s="4">
        <v>-2.962</v>
      </c>
      <c r="V797" s="14">
        <v>-0.17671977</v>
      </c>
      <c r="W797" s="5">
        <v>0.5142</v>
      </c>
      <c r="X797" s="14">
        <v>0.82131135</v>
      </c>
      <c r="Y797" s="14">
        <v>0.9941531</v>
      </c>
      <c r="Z797" s="6">
        <v>15.993027</v>
      </c>
      <c r="AA797" s="14">
        <v>16.995817</v>
      </c>
      <c r="AB797" s="8">
        <v>3.4881253</v>
      </c>
      <c r="AC797" s="8">
        <v>13.1353</v>
      </c>
      <c r="AD797" s="6">
        <v>13.034748</v>
      </c>
      <c r="AE797" s="6"/>
      <c r="AF797" s="3">
        <v>0.046511628</v>
      </c>
      <c r="AG797" s="4">
        <v>216.96</v>
      </c>
      <c r="AH797" s="4"/>
      <c r="AI797" s="7">
        <v>34.25</v>
      </c>
      <c r="AJ797" s="7">
        <v>6.4</v>
      </c>
      <c r="AK797" s="5">
        <v>16.663</v>
      </c>
      <c r="AL797" s="14">
        <v>1.1994456</v>
      </c>
      <c r="AM797" s="14"/>
    </row>
    <row r="798">
      <c r="A798" s="46" t="s">
        <v>832</v>
      </c>
      <c r="B798" s="14">
        <v>3.93469</v>
      </c>
      <c r="C798" s="13"/>
      <c r="D798" s="2">
        <v>-0.017142296</v>
      </c>
      <c r="E798" s="4">
        <v>9.433333E-4</v>
      </c>
      <c r="F798" s="2">
        <v>-1.8210832</v>
      </c>
      <c r="G798" s="2">
        <v>-0.27367386</v>
      </c>
      <c r="H798" s="5">
        <v>0.1578</v>
      </c>
      <c r="I798" s="2">
        <v>0.05014118</v>
      </c>
      <c r="J798" s="2"/>
      <c r="K798" s="14"/>
      <c r="L798" s="6">
        <v>59.731434</v>
      </c>
      <c r="M798" s="4">
        <v>-0.06433</v>
      </c>
      <c r="N798" s="2"/>
      <c r="O798" s="6">
        <v>2.0204</v>
      </c>
      <c r="P798" s="2"/>
      <c r="Q798" s="7" t="s">
        <v>39</v>
      </c>
      <c r="R798" s="2">
        <v>0.0</v>
      </c>
      <c r="S798" s="4" t="s">
        <v>39</v>
      </c>
      <c r="T798" s="2">
        <v>0.007985467</v>
      </c>
      <c r="U798" s="4">
        <v>2.47727</v>
      </c>
      <c r="V798" s="2">
        <v>-1.2680863</v>
      </c>
      <c r="W798" s="5">
        <v>0.0188</v>
      </c>
      <c r="X798" s="2">
        <v>-0.021729672</v>
      </c>
      <c r="Y798" s="2">
        <v>-0.09265184</v>
      </c>
      <c r="Z798" s="6">
        <v>317.9152</v>
      </c>
      <c r="AA798" s="2" t="s">
        <v>39</v>
      </c>
      <c r="AB798" s="8">
        <v>3.4298763</v>
      </c>
      <c r="AC798" s="8">
        <v>-6.9081926</v>
      </c>
      <c r="AD798" s="6">
        <v>88.247345</v>
      </c>
      <c r="AE798" s="6"/>
      <c r="AF798" s="2">
        <v>0.0</v>
      </c>
      <c r="AG798" s="4">
        <v>13.454864</v>
      </c>
      <c r="AH798" s="4"/>
      <c r="AI798" s="7">
        <v>0.3</v>
      </c>
      <c r="AJ798" s="7">
        <v>45.0</v>
      </c>
      <c r="AK798" s="2">
        <v>0.181</v>
      </c>
      <c r="AL798" s="2">
        <v>1.3466874</v>
      </c>
      <c r="AM798" s="2"/>
    </row>
    <row r="799">
      <c r="A799" s="46" t="s">
        <v>833</v>
      </c>
      <c r="B799" s="14">
        <v>65.607</v>
      </c>
      <c r="C799" s="13"/>
      <c r="D799" s="3">
        <v>0.5087488</v>
      </c>
      <c r="E799" s="4">
        <v>0.07483276</v>
      </c>
      <c r="F799" s="2">
        <v>1.9032638</v>
      </c>
      <c r="G799" s="2">
        <v>-0.15597598</v>
      </c>
      <c r="H799" s="2">
        <v>0.4279</v>
      </c>
      <c r="I799" s="2">
        <v>0.18648924</v>
      </c>
      <c r="J799" s="2"/>
      <c r="K799" s="14"/>
      <c r="L799" s="6">
        <v>-6.3766108</v>
      </c>
      <c r="M799" s="4">
        <v>11.211</v>
      </c>
      <c r="N799" s="2"/>
      <c r="O799" s="6">
        <v>52.15235</v>
      </c>
      <c r="P799" s="2"/>
      <c r="Q799" s="7" t="s">
        <v>39</v>
      </c>
      <c r="R799" s="2">
        <v>0.0</v>
      </c>
      <c r="S799" s="4" t="s">
        <v>39</v>
      </c>
      <c r="T799" s="2">
        <v>0.2700707</v>
      </c>
      <c r="U799" s="4">
        <v>-17.008</v>
      </c>
      <c r="V799" s="2">
        <v>-0.36314723</v>
      </c>
      <c r="W799" s="2">
        <v>0.1079</v>
      </c>
      <c r="X799" s="2">
        <v>0.15763852</v>
      </c>
      <c r="Y799" s="2" t="s">
        <v>39</v>
      </c>
      <c r="Z799" s="6">
        <v>15.902367</v>
      </c>
      <c r="AA799" s="14">
        <v>2219.093</v>
      </c>
      <c r="AB799" s="8">
        <v>1.7895525</v>
      </c>
      <c r="AC799" s="8">
        <v>2.4647</v>
      </c>
      <c r="AD799" s="6"/>
      <c r="AE799" s="6"/>
      <c r="AF799" s="2">
        <v>0.0</v>
      </c>
      <c r="AG799" s="4">
        <v>117.40717</v>
      </c>
      <c r="AH799" s="4"/>
      <c r="AI799" s="7">
        <v>118.035</v>
      </c>
      <c r="AJ799" s="7">
        <v>98.66</v>
      </c>
      <c r="AK799" s="2" t="s">
        <v>39</v>
      </c>
      <c r="AL799" s="2" t="s">
        <v>39</v>
      </c>
      <c r="AM799" s="2"/>
    </row>
    <row r="800">
      <c r="A800" s="46" t="s">
        <v>834</v>
      </c>
      <c r="B800" s="14">
        <v>3.59</v>
      </c>
      <c r="C800" s="13"/>
      <c r="D800" s="3">
        <v>-0.06597046</v>
      </c>
      <c r="E800" s="4">
        <v>0.3907563</v>
      </c>
      <c r="F800" s="14">
        <v>-2.2739725</v>
      </c>
      <c r="G800" s="3">
        <v>-0.589495</v>
      </c>
      <c r="H800" s="5">
        <v>0.4039</v>
      </c>
      <c r="I800" s="14">
        <v>0.6908078</v>
      </c>
      <c r="J800" s="14"/>
      <c r="K800" s="14"/>
      <c r="L800" s="6">
        <v>24.306944</v>
      </c>
      <c r="M800" s="4">
        <v>-0.52</v>
      </c>
      <c r="N800" s="14"/>
      <c r="O800" s="6">
        <v>3.5833</v>
      </c>
      <c r="P800" s="2"/>
      <c r="Q800" s="7" t="s">
        <v>39</v>
      </c>
      <c r="R800" s="14">
        <v>0.0</v>
      </c>
      <c r="S800" s="4" t="s">
        <v>39</v>
      </c>
      <c r="T800" s="14">
        <v>0.26666668</v>
      </c>
      <c r="U800" s="4">
        <v>0.0</v>
      </c>
      <c r="V800" s="14">
        <v>0.0</v>
      </c>
      <c r="W800" s="5">
        <v>0.05</v>
      </c>
      <c r="X800" s="14">
        <v>0.290625</v>
      </c>
      <c r="Y800" s="14">
        <v>0.3</v>
      </c>
      <c r="Z800" s="6">
        <v>7.3703227</v>
      </c>
      <c r="AB800" s="8">
        <v>1.9093037</v>
      </c>
      <c r="AC800" s="8">
        <v>2.14</v>
      </c>
      <c r="AD800" s="6">
        <v>7.14</v>
      </c>
      <c r="AE800" s="6"/>
      <c r="AF800" s="3">
        <v>0.0</v>
      </c>
      <c r="AG800" s="4">
        <v>7.3590994</v>
      </c>
      <c r="AH800" s="4"/>
      <c r="AI800" s="7">
        <v>2.88</v>
      </c>
      <c r="AJ800" s="7">
        <v>2.38</v>
      </c>
      <c r="AK800" s="5">
        <v>0.96</v>
      </c>
      <c r="AL800" s="14">
        <v>-4.096774</v>
      </c>
      <c r="AM800" s="14"/>
    </row>
    <row r="801">
      <c r="A801" s="46" t="s">
        <v>835</v>
      </c>
      <c r="B801" s="14">
        <v>510.72</v>
      </c>
      <c r="C801" s="13"/>
      <c r="D801" s="2">
        <v>0.21099262</v>
      </c>
      <c r="E801" s="4">
        <v>0.28694627</v>
      </c>
      <c r="F801" s="2">
        <v>2.557162</v>
      </c>
      <c r="G801" s="2" t="s">
        <v>39</v>
      </c>
      <c r="H801" s="5">
        <v>0.1474</v>
      </c>
      <c r="I801" s="2">
        <v>0.038782503</v>
      </c>
      <c r="J801" s="2"/>
      <c r="K801" s="14"/>
      <c r="L801" s="6">
        <v>2.357521</v>
      </c>
      <c r="M801" s="4">
        <v>55.386</v>
      </c>
      <c r="N801" s="2"/>
      <c r="O801" s="6">
        <v>44.057</v>
      </c>
      <c r="P801" s="2"/>
      <c r="Q801" s="7" t="s">
        <v>39</v>
      </c>
      <c r="R801" s="2">
        <v>0.0</v>
      </c>
      <c r="S801" s="4" t="s">
        <v>39</v>
      </c>
      <c r="T801" s="2">
        <v>0.17306894</v>
      </c>
      <c r="U801" s="4">
        <v>3.43</v>
      </c>
      <c r="V801" s="14">
        <v>0.031977773</v>
      </c>
      <c r="W801" s="5">
        <v>0.1418</v>
      </c>
      <c r="X801" s="2">
        <v>0.44266376</v>
      </c>
      <c r="Y801" s="2">
        <v>0.6611941</v>
      </c>
      <c r="Z801" s="6">
        <v>11.883758</v>
      </c>
      <c r="AA801" s="2" t="s">
        <v>39</v>
      </c>
      <c r="AB801" s="8">
        <v>1.1048181</v>
      </c>
      <c r="AC801" s="8">
        <v>5.2758</v>
      </c>
      <c r="AD801" s="6">
        <v>8.004437</v>
      </c>
      <c r="AE801" s="6"/>
      <c r="AF801" s="2">
        <v>0.008797478</v>
      </c>
      <c r="AG801" s="4">
        <v>565.8939</v>
      </c>
      <c r="AH801" s="4"/>
      <c r="AI801" s="7">
        <v>3.41</v>
      </c>
      <c r="AJ801" s="7">
        <v>165.47</v>
      </c>
      <c r="AK801" s="2">
        <v>70.921</v>
      </c>
      <c r="AL801" s="2">
        <v>1.3428694</v>
      </c>
      <c r="AM801" s="2"/>
    </row>
    <row r="802">
      <c r="A802" s="46" t="s">
        <v>836</v>
      </c>
      <c r="B802" s="2">
        <v>70.80067</v>
      </c>
      <c r="C802" s="11">
        <v>0.0525</v>
      </c>
      <c r="D802" s="2">
        <v>0.017838957</v>
      </c>
      <c r="E802" s="4">
        <v>-0.7903065</v>
      </c>
      <c r="F802" s="2">
        <v>-0.4562097</v>
      </c>
      <c r="G802" s="2">
        <v>-0.120068446</v>
      </c>
      <c r="H802" s="2">
        <v>0.5656</v>
      </c>
      <c r="I802" s="2">
        <v>0.15079984</v>
      </c>
      <c r="J802" s="2" t="s">
        <v>39</v>
      </c>
      <c r="K802" s="2">
        <v>0.0795</v>
      </c>
      <c r="L802" s="6">
        <v>1023.46063</v>
      </c>
      <c r="M802" s="4">
        <v>-25.78734</v>
      </c>
      <c r="N802" s="2" t="s">
        <v>39</v>
      </c>
      <c r="O802" s="6">
        <v>1.1456</v>
      </c>
      <c r="P802" s="2" t="s">
        <v>39</v>
      </c>
      <c r="Q802" s="7" t="s">
        <v>39</v>
      </c>
      <c r="R802" s="2">
        <v>0.0</v>
      </c>
      <c r="S802" s="4" t="s">
        <v>39</v>
      </c>
      <c r="T802" s="2">
        <v>0.0034714455</v>
      </c>
      <c r="U802" s="4">
        <v>140.43552</v>
      </c>
      <c r="V802" s="2" t="s">
        <v>39</v>
      </c>
      <c r="W802" s="2">
        <v>-0.0152</v>
      </c>
      <c r="X802" s="2">
        <v>-0.043624435</v>
      </c>
      <c r="Y802" s="2">
        <v>0.26378897</v>
      </c>
      <c r="Z802" s="6"/>
      <c r="AA802" s="2" t="s">
        <v>39</v>
      </c>
      <c r="AB802" s="8">
        <v>0.9577278</v>
      </c>
      <c r="AC802" s="8">
        <v>0.7164</v>
      </c>
      <c r="AD802" s="6">
        <v>8.347951</v>
      </c>
      <c r="AE802" s="6">
        <v>-8.07544</v>
      </c>
      <c r="AF802" s="2" t="s">
        <v>39</v>
      </c>
      <c r="AG802" s="4">
        <v>67.747375</v>
      </c>
      <c r="AH802" s="4">
        <v>208.2438</v>
      </c>
      <c r="AI802" s="7">
        <v>12.99</v>
      </c>
      <c r="AJ802" s="7">
        <v>5.22</v>
      </c>
      <c r="AK802" s="2">
        <v>24.94554</v>
      </c>
      <c r="AL802" s="2">
        <v>0.45196146</v>
      </c>
      <c r="AM802" s="2" t="s">
        <v>39</v>
      </c>
    </row>
    <row r="803">
      <c r="A803" s="46" t="s">
        <v>837</v>
      </c>
      <c r="B803" s="14">
        <v>6930.953</v>
      </c>
      <c r="C803" s="13">
        <v>0.0307</v>
      </c>
      <c r="D803" s="3">
        <v>0.22476682</v>
      </c>
      <c r="E803" s="4">
        <v>0.24686645</v>
      </c>
      <c r="F803" s="14">
        <v>-0.07050687</v>
      </c>
      <c r="G803" s="3">
        <v>0.06980821</v>
      </c>
      <c r="H803" s="5">
        <v>0.1843</v>
      </c>
      <c r="I803" s="14">
        <v>0.08784001</v>
      </c>
      <c r="J803" s="14"/>
      <c r="K803" s="14">
        <v>0.0999</v>
      </c>
      <c r="L803" s="6">
        <v>-0.7681334</v>
      </c>
      <c r="M803" s="4">
        <v>306.584</v>
      </c>
      <c r="N803" s="14"/>
      <c r="O803" s="6">
        <v>2506.5945</v>
      </c>
      <c r="P803" s="14"/>
      <c r="Q803" s="7" t="s">
        <v>39</v>
      </c>
      <c r="R803" s="14">
        <v>0.0</v>
      </c>
      <c r="S803" s="4">
        <v>2611.846</v>
      </c>
      <c r="T803" s="14">
        <v>0.28338334</v>
      </c>
      <c r="U803" s="4">
        <v>0.0</v>
      </c>
      <c r="V803" s="14"/>
      <c r="W803" s="5">
        <v>0.0461</v>
      </c>
      <c r="X803" s="14">
        <v>0.09557768</v>
      </c>
      <c r="Y803" s="14">
        <v>0.18112281</v>
      </c>
      <c r="Z803" s="6">
        <v>6.7369914</v>
      </c>
      <c r="AA803" s="14">
        <v>6.201094</v>
      </c>
      <c r="AB803" s="8">
        <v>0.41477945</v>
      </c>
      <c r="AC803" s="8">
        <v>0.5567</v>
      </c>
      <c r="AD803" s="6">
        <v>3.5392277</v>
      </c>
      <c r="AE803" s="6">
        <v>9.376926</v>
      </c>
      <c r="AF803" s="3"/>
      <c r="AG803" s="4">
        <v>3145.968</v>
      </c>
      <c r="AH803" s="4">
        <v>3215.103</v>
      </c>
      <c r="AI803" s="7">
        <v>1.86</v>
      </c>
      <c r="AJ803" s="7">
        <v>1728.55</v>
      </c>
      <c r="AK803" s="5">
        <v>812.272</v>
      </c>
      <c r="AL803" s="14">
        <v>-0.087405585</v>
      </c>
      <c r="AM803" s="14"/>
    </row>
    <row r="804">
      <c r="A804" s="46" t="s">
        <v>838</v>
      </c>
      <c r="B804" s="14">
        <v>300.718</v>
      </c>
      <c r="C804" s="13">
        <v>0.0726</v>
      </c>
      <c r="D804" s="3">
        <v>0.023052778</v>
      </c>
      <c r="E804" s="4">
        <v>-0.77907765</v>
      </c>
      <c r="F804" s="14">
        <v>-0.8679263</v>
      </c>
      <c r="G804" s="3">
        <v>-0.28333998</v>
      </c>
      <c r="H804" s="5">
        <v>0.5458</v>
      </c>
      <c r="I804" s="14">
        <v>0.49666464</v>
      </c>
      <c r="J804" s="14"/>
      <c r="K804" s="14">
        <v>-0.1059</v>
      </c>
      <c r="L804" s="6">
        <v>-31.682344</v>
      </c>
      <c r="M804" s="4">
        <v>-11.892</v>
      </c>
      <c r="N804" s="14"/>
      <c r="O804" s="6">
        <v>2.1233</v>
      </c>
      <c r="P804" s="14"/>
      <c r="Q804" s="7">
        <v>26.354</v>
      </c>
      <c r="R804" s="14">
        <v>0.087636925</v>
      </c>
      <c r="S804" s="4" t="s">
        <v>39</v>
      </c>
      <c r="T804" s="14">
        <v>0.14591819</v>
      </c>
      <c r="U804" s="4">
        <v>-32.662</v>
      </c>
      <c r="V804" s="14"/>
      <c r="W804" s="5">
        <v>-0.1007</v>
      </c>
      <c r="X804" s="14">
        <v>-0.17946382</v>
      </c>
      <c r="Y804" s="14">
        <v>-0.04214587</v>
      </c>
      <c r="Z804" s="15"/>
      <c r="AB804" s="8">
        <v>1.4015656</v>
      </c>
      <c r="AC804" s="8">
        <v>2.3538</v>
      </c>
      <c r="AD804" s="6">
        <v>-51.580524</v>
      </c>
      <c r="AE804" s="6">
        <v>-32.695427</v>
      </c>
      <c r="AF804" s="3"/>
      <c r="AG804" s="4">
        <v>410.3191</v>
      </c>
      <c r="AH804" s="4">
        <v>388.814</v>
      </c>
      <c r="AI804" s="7">
        <v>10.23</v>
      </c>
      <c r="AJ804" s="7">
        <v>41.2</v>
      </c>
      <c r="AK804" s="5">
        <v>-7.538</v>
      </c>
      <c r="AL804" s="14">
        <v>-0.9646863</v>
      </c>
      <c r="AM804" s="14"/>
    </row>
    <row r="805">
      <c r="A805" s="46" t="s">
        <v>839</v>
      </c>
      <c r="B805" s="14">
        <v>8.023</v>
      </c>
      <c r="C805" s="13">
        <v>0.3507</v>
      </c>
      <c r="D805" s="3">
        <v>0.07329575</v>
      </c>
      <c r="E805" s="4">
        <v>0.03921971</v>
      </c>
      <c r="F805" s="14">
        <v>-8.074074</v>
      </c>
      <c r="G805" s="3">
        <v>-0.19006427</v>
      </c>
      <c r="H805" s="5">
        <v>0.191</v>
      </c>
      <c r="I805" s="14">
        <v>0.14109436</v>
      </c>
      <c r="J805" s="14"/>
      <c r="K805" s="14">
        <v>0.0294</v>
      </c>
      <c r="L805" s="6">
        <v>7.1541553</v>
      </c>
      <c r="M805" s="4">
        <v>0.568</v>
      </c>
      <c r="N805" s="14"/>
      <c r="O805" s="6">
        <v>7.6185</v>
      </c>
      <c r="P805" s="14"/>
      <c r="Q805" s="7" t="s">
        <v>39</v>
      </c>
      <c r="R805" s="14">
        <v>0.0</v>
      </c>
      <c r="S805" s="4">
        <v>1.132</v>
      </c>
      <c r="T805" s="14">
        <v>0.18164313</v>
      </c>
      <c r="U805" s="4">
        <v>1.165</v>
      </c>
      <c r="V805" s="14"/>
      <c r="W805" s="5">
        <v>0.0315</v>
      </c>
      <c r="X805" s="14">
        <v>0.07027226</v>
      </c>
      <c r="Y805" s="14">
        <v>0.2155997</v>
      </c>
      <c r="Z805" s="6">
        <v>21.4178</v>
      </c>
      <c r="AB805" s="8">
        <v>0.50988406</v>
      </c>
      <c r="AC805" s="8">
        <v>1.5502</v>
      </c>
      <c r="AD805" s="6">
        <v>8.968942</v>
      </c>
      <c r="AE805" s="6">
        <v>9.253169</v>
      </c>
      <c r="AF805" s="3"/>
      <c r="AG805" s="4">
        <v>4.116118</v>
      </c>
      <c r="AH805" s="4">
        <v>5.2558</v>
      </c>
      <c r="AI805" s="7">
        <v>0.89</v>
      </c>
      <c r="AJ805" s="7">
        <v>4.87</v>
      </c>
      <c r="AK805" s="5">
        <v>0.586</v>
      </c>
      <c r="AL805" s="14">
        <v>0.86031747</v>
      </c>
      <c r="AM805" s="14"/>
    </row>
    <row r="806">
      <c r="A806" s="46" t="s">
        <v>840</v>
      </c>
      <c r="B806" s="14">
        <v>0.0</v>
      </c>
      <c r="C806" s="11" t="s">
        <v>39</v>
      </c>
      <c r="D806" s="2" t="s">
        <v>39</v>
      </c>
      <c r="E806" s="4">
        <v>-0.0644142</v>
      </c>
      <c r="F806" s="2">
        <v>-0.07779172</v>
      </c>
      <c r="G806" s="2" t="s">
        <v>39</v>
      </c>
      <c r="H806" s="2" t="s">
        <v>39</v>
      </c>
      <c r="I806" s="2" t="s">
        <v>39</v>
      </c>
      <c r="J806" s="2"/>
      <c r="K806" s="2" t="s">
        <v>39</v>
      </c>
      <c r="L806" s="6" t="s">
        <v>39</v>
      </c>
      <c r="M806" s="4">
        <v>-1.028</v>
      </c>
      <c r="N806" s="2"/>
      <c r="O806" s="6" t="s">
        <v>39</v>
      </c>
      <c r="P806" s="2"/>
      <c r="Q806" s="7">
        <v>6.012</v>
      </c>
      <c r="R806" s="2" t="s">
        <v>39</v>
      </c>
      <c r="S806" s="4">
        <v>16.267</v>
      </c>
      <c r="T806" s="2">
        <v>0.95446813</v>
      </c>
      <c r="U806" s="4">
        <v>-16.267</v>
      </c>
      <c r="V806" s="14"/>
      <c r="W806" s="5">
        <v>-0.296</v>
      </c>
      <c r="X806" s="2">
        <v>-0.2583002</v>
      </c>
      <c r="Y806" s="2" t="s">
        <v>39</v>
      </c>
      <c r="Z806" s="6"/>
      <c r="AA806" s="2"/>
      <c r="AB806" s="8"/>
      <c r="AC806" s="8">
        <v>11.074</v>
      </c>
      <c r="AD806" s="6"/>
      <c r="AE806" s="6">
        <v>-106.57802</v>
      </c>
      <c r="AF806" s="2"/>
      <c r="AG806" s="4">
        <v>96.465294</v>
      </c>
      <c r="AH806" s="4">
        <v>78.90688</v>
      </c>
      <c r="AI806" s="7">
        <v>2.09</v>
      </c>
      <c r="AJ806" s="7">
        <v>43.36</v>
      </c>
      <c r="AK806" s="2" t="s">
        <v>39</v>
      </c>
      <c r="AL806" s="2" t="s">
        <v>39</v>
      </c>
      <c r="AM806" s="2"/>
    </row>
    <row r="807">
      <c r="A807" s="46" t="s">
        <v>841</v>
      </c>
      <c r="B807" s="14">
        <v>11.538</v>
      </c>
      <c r="C807" s="13">
        <v>-0.4067</v>
      </c>
      <c r="D807" s="3">
        <v>-0.2536751</v>
      </c>
      <c r="E807" s="4">
        <v>-1.132</v>
      </c>
      <c r="F807" s="14">
        <v>-0.55665797</v>
      </c>
      <c r="G807" s="3">
        <v>-0.07221329</v>
      </c>
      <c r="H807" s="5">
        <v>0.3247</v>
      </c>
      <c r="I807" s="14">
        <v>0.49748656</v>
      </c>
      <c r="J807" s="14"/>
      <c r="K807" s="14">
        <v>-0.3898</v>
      </c>
      <c r="L807" s="6">
        <v>1.7357086</v>
      </c>
      <c r="M807" s="4">
        <v>-2.243</v>
      </c>
      <c r="N807" s="14"/>
      <c r="O807" s="6">
        <v>3.1694</v>
      </c>
      <c r="P807" s="14"/>
      <c r="Q807" s="7">
        <v>2.6</v>
      </c>
      <c r="R807" s="14">
        <v>0.22534235</v>
      </c>
      <c r="S807" s="4">
        <v>3.254</v>
      </c>
      <c r="T807" s="14">
        <v>0.41916785</v>
      </c>
      <c r="U807" s="4">
        <v>-3.254</v>
      </c>
      <c r="V807" s="14"/>
      <c r="W807" s="5">
        <v>-0.5589</v>
      </c>
      <c r="X807" s="14">
        <v>-1.6991328</v>
      </c>
      <c r="Y807" s="14">
        <v>-1.3342228</v>
      </c>
      <c r="Z807" s="15"/>
      <c r="AB807" s="8">
        <v>0.27980694</v>
      </c>
      <c r="AC807" s="8">
        <v>0.9742</v>
      </c>
      <c r="AD807" s="6">
        <v>0.006396875</v>
      </c>
      <c r="AE807" s="6">
        <v>0.0114077125</v>
      </c>
      <c r="AF807" s="3"/>
      <c r="AG807" s="4">
        <v>2.8497</v>
      </c>
      <c r="AH807" s="4">
        <v>-0.0255875</v>
      </c>
      <c r="AI807" s="7">
        <v>0.764925</v>
      </c>
      <c r="AJ807" s="7">
        <v>4.5</v>
      </c>
      <c r="AK807" s="5">
        <v>-4.0</v>
      </c>
      <c r="AL807" s="14">
        <v>-0.72484004</v>
      </c>
      <c r="AM807" s="14"/>
    </row>
    <row r="808">
      <c r="A808" s="46" t="s">
        <v>842</v>
      </c>
      <c r="B808" s="14">
        <v>19.82575</v>
      </c>
      <c r="C808" s="13">
        <v>0.7251</v>
      </c>
      <c r="D808" s="3">
        <v>-0.14666118</v>
      </c>
      <c r="E808" s="4">
        <v>0.102544256</v>
      </c>
      <c r="F808" s="14">
        <v>-3.8208294</v>
      </c>
      <c r="G808" s="3">
        <v>-0.23339532</v>
      </c>
      <c r="H808" s="5">
        <v>0.355</v>
      </c>
      <c r="I808" s="14">
        <v>0.116431914</v>
      </c>
      <c r="J808" s="14"/>
      <c r="K808" s="14">
        <v>0.2899</v>
      </c>
      <c r="L808" s="6">
        <v>-9.877343</v>
      </c>
      <c r="M808" s="4">
        <v>9.38905</v>
      </c>
      <c r="N808" s="14"/>
      <c r="O808" s="6">
        <v>27.0156</v>
      </c>
      <c r="P808" s="14"/>
      <c r="Q808" s="7" t="s">
        <v>39</v>
      </c>
      <c r="R808" s="14">
        <v>0.0</v>
      </c>
      <c r="S808" s="4">
        <v>0.14372</v>
      </c>
      <c r="T808" s="14">
        <v>0.042010512</v>
      </c>
      <c r="U808" s="4">
        <v>-0.02193</v>
      </c>
      <c r="V808" s="14"/>
      <c r="W808" s="5">
        <v>0.1512</v>
      </c>
      <c r="X808" s="14">
        <v>0.19642913</v>
      </c>
      <c r="Y808" s="14">
        <v>0.2688886</v>
      </c>
      <c r="Z808" s="6">
        <v>18.61181</v>
      </c>
      <c r="AB808" s="8">
        <v>6.8733344</v>
      </c>
      <c r="AC808" s="8">
        <v>3.6549</v>
      </c>
      <c r="AD808" s="6">
        <v>13.594155</v>
      </c>
      <c r="AE808" s="6">
        <v>14.511312</v>
      </c>
      <c r="AF808" s="3"/>
      <c r="AG808" s="4">
        <v>175.64735</v>
      </c>
      <c r="AH808" s="4">
        <v>189.17955</v>
      </c>
      <c r="AI808" s="7">
        <v>2.6</v>
      </c>
      <c r="AJ808" s="7">
        <v>71.4</v>
      </c>
      <c r="AK808" s="5">
        <v>10.0225</v>
      </c>
      <c r="AL808" s="14">
        <v>-23.725212</v>
      </c>
      <c r="AM808" s="14"/>
    </row>
    <row r="809">
      <c r="A809" s="46" t="s">
        <v>843</v>
      </c>
      <c r="B809" s="14">
        <v>2.02013</v>
      </c>
      <c r="C809" s="13">
        <v>0.1005</v>
      </c>
      <c r="D809" s="3">
        <v>1.0043902</v>
      </c>
      <c r="E809" s="4">
        <v>-0.0023399037</v>
      </c>
      <c r="F809" s="14">
        <v>0.7541455</v>
      </c>
      <c r="G809" s="3">
        <v>0.19515948</v>
      </c>
      <c r="H809" s="5">
        <v>0.758</v>
      </c>
      <c r="I809" s="14">
        <v>0.48227096</v>
      </c>
      <c r="J809" s="14"/>
      <c r="K809" s="14">
        <v>-0.0356</v>
      </c>
      <c r="L809" s="6">
        <v>-30.05103</v>
      </c>
      <c r="M809" s="4">
        <v>-0.05229</v>
      </c>
      <c r="N809" s="14"/>
      <c r="O809" s="6">
        <v>52.15235</v>
      </c>
      <c r="P809" s="2"/>
      <c r="Q809" s="7">
        <v>0.59432</v>
      </c>
      <c r="R809" s="14">
        <v>0.2941989</v>
      </c>
      <c r="S809" s="4">
        <v>0.1265</v>
      </c>
      <c r="T809" s="14">
        <v>0.49340823</v>
      </c>
      <c r="U809" s="4">
        <v>1.32772</v>
      </c>
      <c r="V809" s="14"/>
      <c r="W809" s="5">
        <v>-1.3822</v>
      </c>
      <c r="X809" s="14">
        <v>0.08345634</v>
      </c>
      <c r="Y809" s="14">
        <v>0.021074831</v>
      </c>
      <c r="Z809" s="15"/>
      <c r="AA809" s="2" t="s">
        <v>39</v>
      </c>
      <c r="AB809" s="8">
        <v>2.267788</v>
      </c>
      <c r="AC809" s="8">
        <v>100.35</v>
      </c>
      <c r="AD809" s="6">
        <v>-99.41412</v>
      </c>
      <c r="AE809" s="6">
        <v>470.12735</v>
      </c>
      <c r="AF809" s="3"/>
      <c r="AG809" s="4">
        <v>4.484641</v>
      </c>
      <c r="AH809" s="4">
        <v>5.75906</v>
      </c>
      <c r="AI809" s="7">
        <v>0.04</v>
      </c>
      <c r="AJ809" s="7">
        <v>112.12</v>
      </c>
      <c r="AK809" s="5">
        <v>-0.06625</v>
      </c>
      <c r="AL809" s="14">
        <v>-3.0677278</v>
      </c>
      <c r="AM809" s="14"/>
    </row>
    <row r="810">
      <c r="A810" s="46" t="s">
        <v>844</v>
      </c>
      <c r="B810" s="14">
        <v>162.316</v>
      </c>
      <c r="C810" s="13">
        <v>0.2145</v>
      </c>
      <c r="D810" s="3">
        <v>0.046562877</v>
      </c>
      <c r="E810" s="4">
        <v>0.097657844</v>
      </c>
      <c r="F810" s="14">
        <v>-0.14779477</v>
      </c>
      <c r="G810" s="3">
        <v>0.46113795</v>
      </c>
      <c r="H810" s="5">
        <v>0.2986</v>
      </c>
      <c r="I810" s="14">
        <v>0.13772517</v>
      </c>
      <c r="J810" s="14"/>
      <c r="K810" s="14">
        <v>0.1512</v>
      </c>
      <c r="L810" s="6">
        <v>-0.5522386</v>
      </c>
      <c r="M810" s="4">
        <v>12.609</v>
      </c>
      <c r="N810" s="14"/>
      <c r="O810" s="6">
        <v>3.8693</v>
      </c>
      <c r="P810" s="14"/>
      <c r="Q810" s="7" t="s">
        <v>39</v>
      </c>
      <c r="R810" s="14">
        <v>0.0</v>
      </c>
      <c r="S810" s="4" t="s">
        <v>39</v>
      </c>
      <c r="T810" s="14">
        <v>0.28679028</v>
      </c>
      <c r="U810" s="4">
        <v>-22.769</v>
      </c>
      <c r="V810" s="14"/>
      <c r="W810" s="5">
        <v>0.1105</v>
      </c>
      <c r="X810" s="14">
        <v>0.17836796</v>
      </c>
      <c r="Y810" s="14">
        <v>0.3139084</v>
      </c>
      <c r="Z810" s="6">
        <v>8.191867</v>
      </c>
      <c r="AA810" s="2" t="s">
        <v>39</v>
      </c>
      <c r="AB810" s="8">
        <v>0.9195889</v>
      </c>
      <c r="AC810" s="8">
        <v>1.4703</v>
      </c>
      <c r="AD810" s="6">
        <v>3.9447095</v>
      </c>
      <c r="AE810" s="6">
        <v>10.03212</v>
      </c>
      <c r="AF810" s="3"/>
      <c r="AG810" s="4">
        <v>148.33481</v>
      </c>
      <c r="AH810" s="4">
        <v>126.495</v>
      </c>
      <c r="AI810" s="7">
        <v>0.8</v>
      </c>
      <c r="AJ810" s="7">
        <v>186.58</v>
      </c>
      <c r="AK810" s="5">
        <v>32.067</v>
      </c>
      <c r="AL810" s="14">
        <v>-0.09310218</v>
      </c>
      <c r="AM810" s="14"/>
    </row>
    <row r="811">
      <c r="A811" s="46" t="s">
        <v>845</v>
      </c>
      <c r="B811" s="2" t="s">
        <v>39</v>
      </c>
      <c r="C811" s="11" t="s">
        <v>39</v>
      </c>
      <c r="D811" s="2" t="s">
        <v>39</v>
      </c>
      <c r="E811" s="4" t="s">
        <v>39</v>
      </c>
      <c r="F811" s="2" t="s">
        <v>39</v>
      </c>
      <c r="G811" s="2" t="s">
        <v>39</v>
      </c>
      <c r="H811" s="2" t="s">
        <v>39</v>
      </c>
      <c r="I811" s="2" t="s">
        <v>39</v>
      </c>
      <c r="J811" s="2"/>
      <c r="K811" s="2" t="s">
        <v>39</v>
      </c>
      <c r="L811" s="6" t="s">
        <v>39</v>
      </c>
      <c r="M811" s="4" t="s">
        <v>39</v>
      </c>
      <c r="N811" s="2"/>
      <c r="O811" s="6" t="s">
        <v>39</v>
      </c>
      <c r="P811" s="2"/>
      <c r="Q811" s="7" t="s">
        <v>39</v>
      </c>
      <c r="R811" s="2" t="s">
        <v>39</v>
      </c>
      <c r="S811" s="4" t="s">
        <v>39</v>
      </c>
      <c r="T811" s="2" t="s">
        <v>39</v>
      </c>
      <c r="U811" s="4" t="s">
        <v>39</v>
      </c>
      <c r="V811" s="2"/>
      <c r="W811" s="2" t="s">
        <v>39</v>
      </c>
      <c r="X811" s="2" t="s">
        <v>39</v>
      </c>
      <c r="Y811" s="2" t="s">
        <v>39</v>
      </c>
      <c r="Z811" s="6" t="s">
        <v>39</v>
      </c>
      <c r="AA811" s="2" t="s">
        <v>39</v>
      </c>
      <c r="AB811" s="8" t="s">
        <v>39</v>
      </c>
      <c r="AC811" s="8" t="s">
        <v>39</v>
      </c>
      <c r="AD811" s="6" t="s">
        <v>39</v>
      </c>
      <c r="AE811" s="6" t="s">
        <v>39</v>
      </c>
      <c r="AF811" s="2"/>
      <c r="AG811" s="4" t="s">
        <v>39</v>
      </c>
      <c r="AH811" s="4" t="s">
        <v>39</v>
      </c>
      <c r="AI811" s="7" t="s">
        <v>39</v>
      </c>
      <c r="AJ811" s="7" t="s">
        <v>39</v>
      </c>
      <c r="AK811" s="2" t="s">
        <v>39</v>
      </c>
      <c r="AL811" s="2" t="s">
        <v>39</v>
      </c>
      <c r="AM811" s="2"/>
    </row>
    <row r="812">
      <c r="A812" s="46" t="s">
        <v>846</v>
      </c>
      <c r="B812" s="2" t="s">
        <v>39</v>
      </c>
      <c r="C812" s="11" t="s">
        <v>39</v>
      </c>
      <c r="D812" s="2" t="s">
        <v>39</v>
      </c>
      <c r="E812" s="4" t="s">
        <v>39</v>
      </c>
      <c r="F812" s="2" t="s">
        <v>39</v>
      </c>
      <c r="G812" s="2" t="s">
        <v>39</v>
      </c>
      <c r="H812" s="2" t="s">
        <v>39</v>
      </c>
      <c r="I812" s="2" t="s">
        <v>39</v>
      </c>
      <c r="J812" s="2"/>
      <c r="K812" s="2" t="s">
        <v>39</v>
      </c>
      <c r="L812" s="6" t="s">
        <v>39</v>
      </c>
      <c r="M812" s="4" t="s">
        <v>39</v>
      </c>
      <c r="N812" s="2"/>
      <c r="O812" s="6" t="s">
        <v>39</v>
      </c>
      <c r="P812" s="2"/>
      <c r="Q812" s="7" t="s">
        <v>39</v>
      </c>
      <c r="R812" s="2" t="s">
        <v>39</v>
      </c>
      <c r="S812" s="4" t="s">
        <v>39</v>
      </c>
      <c r="T812" s="2" t="s">
        <v>39</v>
      </c>
      <c r="U812" s="4" t="s">
        <v>39</v>
      </c>
      <c r="V812" s="2"/>
      <c r="W812" s="2" t="s">
        <v>39</v>
      </c>
      <c r="X812" s="2" t="s">
        <v>39</v>
      </c>
      <c r="Y812" s="2" t="s">
        <v>39</v>
      </c>
      <c r="Z812" s="6" t="s">
        <v>39</v>
      </c>
      <c r="AA812" s="2" t="s">
        <v>39</v>
      </c>
      <c r="AB812" s="8" t="s">
        <v>39</v>
      </c>
      <c r="AC812" s="8" t="s">
        <v>39</v>
      </c>
      <c r="AD812" s="6" t="s">
        <v>39</v>
      </c>
      <c r="AE812" s="6" t="s">
        <v>39</v>
      </c>
      <c r="AF812" s="2"/>
      <c r="AG812" s="4" t="s">
        <v>39</v>
      </c>
      <c r="AH812" s="4" t="s">
        <v>39</v>
      </c>
      <c r="AI812" s="7">
        <v>2071.0</v>
      </c>
      <c r="AJ812" s="7" t="s">
        <v>39</v>
      </c>
      <c r="AK812" s="2" t="s">
        <v>39</v>
      </c>
      <c r="AL812" s="2" t="s">
        <v>39</v>
      </c>
      <c r="AM812" s="2"/>
    </row>
    <row r="813">
      <c r="A813" s="46" t="s">
        <v>847</v>
      </c>
      <c r="B813" s="14">
        <v>522.24005</v>
      </c>
      <c r="C813" s="13">
        <v>-0.2118</v>
      </c>
      <c r="D813" s="3">
        <v>0.18110287</v>
      </c>
      <c r="E813" s="4">
        <v>0.7138479</v>
      </c>
      <c r="F813" s="14">
        <v>0.13780431</v>
      </c>
      <c r="G813" s="3">
        <v>1.09119</v>
      </c>
      <c r="H813" s="5">
        <v>0.1991</v>
      </c>
      <c r="I813" s="14">
        <v>0.16913773</v>
      </c>
      <c r="J813" s="14"/>
      <c r="K813" s="14">
        <v>0.0348</v>
      </c>
      <c r="L813" s="6">
        <v>-0.07719163</v>
      </c>
      <c r="M813" s="4">
        <v>15.24806</v>
      </c>
      <c r="N813" s="14"/>
      <c r="O813" s="6">
        <v>17.7918</v>
      </c>
      <c r="P813" s="14"/>
      <c r="Q813" s="7" t="s">
        <v>39</v>
      </c>
      <c r="R813" s="14">
        <v>0.0</v>
      </c>
      <c r="S813" s="4">
        <v>42.613</v>
      </c>
      <c r="T813" s="14">
        <v>0.16514662</v>
      </c>
      <c r="U813" s="4">
        <v>0.0</v>
      </c>
      <c r="V813" s="14"/>
      <c r="W813" s="5">
        <v>0.0369</v>
      </c>
      <c r="X813" s="14">
        <v>0.14224684</v>
      </c>
      <c r="Y813" s="14">
        <v>0.5046362</v>
      </c>
      <c r="Z813" s="6">
        <v>6.780156</v>
      </c>
      <c r="AA813" s="14">
        <v>10.739751</v>
      </c>
      <c r="AB813" s="8">
        <v>0.12974878</v>
      </c>
      <c r="AC813" s="8">
        <v>0.9837</v>
      </c>
      <c r="AD813" s="6">
        <v>1.9788159</v>
      </c>
      <c r="AE813" s="6">
        <v>4.4438324</v>
      </c>
      <c r="AF813" s="3"/>
      <c r="AG813" s="4">
        <v>67.200096</v>
      </c>
      <c r="AH813" s="4">
        <v>67.76</v>
      </c>
      <c r="AI813" s="7">
        <v>4.78</v>
      </c>
      <c r="AJ813" s="7">
        <v>14.0</v>
      </c>
      <c r="AK813" s="5">
        <v>34.24273</v>
      </c>
      <c r="AL813" s="14">
        <v>0.017705899</v>
      </c>
      <c r="AM813" s="14"/>
    </row>
    <row r="814">
      <c r="A814" s="46" t="s">
        <v>848</v>
      </c>
      <c r="B814" s="14">
        <v>128.76976</v>
      </c>
      <c r="C814" s="13">
        <v>0.4956</v>
      </c>
      <c r="D814" s="3">
        <v>0.16570169</v>
      </c>
      <c r="E814" s="4">
        <v>0.59285766</v>
      </c>
      <c r="F814" s="14">
        <v>1.2684417</v>
      </c>
      <c r="G814" s="3">
        <v>0.48249352</v>
      </c>
      <c r="H814" s="5">
        <v>0.482</v>
      </c>
      <c r="I814" s="14">
        <v>0.08197615</v>
      </c>
      <c r="J814" s="14"/>
      <c r="K814" s="14">
        <v>0.4029</v>
      </c>
      <c r="L814" s="6">
        <v>2.5865986</v>
      </c>
      <c r="M814" s="4">
        <v>32.9306</v>
      </c>
      <c r="N814" s="14"/>
      <c r="O814" s="6">
        <v>4.5878</v>
      </c>
      <c r="P814" s="14"/>
      <c r="Q814" s="7" t="s">
        <v>39</v>
      </c>
      <c r="R814" s="14">
        <v>0.0</v>
      </c>
      <c r="S814" s="4" t="s">
        <v>39</v>
      </c>
      <c r="T814" s="14">
        <v>0.2122841</v>
      </c>
      <c r="U814" s="4">
        <v>-32.32827</v>
      </c>
      <c r="V814" s="14"/>
      <c r="W814" s="5">
        <v>0.2933</v>
      </c>
      <c r="X814" s="14">
        <v>0.29094616</v>
      </c>
      <c r="Y814" s="14">
        <v>0.39882913</v>
      </c>
      <c r="Z814" s="6">
        <v>7.320324</v>
      </c>
      <c r="AA814" s="14">
        <v>651.9328</v>
      </c>
      <c r="AB814" s="8">
        <v>2.5523129</v>
      </c>
      <c r="AC814" s="8">
        <v>2.3147</v>
      </c>
      <c r="AD814" s="6">
        <v>4.8149</v>
      </c>
      <c r="AE814" s="6">
        <v>8.9987135</v>
      </c>
      <c r="AF814" s="3"/>
      <c r="AG814" s="4">
        <v>244.62262</v>
      </c>
      <c r="AH814" s="4">
        <v>220.56067</v>
      </c>
      <c r="AI814" s="7">
        <v>345.077</v>
      </c>
      <c r="AJ814" s="7">
        <v>75.73</v>
      </c>
      <c r="AK814" s="5">
        <v>61.54498</v>
      </c>
      <c r="AL814" s="14">
        <v>1.1777354</v>
      </c>
      <c r="AM814" s="14"/>
    </row>
    <row r="815">
      <c r="A815" s="46" t="s">
        <v>849</v>
      </c>
      <c r="B815" s="14">
        <v>59.399</v>
      </c>
      <c r="C815" s="13">
        <v>0.0282</v>
      </c>
      <c r="D815" s="3">
        <v>0.033892132</v>
      </c>
      <c r="E815" s="4">
        <v>-0.40979186</v>
      </c>
      <c r="F815" s="14">
        <v>-0.52754146</v>
      </c>
      <c r="G815" s="3">
        <v>-0.35273468</v>
      </c>
      <c r="H815" s="5">
        <v>0.644</v>
      </c>
      <c r="I815" s="14">
        <v>0.7502652</v>
      </c>
      <c r="J815" s="14"/>
      <c r="K815" s="14">
        <v>-0.0925</v>
      </c>
      <c r="L815" s="6">
        <v>-23.940884</v>
      </c>
      <c r="M815" s="4">
        <v>-3.932</v>
      </c>
      <c r="N815" s="14"/>
      <c r="O815" s="6">
        <v>1.7915</v>
      </c>
      <c r="P815" s="14"/>
      <c r="Q815" s="7">
        <v>0.544</v>
      </c>
      <c r="R815" s="14">
        <v>0.009158404</v>
      </c>
      <c r="S815" s="4">
        <v>27.439</v>
      </c>
      <c r="T815" s="14">
        <v>0.29284784</v>
      </c>
      <c r="U815" s="4">
        <v>0.211</v>
      </c>
      <c r="V815" s="14"/>
      <c r="W815" s="5">
        <v>-0.1045</v>
      </c>
      <c r="X815" s="14">
        <v>-0.3345046</v>
      </c>
      <c r="Y815" s="14">
        <v>0.11016294</v>
      </c>
      <c r="Z815" s="15"/>
      <c r="AB815" s="8">
        <v>2.7902422</v>
      </c>
      <c r="AC815" s="8">
        <v>8.3824</v>
      </c>
      <c r="AD815" s="6">
        <v>58.16635</v>
      </c>
      <c r="AE815" s="6">
        <v>-42.204628</v>
      </c>
      <c r="AF815" s="3"/>
      <c r="AG815" s="4">
        <v>197.14235</v>
      </c>
      <c r="AH815" s="4">
        <v>165.9486</v>
      </c>
      <c r="AI815" s="7">
        <v>7.84</v>
      </c>
      <c r="AJ815" s="7">
        <v>21.14</v>
      </c>
      <c r="AK815" s="5">
        <v>2.853</v>
      </c>
      <c r="AL815" s="14">
        <v>-1.2751205</v>
      </c>
      <c r="AM815" s="14"/>
    </row>
    <row r="816">
      <c r="A816" s="46" t="s">
        <v>850</v>
      </c>
      <c r="B816" s="14">
        <v>117.503</v>
      </c>
      <c r="C816" s="13">
        <v>0.0723</v>
      </c>
      <c r="D816" s="3">
        <v>0.13953124</v>
      </c>
      <c r="E816" s="4">
        <v>0.8854967</v>
      </c>
      <c r="F816" s="14">
        <v>0.2635652</v>
      </c>
      <c r="G816" s="3">
        <v>0.68843246</v>
      </c>
      <c r="H816" s="5">
        <v>0.3404</v>
      </c>
      <c r="I816" s="14">
        <v>0.18044646</v>
      </c>
      <c r="J816" s="14"/>
      <c r="K816" s="14">
        <v>0.1593</v>
      </c>
      <c r="L816" s="6">
        <v>5.6161337</v>
      </c>
      <c r="M816" s="4">
        <v>-7.0</v>
      </c>
      <c r="N816" s="14"/>
      <c r="O816" s="6">
        <v>2.7689</v>
      </c>
      <c r="P816" s="14"/>
      <c r="Q816" s="7" t="s">
        <v>39</v>
      </c>
      <c r="R816" s="14">
        <v>0.0</v>
      </c>
      <c r="S816" s="4">
        <v>23.745</v>
      </c>
      <c r="T816" s="14">
        <v>0.17701787</v>
      </c>
      <c r="U816" s="4">
        <v>-23.331</v>
      </c>
      <c r="V816" s="14"/>
      <c r="W816" s="5">
        <v>0.1091</v>
      </c>
      <c r="X816" s="14">
        <v>0.23747732</v>
      </c>
      <c r="Y816" s="14">
        <v>0.35115787</v>
      </c>
      <c r="Z816" s="6">
        <v>17.09795</v>
      </c>
      <c r="AB816" s="8">
        <v>2.1144168</v>
      </c>
      <c r="AC816" s="8">
        <v>4.0202</v>
      </c>
      <c r="AD816" s="6">
        <v>10.477</v>
      </c>
      <c r="AE816" s="6">
        <v>-32.1599</v>
      </c>
      <c r="AF816" s="3"/>
      <c r="AG816" s="4">
        <v>248.4503</v>
      </c>
      <c r="AH816" s="4">
        <v>225.11931</v>
      </c>
      <c r="AI816" s="7">
        <v>1370.83</v>
      </c>
      <c r="AJ816" s="7">
        <v>16.41</v>
      </c>
      <c r="AK816" s="5">
        <v>21.487</v>
      </c>
      <c r="AL816" s="14">
        <v>0.37464014</v>
      </c>
      <c r="AM816" s="14"/>
    </row>
    <row r="817">
      <c r="A817" s="46" t="s">
        <v>851</v>
      </c>
      <c r="B817" s="14">
        <v>2.44693</v>
      </c>
      <c r="C817" s="13">
        <v>0.4189</v>
      </c>
      <c r="D817" s="3">
        <v>1.7385176</v>
      </c>
      <c r="E817" s="4">
        <v>-0.031825654</v>
      </c>
      <c r="F817" s="14">
        <v>-0.502764</v>
      </c>
      <c r="G817" s="3">
        <v>-0.049783345</v>
      </c>
      <c r="H817" s="5">
        <v>1.0</v>
      </c>
      <c r="I817" s="14">
        <v>3.5342982</v>
      </c>
      <c r="J817" s="14"/>
      <c r="K817" s="14">
        <v>-2.0373</v>
      </c>
      <c r="L817" s="6">
        <v>-1.1714652</v>
      </c>
      <c r="M817" s="4">
        <v>-3.17765</v>
      </c>
      <c r="N817" s="14"/>
      <c r="O817" s="6">
        <v>52.15235</v>
      </c>
      <c r="P817" s="14"/>
      <c r="Q817" s="7">
        <v>0.94387</v>
      </c>
      <c r="R817" s="14">
        <v>0.0</v>
      </c>
      <c r="S817" s="4" t="s">
        <v>39</v>
      </c>
      <c r="T817" s="14">
        <v>0.22376563</v>
      </c>
      <c r="U817" s="4">
        <v>1.87758</v>
      </c>
      <c r="V817" s="14"/>
      <c r="W817" s="5">
        <v>-3.4116</v>
      </c>
      <c r="X817" s="14">
        <v>0.84475553</v>
      </c>
      <c r="Y817" s="14">
        <v>0.77473885</v>
      </c>
      <c r="Z817" s="15"/>
      <c r="AA817" s="2" t="s">
        <v>39</v>
      </c>
      <c r="AB817" s="8">
        <v>10.466176</v>
      </c>
      <c r="AC817" s="8">
        <v>-3.3179033</v>
      </c>
      <c r="AD817" s="6">
        <v>-4.5965853</v>
      </c>
      <c r="AE817" s="6">
        <v>-8.650286</v>
      </c>
      <c r="AF817" s="3"/>
      <c r="AG817" s="4">
        <v>26.634497</v>
      </c>
      <c r="AH817" s="4">
        <v>27.48758</v>
      </c>
      <c r="AI817" s="7">
        <v>0.125</v>
      </c>
      <c r="AJ817" s="7">
        <v>204.88</v>
      </c>
      <c r="AK817" s="5">
        <v>-5.98</v>
      </c>
      <c r="AL817" s="14">
        <v>-0.5113541</v>
      </c>
      <c r="AM817" s="14"/>
    </row>
    <row r="818">
      <c r="A818" s="46" t="s">
        <v>852</v>
      </c>
      <c r="B818" s="14">
        <v>6.62366</v>
      </c>
      <c r="C818" s="13">
        <v>-0.0283</v>
      </c>
      <c r="D818" s="2">
        <v>-0.057528164</v>
      </c>
      <c r="E818" s="4">
        <v>-0.1284371</v>
      </c>
      <c r="F818" s="2">
        <v>0.14131026</v>
      </c>
      <c r="G818" s="2">
        <v>-0.21445803</v>
      </c>
      <c r="H818" s="5">
        <v>0.4191</v>
      </c>
      <c r="I818" s="2">
        <v>0.5831429</v>
      </c>
      <c r="J818" s="2"/>
      <c r="K818" s="14">
        <v>-0.2673</v>
      </c>
      <c r="L818" s="6">
        <v>13.096036</v>
      </c>
      <c r="M818" s="4">
        <v>-2.50206</v>
      </c>
      <c r="N818" s="2"/>
      <c r="O818" s="6">
        <v>2.5587</v>
      </c>
      <c r="P818" s="2"/>
      <c r="Q818" s="7">
        <v>0.24266</v>
      </c>
      <c r="R818" s="2">
        <v>0.036635336</v>
      </c>
      <c r="S818" s="4" t="s">
        <v>39</v>
      </c>
      <c r="T818" s="2">
        <v>0.09554874</v>
      </c>
      <c r="U818" s="4">
        <v>0.21531</v>
      </c>
      <c r="V818" s="14"/>
      <c r="W818" s="5">
        <v>-0.259</v>
      </c>
      <c r="X818" s="2">
        <v>-0.3473946</v>
      </c>
      <c r="Y818" s="2">
        <v>-0.11875142</v>
      </c>
      <c r="Z818" s="6"/>
      <c r="AA818" s="2" t="s">
        <v>39</v>
      </c>
      <c r="AB818" s="8">
        <v>12.322094</v>
      </c>
      <c r="AC818" s="8">
        <v>8.5053</v>
      </c>
      <c r="AD818" s="6">
        <v>-70.84344</v>
      </c>
      <c r="AE818" s="6">
        <v>-32.706116</v>
      </c>
      <c r="AF818" s="2"/>
      <c r="AG818" s="4">
        <v>81.617355</v>
      </c>
      <c r="AH818" s="4">
        <v>81.832664</v>
      </c>
      <c r="AI818" s="7">
        <v>4.34</v>
      </c>
      <c r="AJ818" s="7">
        <v>26.31</v>
      </c>
      <c r="AK818" s="2">
        <v>-1.15512</v>
      </c>
      <c r="AL818" s="2">
        <v>-0.4953957</v>
      </c>
      <c r="AM818" s="2"/>
    </row>
    <row r="819">
      <c r="A819" s="46" t="s">
        <v>853</v>
      </c>
      <c r="B819" s="2" t="s">
        <v>39</v>
      </c>
      <c r="C819" s="11" t="s">
        <v>39</v>
      </c>
      <c r="D819" s="2" t="s">
        <v>39</v>
      </c>
      <c r="E819" s="4" t="s">
        <v>39</v>
      </c>
      <c r="F819" s="2" t="s">
        <v>39</v>
      </c>
      <c r="G819" s="2" t="s">
        <v>39</v>
      </c>
      <c r="H819" s="2" t="s">
        <v>39</v>
      </c>
      <c r="I819" s="2" t="s">
        <v>39</v>
      </c>
      <c r="J819" s="2"/>
      <c r="K819" s="2" t="s">
        <v>39</v>
      </c>
      <c r="L819" s="6" t="s">
        <v>39</v>
      </c>
      <c r="M819" s="4" t="s">
        <v>39</v>
      </c>
      <c r="N819" s="2"/>
      <c r="O819" s="6" t="s">
        <v>39</v>
      </c>
      <c r="P819" s="2"/>
      <c r="Q819" s="7" t="s">
        <v>39</v>
      </c>
      <c r="R819" s="2" t="s">
        <v>39</v>
      </c>
      <c r="S819" s="4" t="s">
        <v>39</v>
      </c>
      <c r="T819" s="2" t="s">
        <v>39</v>
      </c>
      <c r="U819" s="4" t="s">
        <v>39</v>
      </c>
      <c r="V819" s="2"/>
      <c r="W819" s="2" t="s">
        <v>39</v>
      </c>
      <c r="X819" s="2" t="s">
        <v>39</v>
      </c>
      <c r="Y819" s="2" t="s">
        <v>39</v>
      </c>
      <c r="Z819" s="6" t="s">
        <v>39</v>
      </c>
      <c r="AA819" s="2" t="s">
        <v>39</v>
      </c>
      <c r="AB819" s="8" t="s">
        <v>39</v>
      </c>
      <c r="AC819" s="8" t="s">
        <v>39</v>
      </c>
      <c r="AD819" s="6" t="s">
        <v>39</v>
      </c>
      <c r="AE819" s="6" t="s">
        <v>39</v>
      </c>
      <c r="AF819" s="2"/>
      <c r="AG819" s="4" t="s">
        <v>39</v>
      </c>
      <c r="AH819" s="4" t="s">
        <v>39</v>
      </c>
      <c r="AI819" s="7" t="s">
        <v>39</v>
      </c>
      <c r="AJ819" s="7" t="s">
        <v>39</v>
      </c>
      <c r="AK819" s="2" t="s">
        <v>39</v>
      </c>
      <c r="AL819" s="2" t="s">
        <v>39</v>
      </c>
      <c r="AM819" s="2"/>
    </row>
    <row r="820">
      <c r="A820" s="46" t="s">
        <v>854</v>
      </c>
      <c r="B820" s="14">
        <v>22.09928</v>
      </c>
      <c r="C820" s="13">
        <v>-0.0841</v>
      </c>
      <c r="D820" s="3">
        <v>0.10162737</v>
      </c>
      <c r="E820" s="4">
        <v>-0.046849407</v>
      </c>
      <c r="F820" s="14">
        <v>-0.5730588</v>
      </c>
      <c r="G820" s="3">
        <v>-0.015079526</v>
      </c>
      <c r="H820" s="5">
        <v>0.6984</v>
      </c>
      <c r="I820" s="14">
        <v>0.8772838</v>
      </c>
      <c r="J820" s="14"/>
      <c r="K820" s="14">
        <v>-0.0928</v>
      </c>
      <c r="L820" s="6">
        <v>8.141076</v>
      </c>
      <c r="M820" s="4">
        <v>-3.63806</v>
      </c>
      <c r="N820" s="14"/>
      <c r="O820" s="6">
        <v>12.0</v>
      </c>
      <c r="P820" s="14"/>
      <c r="Q820" s="7">
        <v>2.238</v>
      </c>
      <c r="R820" s="14">
        <v>0.0</v>
      </c>
      <c r="S820" s="4">
        <v>2.23629</v>
      </c>
      <c r="T820" s="14">
        <v>0.12194735</v>
      </c>
      <c r="U820" s="4">
        <v>3.282</v>
      </c>
      <c r="V820" s="14"/>
      <c r="W820" s="5">
        <v>-0.1731</v>
      </c>
      <c r="X820" s="14">
        <v>-2.7810395</v>
      </c>
      <c r="Y820" s="14">
        <v>2.381431</v>
      </c>
      <c r="Z820" s="15"/>
      <c r="AB820" s="8">
        <v>0.41295427</v>
      </c>
      <c r="AC820" s="8">
        <v>8.3838</v>
      </c>
      <c r="AD820" s="6">
        <v>4.5753055</v>
      </c>
      <c r="AE820" s="6">
        <v>-3.410609</v>
      </c>
      <c r="AF820" s="3"/>
      <c r="AG820" s="4">
        <v>8.865359</v>
      </c>
      <c r="AH820" s="4">
        <v>12.408</v>
      </c>
      <c r="AI820" s="7">
        <v>0.135</v>
      </c>
      <c r="AJ820" s="7">
        <v>67.6</v>
      </c>
      <c r="AK820" s="5">
        <v>2.71195</v>
      </c>
      <c r="AL820" s="14">
        <v>-2.3873854</v>
      </c>
      <c r="AM820" s="14"/>
    </row>
    <row r="821">
      <c r="A821" s="46" t="s">
        <v>855</v>
      </c>
      <c r="B821" s="14">
        <v>294.798</v>
      </c>
      <c r="C821" s="13">
        <v>-0.1236</v>
      </c>
      <c r="D821" s="3">
        <v>0.12717457</v>
      </c>
      <c r="E821" s="4">
        <v>-0.10931607</v>
      </c>
      <c r="F821" s="14">
        <v>0.31886375</v>
      </c>
      <c r="G821" s="3">
        <v>-0.45261538</v>
      </c>
      <c r="H821" s="5">
        <v>0.6786</v>
      </c>
      <c r="I821" s="14">
        <v>0.4821539</v>
      </c>
      <c r="J821" s="14"/>
      <c r="K821" s="14">
        <v>-0.0643</v>
      </c>
      <c r="L821" s="6">
        <v>2.825997</v>
      </c>
      <c r="M821" s="4">
        <v>24.809</v>
      </c>
      <c r="N821" s="14"/>
      <c r="O821" s="6">
        <v>52.15235</v>
      </c>
      <c r="P821" s="14"/>
      <c r="Q821" s="7">
        <v>75.62</v>
      </c>
      <c r="R821" s="14">
        <v>0.25651464</v>
      </c>
      <c r="S821" s="4" t="s">
        <v>39</v>
      </c>
      <c r="T821" s="14">
        <v>0.54093015</v>
      </c>
      <c r="U821" s="4">
        <v>-227.908</v>
      </c>
      <c r="V821" s="14"/>
      <c r="W821" s="5">
        <v>-0.0139</v>
      </c>
      <c r="X821" s="14">
        <v>-0.056710925</v>
      </c>
      <c r="Y821" s="14">
        <v>-6.874052E-4</v>
      </c>
      <c r="Z821" s="15"/>
      <c r="AB821" s="8">
        <v>1.4843066</v>
      </c>
      <c r="AC821" s="8">
        <v>2.3152</v>
      </c>
      <c r="AD821" s="6">
        <v>-1612.7892</v>
      </c>
      <c r="AE821" s="6">
        <v>8.45107</v>
      </c>
      <c r="AF821" s="3"/>
      <c r="AG821" s="4">
        <v>438.3371</v>
      </c>
      <c r="AH821" s="4">
        <v>209.6626</v>
      </c>
      <c r="AI821" s="7">
        <v>4.46</v>
      </c>
      <c r="AJ821" s="7">
        <v>98.11</v>
      </c>
      <c r="AK821" s="5">
        <v>-0.13</v>
      </c>
      <c r="AL821" s="14">
        <v>-0.9856099</v>
      </c>
      <c r="AM821" s="14"/>
    </row>
    <row r="822">
      <c r="A822" s="46" t="s">
        <v>856</v>
      </c>
      <c r="B822" s="2" t="s">
        <v>39</v>
      </c>
      <c r="C822" s="11" t="s">
        <v>39</v>
      </c>
      <c r="D822" s="2" t="s">
        <v>39</v>
      </c>
      <c r="E822" s="4" t="s">
        <v>39</v>
      </c>
      <c r="F822" s="2" t="s">
        <v>39</v>
      </c>
      <c r="G822" s="2" t="s">
        <v>39</v>
      </c>
      <c r="H822" s="2" t="s">
        <v>39</v>
      </c>
      <c r="I822" s="2" t="s">
        <v>39</v>
      </c>
      <c r="J822" s="2"/>
      <c r="K822" s="2" t="s">
        <v>39</v>
      </c>
      <c r="L822" s="6" t="s">
        <v>39</v>
      </c>
      <c r="M822" s="4" t="s">
        <v>39</v>
      </c>
      <c r="N822" s="2"/>
      <c r="O822" s="6" t="s">
        <v>39</v>
      </c>
      <c r="P822" s="2"/>
      <c r="Q822" s="7" t="s">
        <v>39</v>
      </c>
      <c r="R822" s="2" t="s">
        <v>39</v>
      </c>
      <c r="S822" s="4" t="s">
        <v>39</v>
      </c>
      <c r="T822" s="2" t="s">
        <v>39</v>
      </c>
      <c r="U822" s="4" t="s">
        <v>39</v>
      </c>
      <c r="V822" s="2"/>
      <c r="W822" s="2" t="s">
        <v>39</v>
      </c>
      <c r="X822" s="2" t="s">
        <v>39</v>
      </c>
      <c r="Y822" s="2" t="s">
        <v>39</v>
      </c>
      <c r="Z822" s="6" t="s">
        <v>39</v>
      </c>
      <c r="AA822" s="2" t="s">
        <v>39</v>
      </c>
      <c r="AB822" s="8" t="s">
        <v>39</v>
      </c>
      <c r="AC822" s="8" t="s">
        <v>39</v>
      </c>
      <c r="AD822" s="6" t="s">
        <v>39</v>
      </c>
      <c r="AE822" s="6" t="s">
        <v>39</v>
      </c>
      <c r="AF822" s="2"/>
      <c r="AG822" s="4" t="s">
        <v>39</v>
      </c>
      <c r="AH822" s="4" t="s">
        <v>39</v>
      </c>
      <c r="AI822" s="7">
        <v>17.983</v>
      </c>
      <c r="AJ822" s="7" t="s">
        <v>39</v>
      </c>
      <c r="AK822" s="2" t="s">
        <v>39</v>
      </c>
      <c r="AL822" s="2" t="s">
        <v>39</v>
      </c>
      <c r="AM822" s="2"/>
    </row>
    <row r="823">
      <c r="A823" s="46" t="s">
        <v>857</v>
      </c>
      <c r="B823" s="14">
        <v>226.365</v>
      </c>
      <c r="C823" s="13">
        <v>0.2965</v>
      </c>
      <c r="D823" s="3">
        <v>0.11117973</v>
      </c>
      <c r="E823" s="4">
        <v>0.092281654</v>
      </c>
      <c r="F823" s="14">
        <v>0.1458596</v>
      </c>
      <c r="G823" s="3">
        <v>0.4068333</v>
      </c>
      <c r="H823" s="5">
        <v>0.2187</v>
      </c>
      <c r="I823" s="14">
        <v>0.14189032</v>
      </c>
      <c r="J823" s="14"/>
      <c r="K823" s="14">
        <v>0.1016</v>
      </c>
      <c r="L823" s="6">
        <v>-0.11354413</v>
      </c>
      <c r="M823" s="4">
        <v>42.319</v>
      </c>
      <c r="N823" s="14"/>
      <c r="O823" s="6">
        <v>64.7361</v>
      </c>
      <c r="P823" s="14"/>
      <c r="Q823" s="7" t="s">
        <v>39</v>
      </c>
      <c r="R823" s="14">
        <v>0.0</v>
      </c>
      <c r="S823" s="4" t="s">
        <v>39</v>
      </c>
      <c r="T823" s="14">
        <v>0.3251475</v>
      </c>
      <c r="U823" s="4">
        <v>-22.246</v>
      </c>
      <c r="V823" s="14"/>
      <c r="W823" s="5">
        <v>0.0486</v>
      </c>
      <c r="X823" s="14">
        <v>0.1463991</v>
      </c>
      <c r="Y823" s="14">
        <v>0.34137413</v>
      </c>
      <c r="Z823" s="6">
        <v>5.743287</v>
      </c>
      <c r="AA823" s="2" t="s">
        <v>39</v>
      </c>
      <c r="AB823" s="8">
        <v>0.41498113</v>
      </c>
      <c r="AC823" s="8">
        <v>0.9122</v>
      </c>
      <c r="AD823" s="6">
        <v>1.8797346</v>
      </c>
      <c r="AE823" s="6">
        <v>1.6940665</v>
      </c>
      <c r="AF823" s="3"/>
      <c r="AG823" s="4">
        <v>101.912766</v>
      </c>
      <c r="AH823" s="4">
        <v>71.6912</v>
      </c>
      <c r="AI823" s="7">
        <v>0.53</v>
      </c>
      <c r="AJ823" s="7">
        <v>177.24</v>
      </c>
      <c r="AK823" s="5">
        <v>38.139</v>
      </c>
      <c r="AL823" s="14">
        <v>0.106472485</v>
      </c>
      <c r="AM823" s="14"/>
    </row>
    <row r="824">
      <c r="A824" s="46" t="s">
        <v>858</v>
      </c>
      <c r="B824" s="14">
        <v>902.696</v>
      </c>
      <c r="C824" s="13">
        <v>0.1249</v>
      </c>
      <c r="D824" s="3">
        <v>0.010869445</v>
      </c>
      <c r="E824" s="4">
        <v>0.368914</v>
      </c>
      <c r="F824" s="14">
        <v>1.2499675</v>
      </c>
      <c r="G824" s="3">
        <v>0.10404725</v>
      </c>
      <c r="H824" s="5">
        <v>0.2652</v>
      </c>
      <c r="I824" s="14">
        <v>0.2242981</v>
      </c>
      <c r="J824" s="14"/>
      <c r="K824" s="14">
        <v>0.0233</v>
      </c>
      <c r="L824" s="6">
        <v>10.635564</v>
      </c>
      <c r="M824" s="4">
        <v>8.144</v>
      </c>
      <c r="N824" s="14"/>
      <c r="O824" s="6">
        <v>52.15235</v>
      </c>
      <c r="P824" s="14"/>
      <c r="Q824" s="7" t="s">
        <v>39</v>
      </c>
      <c r="R824" s="14">
        <v>0.0</v>
      </c>
      <c r="S824" s="4" t="s">
        <v>39</v>
      </c>
      <c r="T824" s="14">
        <v>0.05375679</v>
      </c>
      <c r="U824" s="4">
        <v>-1.691</v>
      </c>
      <c r="V824" s="14"/>
      <c r="W824" s="5">
        <v>0.0431</v>
      </c>
      <c r="X824" s="14">
        <v>0.07650343</v>
      </c>
      <c r="Y824" s="14">
        <v>0.22612116</v>
      </c>
      <c r="Z824" s="6">
        <v>18.242733</v>
      </c>
      <c r="AA824" s="14">
        <v>21.993464</v>
      </c>
      <c r="AB824" s="8">
        <v>0.3494367</v>
      </c>
      <c r="AC824" s="8">
        <v>1.3819</v>
      </c>
      <c r="AD824" s="6">
        <v>6.138965</v>
      </c>
      <c r="AE824" s="6">
        <v>38.52457</v>
      </c>
      <c r="AF824" s="3"/>
      <c r="AG824" s="4">
        <v>312.33304</v>
      </c>
      <c r="AH824" s="4">
        <v>313.7441</v>
      </c>
      <c r="AI824" s="7">
        <v>6.73</v>
      </c>
      <c r="AJ824" s="7">
        <v>46.87</v>
      </c>
      <c r="AK824" s="5">
        <v>51.107</v>
      </c>
      <c r="AL824" s="14">
        <v>0.34308314</v>
      </c>
      <c r="AM824" s="14"/>
    </row>
    <row r="825">
      <c r="A825" s="46" t="s">
        <v>859</v>
      </c>
      <c r="B825" s="14">
        <v>0.07899</v>
      </c>
      <c r="C825" s="13">
        <v>-0.4854</v>
      </c>
      <c r="D825" s="3">
        <v>-0.23193145</v>
      </c>
      <c r="E825" s="4">
        <v>-0.04621437</v>
      </c>
      <c r="F825" s="14">
        <v>0.41888213</v>
      </c>
      <c r="G825" s="3">
        <v>0.121778816</v>
      </c>
      <c r="H825" s="5">
        <v>-16.4295</v>
      </c>
      <c r="I825" s="14">
        <v>39.48753</v>
      </c>
      <c r="J825" s="14"/>
      <c r="K825" s="14">
        <v>-55.6158</v>
      </c>
      <c r="L825" s="6">
        <v>-1.084114</v>
      </c>
      <c r="M825" s="4">
        <v>-4.07873</v>
      </c>
      <c r="N825" s="14"/>
      <c r="O825" s="6">
        <v>-8.8</v>
      </c>
      <c r="P825" s="14"/>
      <c r="Q825" s="7" t="s">
        <v>39</v>
      </c>
      <c r="R825" s="14">
        <v>0.0</v>
      </c>
      <c r="S825" s="4">
        <v>0.49059</v>
      </c>
      <c r="T825" s="14">
        <v>0.4185243</v>
      </c>
      <c r="U825" s="4">
        <v>1.89696</v>
      </c>
      <c r="V825" s="14"/>
      <c r="W825" s="5">
        <v>-1.8931</v>
      </c>
      <c r="X825" s="14">
        <v>3.0962892</v>
      </c>
      <c r="Y825" s="14">
        <v>2.6748495</v>
      </c>
      <c r="Z825" s="15"/>
      <c r="AB825" s="8">
        <v>430.30765</v>
      </c>
      <c r="AC825" s="8">
        <v>170.4609</v>
      </c>
      <c r="AD825" s="6">
        <v>-8.726992</v>
      </c>
      <c r="AE825" s="6">
        <v>-8.798562</v>
      </c>
      <c r="AF825" s="3"/>
      <c r="AG825" s="4">
        <v>35.652042</v>
      </c>
      <c r="AH825" s="4">
        <v>35.88696</v>
      </c>
      <c r="AI825" s="7">
        <v>0.31</v>
      </c>
      <c r="AJ825" s="7">
        <v>103.0</v>
      </c>
      <c r="AK825" s="5">
        <v>-4.11218</v>
      </c>
      <c r="AL825" s="14">
        <v>0.5521643</v>
      </c>
      <c r="AM825" s="14"/>
    </row>
    <row r="826">
      <c r="A826" s="46" t="s">
        <v>860</v>
      </c>
      <c r="B826" s="14">
        <v>103.23</v>
      </c>
      <c r="C826" s="13">
        <v>-0.0537</v>
      </c>
      <c r="D826" s="3">
        <v>0.4170911</v>
      </c>
      <c r="E826" s="4">
        <v>-0.004618865</v>
      </c>
      <c r="F826" s="14">
        <v>-1.4036782</v>
      </c>
      <c r="G826" s="3">
        <v>6.298901E-4</v>
      </c>
      <c r="H826" s="5">
        <v>0.3331</v>
      </c>
      <c r="I826" s="14">
        <v>0.23905842</v>
      </c>
      <c r="J826" s="14"/>
      <c r="K826" s="14">
        <v>0.0185</v>
      </c>
      <c r="L826" s="6">
        <v>10.7184105</v>
      </c>
      <c r="M826" s="4">
        <v>0.745</v>
      </c>
      <c r="N826" s="14"/>
      <c r="O826" s="6">
        <v>9.2121</v>
      </c>
      <c r="P826" s="14"/>
      <c r="Q826" s="7">
        <v>1.51448</v>
      </c>
      <c r="R826" s="14">
        <v>0.0</v>
      </c>
      <c r="S826" s="4">
        <v>9.683</v>
      </c>
      <c r="T826" s="14">
        <v>0.1287188</v>
      </c>
      <c r="U826" s="4">
        <v>-3.421</v>
      </c>
      <c r="V826" s="14"/>
      <c r="W826" s="5">
        <v>-0.0116</v>
      </c>
      <c r="X826" s="14">
        <v>-0.017542457</v>
      </c>
      <c r="Y826" s="14">
        <v>0.12371629</v>
      </c>
      <c r="Z826" s="15"/>
      <c r="AA826" s="14">
        <v>19.417477</v>
      </c>
      <c r="AB826" s="8">
        <v>0.8470541</v>
      </c>
      <c r="AC826" s="8">
        <v>1.7281</v>
      </c>
      <c r="AD826" s="6">
        <v>13.569186</v>
      </c>
      <c r="AE826" s="6">
        <v>112.77906</v>
      </c>
      <c r="AF826" s="3"/>
      <c r="AG826" s="4">
        <v>84.58942</v>
      </c>
      <c r="AH826" s="4">
        <v>84.0204</v>
      </c>
      <c r="AI826" s="7">
        <v>0.45</v>
      </c>
      <c r="AJ826" s="7">
        <v>190.09</v>
      </c>
      <c r="AK826" s="5">
        <v>6.192</v>
      </c>
      <c r="AL826" s="14">
        <v>-0.30152285</v>
      </c>
      <c r="AM826" s="14"/>
    </row>
    <row r="827">
      <c r="A827" s="46" t="s">
        <v>861</v>
      </c>
      <c r="B827" s="14">
        <v>49.158</v>
      </c>
      <c r="C827" s="13">
        <v>0.6287</v>
      </c>
      <c r="D827" s="3">
        <v>0.18896154</v>
      </c>
      <c r="E827" s="4">
        <v>-3.4885223</v>
      </c>
      <c r="F827" s="14">
        <v>-0.3349774</v>
      </c>
      <c r="G827" s="3">
        <v>0.22220246</v>
      </c>
      <c r="H827" s="5">
        <v>-0.0183</v>
      </c>
      <c r="I827" s="14">
        <v>0.9192603</v>
      </c>
      <c r="J827" s="14"/>
      <c r="K827" s="14">
        <v>-1.2445</v>
      </c>
      <c r="L827" s="6">
        <v>-0.3739539</v>
      </c>
      <c r="M827" s="4">
        <v>-0.31061</v>
      </c>
      <c r="N827" s="14"/>
      <c r="O827" s="6">
        <v>1.0283</v>
      </c>
      <c r="P827" s="14"/>
      <c r="Q827" s="7">
        <v>10.181</v>
      </c>
      <c r="R827" s="14">
        <v>0.2071077</v>
      </c>
      <c r="S827" s="4">
        <v>0.36332</v>
      </c>
      <c r="T827" s="14">
        <v>0.12611423</v>
      </c>
      <c r="U827" s="4">
        <v>-0.36332</v>
      </c>
      <c r="V827" s="14"/>
      <c r="W827" s="5">
        <v>-0.8265</v>
      </c>
      <c r="X827" s="14">
        <v>-2.4189217</v>
      </c>
      <c r="Y827" s="14">
        <v>-2.4815958</v>
      </c>
      <c r="Z827" s="15"/>
      <c r="AB827" s="8">
        <v>7.677804</v>
      </c>
      <c r="AC827" s="8">
        <v>13.9283</v>
      </c>
      <c r="AD827" s="6">
        <v>-5.0385804</v>
      </c>
      <c r="AE827" s="6">
        <v>-1213.9409</v>
      </c>
      <c r="AF827" s="3"/>
      <c r="AG827" s="4">
        <v>432.2546</v>
      </c>
      <c r="AH827" s="4">
        <v>377.0622</v>
      </c>
      <c r="AI827" s="7">
        <v>18.05</v>
      </c>
      <c r="AJ827" s="7">
        <v>20.91</v>
      </c>
      <c r="AK827" s="14">
        <v>-74.835</v>
      </c>
      <c r="AL827" s="14">
        <v>-0.2245801</v>
      </c>
      <c r="AM827" s="14"/>
    </row>
    <row r="828">
      <c r="A828" s="46" t="s">
        <v>862</v>
      </c>
      <c r="B828" s="2" t="s">
        <v>39</v>
      </c>
      <c r="C828" s="11" t="s">
        <v>39</v>
      </c>
      <c r="D828" s="2" t="s">
        <v>39</v>
      </c>
      <c r="E828" s="4" t="s">
        <v>39</v>
      </c>
      <c r="F828" s="2" t="s">
        <v>39</v>
      </c>
      <c r="G828" s="2" t="s">
        <v>39</v>
      </c>
      <c r="H828" s="2" t="s">
        <v>39</v>
      </c>
      <c r="I828" s="2" t="s">
        <v>39</v>
      </c>
      <c r="J828" s="2"/>
      <c r="K828" s="2" t="s">
        <v>39</v>
      </c>
      <c r="L828" s="6" t="s">
        <v>39</v>
      </c>
      <c r="M828" s="4" t="s">
        <v>39</v>
      </c>
      <c r="N828" s="2"/>
      <c r="O828" s="6" t="s">
        <v>39</v>
      </c>
      <c r="P828" s="2"/>
      <c r="Q828" s="7" t="s">
        <v>39</v>
      </c>
      <c r="R828" s="2" t="s">
        <v>39</v>
      </c>
      <c r="S828" s="4" t="s">
        <v>39</v>
      </c>
      <c r="T828" s="2" t="s">
        <v>39</v>
      </c>
      <c r="U828" s="4" t="s">
        <v>39</v>
      </c>
      <c r="V828" s="2"/>
      <c r="W828" s="2" t="s">
        <v>39</v>
      </c>
      <c r="X828" s="2" t="s">
        <v>39</v>
      </c>
      <c r="Y828" s="2" t="s">
        <v>39</v>
      </c>
      <c r="Z828" s="6" t="s">
        <v>39</v>
      </c>
      <c r="AA828" s="2" t="s">
        <v>39</v>
      </c>
      <c r="AB828" s="8" t="s">
        <v>39</v>
      </c>
      <c r="AC828" s="8" t="s">
        <v>39</v>
      </c>
      <c r="AD828" s="6" t="s">
        <v>39</v>
      </c>
      <c r="AE828" s="6" t="s">
        <v>39</v>
      </c>
      <c r="AF828" s="2"/>
      <c r="AG828" s="4" t="s">
        <v>39</v>
      </c>
      <c r="AH828" s="4" t="s">
        <v>39</v>
      </c>
      <c r="AI828" s="7" t="s">
        <v>39</v>
      </c>
      <c r="AJ828" s="7" t="s">
        <v>39</v>
      </c>
      <c r="AK828" s="2" t="s">
        <v>39</v>
      </c>
      <c r="AL828" s="2" t="s">
        <v>39</v>
      </c>
      <c r="AM828" s="2"/>
    </row>
    <row r="829">
      <c r="A829" s="46" t="s">
        <v>863</v>
      </c>
      <c r="B829" s="14">
        <v>1356.78</v>
      </c>
      <c r="C829" s="13">
        <v>0.5287</v>
      </c>
      <c r="D829" s="3">
        <v>0.2526832</v>
      </c>
      <c r="E829" s="4">
        <v>2.3776462</v>
      </c>
      <c r="F829" s="14">
        <v>1.7760767</v>
      </c>
      <c r="G829" s="3">
        <v>-1.9394764</v>
      </c>
      <c r="H829" s="5">
        <v>0.6971</v>
      </c>
      <c r="I829" s="14">
        <v>0.6049824</v>
      </c>
      <c r="J829" s="14"/>
      <c r="K829" s="14">
        <v>0.0424</v>
      </c>
      <c r="L829" s="6">
        <v>2.4402554</v>
      </c>
      <c r="M829" s="4">
        <v>33.557</v>
      </c>
      <c r="N829" s="14"/>
      <c r="O829" s="6">
        <v>942.5252</v>
      </c>
      <c r="P829" s="14"/>
      <c r="Q829" s="7" t="s">
        <v>39</v>
      </c>
      <c r="R829" s="14">
        <v>0.0</v>
      </c>
      <c r="S829" s="4">
        <v>46.3</v>
      </c>
      <c r="T829" s="14">
        <v>0.09774119</v>
      </c>
      <c r="U829" s="4">
        <v>44.1</v>
      </c>
      <c r="V829" s="14"/>
      <c r="W829" s="5">
        <v>0.067</v>
      </c>
      <c r="X829" s="14">
        <v>0.15977176</v>
      </c>
      <c r="Y829" s="14">
        <v>0.66354036</v>
      </c>
      <c r="Z829" s="6">
        <v>19.010399</v>
      </c>
      <c r="AB829" s="8">
        <v>0.4217574</v>
      </c>
      <c r="AC829" s="8">
        <v>3.0376</v>
      </c>
      <c r="AD829" s="6">
        <v>4.930222</v>
      </c>
      <c r="AE829" s="6">
        <v>18.36672</v>
      </c>
      <c r="AF829" s="3"/>
      <c r="AG829" s="4">
        <v>602.6607</v>
      </c>
      <c r="AH829" s="4">
        <v>616.332</v>
      </c>
      <c r="AI829" s="7">
        <v>45.0</v>
      </c>
      <c r="AJ829" s="7">
        <v>12.66</v>
      </c>
      <c r="AK829" s="14">
        <v>125.011</v>
      </c>
      <c r="AL829" s="14">
        <v>0.6897717</v>
      </c>
      <c r="AM829" s="14"/>
    </row>
    <row r="830">
      <c r="A830" s="46" t="s">
        <v>864</v>
      </c>
      <c r="B830" s="14">
        <v>108.46747</v>
      </c>
      <c r="C830" s="13">
        <v>0.1279</v>
      </c>
      <c r="D830" s="3">
        <v>0.070138596</v>
      </c>
      <c r="E830" s="4">
        <v>0.042269524</v>
      </c>
      <c r="F830" s="14">
        <v>-1.2322526</v>
      </c>
      <c r="G830" s="3">
        <v>-0.4302288</v>
      </c>
      <c r="H830" s="5">
        <v>0.4986</v>
      </c>
      <c r="I830" s="14">
        <v>0.38776445</v>
      </c>
      <c r="J830" s="14"/>
      <c r="K830" s="14">
        <v>-0.0014</v>
      </c>
      <c r="L830" s="6">
        <v>-6.7321167</v>
      </c>
      <c r="M830" s="4">
        <v>1.13917</v>
      </c>
      <c r="N830" s="14"/>
      <c r="O830" s="6">
        <v>213.1464</v>
      </c>
      <c r="P830" s="14"/>
      <c r="Q830" s="7" t="s">
        <v>39</v>
      </c>
      <c r="R830" s="14">
        <v>0.0</v>
      </c>
      <c r="S830" s="4" t="s">
        <v>39</v>
      </c>
      <c r="T830" s="14">
        <v>0.1525096</v>
      </c>
      <c r="U830" s="4">
        <v>-25.17918</v>
      </c>
      <c r="V830" s="14"/>
      <c r="W830" s="5">
        <v>0.0027</v>
      </c>
      <c r="X830" s="14">
        <v>0.0096030105</v>
      </c>
      <c r="Y830" s="14">
        <v>0.076249845</v>
      </c>
      <c r="Z830" s="6">
        <v>429.3874</v>
      </c>
      <c r="AA830" s="14">
        <v>1866.3367</v>
      </c>
      <c r="AB830" s="8">
        <v>1.756986</v>
      </c>
      <c r="AC830" s="8">
        <v>4.1234</v>
      </c>
      <c r="AD830" s="6">
        <v>46.932777</v>
      </c>
      <c r="AE830" s="6">
        <v>145.18974</v>
      </c>
      <c r="AF830" s="3"/>
      <c r="AG830" s="4">
        <v>192.15</v>
      </c>
      <c r="AH830" s="4">
        <v>165.3958</v>
      </c>
      <c r="AI830" s="7">
        <v>18.15</v>
      </c>
      <c r="AJ830" s="7">
        <v>10.5</v>
      </c>
      <c r="AK830" s="14">
        <v>3.5241</v>
      </c>
      <c r="AL830" s="14">
        <v>0.19786674</v>
      </c>
      <c r="AM830" s="14"/>
    </row>
    <row r="831">
      <c r="A831" s="46" t="s">
        <v>865</v>
      </c>
      <c r="B831" s="14">
        <v>30.407</v>
      </c>
      <c r="C831" s="13">
        <v>0.5504</v>
      </c>
      <c r="D831" s="3">
        <v>0.7380122</v>
      </c>
      <c r="E831" s="4">
        <v>3.017572</v>
      </c>
      <c r="F831" s="14">
        <v>0.49604014</v>
      </c>
      <c r="G831" s="3">
        <v>0.7817985</v>
      </c>
      <c r="H831" s="5">
        <v>0.9924</v>
      </c>
      <c r="I831" s="14">
        <v>0.052948333</v>
      </c>
      <c r="J831" s="2"/>
      <c r="K831" s="14">
        <v>0.9572</v>
      </c>
      <c r="L831" s="6">
        <v>0.93417567</v>
      </c>
      <c r="M831" s="4">
        <v>4.768</v>
      </c>
      <c r="N831" s="14"/>
      <c r="O831" s="6">
        <v>52.15235</v>
      </c>
      <c r="P831" s="2"/>
      <c r="Q831" s="7" t="s">
        <v>39</v>
      </c>
      <c r="R831" s="14">
        <v>0.0</v>
      </c>
      <c r="S831" s="4" t="s">
        <v>39</v>
      </c>
      <c r="T831" s="14">
        <v>0.09657041</v>
      </c>
      <c r="U831" s="4">
        <v>-8.698</v>
      </c>
      <c r="V831" s="14"/>
      <c r="W831" s="5">
        <v>0.3284</v>
      </c>
      <c r="X831" s="14">
        <v>0.31954125</v>
      </c>
      <c r="Y831" s="2" t="s">
        <v>39</v>
      </c>
      <c r="Z831" s="6">
        <v>3.6121757</v>
      </c>
      <c r="AB831" s="8">
        <v>3.366034</v>
      </c>
      <c r="AC831" s="8">
        <v>1.1539</v>
      </c>
      <c r="AD831" s="15"/>
      <c r="AE831" s="6">
        <v>19.641989</v>
      </c>
      <c r="AF831" s="3"/>
      <c r="AG831" s="4">
        <v>103.257</v>
      </c>
      <c r="AH831" s="4">
        <v>93.653</v>
      </c>
      <c r="AI831" s="7">
        <v>10.95</v>
      </c>
      <c r="AJ831" s="7">
        <v>9.39</v>
      </c>
      <c r="AK831" s="2" t="s">
        <v>39</v>
      </c>
      <c r="AL831" s="2" t="s">
        <v>39</v>
      </c>
      <c r="AM831" s="2"/>
    </row>
    <row r="832">
      <c r="A832" s="46" t="s">
        <v>866</v>
      </c>
      <c r="B832" s="14">
        <v>13.414</v>
      </c>
      <c r="C832" s="13">
        <v>0.1301</v>
      </c>
      <c r="D832" s="3">
        <v>0.19346505</v>
      </c>
      <c r="E832" s="4">
        <v>-0.02578375</v>
      </c>
      <c r="F832" s="14">
        <v>-5.769231</v>
      </c>
      <c r="G832" s="3">
        <v>-0.5996219</v>
      </c>
      <c r="H832" s="5">
        <v>0.4916</v>
      </c>
      <c r="I832" s="14">
        <v>0.45929626</v>
      </c>
      <c r="J832" s="14"/>
      <c r="K832" s="14">
        <v>-0.0417</v>
      </c>
      <c r="L832" s="6">
        <v>-17.91995</v>
      </c>
      <c r="M832" s="4">
        <v>-0.677</v>
      </c>
      <c r="N832" s="14"/>
      <c r="O832" s="6">
        <v>3.6765</v>
      </c>
      <c r="P832" s="14"/>
      <c r="Q832" s="7" t="s">
        <v>39</v>
      </c>
      <c r="R832" s="14">
        <v>0.0</v>
      </c>
      <c r="S832" s="4">
        <v>3.252</v>
      </c>
      <c r="T832" s="14">
        <v>0.35767707</v>
      </c>
      <c r="U832" s="4">
        <v>-1.067</v>
      </c>
      <c r="V832" s="14"/>
      <c r="W832" s="5">
        <v>-0.0901</v>
      </c>
      <c r="X832" s="14">
        <v>-0.18618618</v>
      </c>
      <c r="Y832" s="14">
        <v>0.0947101</v>
      </c>
      <c r="Z832" s="15"/>
      <c r="AB832" s="8">
        <v>0.5243402</v>
      </c>
      <c r="AC832" s="8">
        <v>1.5526</v>
      </c>
      <c r="AD832" s="6">
        <v>14.552439</v>
      </c>
      <c r="AE832" s="6">
        <v>-8.813147</v>
      </c>
      <c r="AF832" s="3"/>
      <c r="AG832" s="4">
        <v>7.346519</v>
      </c>
      <c r="AH832" s="4">
        <v>5.9665</v>
      </c>
      <c r="AI832" s="7">
        <v>0.225</v>
      </c>
      <c r="AJ832" s="7">
        <v>31.26</v>
      </c>
      <c r="AK832" s="14">
        <v>0.41</v>
      </c>
      <c r="AL832" s="14">
        <v>-0.76176643</v>
      </c>
      <c r="AM832" s="14"/>
    </row>
    <row r="833">
      <c r="A833" s="46" t="s">
        <v>867</v>
      </c>
      <c r="B833" s="14">
        <v>76.79267</v>
      </c>
      <c r="C833" s="13">
        <v>0.1951</v>
      </c>
      <c r="D833" s="3">
        <v>0.48433715</v>
      </c>
      <c r="E833" s="4">
        <v>0.024139998</v>
      </c>
      <c r="F833" s="14">
        <v>10.481963</v>
      </c>
      <c r="G833" s="3">
        <v>-0.16022727</v>
      </c>
      <c r="H833" s="5">
        <v>0.375</v>
      </c>
      <c r="I833" s="14">
        <v>0.1855302</v>
      </c>
      <c r="J833" s="14"/>
      <c r="K833" s="14">
        <v>0.2763</v>
      </c>
      <c r="L833" s="6">
        <v>2.9172597</v>
      </c>
      <c r="M833" s="4">
        <v>-8.99226</v>
      </c>
      <c r="N833" s="14"/>
      <c r="O833" s="6">
        <v>1425.5183</v>
      </c>
      <c r="P833" s="14"/>
      <c r="Q833" s="7" t="s">
        <v>39</v>
      </c>
      <c r="R833" s="14">
        <v>0.0</v>
      </c>
      <c r="S833" s="4">
        <v>6.37054</v>
      </c>
      <c r="T833" s="14">
        <v>0.0680001</v>
      </c>
      <c r="U833" s="4">
        <v>-6.17622</v>
      </c>
      <c r="V833" s="14"/>
      <c r="W833" s="5">
        <v>0.0771</v>
      </c>
      <c r="X833" s="14">
        <v>0.119214855</v>
      </c>
      <c r="Y833" s="14">
        <v>0.7320529</v>
      </c>
      <c r="Z833" s="6">
        <v>7.1602488</v>
      </c>
      <c r="AA833" s="14">
        <v>1.6260694</v>
      </c>
      <c r="AB833" s="8">
        <v>0.6434263</v>
      </c>
      <c r="AC833" s="8">
        <v>0.8718</v>
      </c>
      <c r="AD833" s="6">
        <v>1.0202935</v>
      </c>
      <c r="AE833" s="6">
        <v>-4.807937</v>
      </c>
      <c r="AF833" s="3"/>
      <c r="AG833" s="4">
        <v>71.46609</v>
      </c>
      <c r="AH833" s="4">
        <v>60.03072</v>
      </c>
      <c r="AI833" s="7">
        <v>0.25</v>
      </c>
      <c r="AJ833" s="7">
        <v>285.86</v>
      </c>
      <c r="AK833" s="14">
        <v>42.37432</v>
      </c>
      <c r="AL833" s="14">
        <v>0.57403237</v>
      </c>
      <c r="AM833" s="14"/>
    </row>
    <row r="834">
      <c r="A834" s="46" t="s">
        <v>868</v>
      </c>
      <c r="B834" s="14">
        <v>35196.0</v>
      </c>
      <c r="C834" s="13">
        <v>0.3195</v>
      </c>
      <c r="D834" s="3">
        <v>0.3518478</v>
      </c>
      <c r="E834" s="4">
        <v>48.533905</v>
      </c>
      <c r="F834" s="14">
        <v>-0.4145173</v>
      </c>
      <c r="G834" s="3">
        <v>-0.08320102</v>
      </c>
      <c r="H834" s="5">
        <v>0.6341</v>
      </c>
      <c r="I834" s="14">
        <v>0.5892147</v>
      </c>
      <c r="J834" s="14"/>
      <c r="K834" s="14">
        <v>0.0711</v>
      </c>
      <c r="L834" s="6">
        <v>-1.4293325</v>
      </c>
      <c r="M834" s="4">
        <v>0.0</v>
      </c>
      <c r="N834" s="14"/>
      <c r="O834" s="6">
        <v>32.0722</v>
      </c>
      <c r="P834" s="14"/>
      <c r="Q834" s="7" t="s">
        <v>39</v>
      </c>
      <c r="R834" s="14">
        <v>0.0</v>
      </c>
      <c r="S834" s="4" t="s">
        <v>39</v>
      </c>
      <c r="T834" s="14">
        <v>0.24427481</v>
      </c>
      <c r="U834" s="4">
        <v>6600.0</v>
      </c>
      <c r="V834" s="14"/>
      <c r="W834" s="5">
        <v>0.0344</v>
      </c>
      <c r="X834" s="14">
        <v>0.097472705</v>
      </c>
      <c r="Y834" s="14">
        <v>0.14323395</v>
      </c>
      <c r="Z834" s="6">
        <v>49.243927</v>
      </c>
      <c r="AA834" s="14">
        <v>40.25052</v>
      </c>
      <c r="AB834" s="8">
        <v>2.2232242</v>
      </c>
      <c r="AC834" s="8">
        <v>4.7993</v>
      </c>
      <c r="AD834" s="6">
        <v>36.33773</v>
      </c>
      <c r="AE834" s="15"/>
      <c r="AF834" s="3"/>
      <c r="AG834" s="4">
        <v>75946.59</v>
      </c>
      <c r="AH834" s="4">
        <v>84848.6</v>
      </c>
      <c r="AI834" s="7">
        <v>2497.0</v>
      </c>
      <c r="AJ834" s="7">
        <v>32.74</v>
      </c>
      <c r="AK834" s="14">
        <v>2335.0</v>
      </c>
      <c r="AL834" s="14">
        <v>-0.55096155</v>
      </c>
      <c r="AM834" s="14"/>
    </row>
    <row r="835">
      <c r="A835" s="46" t="s">
        <v>869</v>
      </c>
      <c r="B835" s="2" t="s">
        <v>39</v>
      </c>
      <c r="C835" s="11" t="s">
        <v>39</v>
      </c>
      <c r="D835" s="2" t="s">
        <v>39</v>
      </c>
      <c r="E835" s="4" t="s">
        <v>39</v>
      </c>
      <c r="F835" s="2" t="s">
        <v>39</v>
      </c>
      <c r="G835" s="2" t="s">
        <v>39</v>
      </c>
      <c r="H835" s="2" t="s">
        <v>39</v>
      </c>
      <c r="I835" s="2" t="s">
        <v>39</v>
      </c>
      <c r="J835" s="2"/>
      <c r="K835" s="2" t="s">
        <v>39</v>
      </c>
      <c r="L835" s="6" t="s">
        <v>39</v>
      </c>
      <c r="M835" s="4" t="s">
        <v>39</v>
      </c>
      <c r="N835" s="2"/>
      <c r="O835" s="6" t="s">
        <v>39</v>
      </c>
      <c r="P835" s="2"/>
      <c r="Q835" s="7" t="s">
        <v>39</v>
      </c>
      <c r="R835" s="2" t="s">
        <v>39</v>
      </c>
      <c r="S835" s="4" t="s">
        <v>39</v>
      </c>
      <c r="T835" s="2" t="s">
        <v>39</v>
      </c>
      <c r="U835" s="4" t="s">
        <v>39</v>
      </c>
      <c r="V835" s="2"/>
      <c r="W835" s="2" t="s">
        <v>39</v>
      </c>
      <c r="X835" s="2" t="s">
        <v>39</v>
      </c>
      <c r="Y835" s="2" t="s">
        <v>39</v>
      </c>
      <c r="Z835" s="6" t="s">
        <v>39</v>
      </c>
      <c r="AA835" s="2" t="s">
        <v>39</v>
      </c>
      <c r="AB835" s="8" t="s">
        <v>39</v>
      </c>
      <c r="AC835" s="8" t="s">
        <v>39</v>
      </c>
      <c r="AD835" s="6" t="s">
        <v>39</v>
      </c>
      <c r="AE835" s="6" t="s">
        <v>39</v>
      </c>
      <c r="AF835" s="2"/>
      <c r="AG835" s="4" t="s">
        <v>39</v>
      </c>
      <c r="AH835" s="4" t="s">
        <v>39</v>
      </c>
      <c r="AI835" s="7">
        <v>3.76</v>
      </c>
      <c r="AJ835" s="7" t="s">
        <v>39</v>
      </c>
      <c r="AK835" s="2" t="s">
        <v>39</v>
      </c>
      <c r="AL835" s="2" t="s">
        <v>39</v>
      </c>
      <c r="AM835" s="2"/>
    </row>
    <row r="836">
      <c r="A836" s="46" t="s">
        <v>870</v>
      </c>
      <c r="B836" s="14">
        <v>5.173</v>
      </c>
      <c r="C836" s="13">
        <v>-0.018</v>
      </c>
      <c r="D836" s="3">
        <v>0.31411603</v>
      </c>
      <c r="E836" s="4">
        <v>-3.6985402</v>
      </c>
      <c r="F836" s="14">
        <v>-0.13042732</v>
      </c>
      <c r="G836" s="3">
        <v>-0.23851559</v>
      </c>
      <c r="H836" s="5">
        <v>0.3781</v>
      </c>
      <c r="I836" s="14">
        <v>1.5631162</v>
      </c>
      <c r="J836" s="14"/>
      <c r="K836" s="14">
        <v>-0.6576</v>
      </c>
      <c r="L836" s="6">
        <v>-11.743484</v>
      </c>
      <c r="M836" s="4">
        <v>-6.087</v>
      </c>
      <c r="N836" s="14"/>
      <c r="O836" s="6">
        <v>2.8072</v>
      </c>
      <c r="P836" s="14"/>
      <c r="Q836" s="7">
        <v>0.022</v>
      </c>
      <c r="R836" s="14">
        <v>0.0042528515</v>
      </c>
      <c r="S836" s="4" t="s">
        <v>39</v>
      </c>
      <c r="T836" s="14">
        <v>0.1304753</v>
      </c>
      <c r="U836" s="4">
        <v>-1.12</v>
      </c>
      <c r="V836" s="14"/>
      <c r="W836" s="5">
        <v>-0.4727</v>
      </c>
      <c r="X836" s="14">
        <v>-0.9309204</v>
      </c>
      <c r="Y836" s="14">
        <v>-1.0040419</v>
      </c>
      <c r="Z836" s="15"/>
      <c r="AB836" s="8">
        <v>0.7219962</v>
      </c>
      <c r="AC836" s="8">
        <v>0.6029</v>
      </c>
      <c r="AD836" s="6">
        <v>-0.47847876</v>
      </c>
      <c r="AE836" s="6">
        <v>-0.4295854</v>
      </c>
      <c r="AF836" s="3"/>
      <c r="AG836" s="4">
        <v>3.7348864</v>
      </c>
      <c r="AH836" s="4">
        <v>2.6148863</v>
      </c>
      <c r="AI836" s="7">
        <v>2.26</v>
      </c>
      <c r="AJ836" s="7">
        <v>1.37</v>
      </c>
      <c r="AK836" s="14">
        <v>-5.465</v>
      </c>
      <c r="AL836" s="14">
        <v>0.24119918</v>
      </c>
      <c r="AM836" s="14"/>
    </row>
    <row r="837">
      <c r="A837" s="46" t="s">
        <v>871</v>
      </c>
      <c r="B837" s="14">
        <v>0.49</v>
      </c>
      <c r="C837" s="11" t="s">
        <v>39</v>
      </c>
      <c r="D837" s="2" t="s">
        <v>39</v>
      </c>
      <c r="E837" s="4">
        <v>0.23299453</v>
      </c>
      <c r="F837" s="2" t="s">
        <v>39</v>
      </c>
      <c r="G837" s="2" t="s">
        <v>39</v>
      </c>
      <c r="H837" s="2" t="s">
        <v>39</v>
      </c>
      <c r="I837" s="14">
        <v>16.591837</v>
      </c>
      <c r="J837" s="2"/>
      <c r="K837" s="14">
        <v>-15.5918</v>
      </c>
      <c r="L837" s="6" t="s">
        <v>39</v>
      </c>
      <c r="M837" s="4">
        <v>0.58</v>
      </c>
      <c r="N837" s="2"/>
      <c r="O837" s="6" t="s">
        <v>39</v>
      </c>
      <c r="P837" s="2"/>
      <c r="Q837" s="7" t="s">
        <v>39</v>
      </c>
      <c r="R837" s="14">
        <v>0.0</v>
      </c>
      <c r="S837" s="4" t="s">
        <v>39</v>
      </c>
      <c r="T837" s="14">
        <v>0.0</v>
      </c>
      <c r="U837" s="4">
        <v>0.0</v>
      </c>
      <c r="V837" s="14"/>
      <c r="W837" s="5">
        <v>0.0602</v>
      </c>
      <c r="X837" s="14">
        <v>0.062083334</v>
      </c>
      <c r="Y837" s="2" t="s">
        <v>39</v>
      </c>
      <c r="Z837" s="6">
        <v>80.13041</v>
      </c>
      <c r="AB837" s="8">
        <v>487.3237</v>
      </c>
      <c r="AC837" s="8">
        <v>4.9593</v>
      </c>
      <c r="AD837" s="15"/>
      <c r="AE837" s="6">
        <v>411.7045</v>
      </c>
      <c r="AF837" s="3"/>
      <c r="AG837" s="4">
        <v>238.78862</v>
      </c>
      <c r="AH837" s="4">
        <v>238.78862</v>
      </c>
      <c r="AI837" s="7">
        <v>8.46</v>
      </c>
      <c r="AJ837" s="7">
        <v>12.79</v>
      </c>
      <c r="AK837" s="2" t="s">
        <v>39</v>
      </c>
      <c r="AL837" s="2" t="s">
        <v>39</v>
      </c>
      <c r="AM837" s="2"/>
    </row>
    <row r="838">
      <c r="A838" s="46" t="s">
        <v>872</v>
      </c>
      <c r="B838" s="14">
        <v>83.932</v>
      </c>
      <c r="C838" s="13">
        <v>0.1867</v>
      </c>
      <c r="D838" s="3">
        <v>0.11884313</v>
      </c>
      <c r="E838" s="4">
        <v>-0.009846866</v>
      </c>
      <c r="F838" s="14">
        <v>-0.35093898</v>
      </c>
      <c r="G838" s="3">
        <v>-0.4020108</v>
      </c>
      <c r="H838" s="5">
        <v>0.1925</v>
      </c>
      <c r="I838" s="14">
        <v>0.13728972</v>
      </c>
      <c r="J838" s="14"/>
      <c r="K838" s="14">
        <v>0.0133</v>
      </c>
      <c r="L838" s="6">
        <v>22.652376</v>
      </c>
      <c r="M838" s="4">
        <v>2.87</v>
      </c>
      <c r="N838" s="14"/>
      <c r="O838" s="6">
        <v>52.15235</v>
      </c>
      <c r="P838" s="14"/>
      <c r="Q838" s="7" t="s">
        <v>39</v>
      </c>
      <c r="R838" s="14">
        <v>0.0</v>
      </c>
      <c r="S838" s="4">
        <v>4.633</v>
      </c>
      <c r="T838" s="14">
        <v>0.10087528</v>
      </c>
      <c r="U838" s="4">
        <v>8.819</v>
      </c>
      <c r="V838" s="14"/>
      <c r="W838" s="5">
        <v>-0.0127</v>
      </c>
      <c r="X838" s="14">
        <v>-0.026329571</v>
      </c>
      <c r="Y838" s="14">
        <v>0.16231015</v>
      </c>
      <c r="Z838" s="15"/>
      <c r="AB838" s="8">
        <v>0.34124768</v>
      </c>
      <c r="AC838" s="8">
        <v>1.3215</v>
      </c>
      <c r="AD838" s="6">
        <v>10.988736</v>
      </c>
      <c r="AE838" s="6">
        <v>13.052474</v>
      </c>
      <c r="AF838" s="3"/>
      <c r="AG838" s="4">
        <v>28.30071</v>
      </c>
      <c r="AH838" s="4">
        <v>37.4606</v>
      </c>
      <c r="AI838" s="7">
        <v>0.51</v>
      </c>
      <c r="AJ838" s="7">
        <v>56.16</v>
      </c>
      <c r="AK838" s="14">
        <v>3.409</v>
      </c>
      <c r="AL838" s="14">
        <v>0.28350905</v>
      </c>
      <c r="AM838" s="14"/>
    </row>
    <row r="839">
      <c r="A839" s="46" t="s">
        <v>873</v>
      </c>
      <c r="B839" s="14">
        <v>8.80789</v>
      </c>
      <c r="C839" s="13">
        <v>0.8198</v>
      </c>
      <c r="D839" s="3">
        <v>0.2566301</v>
      </c>
      <c r="E839" s="4">
        <v>0.30229625</v>
      </c>
      <c r="F839" s="14">
        <v>1.5795254</v>
      </c>
      <c r="G839" s="3">
        <v>0.18079787</v>
      </c>
      <c r="H839" s="5">
        <v>0.6901</v>
      </c>
      <c r="I839" s="14">
        <v>0.096574776</v>
      </c>
      <c r="J839" s="14"/>
      <c r="K839" s="14">
        <v>0.5146</v>
      </c>
      <c r="L839" s="6">
        <v>1.9908185</v>
      </c>
      <c r="M839" s="4">
        <v>3.66395</v>
      </c>
      <c r="N839" s="14"/>
      <c r="O839" s="6">
        <v>19.1591</v>
      </c>
      <c r="P839" s="14"/>
      <c r="Q839" s="7">
        <v>0.08525</v>
      </c>
      <c r="R839" s="14">
        <v>0.009678822</v>
      </c>
      <c r="S839" s="4" t="s">
        <v>39</v>
      </c>
      <c r="T839" s="14">
        <v>0.31611076</v>
      </c>
      <c r="U839" s="4">
        <v>-5.19115</v>
      </c>
      <c r="V839" s="14"/>
      <c r="W839" s="5">
        <v>0.2814</v>
      </c>
      <c r="X839" s="14">
        <v>0.29855114</v>
      </c>
      <c r="Y839" s="14">
        <v>0.39074683</v>
      </c>
      <c r="Z839" s="6">
        <v>16.937029</v>
      </c>
      <c r="AA839" s="2" t="s">
        <v>39</v>
      </c>
      <c r="AB839" s="8">
        <v>8.202101</v>
      </c>
      <c r="AC839" s="8">
        <v>5.215</v>
      </c>
      <c r="AD839" s="6">
        <v>12.0109</v>
      </c>
      <c r="AE839" s="6">
        <v>18.300482</v>
      </c>
      <c r="AF839" s="3"/>
      <c r="AG839" s="4">
        <v>77.04714</v>
      </c>
      <c r="AH839" s="4">
        <v>67.05205</v>
      </c>
      <c r="AI839" s="7">
        <v>5.12</v>
      </c>
      <c r="AJ839" s="7">
        <v>14.11</v>
      </c>
      <c r="AK839" s="14">
        <v>5.5826</v>
      </c>
      <c r="AL839" s="14">
        <v>1.0365013</v>
      </c>
      <c r="AM839" s="14"/>
    </row>
    <row r="840">
      <c r="A840" s="46" t="s">
        <v>874</v>
      </c>
      <c r="B840" s="14">
        <v>131.828</v>
      </c>
      <c r="C840" s="13">
        <v>0.0836</v>
      </c>
      <c r="D840" s="3">
        <v>0.24121056</v>
      </c>
      <c r="E840" s="4">
        <v>0.0530271</v>
      </c>
      <c r="F840" s="14">
        <v>-1.4182204</v>
      </c>
      <c r="G840" s="3">
        <v>-0.2046537</v>
      </c>
      <c r="H840" s="5">
        <v>0.5542</v>
      </c>
      <c r="I840" s="14">
        <v>0.2540204</v>
      </c>
      <c r="J840" s="2"/>
      <c r="K840" s="14">
        <v>0.0236</v>
      </c>
      <c r="L840" s="6">
        <v>-14.969636</v>
      </c>
      <c r="M840" s="4">
        <v>30.334</v>
      </c>
      <c r="N840" s="14"/>
      <c r="O840" s="6">
        <v>52.15235</v>
      </c>
      <c r="P840" s="14"/>
      <c r="Q840" s="7">
        <v>6.64</v>
      </c>
      <c r="R840" s="14">
        <v>0.0</v>
      </c>
      <c r="S840" s="4">
        <v>22.82</v>
      </c>
      <c r="T840" s="14">
        <v>0.025995389</v>
      </c>
      <c r="U840" s="4">
        <v>803.946</v>
      </c>
      <c r="V840" s="14"/>
      <c r="W840" s="5">
        <v>0.0065</v>
      </c>
      <c r="X840" s="14">
        <v>0.16002087</v>
      </c>
      <c r="Y840" s="2" t="s">
        <v>39</v>
      </c>
      <c r="Z840" s="6">
        <v>17.161037</v>
      </c>
      <c r="AA840" s="14">
        <v>7.886818</v>
      </c>
      <c r="AB840" s="8">
        <v>0.7183193</v>
      </c>
      <c r="AC840" s="8">
        <v>2.6555</v>
      </c>
      <c r="AD840" s="15"/>
      <c r="AE840" s="6">
        <v>29.624863</v>
      </c>
      <c r="AF840" s="3"/>
      <c r="AG840" s="4">
        <v>89.48877</v>
      </c>
      <c r="AH840" s="4">
        <v>898.6406</v>
      </c>
      <c r="AI840" s="7">
        <v>0.8691</v>
      </c>
      <c r="AJ840" s="7">
        <v>104.06</v>
      </c>
      <c r="AK840" s="2" t="s">
        <v>39</v>
      </c>
      <c r="AL840" s="2" t="s">
        <v>39</v>
      </c>
      <c r="AM840" s="2"/>
    </row>
    <row r="841">
      <c r="A841" s="46" t="s">
        <v>875</v>
      </c>
      <c r="B841" s="14">
        <v>2198.233</v>
      </c>
      <c r="C841" s="13">
        <v>0.0677</v>
      </c>
      <c r="D841" s="3">
        <v>0.11715503</v>
      </c>
      <c r="E841" s="4">
        <v>0.14832535</v>
      </c>
      <c r="F841" s="14">
        <v>-0.9546778</v>
      </c>
      <c r="G841" s="3">
        <v>-0.4828828</v>
      </c>
      <c r="H841" s="5">
        <v>0.5651</v>
      </c>
      <c r="I841" s="14">
        <v>0.37404498</v>
      </c>
      <c r="J841" s="2"/>
      <c r="K841" s="14">
        <v>0.1222</v>
      </c>
      <c r="L841" s="6">
        <v>-101.32761</v>
      </c>
      <c r="M841" s="4">
        <v>-124.337</v>
      </c>
      <c r="N841" s="14"/>
      <c r="O841" s="6">
        <v>1.7387</v>
      </c>
      <c r="P841" s="14"/>
      <c r="Q841" s="7" t="s">
        <v>39</v>
      </c>
      <c r="R841" s="14">
        <v>0.0</v>
      </c>
      <c r="S841" s="4" t="s">
        <v>39</v>
      </c>
      <c r="T841" s="14">
        <v>0.014738593</v>
      </c>
      <c r="U841" s="4">
        <v>1721.471</v>
      </c>
      <c r="V841" s="14"/>
      <c r="W841" s="5">
        <v>0.0028</v>
      </c>
      <c r="X841" s="14">
        <v>0.008605845</v>
      </c>
      <c r="Y841" s="2" t="s">
        <v>39</v>
      </c>
      <c r="Z841" s="6">
        <v>36.33903</v>
      </c>
      <c r="AA841" s="14">
        <v>2.1926613</v>
      </c>
      <c r="AB841" s="8">
        <v>0.18448643</v>
      </c>
      <c r="AC841" s="8">
        <v>0.3034</v>
      </c>
      <c r="AD841" s="15"/>
      <c r="AE841" s="6">
        <v>-17.106844</v>
      </c>
      <c r="AF841" s="3"/>
      <c r="AG841" s="4">
        <v>404.01715</v>
      </c>
      <c r="AH841" s="4">
        <v>2127.0137</v>
      </c>
      <c r="AI841" s="7">
        <v>5.39</v>
      </c>
      <c r="AJ841" s="7">
        <v>75.24</v>
      </c>
      <c r="AK841" s="2" t="s">
        <v>39</v>
      </c>
      <c r="AL841" s="2" t="s">
        <v>39</v>
      </c>
      <c r="AM841" s="2"/>
    </row>
    <row r="842">
      <c r="A842" s="46" t="s">
        <v>876</v>
      </c>
      <c r="B842" s="14">
        <v>568.25</v>
      </c>
      <c r="C842" s="13">
        <v>0.1118</v>
      </c>
      <c r="D842" s="3">
        <v>0.5210353</v>
      </c>
      <c r="E842" s="4">
        <v>-0.11228653</v>
      </c>
      <c r="F842" s="14">
        <v>-0.67811143</v>
      </c>
      <c r="G842" s="3">
        <v>-0.13556518</v>
      </c>
      <c r="H842" s="5">
        <v>0.2583</v>
      </c>
      <c r="I842" s="14">
        <v>0.19446018</v>
      </c>
      <c r="J842" s="14"/>
      <c r="K842" s="14">
        <v>-0.0035</v>
      </c>
      <c r="L842" s="6">
        <v>-10.347264</v>
      </c>
      <c r="M842" s="4">
        <v>19.7</v>
      </c>
      <c r="N842" s="14"/>
      <c r="O842" s="6">
        <v>13.9738</v>
      </c>
      <c r="P842" s="14"/>
      <c r="Q842" s="7" t="s">
        <v>39</v>
      </c>
      <c r="R842" s="14">
        <v>0.0</v>
      </c>
      <c r="S842" s="4">
        <v>18.321</v>
      </c>
      <c r="T842" s="14">
        <v>0.24505259</v>
      </c>
      <c r="U842" s="4">
        <v>16.573</v>
      </c>
      <c r="V842" s="14"/>
      <c r="W842" s="5">
        <v>-0.0402</v>
      </c>
      <c r="X842" s="14">
        <v>-0.069284245</v>
      </c>
      <c r="Y842" s="14">
        <v>0.1914245</v>
      </c>
      <c r="Z842" s="15"/>
      <c r="AB842" s="8">
        <v>0.56963927</v>
      </c>
      <c r="AC842" s="8">
        <v>2.3348</v>
      </c>
      <c r="AD842" s="6">
        <v>12.5709505</v>
      </c>
      <c r="AE842" s="6">
        <v>17.272614</v>
      </c>
      <c r="AF842" s="3"/>
      <c r="AG842" s="4">
        <v>324.05368</v>
      </c>
      <c r="AH842" s="4">
        <v>340.2705</v>
      </c>
      <c r="AI842" s="7">
        <v>2.59</v>
      </c>
      <c r="AJ842" s="7" t="s">
        <v>39</v>
      </c>
      <c r="AK842" s="14">
        <v>27.068</v>
      </c>
      <c r="AL842" s="14">
        <v>6.278301</v>
      </c>
      <c r="AM842" s="14"/>
    </row>
    <row r="843">
      <c r="A843" s="46" t="s">
        <v>877</v>
      </c>
      <c r="B843" s="14">
        <v>22.66271</v>
      </c>
      <c r="C843" s="11" t="s">
        <v>39</v>
      </c>
      <c r="D843" s="2" t="s">
        <v>39</v>
      </c>
      <c r="E843" s="4">
        <v>-0.7424964</v>
      </c>
      <c r="F843" s="14">
        <v>28.737034</v>
      </c>
      <c r="G843" s="3">
        <v>2.4351366</v>
      </c>
      <c r="H843" s="2" t="s">
        <v>39</v>
      </c>
      <c r="I843" s="14">
        <v>1.9856408</v>
      </c>
      <c r="J843" s="2"/>
      <c r="K843" s="2" t="s">
        <v>39</v>
      </c>
      <c r="L843" s="6" t="s">
        <v>39</v>
      </c>
      <c r="M843" s="4">
        <v>-16.13</v>
      </c>
      <c r="N843" s="14"/>
      <c r="O843" s="6" t="s">
        <v>39</v>
      </c>
      <c r="P843" s="14"/>
      <c r="Q843" s="7" t="s">
        <v>39</v>
      </c>
      <c r="R843" s="14">
        <v>0.0</v>
      </c>
      <c r="S843" s="4">
        <v>0.90604</v>
      </c>
      <c r="T843" s="2">
        <v>0.0</v>
      </c>
      <c r="U843" s="4">
        <v>82.0</v>
      </c>
      <c r="V843" s="14"/>
      <c r="W843" s="5">
        <v>-0.25</v>
      </c>
      <c r="X843" s="2">
        <v>-0.37757894</v>
      </c>
      <c r="Y843" s="2" t="s">
        <v>39</v>
      </c>
      <c r="Z843" s="15"/>
      <c r="AA843" s="2" t="s">
        <v>39</v>
      </c>
      <c r="AB843" s="8">
        <v>5.0521207</v>
      </c>
      <c r="AC843" s="8">
        <v>1.1441</v>
      </c>
      <c r="AD843" s="15"/>
      <c r="AE843" s="6">
        <v>-12.18194</v>
      </c>
      <c r="AF843" s="3"/>
      <c r="AG843" s="4">
        <v>120.7691</v>
      </c>
      <c r="AH843" s="4">
        <v>196.4947</v>
      </c>
      <c r="AI843" s="7">
        <v>2.37</v>
      </c>
      <c r="AJ843" s="7">
        <v>48.31</v>
      </c>
      <c r="AK843" s="2" t="s">
        <v>39</v>
      </c>
      <c r="AL843" s="2" t="s">
        <v>39</v>
      </c>
      <c r="AM843" s="2"/>
    </row>
    <row r="844">
      <c r="A844" s="46" t="s">
        <v>878</v>
      </c>
      <c r="B844" s="14">
        <v>687.106</v>
      </c>
      <c r="C844" s="13">
        <v>0.0679</v>
      </c>
      <c r="D844" s="3">
        <v>0.16836551</v>
      </c>
      <c r="E844" s="4">
        <v>0.6038193</v>
      </c>
      <c r="F844" s="14">
        <v>1.1322641</v>
      </c>
      <c r="G844" s="3">
        <v>-0.034913126</v>
      </c>
      <c r="H844" s="5">
        <v>0.9874</v>
      </c>
      <c r="I844" s="14">
        <v>0.71829385</v>
      </c>
      <c r="J844" s="14"/>
      <c r="K844" s="14">
        <v>0.1737</v>
      </c>
      <c r="L844" s="6">
        <v>27.049797</v>
      </c>
      <c r="M844" s="4">
        <v>111.532</v>
      </c>
      <c r="N844" s="14"/>
      <c r="O844" s="6">
        <v>54.25</v>
      </c>
      <c r="P844" s="14"/>
      <c r="Q844" s="7" t="s">
        <v>39</v>
      </c>
      <c r="R844" s="14">
        <v>0.0</v>
      </c>
      <c r="S844" s="4" t="s">
        <v>39</v>
      </c>
      <c r="T844" s="14">
        <v>0.035164233</v>
      </c>
      <c r="U844" s="4">
        <v>345.494</v>
      </c>
      <c r="V844" s="14"/>
      <c r="W844" s="5">
        <v>0.0665</v>
      </c>
      <c r="X844" s="14">
        <v>0.29703104</v>
      </c>
      <c r="Y844" s="14">
        <v>0.79868877</v>
      </c>
      <c r="Z844" s="6">
        <v>6.235309</v>
      </c>
      <c r="AA844" s="14">
        <v>7.7387505</v>
      </c>
      <c r="AB844" s="8">
        <v>0.68291056</v>
      </c>
      <c r="AC844" s="8">
        <v>1.807</v>
      </c>
      <c r="AD844" s="6">
        <v>4.0263004</v>
      </c>
      <c r="AE844" s="6">
        <v>7.3048625</v>
      </c>
      <c r="AF844" s="3"/>
      <c r="AG844" s="4">
        <v>476.65247</v>
      </c>
      <c r="AH844" s="4">
        <v>814.72595</v>
      </c>
      <c r="AI844" s="7">
        <v>3.71</v>
      </c>
      <c r="AJ844" s="7">
        <v>124.63</v>
      </c>
      <c r="AK844" s="14">
        <v>202.351</v>
      </c>
      <c r="AL844" s="14">
        <v>0.7384555</v>
      </c>
      <c r="AM844" s="14"/>
    </row>
    <row r="845">
      <c r="A845" s="46" t="s">
        <v>879</v>
      </c>
      <c r="B845" s="2" t="s">
        <v>39</v>
      </c>
      <c r="C845" s="11" t="s">
        <v>39</v>
      </c>
      <c r="D845" s="2" t="s">
        <v>39</v>
      </c>
      <c r="E845" s="4" t="s">
        <v>39</v>
      </c>
      <c r="F845" s="2" t="s">
        <v>39</v>
      </c>
      <c r="G845" s="2" t="s">
        <v>39</v>
      </c>
      <c r="H845" s="2" t="s">
        <v>39</v>
      </c>
      <c r="I845" s="2" t="s">
        <v>39</v>
      </c>
      <c r="J845" s="2"/>
      <c r="K845" s="2" t="s">
        <v>39</v>
      </c>
      <c r="L845" s="6" t="s">
        <v>39</v>
      </c>
      <c r="M845" s="4" t="s">
        <v>39</v>
      </c>
      <c r="N845" s="2"/>
      <c r="O845" s="6" t="s">
        <v>39</v>
      </c>
      <c r="P845" s="2"/>
      <c r="Q845" s="7" t="s">
        <v>39</v>
      </c>
      <c r="R845" s="2" t="s">
        <v>39</v>
      </c>
      <c r="S845" s="4" t="s">
        <v>39</v>
      </c>
      <c r="T845" s="2" t="s">
        <v>39</v>
      </c>
      <c r="U845" s="4" t="s">
        <v>39</v>
      </c>
      <c r="V845" s="2"/>
      <c r="W845" s="2" t="s">
        <v>39</v>
      </c>
      <c r="X845" s="2" t="s">
        <v>39</v>
      </c>
      <c r="Y845" s="2" t="s">
        <v>39</v>
      </c>
      <c r="Z845" s="6" t="s">
        <v>39</v>
      </c>
      <c r="AA845" s="2" t="s">
        <v>39</v>
      </c>
      <c r="AB845" s="8" t="s">
        <v>39</v>
      </c>
      <c r="AC845" s="8" t="s">
        <v>39</v>
      </c>
      <c r="AD845" s="6" t="s">
        <v>39</v>
      </c>
      <c r="AE845" s="6" t="s">
        <v>39</v>
      </c>
      <c r="AF845" s="2"/>
      <c r="AG845" s="4" t="s">
        <v>39</v>
      </c>
      <c r="AH845" s="4" t="s">
        <v>39</v>
      </c>
      <c r="AI845" s="7">
        <v>57.5</v>
      </c>
      <c r="AJ845" s="7" t="s">
        <v>39</v>
      </c>
      <c r="AK845" s="2" t="s">
        <v>39</v>
      </c>
      <c r="AL845" s="2" t="s">
        <v>39</v>
      </c>
      <c r="AM845" s="2"/>
    </row>
    <row r="846">
      <c r="A846" s="46" t="s">
        <v>880</v>
      </c>
      <c r="B846" s="14">
        <v>53.468</v>
      </c>
      <c r="C846" s="13">
        <v>0.6102</v>
      </c>
      <c r="D846" s="3">
        <v>0.13566235</v>
      </c>
      <c r="E846" s="4">
        <v>2.2608862</v>
      </c>
      <c r="F846" s="14">
        <v>11.2335615</v>
      </c>
      <c r="G846" s="3">
        <v>0.35641965</v>
      </c>
      <c r="H846" s="5">
        <v>0.4256</v>
      </c>
      <c r="I846" s="14">
        <v>0.18035087</v>
      </c>
      <c r="J846" s="14"/>
      <c r="K846" s="14">
        <v>0.1498</v>
      </c>
      <c r="L846" s="6">
        <v>7.8384</v>
      </c>
      <c r="M846" s="4">
        <v>1.742</v>
      </c>
      <c r="N846" s="14"/>
      <c r="O846" s="6">
        <v>3.4642</v>
      </c>
      <c r="P846" s="14"/>
      <c r="Q846" s="7">
        <v>5.104</v>
      </c>
      <c r="R846" s="14">
        <v>0.09545897</v>
      </c>
      <c r="S846" s="4" t="s">
        <v>39</v>
      </c>
      <c r="T846" s="14">
        <v>0.32628667</v>
      </c>
      <c r="U846" s="4">
        <v>-18.645</v>
      </c>
      <c r="V846" s="14"/>
      <c r="W846" s="5">
        <v>0.3773</v>
      </c>
      <c r="X846" s="14">
        <v>0.37398186</v>
      </c>
      <c r="Y846" s="14">
        <v>0.18850897</v>
      </c>
      <c r="Z846" s="6">
        <v>3.440791</v>
      </c>
      <c r="AB846" s="8">
        <v>1.1493971</v>
      </c>
      <c r="AC846" s="8">
        <v>1.2545</v>
      </c>
      <c r="AD846" s="6">
        <v>4.755189</v>
      </c>
      <c r="AE846" s="6">
        <v>24.575756</v>
      </c>
      <c r="AF846" s="3"/>
      <c r="AG846" s="4">
        <v>61.455967</v>
      </c>
      <c r="AH846" s="4">
        <v>42.810966</v>
      </c>
      <c r="AI846" s="7">
        <v>6.0762</v>
      </c>
      <c r="AJ846" s="7">
        <v>7.9</v>
      </c>
      <c r="AK846" s="14">
        <v>9.003</v>
      </c>
      <c r="AL846" s="14">
        <v>4.36212</v>
      </c>
      <c r="AM846" s="14"/>
    </row>
    <row r="847">
      <c r="A847" s="46" t="s">
        <v>881</v>
      </c>
      <c r="B847" s="14">
        <v>12.213</v>
      </c>
      <c r="C847" s="13">
        <v>0.1083</v>
      </c>
      <c r="D847" s="3">
        <v>0.16283584</v>
      </c>
      <c r="E847" s="4">
        <v>0.02293981</v>
      </c>
      <c r="F847" s="14">
        <v>1.6132768</v>
      </c>
      <c r="G847" s="3">
        <v>0.07464217</v>
      </c>
      <c r="H847" s="5">
        <v>0.7392</v>
      </c>
      <c r="I847" s="14">
        <v>0.5267649</v>
      </c>
      <c r="J847" s="14"/>
      <c r="K847" s="14">
        <v>0.0965</v>
      </c>
      <c r="L847" s="6">
        <v>8.205528</v>
      </c>
      <c r="M847" s="4">
        <v>2.89204</v>
      </c>
      <c r="N847" s="14"/>
      <c r="O847" s="6">
        <v>0.3346</v>
      </c>
      <c r="P847" s="14"/>
      <c r="Q847" s="7" t="s">
        <v>39</v>
      </c>
      <c r="R847" s="14">
        <v>0.0</v>
      </c>
      <c r="S847" s="4">
        <v>2.266</v>
      </c>
      <c r="T847" s="14">
        <v>0.16078904</v>
      </c>
      <c r="U847" s="4">
        <v>0.007</v>
      </c>
      <c r="V847" s="14"/>
      <c r="W847" s="5">
        <v>0.0722</v>
      </c>
      <c r="X847" s="14">
        <v>0.105288155</v>
      </c>
      <c r="Y847" s="14">
        <v>0.26093948</v>
      </c>
      <c r="Z847" s="6">
        <v>5.797781</v>
      </c>
      <c r="AB847" s="8">
        <v>0.48308197</v>
      </c>
      <c r="AC847" s="8">
        <v>0.5553</v>
      </c>
      <c r="AD847" s="6">
        <v>2.3421597</v>
      </c>
      <c r="AE847" s="6">
        <v>2.0424614</v>
      </c>
      <c r="AF847" s="3"/>
      <c r="AG847" s="4">
        <v>6.342836</v>
      </c>
      <c r="AH847" s="4">
        <v>5.90688</v>
      </c>
      <c r="AI847" s="7">
        <v>0.133</v>
      </c>
      <c r="AJ847" s="7">
        <v>44.36</v>
      </c>
      <c r="AK847" s="14">
        <v>2.52198</v>
      </c>
      <c r="AL847" s="14">
        <v>0.24462935</v>
      </c>
      <c r="AM847" s="14"/>
    </row>
    <row r="848">
      <c r="A848" s="46" t="s">
        <v>882</v>
      </c>
      <c r="B848" s="2" t="s">
        <v>39</v>
      </c>
      <c r="C848" s="11" t="s">
        <v>39</v>
      </c>
      <c r="D848" s="2" t="s">
        <v>39</v>
      </c>
      <c r="E848" s="4" t="s">
        <v>39</v>
      </c>
      <c r="F848" s="2" t="s">
        <v>39</v>
      </c>
      <c r="G848" s="2" t="s">
        <v>39</v>
      </c>
      <c r="H848" s="2" t="s">
        <v>39</v>
      </c>
      <c r="I848" s="2" t="s">
        <v>39</v>
      </c>
      <c r="J848" s="2"/>
      <c r="K848" s="2" t="s">
        <v>39</v>
      </c>
      <c r="L848" s="6" t="s">
        <v>39</v>
      </c>
      <c r="M848" s="4" t="s">
        <v>39</v>
      </c>
      <c r="N848" s="2"/>
      <c r="O848" s="6" t="s">
        <v>39</v>
      </c>
      <c r="P848" s="2"/>
      <c r="Q848" s="7" t="s">
        <v>39</v>
      </c>
      <c r="R848" s="2" t="s">
        <v>39</v>
      </c>
      <c r="S848" s="4" t="s">
        <v>39</v>
      </c>
      <c r="T848" s="2" t="s">
        <v>39</v>
      </c>
      <c r="U848" s="4" t="s">
        <v>39</v>
      </c>
      <c r="V848" s="2"/>
      <c r="W848" s="2" t="s">
        <v>39</v>
      </c>
      <c r="X848" s="2" t="s">
        <v>39</v>
      </c>
      <c r="Y848" s="2" t="s">
        <v>39</v>
      </c>
      <c r="Z848" s="6" t="s">
        <v>39</v>
      </c>
      <c r="AA848" s="2" t="s">
        <v>39</v>
      </c>
      <c r="AB848" s="8" t="s">
        <v>39</v>
      </c>
      <c r="AC848" s="8" t="s">
        <v>39</v>
      </c>
      <c r="AD848" s="6" t="s">
        <v>39</v>
      </c>
      <c r="AE848" s="6" t="s">
        <v>39</v>
      </c>
      <c r="AF848" s="2"/>
      <c r="AG848" s="4" t="s">
        <v>39</v>
      </c>
      <c r="AH848" s="4" t="s">
        <v>39</v>
      </c>
      <c r="AI848" s="7">
        <v>0.775</v>
      </c>
      <c r="AJ848" s="7" t="s">
        <v>39</v>
      </c>
      <c r="AK848" s="2" t="s">
        <v>39</v>
      </c>
      <c r="AL848" s="2" t="s">
        <v>39</v>
      </c>
      <c r="AM848" s="2"/>
    </row>
    <row r="849">
      <c r="A849" s="46" t="s">
        <v>883</v>
      </c>
      <c r="B849" s="14">
        <v>1556.1</v>
      </c>
      <c r="C849" s="13">
        <v>-0.2176</v>
      </c>
      <c r="D849" s="3">
        <v>-0.03414454</v>
      </c>
      <c r="E849" s="4">
        <v>8.865336</v>
      </c>
      <c r="F849" s="14">
        <v>3.44375</v>
      </c>
      <c r="G849" s="3">
        <v>0.20273578</v>
      </c>
      <c r="H849" s="5">
        <v>0.0727</v>
      </c>
      <c r="I849" s="14">
        <v>0.06805475</v>
      </c>
      <c r="J849" s="14"/>
      <c r="K849" s="14">
        <v>-0.0477</v>
      </c>
      <c r="L849" s="6">
        <v>27.066841</v>
      </c>
      <c r="M849" s="4">
        <v>-134.6</v>
      </c>
      <c r="N849" s="14"/>
      <c r="O849" s="6">
        <v>5.2683</v>
      </c>
      <c r="P849" s="14"/>
      <c r="Q849" s="7" t="s">
        <v>39</v>
      </c>
      <c r="R849" s="14">
        <v>0.0</v>
      </c>
      <c r="S849" s="4">
        <v>42.0</v>
      </c>
      <c r="T849" s="14">
        <v>0.02203151</v>
      </c>
      <c r="U849" s="4">
        <v>301.7</v>
      </c>
      <c r="V849" s="14"/>
      <c r="W849" s="5">
        <v>0.0873</v>
      </c>
      <c r="X849" s="14">
        <v>0.1816092</v>
      </c>
      <c r="Y849" s="14">
        <v>0.019667944</v>
      </c>
      <c r="Z849" s="6">
        <v>2.2932012</v>
      </c>
      <c r="AB849" s="8">
        <v>0.209558</v>
      </c>
      <c r="AC849" s="8">
        <v>0.4147</v>
      </c>
      <c r="AD849" s="6">
        <v>40.765793</v>
      </c>
      <c r="AE849" s="6">
        <v>-4.6641397</v>
      </c>
      <c r="AF849" s="3"/>
      <c r="AG849" s="4">
        <v>322.53098</v>
      </c>
      <c r="AH849" s="4">
        <v>627.7932</v>
      </c>
      <c r="AI849" s="7">
        <v>20.33</v>
      </c>
      <c r="AJ849" s="7">
        <v>16.04</v>
      </c>
      <c r="AK849" s="14">
        <v>15.4</v>
      </c>
      <c r="AL849" s="14">
        <v>-0.8699324</v>
      </c>
      <c r="AM849" s="14"/>
    </row>
    <row r="850">
      <c r="A850" s="46" t="s">
        <v>884</v>
      </c>
      <c r="B850" s="14">
        <v>46.83</v>
      </c>
      <c r="C850" s="13">
        <v>0.0641</v>
      </c>
      <c r="D850" s="3">
        <v>0.12016679</v>
      </c>
      <c r="E850" s="4">
        <v>0.51373184</v>
      </c>
      <c r="F850" s="14">
        <v>-4.573034</v>
      </c>
      <c r="G850" s="3">
        <v>0.41226205</v>
      </c>
      <c r="H850" s="5">
        <v>0.2085</v>
      </c>
      <c r="I850" s="14">
        <v>0.14862268</v>
      </c>
      <c r="J850" s="14"/>
      <c r="K850" s="14">
        <v>0.0543</v>
      </c>
      <c r="L850" s="6">
        <v>-14.190111</v>
      </c>
      <c r="M850" s="4">
        <v>0.0</v>
      </c>
      <c r="N850" s="14"/>
      <c r="O850" s="6">
        <v>5.1678</v>
      </c>
      <c r="P850" s="14"/>
      <c r="Q850" s="7">
        <v>0.16</v>
      </c>
      <c r="R850" s="14">
        <v>0.0</v>
      </c>
      <c r="S850" s="4" t="s">
        <v>39</v>
      </c>
      <c r="T850" s="14">
        <v>0.0</v>
      </c>
      <c r="U850" s="4">
        <v>1.25</v>
      </c>
      <c r="V850" s="14"/>
      <c r="W850" s="5">
        <v>0.0896</v>
      </c>
      <c r="X850" s="14">
        <v>0.1325</v>
      </c>
      <c r="Y850" s="14">
        <v>0.09583333</v>
      </c>
      <c r="Z850" s="6">
        <v>9.771635</v>
      </c>
      <c r="AB850" s="8">
        <v>0.6635447</v>
      </c>
      <c r="AC850" s="8">
        <v>1.2988</v>
      </c>
      <c r="AD850" s="6">
        <v>14.053826</v>
      </c>
      <c r="AE850" s="15"/>
      <c r="AF850" s="3"/>
      <c r="AG850" s="4">
        <v>30.367132</v>
      </c>
      <c r="AH850" s="4">
        <v>32.3238</v>
      </c>
      <c r="AI850" s="7">
        <v>5.02</v>
      </c>
      <c r="AJ850" s="7">
        <v>6.19</v>
      </c>
      <c r="AK850" s="14">
        <v>2.3</v>
      </c>
      <c r="AL850" s="14">
        <v>-8.1875</v>
      </c>
      <c r="AM850" s="14"/>
    </row>
    <row r="851">
      <c r="A851" s="46" t="s">
        <v>885</v>
      </c>
      <c r="B851" s="14">
        <v>932.948</v>
      </c>
      <c r="C851" s="13">
        <v>0.0951</v>
      </c>
      <c r="D851" s="3">
        <v>0.18665056</v>
      </c>
      <c r="E851" s="4">
        <v>0.6590326</v>
      </c>
      <c r="F851" s="14">
        <v>2.3612633</v>
      </c>
      <c r="G851" s="3">
        <v>0.22700404</v>
      </c>
      <c r="H851" s="5">
        <v>0.3841</v>
      </c>
      <c r="I851" s="14">
        <v>0.17116816</v>
      </c>
      <c r="J851" s="14"/>
      <c r="K851" s="14">
        <v>0.137</v>
      </c>
      <c r="L851" s="6">
        <v>5.547244</v>
      </c>
      <c r="M851" s="4">
        <v>9.782</v>
      </c>
      <c r="N851" s="14"/>
      <c r="O851" s="6">
        <v>52.15235</v>
      </c>
      <c r="P851" s="14"/>
      <c r="Q851" s="7" t="s">
        <v>39</v>
      </c>
      <c r="R851" s="14">
        <v>0.0</v>
      </c>
      <c r="S851" s="4">
        <v>56.978</v>
      </c>
      <c r="T851" s="14">
        <v>0.025698965</v>
      </c>
      <c r="U851" s="4">
        <v>950.571</v>
      </c>
      <c r="V851" s="14"/>
      <c r="W851" s="5">
        <v>0.0271</v>
      </c>
      <c r="X851" s="14">
        <v>-0.48917478</v>
      </c>
      <c r="Y851" s="14">
        <v>0.9696692</v>
      </c>
      <c r="Z851" s="6">
        <v>8.740084</v>
      </c>
      <c r="AA851" s="14">
        <v>5.470475</v>
      </c>
      <c r="AB851" s="8">
        <v>0.50546354</v>
      </c>
      <c r="AC851" s="8">
        <v>4.5423</v>
      </c>
      <c r="AD851" s="6">
        <v>11.008144</v>
      </c>
      <c r="AE851" s="6">
        <v>145.38358</v>
      </c>
      <c r="AF851" s="3"/>
      <c r="AG851" s="4">
        <v>486.72647</v>
      </c>
      <c r="AH851" s="4">
        <v>1422.1422</v>
      </c>
      <c r="AI851" s="7">
        <v>5.76</v>
      </c>
      <c r="AJ851" s="7">
        <v>81.87</v>
      </c>
      <c r="AK851" s="14">
        <v>129.19</v>
      </c>
      <c r="AL851" s="14">
        <v>1.1386595</v>
      </c>
      <c r="AM851" s="2"/>
    </row>
    <row r="852">
      <c r="A852" s="46" t="s">
        <v>886</v>
      </c>
      <c r="B852" s="14">
        <v>1024.5</v>
      </c>
      <c r="C852" s="13">
        <v>0.0583</v>
      </c>
      <c r="D852" s="3">
        <v>0.24668154</v>
      </c>
      <c r="E852" s="4">
        <v>0.25291216</v>
      </c>
      <c r="F852" s="14">
        <v>-0.14133017</v>
      </c>
      <c r="G852" s="2" t="s">
        <v>39</v>
      </c>
      <c r="H852" s="2" t="s">
        <v>39</v>
      </c>
      <c r="I852" s="14">
        <v>0.5103953</v>
      </c>
      <c r="J852" s="14"/>
      <c r="K852" s="14">
        <v>0.3472</v>
      </c>
      <c r="L852" s="6">
        <v>0.8757599</v>
      </c>
      <c r="M852" s="4">
        <v>-49.3</v>
      </c>
      <c r="N852" s="14"/>
      <c r="O852" s="6" t="s">
        <v>39</v>
      </c>
      <c r="P852" s="14"/>
      <c r="Q852" s="7" t="s">
        <v>39</v>
      </c>
      <c r="R852" s="14">
        <v>0.0</v>
      </c>
      <c r="S852" s="4" t="s">
        <v>39</v>
      </c>
      <c r="T852" s="14">
        <v>0.06467916</v>
      </c>
      <c r="U852" s="4">
        <v>1827.9</v>
      </c>
      <c r="V852" s="14"/>
      <c r="W852" s="5">
        <v>0.0211</v>
      </c>
      <c r="X852" s="14">
        <v>0.06341549</v>
      </c>
      <c r="Y852" s="14">
        <v>0.42610297</v>
      </c>
      <c r="Z852" s="6">
        <v>17.832277</v>
      </c>
      <c r="AA852" s="14">
        <v>32.05447</v>
      </c>
      <c r="AB852" s="8">
        <v>1.2584419</v>
      </c>
      <c r="AC852" s="8">
        <v>1.1789</v>
      </c>
      <c r="AD852" s="6">
        <v>6.4165783</v>
      </c>
      <c r="AE852" s="6">
        <v>-63.228676</v>
      </c>
      <c r="AF852" s="3"/>
      <c r="AG852" s="4">
        <v>1308.8124</v>
      </c>
      <c r="AH852" s="4">
        <v>3117.1736</v>
      </c>
      <c r="AI852" s="7">
        <v>4.51</v>
      </c>
      <c r="AJ852" s="7">
        <v>285.87</v>
      </c>
      <c r="AK852" s="14">
        <v>485.8</v>
      </c>
      <c r="AL852" s="14">
        <v>0.08027574</v>
      </c>
      <c r="AM852" s="2"/>
    </row>
    <row r="853">
      <c r="A853" s="46" t="s">
        <v>887</v>
      </c>
      <c r="B853" s="14">
        <v>15.33518</v>
      </c>
      <c r="C853" s="13">
        <v>0.1696</v>
      </c>
      <c r="D853" s="3">
        <v>0.2456226</v>
      </c>
      <c r="E853" s="4">
        <v>0.005951333</v>
      </c>
      <c r="F853" s="14">
        <v>-1.5069942</v>
      </c>
      <c r="G853" s="2" t="s">
        <v>39</v>
      </c>
      <c r="H853" s="5">
        <v>0.563</v>
      </c>
      <c r="I853" s="14">
        <v>0.23538361</v>
      </c>
      <c r="J853" s="14"/>
      <c r="K853" s="14">
        <v>0.0593</v>
      </c>
      <c r="L853" s="6">
        <v>-9.395726</v>
      </c>
      <c r="M853" s="4">
        <v>1.69001</v>
      </c>
      <c r="N853" s="14"/>
      <c r="O853" s="6" t="s">
        <v>39</v>
      </c>
      <c r="P853" s="14"/>
      <c r="Q853" s="7">
        <v>3.93267</v>
      </c>
      <c r="R853" s="14">
        <v>0.25644758</v>
      </c>
      <c r="S853" s="4">
        <v>2.42681</v>
      </c>
      <c r="T853" s="14">
        <v>0.28003582</v>
      </c>
      <c r="U853" s="4">
        <v>-2.42681</v>
      </c>
      <c r="V853" s="14"/>
      <c r="W853" s="5">
        <v>0.0816</v>
      </c>
      <c r="X853" s="14">
        <v>0.1131691</v>
      </c>
      <c r="Y853" s="14">
        <v>0.15897056</v>
      </c>
      <c r="Z853" s="6">
        <v>48.406075</v>
      </c>
      <c r="AA853" s="14">
        <v>27.751804</v>
      </c>
      <c r="AB853" s="8">
        <v>2.466547</v>
      </c>
      <c r="AC853" s="8">
        <v>4.7956</v>
      </c>
      <c r="AD853" s="6">
        <v>32.248768</v>
      </c>
      <c r="AE853" s="6">
        <v>20.945545</v>
      </c>
      <c r="AF853" s="3"/>
      <c r="AG853" s="4">
        <v>51.208755</v>
      </c>
      <c r="AH853" s="4">
        <v>49.150375</v>
      </c>
      <c r="AI853" s="7">
        <v>0.385</v>
      </c>
      <c r="AJ853" s="7">
        <v>131.3</v>
      </c>
      <c r="AK853" s="14">
        <v>1.09766</v>
      </c>
      <c r="AL853" s="14">
        <v>-1.9996995</v>
      </c>
      <c r="AM853" s="2"/>
    </row>
    <row r="854">
      <c r="A854" s="46" t="s">
        <v>888</v>
      </c>
      <c r="B854" s="14">
        <v>1.90257</v>
      </c>
      <c r="C854" s="13">
        <v>0.4831</v>
      </c>
      <c r="D854" s="3">
        <v>-0.0086005675</v>
      </c>
      <c r="E854" s="4">
        <v>-0.111729704</v>
      </c>
      <c r="F854" s="14">
        <v>0.24009433</v>
      </c>
      <c r="G854" s="3">
        <v>0.056676656</v>
      </c>
      <c r="H854" s="5">
        <v>0.5401</v>
      </c>
      <c r="I854" s="14">
        <v>1.8438218</v>
      </c>
      <c r="J854" s="14"/>
      <c r="K854" s="14">
        <v>-3.159</v>
      </c>
      <c r="L854" s="6">
        <v>0.26050064</v>
      </c>
      <c r="M854" s="4">
        <v>-5.224</v>
      </c>
      <c r="N854" s="14"/>
      <c r="O854" s="6">
        <v>0.3304</v>
      </c>
      <c r="P854" s="14"/>
      <c r="Q854" s="7" t="s">
        <v>39</v>
      </c>
      <c r="R854" s="14">
        <v>0.0</v>
      </c>
      <c r="S854" s="4" t="s">
        <v>39</v>
      </c>
      <c r="T854" s="14">
        <v>0.29050136</v>
      </c>
      <c r="U854" s="4">
        <v>0.871</v>
      </c>
      <c r="V854" s="14"/>
      <c r="W854" s="5">
        <v>-0.4566</v>
      </c>
      <c r="X854" s="14">
        <v>2.07171</v>
      </c>
      <c r="Y854" s="14">
        <v>2.2730024</v>
      </c>
      <c r="Z854" s="15"/>
      <c r="AB854" s="8">
        <v>18.645632</v>
      </c>
      <c r="AC854" s="8">
        <v>13.4011</v>
      </c>
      <c r="AD854" s="6">
        <v>-6.30029</v>
      </c>
      <c r="AE854" s="6">
        <v>-6.957431</v>
      </c>
      <c r="AF854" s="3"/>
      <c r="AG854" s="4">
        <v>35.474617</v>
      </c>
      <c r="AH854" s="4">
        <v>36.34562</v>
      </c>
      <c r="AI854" s="7">
        <v>0.59</v>
      </c>
      <c r="AJ854" s="7">
        <v>47.06</v>
      </c>
      <c r="AK854" s="14">
        <v>-5.76888</v>
      </c>
      <c r="AL854" s="14">
        <v>1.1351908</v>
      </c>
      <c r="AM854" s="14"/>
    </row>
    <row r="855">
      <c r="A855" s="46" t="s">
        <v>889</v>
      </c>
      <c r="B855" s="14">
        <v>83.921</v>
      </c>
      <c r="C855" s="13">
        <v>0.0627</v>
      </c>
      <c r="D855" s="3">
        <v>0.121014245</v>
      </c>
      <c r="E855" s="4">
        <v>0.036419753</v>
      </c>
      <c r="F855" s="14">
        <v>0.013012832</v>
      </c>
      <c r="G855" s="3">
        <v>0.011463308</v>
      </c>
      <c r="H855" s="5">
        <v>0.793</v>
      </c>
      <c r="I855" s="14">
        <v>0.6013632</v>
      </c>
      <c r="J855" s="14"/>
      <c r="K855" s="14">
        <v>0.1617</v>
      </c>
      <c r="L855" s="6">
        <v>2.2099485</v>
      </c>
      <c r="M855" s="4">
        <v>11.704</v>
      </c>
      <c r="N855" s="14"/>
      <c r="O855" s="6">
        <v>52.15235</v>
      </c>
      <c r="P855" s="14"/>
      <c r="Q855" s="7" t="s">
        <v>39</v>
      </c>
      <c r="R855" s="14">
        <v>0.0</v>
      </c>
      <c r="S855" s="4">
        <v>45.681</v>
      </c>
      <c r="T855" s="14">
        <v>0.2573778</v>
      </c>
      <c r="U855" s="4">
        <v>-34.431</v>
      </c>
      <c r="V855" s="14"/>
      <c r="W855" s="5">
        <v>0.0838</v>
      </c>
      <c r="X855" s="14">
        <v>0.10871884</v>
      </c>
      <c r="Y855" s="14">
        <v>0.34314808</v>
      </c>
      <c r="Z855" s="6">
        <v>17.95706</v>
      </c>
      <c r="AA855" s="14">
        <v>1349.1459</v>
      </c>
      <c r="AB855" s="8">
        <v>2.3986683</v>
      </c>
      <c r="AC855" s="8">
        <v>1.8972</v>
      </c>
      <c r="AD855" s="6">
        <v>4.716173</v>
      </c>
      <c r="AE855" s="6">
        <v>14.257317</v>
      </c>
      <c r="AF855" s="3"/>
      <c r="AG855" s="4">
        <v>201.29865</v>
      </c>
      <c r="AH855" s="4">
        <v>166.86765</v>
      </c>
      <c r="AI855" s="7">
        <v>63.4</v>
      </c>
      <c r="AJ855" s="7">
        <v>307.8</v>
      </c>
      <c r="AK855" s="14">
        <v>35.382</v>
      </c>
      <c r="AL855" s="14">
        <v>0.13403846</v>
      </c>
      <c r="AM855" s="14"/>
    </row>
    <row r="856">
      <c r="A856" s="46" t="s">
        <v>890</v>
      </c>
      <c r="B856" s="14">
        <v>204.0</v>
      </c>
      <c r="C856" s="11" t="s">
        <v>39</v>
      </c>
      <c r="D856" s="2" t="s">
        <v>39</v>
      </c>
      <c r="E856" s="4" t="s">
        <v>39</v>
      </c>
      <c r="F856" s="2" t="s">
        <v>39</v>
      </c>
      <c r="G856" s="2" t="s">
        <v>39</v>
      </c>
      <c r="H856" s="2" t="s">
        <v>39</v>
      </c>
      <c r="I856" s="2" t="s">
        <v>39</v>
      </c>
      <c r="J856" s="2"/>
      <c r="K856" s="2" t="s">
        <v>39</v>
      </c>
      <c r="L856" s="6" t="s">
        <v>39</v>
      </c>
      <c r="M856" s="4" t="s">
        <v>39</v>
      </c>
      <c r="N856" s="2"/>
      <c r="O856" s="6" t="s">
        <v>39</v>
      </c>
      <c r="P856" s="2"/>
      <c r="Q856" s="7" t="s">
        <v>39</v>
      </c>
      <c r="R856" s="2" t="s">
        <v>39</v>
      </c>
      <c r="S856" s="4" t="s">
        <v>39</v>
      </c>
      <c r="T856" s="2" t="s">
        <v>39</v>
      </c>
      <c r="U856" s="4" t="s">
        <v>39</v>
      </c>
      <c r="V856" s="2"/>
      <c r="W856" s="2" t="s">
        <v>39</v>
      </c>
      <c r="X856" s="2" t="s">
        <v>39</v>
      </c>
      <c r="Y856" s="2" t="s">
        <v>39</v>
      </c>
      <c r="Z856" s="6">
        <v>4.5159574</v>
      </c>
      <c r="AA856" s="2" t="s">
        <v>39</v>
      </c>
      <c r="AB856" s="8">
        <v>1.0404412</v>
      </c>
      <c r="AC856" s="27"/>
      <c r="AD856" s="15"/>
      <c r="AE856" s="15"/>
      <c r="AF856" s="3"/>
      <c r="AG856" s="4">
        <v>207.99866</v>
      </c>
      <c r="AH856" s="4">
        <v>212.25</v>
      </c>
      <c r="AI856" s="7">
        <v>5.0</v>
      </c>
      <c r="AJ856" s="7" t="s">
        <v>39</v>
      </c>
      <c r="AK856" s="2" t="s">
        <v>39</v>
      </c>
      <c r="AL856" s="2" t="s">
        <v>39</v>
      </c>
      <c r="AM856" s="2"/>
    </row>
    <row r="857">
      <c r="A857" s="46" t="s">
        <v>891</v>
      </c>
      <c r="B857" s="14">
        <v>6.00603</v>
      </c>
      <c r="C857" s="13">
        <v>0.3733</v>
      </c>
      <c r="D857" s="3">
        <v>0.1291811</v>
      </c>
      <c r="E857" s="4">
        <v>-0.0057787364</v>
      </c>
      <c r="F857" s="14">
        <v>0.08802974</v>
      </c>
      <c r="G857" s="3">
        <v>-0.3197241</v>
      </c>
      <c r="H857" s="5">
        <v>0.1318</v>
      </c>
      <c r="I857" s="14">
        <v>0.23467249</v>
      </c>
      <c r="J857" s="14"/>
      <c r="K857" s="14">
        <v>-0.1375</v>
      </c>
      <c r="L857" s="6">
        <v>-0.03643858</v>
      </c>
      <c r="M857" s="4">
        <v>0.17845</v>
      </c>
      <c r="N857" s="14"/>
      <c r="O857" s="6">
        <v>59.3323</v>
      </c>
      <c r="P857" s="14"/>
      <c r="Q857" s="7" t="s">
        <v>39</v>
      </c>
      <c r="R857" s="14">
        <v>0.0</v>
      </c>
      <c r="S857" s="4" t="s">
        <v>39</v>
      </c>
      <c r="T857" s="14">
        <v>0.13371438</v>
      </c>
      <c r="U857" s="4">
        <v>2.1509</v>
      </c>
      <c r="V857" s="14"/>
      <c r="W857" s="5">
        <v>-0.1893</v>
      </c>
      <c r="X857" s="14">
        <v>0.6195668</v>
      </c>
      <c r="Y857" s="14">
        <v>0.26808387</v>
      </c>
      <c r="Z857" s="15"/>
      <c r="AB857" s="8">
        <v>3.7378602</v>
      </c>
      <c r="AC857" s="8">
        <v>112.3745</v>
      </c>
      <c r="AD857" s="6">
        <v>-56.97221</v>
      </c>
      <c r="AE857" s="6">
        <v>137.8571</v>
      </c>
      <c r="AF857" s="3"/>
      <c r="AG857" s="4">
        <v>22.449059</v>
      </c>
      <c r="AH857" s="4">
        <v>24.6006</v>
      </c>
      <c r="AI857" s="7">
        <v>0.13</v>
      </c>
      <c r="AJ857" s="7">
        <v>172.69</v>
      </c>
      <c r="AK857" s="14">
        <v>-0.4318</v>
      </c>
      <c r="AL857" s="14">
        <v>-0.2982285</v>
      </c>
      <c r="AM857" s="14"/>
    </row>
    <row r="858">
      <c r="A858" s="46" t="s">
        <v>892</v>
      </c>
      <c r="B858" s="14">
        <v>1373.244</v>
      </c>
      <c r="C858" s="13">
        <v>-0.1689</v>
      </c>
      <c r="D858" s="3">
        <v>0.027252268</v>
      </c>
      <c r="E858" s="4">
        <v>-0.62918603</v>
      </c>
      <c r="F858" s="14">
        <v>-3.906764</v>
      </c>
      <c r="G858" s="3">
        <v>-0.08087001</v>
      </c>
      <c r="H858" s="5">
        <v>0.3281</v>
      </c>
      <c r="I858" s="14">
        <v>0.20269376</v>
      </c>
      <c r="J858" s="14"/>
      <c r="K858" s="14">
        <v>-0.0717</v>
      </c>
      <c r="L858" s="6">
        <v>11.638003</v>
      </c>
      <c r="M858" s="4">
        <v>20.86</v>
      </c>
      <c r="N858" s="14"/>
      <c r="O858" s="6">
        <v>2.3746</v>
      </c>
      <c r="P858" s="14"/>
      <c r="Q858" s="7" t="s">
        <v>39</v>
      </c>
      <c r="R858" s="14">
        <v>0.0</v>
      </c>
      <c r="S858" s="4" t="s">
        <v>39</v>
      </c>
      <c r="T858" s="14">
        <v>0.07868938</v>
      </c>
      <c r="U858" s="4">
        <v>91.533</v>
      </c>
      <c r="V858" s="14"/>
      <c r="W858" s="5">
        <v>-0.0759</v>
      </c>
      <c r="X858" s="14">
        <v>-0.14981742</v>
      </c>
      <c r="Y858" s="14">
        <v>-0.030102529</v>
      </c>
      <c r="Z858" s="15"/>
      <c r="AB858" s="8">
        <v>0.7217103</v>
      </c>
      <c r="AC858" s="8">
        <v>1.1788</v>
      </c>
      <c r="AD858" s="6">
        <v>-45.708866</v>
      </c>
      <c r="AE858" s="6">
        <v>51.899067</v>
      </c>
      <c r="AF858" s="3"/>
      <c r="AG858" s="4">
        <v>916.333</v>
      </c>
      <c r="AH858" s="4">
        <v>1082.6145</v>
      </c>
      <c r="AI858" s="7">
        <v>5.29</v>
      </c>
      <c r="AJ858" s="7">
        <v>187.35</v>
      </c>
      <c r="AK858" s="14">
        <v>-23.685</v>
      </c>
      <c r="AL858" s="14">
        <v>-1.1326772</v>
      </c>
      <c r="AM858" s="14"/>
    </row>
    <row r="859">
      <c r="A859" s="46" t="s">
        <v>893</v>
      </c>
      <c r="B859" s="14">
        <v>74.791</v>
      </c>
      <c r="C859" s="13">
        <v>0.0424</v>
      </c>
      <c r="D859" s="3">
        <v>-0.02455353</v>
      </c>
      <c r="E859" s="4">
        <v>-0.7079777</v>
      </c>
      <c r="F859" s="14">
        <v>0.055368107</v>
      </c>
      <c r="G859" s="3">
        <v>0.09249028</v>
      </c>
      <c r="H859" s="5">
        <v>0.1406</v>
      </c>
      <c r="I859" s="14">
        <v>0.2854354</v>
      </c>
      <c r="J859" s="14"/>
      <c r="K859" s="14">
        <v>-0.1776</v>
      </c>
      <c r="L859" s="6">
        <v>0.6568888</v>
      </c>
      <c r="M859" s="4">
        <v>-20.443</v>
      </c>
      <c r="N859" s="14"/>
      <c r="O859" s="6">
        <v>2.9972</v>
      </c>
      <c r="P859" s="14"/>
      <c r="Q859" s="7">
        <v>2.449</v>
      </c>
      <c r="R859" s="14">
        <v>0.032744583</v>
      </c>
      <c r="S859" s="4" t="s">
        <v>39</v>
      </c>
      <c r="T859" s="14">
        <v>0.1584689</v>
      </c>
      <c r="U859" s="4">
        <v>38.729</v>
      </c>
      <c r="V859" s="14"/>
      <c r="W859" s="5">
        <v>-0.1831</v>
      </c>
      <c r="X859" s="14">
        <v>-17.488543</v>
      </c>
      <c r="Y859" s="14">
        <v>-9.532539</v>
      </c>
      <c r="Z859" s="15"/>
      <c r="AB859" s="8">
        <v>1.2069597</v>
      </c>
      <c r="AC859" s="8">
        <v>96.2927</v>
      </c>
      <c r="AD859" s="6">
        <v>-12.403724</v>
      </c>
      <c r="AE859" s="6">
        <v>-6.3101664</v>
      </c>
      <c r="AF859" s="3"/>
      <c r="AG859" s="4">
        <v>90.26973</v>
      </c>
      <c r="AH859" s="4">
        <v>128.99873</v>
      </c>
      <c r="AI859" s="7">
        <v>5.5</v>
      </c>
      <c r="AJ859" s="7">
        <v>26.95</v>
      </c>
      <c r="AK859" s="14">
        <v>-10.4</v>
      </c>
      <c r="AL859" s="14">
        <v>-0.07497999</v>
      </c>
      <c r="AM859" s="14"/>
    </row>
    <row r="860">
      <c r="A860" s="46" t="s">
        <v>894</v>
      </c>
      <c r="B860" s="2" t="s">
        <v>39</v>
      </c>
      <c r="C860" s="11" t="s">
        <v>39</v>
      </c>
      <c r="D860" s="2" t="s">
        <v>39</v>
      </c>
      <c r="E860" s="4">
        <v>0.0</v>
      </c>
      <c r="F860" s="2" t="s">
        <v>39</v>
      </c>
      <c r="G860" s="2" t="s">
        <v>39</v>
      </c>
      <c r="H860" s="2" t="s">
        <v>39</v>
      </c>
      <c r="I860" s="2" t="s">
        <v>39</v>
      </c>
      <c r="J860" s="2"/>
      <c r="K860" s="2" t="s">
        <v>39</v>
      </c>
      <c r="L860" s="6" t="s">
        <v>39</v>
      </c>
      <c r="M860" s="4">
        <v>0.0</v>
      </c>
      <c r="N860" s="2"/>
      <c r="O860" s="6" t="s">
        <v>39</v>
      </c>
      <c r="P860" s="2"/>
      <c r="Q860" s="7" t="s">
        <v>39</v>
      </c>
      <c r="R860" s="2" t="s">
        <v>39</v>
      </c>
      <c r="S860" s="4" t="s">
        <v>39</v>
      </c>
      <c r="T860" s="14">
        <v>0.0</v>
      </c>
      <c r="U860" s="4">
        <v>0.0</v>
      </c>
      <c r="V860" s="14"/>
      <c r="W860" s="2" t="s">
        <v>39</v>
      </c>
      <c r="X860" s="2" t="s">
        <v>39</v>
      </c>
      <c r="Y860" s="2" t="s">
        <v>39</v>
      </c>
      <c r="Z860" s="6">
        <v>18.895136</v>
      </c>
      <c r="AA860" s="2" t="s">
        <v>39</v>
      </c>
      <c r="AB860" s="27"/>
      <c r="AC860" s="8">
        <v>0.8172</v>
      </c>
      <c r="AD860" s="15"/>
      <c r="AE860" s="15"/>
      <c r="AF860" s="3"/>
      <c r="AG860" s="4">
        <v>11.66</v>
      </c>
      <c r="AH860" s="4">
        <v>12.905</v>
      </c>
      <c r="AI860" s="7">
        <v>14.5</v>
      </c>
      <c r="AJ860" s="7">
        <v>0.89</v>
      </c>
      <c r="AK860" s="2" t="s">
        <v>39</v>
      </c>
      <c r="AL860" s="2" t="s">
        <v>39</v>
      </c>
      <c r="AM860" s="2"/>
    </row>
    <row r="861">
      <c r="A861" s="46" t="s">
        <v>895</v>
      </c>
      <c r="B861" s="14">
        <v>42.05424</v>
      </c>
      <c r="C861" s="13">
        <v>0.3964</v>
      </c>
      <c r="D861" s="3">
        <v>0.3795428</v>
      </c>
      <c r="E861" s="4">
        <v>-0.08965646</v>
      </c>
      <c r="F861" s="14">
        <v>5.3369768E-5</v>
      </c>
      <c r="G861" s="3">
        <v>-0.4514505</v>
      </c>
      <c r="H861" s="5">
        <v>0.1515</v>
      </c>
      <c r="I861" s="14">
        <v>0.15773535</v>
      </c>
      <c r="J861" s="14"/>
      <c r="K861" s="14">
        <v>-0.0062</v>
      </c>
      <c r="L861" s="6">
        <v>-0.71970093</v>
      </c>
      <c r="M861" s="4">
        <v>-1.22572</v>
      </c>
      <c r="N861" s="14"/>
      <c r="O861" s="6">
        <v>12.9627</v>
      </c>
      <c r="P861" s="14"/>
      <c r="Q861" s="7" t="s">
        <v>39</v>
      </c>
      <c r="R861" s="14">
        <v>0.0</v>
      </c>
      <c r="S861" s="4">
        <v>0.62171</v>
      </c>
      <c r="T861" s="14">
        <v>0.030725809</v>
      </c>
      <c r="U861" s="4">
        <v>4.83812</v>
      </c>
      <c r="V861" s="14"/>
      <c r="W861" s="5">
        <v>-0.0498</v>
      </c>
      <c r="X861" s="14">
        <v>-0.10973002</v>
      </c>
      <c r="Y861" s="14">
        <v>0.18505046</v>
      </c>
      <c r="Z861" s="15"/>
      <c r="AA861" s="2" t="s">
        <v>39</v>
      </c>
      <c r="AB861" s="8">
        <v>1.1429775</v>
      </c>
      <c r="AC861" s="8">
        <v>5.9578</v>
      </c>
      <c r="AD861" s="6">
        <v>33.48383</v>
      </c>
      <c r="AE861" s="6">
        <v>-43.162487</v>
      </c>
      <c r="AF861" s="3"/>
      <c r="AG861" s="4">
        <v>66.741035</v>
      </c>
      <c r="AH861" s="4">
        <v>73.45876</v>
      </c>
      <c r="AI861" s="7">
        <v>1.3</v>
      </c>
      <c r="AJ861" s="7">
        <v>10.45</v>
      </c>
      <c r="AK861" s="14">
        <v>1.58002</v>
      </c>
      <c r="AL861" s="14">
        <v>0.7120907</v>
      </c>
      <c r="AM861" s="2"/>
    </row>
    <row r="862">
      <c r="A862" s="46" t="s">
        <v>896</v>
      </c>
      <c r="B862" s="14">
        <v>9588.292</v>
      </c>
      <c r="C862" s="13">
        <v>-0.2121</v>
      </c>
      <c r="D862" s="3">
        <v>0.0042205416</v>
      </c>
      <c r="E862" s="4">
        <v>27.413853</v>
      </c>
      <c r="F862" s="14">
        <v>-0.5571663</v>
      </c>
      <c r="G862" s="3">
        <v>0.14239667</v>
      </c>
      <c r="H862" s="5">
        <v>0.3749</v>
      </c>
      <c r="I862" s="14">
        <v>0.3010847</v>
      </c>
      <c r="J862" s="14"/>
      <c r="K862" s="14">
        <v>0.0736</v>
      </c>
      <c r="L862" s="6">
        <v>2.6618702</v>
      </c>
      <c r="M862" s="4">
        <v>2869.108</v>
      </c>
      <c r="N862" s="14"/>
      <c r="O862" s="6">
        <v>1.7101</v>
      </c>
      <c r="P862" s="14"/>
      <c r="Q862" s="7" t="s">
        <v>39</v>
      </c>
      <c r="R862" s="14">
        <v>0.0</v>
      </c>
      <c r="S862" s="4" t="s">
        <v>39</v>
      </c>
      <c r="T862" s="14">
        <v>0.5297369</v>
      </c>
      <c r="U862" s="4">
        <v>-12611.441</v>
      </c>
      <c r="V862" s="14"/>
      <c r="W862" s="5">
        <v>0.0295</v>
      </c>
      <c r="X862" s="14">
        <v>0.03946216</v>
      </c>
      <c r="Y862" s="14">
        <v>0.061077334</v>
      </c>
      <c r="Z862" s="6">
        <v>38.046455</v>
      </c>
      <c r="AB862" s="8">
        <v>2.4812381</v>
      </c>
      <c r="AC862" s="8">
        <v>1.1935</v>
      </c>
      <c r="AD862" s="6">
        <v>11.551146</v>
      </c>
      <c r="AE862" s="6">
        <v>3.89648</v>
      </c>
      <c r="AF862" s="3"/>
      <c r="AG862" s="4">
        <v>19093.48</v>
      </c>
      <c r="AH862" s="4">
        <v>11179.43</v>
      </c>
      <c r="AI862" s="7">
        <v>1035.0</v>
      </c>
      <c r="AJ862" s="7">
        <v>22.81</v>
      </c>
      <c r="AK862" s="14">
        <v>967.82</v>
      </c>
      <c r="AL862" s="14">
        <v>-0.5353406</v>
      </c>
      <c r="AM862" s="14"/>
    </row>
    <row r="863">
      <c r="A863" s="46" t="s">
        <v>897</v>
      </c>
      <c r="B863" s="2" t="s">
        <v>39</v>
      </c>
      <c r="C863" s="11" t="s">
        <v>39</v>
      </c>
      <c r="D863" s="2" t="s">
        <v>39</v>
      </c>
      <c r="E863" s="4" t="s">
        <v>39</v>
      </c>
      <c r="F863" s="2" t="s">
        <v>39</v>
      </c>
      <c r="G863" s="2" t="s">
        <v>39</v>
      </c>
      <c r="H863" s="2" t="s">
        <v>39</v>
      </c>
      <c r="I863" s="2" t="s">
        <v>39</v>
      </c>
      <c r="J863" s="2"/>
      <c r="K863" s="2" t="s">
        <v>39</v>
      </c>
      <c r="L863" s="6" t="s">
        <v>39</v>
      </c>
      <c r="M863" s="4" t="s">
        <v>39</v>
      </c>
      <c r="N863" s="2"/>
      <c r="O863" s="6" t="s">
        <v>39</v>
      </c>
      <c r="P863" s="2"/>
      <c r="Q863" s="7" t="s">
        <v>39</v>
      </c>
      <c r="R863" s="2" t="s">
        <v>39</v>
      </c>
      <c r="S863" s="4" t="s">
        <v>39</v>
      </c>
      <c r="T863" s="2" t="s">
        <v>39</v>
      </c>
      <c r="U863" s="4" t="s">
        <v>39</v>
      </c>
      <c r="V863" s="2"/>
      <c r="W863" s="2" t="s">
        <v>39</v>
      </c>
      <c r="X863" s="2" t="s">
        <v>39</v>
      </c>
      <c r="Y863" s="2" t="s">
        <v>39</v>
      </c>
      <c r="Z863" s="6" t="s">
        <v>39</v>
      </c>
      <c r="AA863" s="2" t="s">
        <v>39</v>
      </c>
      <c r="AB863" s="8" t="s">
        <v>39</v>
      </c>
      <c r="AC863" s="8" t="s">
        <v>39</v>
      </c>
      <c r="AD863" s="6" t="s">
        <v>39</v>
      </c>
      <c r="AE863" s="6" t="s">
        <v>39</v>
      </c>
      <c r="AF863" s="2"/>
      <c r="AG863" s="4" t="s">
        <v>39</v>
      </c>
      <c r="AH863" s="4" t="s">
        <v>39</v>
      </c>
      <c r="AI863" s="7">
        <v>28.3</v>
      </c>
      <c r="AJ863" s="7" t="s">
        <v>39</v>
      </c>
      <c r="AK863" s="2" t="s">
        <v>39</v>
      </c>
      <c r="AL863" s="2" t="s">
        <v>39</v>
      </c>
      <c r="AM863" s="2"/>
    </row>
    <row r="864">
      <c r="A864" s="46" t="s">
        <v>898</v>
      </c>
      <c r="B864" s="14">
        <v>7.49381</v>
      </c>
      <c r="C864" s="11" t="s">
        <v>39</v>
      </c>
      <c r="D864" s="2" t="s">
        <v>39</v>
      </c>
      <c r="E864" s="4">
        <v>0.0154217705</v>
      </c>
      <c r="F864" s="2" t="s">
        <v>39</v>
      </c>
      <c r="G864" s="2" t="s">
        <v>39</v>
      </c>
      <c r="H864" s="5">
        <v>0.6634</v>
      </c>
      <c r="I864" s="14">
        <v>0.6193058</v>
      </c>
      <c r="J864" s="14"/>
      <c r="K864" s="14">
        <v>0.0642</v>
      </c>
      <c r="L864" s="6" t="s">
        <v>39</v>
      </c>
      <c r="M864" s="4">
        <v>-1.38771</v>
      </c>
      <c r="N864" s="2"/>
      <c r="O864" s="6" t="s">
        <v>39</v>
      </c>
      <c r="P864" s="2"/>
      <c r="Q864" s="7" t="s">
        <v>39</v>
      </c>
      <c r="R864" s="14">
        <v>0.0</v>
      </c>
      <c r="S864" s="4" t="s">
        <v>39</v>
      </c>
      <c r="T864" s="14">
        <v>0.008953089</v>
      </c>
      <c r="U864" s="4">
        <v>0.95507</v>
      </c>
      <c r="V864" s="14"/>
      <c r="W864" s="5">
        <v>0.1459</v>
      </c>
      <c r="X864" s="14">
        <v>0.13556205</v>
      </c>
      <c r="Y864" s="14">
        <v>0.13162352</v>
      </c>
      <c r="Z864" s="6">
        <v>13.291238</v>
      </c>
      <c r="AA864" s="2" t="s">
        <v>39</v>
      </c>
      <c r="AB864" s="8">
        <v>1.1031262</v>
      </c>
      <c r="AC864" s="8">
        <v>1.7437</v>
      </c>
      <c r="AD864" s="6">
        <v>15.270476</v>
      </c>
      <c r="AE864" s="6">
        <v>-6.645256</v>
      </c>
      <c r="AF864" s="3"/>
      <c r="AG864" s="4">
        <v>8.266618</v>
      </c>
      <c r="AH864" s="4">
        <v>9.221688</v>
      </c>
      <c r="AI864" s="7">
        <v>0.3</v>
      </c>
      <c r="AJ864" s="7">
        <v>40.33</v>
      </c>
      <c r="AK864" s="14">
        <v>0.60389</v>
      </c>
      <c r="AL864" s="2" t="s">
        <v>39</v>
      </c>
      <c r="AM864" s="2"/>
    </row>
    <row r="865">
      <c r="A865" s="46" t="s">
        <v>899</v>
      </c>
      <c r="B865" s="2" t="s">
        <v>39</v>
      </c>
      <c r="C865" s="11" t="s">
        <v>39</v>
      </c>
      <c r="D865" s="2" t="s">
        <v>39</v>
      </c>
      <c r="E865" s="4" t="s">
        <v>39</v>
      </c>
      <c r="F865" s="2" t="s">
        <v>39</v>
      </c>
      <c r="G865" s="2" t="s">
        <v>39</v>
      </c>
      <c r="H865" s="2" t="s">
        <v>39</v>
      </c>
      <c r="I865" s="2" t="s">
        <v>39</v>
      </c>
      <c r="J865" s="2"/>
      <c r="K865" s="2" t="s">
        <v>39</v>
      </c>
      <c r="L865" s="6" t="s">
        <v>39</v>
      </c>
      <c r="M865" s="4" t="s">
        <v>39</v>
      </c>
      <c r="N865" s="2"/>
      <c r="O865" s="6" t="s">
        <v>39</v>
      </c>
      <c r="P865" s="2"/>
      <c r="Q865" s="7" t="s">
        <v>39</v>
      </c>
      <c r="R865" s="2" t="s">
        <v>39</v>
      </c>
      <c r="S865" s="4" t="s">
        <v>39</v>
      </c>
      <c r="T865" s="2" t="s">
        <v>39</v>
      </c>
      <c r="U865" s="4" t="s">
        <v>39</v>
      </c>
      <c r="V865" s="2"/>
      <c r="W865" s="2" t="s">
        <v>39</v>
      </c>
      <c r="X865" s="2" t="s">
        <v>39</v>
      </c>
      <c r="Y865" s="2" t="s">
        <v>39</v>
      </c>
      <c r="Z865" s="6" t="s">
        <v>39</v>
      </c>
      <c r="AA865" s="2" t="s">
        <v>39</v>
      </c>
      <c r="AB865" s="8" t="s">
        <v>39</v>
      </c>
      <c r="AC865" s="8" t="s">
        <v>39</v>
      </c>
      <c r="AD865" s="6" t="s">
        <v>39</v>
      </c>
      <c r="AE865" s="6" t="s">
        <v>39</v>
      </c>
      <c r="AF865" s="2"/>
      <c r="AG865" s="4" t="s">
        <v>39</v>
      </c>
      <c r="AH865" s="4" t="s">
        <v>39</v>
      </c>
      <c r="AI865" s="7">
        <v>3.1</v>
      </c>
      <c r="AJ865" s="7" t="s">
        <v>39</v>
      </c>
      <c r="AK865" s="2" t="s">
        <v>39</v>
      </c>
      <c r="AL865" s="2" t="s">
        <v>39</v>
      </c>
      <c r="AM865" s="2"/>
    </row>
    <row r="866">
      <c r="A866" s="46" t="s">
        <v>900</v>
      </c>
      <c r="B866" s="14">
        <v>4.75795</v>
      </c>
      <c r="C866" s="13">
        <v>0.8388815</v>
      </c>
      <c r="D866" s="3">
        <v>-0.00569838</v>
      </c>
      <c r="E866" s="4">
        <v>0.6102356</v>
      </c>
      <c r="F866" s="14">
        <v>0.6875</v>
      </c>
      <c r="G866" s="3">
        <v>0.137143</v>
      </c>
      <c r="H866" s="5">
        <v>8.5787</v>
      </c>
      <c r="I866" s="2" t="s">
        <v>39</v>
      </c>
      <c r="J866" s="2"/>
      <c r="K866" s="14">
        <v>4.5178</v>
      </c>
      <c r="L866" s="6">
        <v>-19.1366</v>
      </c>
      <c r="M866" s="4">
        <v>2.26</v>
      </c>
      <c r="N866" s="14"/>
      <c r="O866" s="6">
        <v>52.15235</v>
      </c>
      <c r="P866" s="14"/>
      <c r="Q866" s="7" t="s">
        <v>39</v>
      </c>
      <c r="R866" s="2" t="s">
        <v>39</v>
      </c>
      <c r="S866" s="4" t="s">
        <v>39</v>
      </c>
      <c r="T866" s="14">
        <v>0.0</v>
      </c>
      <c r="U866" s="4">
        <v>0.0</v>
      </c>
      <c r="V866" s="14"/>
      <c r="W866" s="5">
        <v>0.0083</v>
      </c>
      <c r="X866" s="14">
        <v>0.061581817</v>
      </c>
      <c r="Y866" s="2" t="s">
        <v>39</v>
      </c>
      <c r="Z866" s="6">
        <v>35.645435</v>
      </c>
      <c r="AB866" s="8">
        <v>10.286415</v>
      </c>
      <c r="AC866" s="8">
        <v>2.3885</v>
      </c>
      <c r="AD866" s="15"/>
      <c r="AE866" s="6">
        <v>21.655863</v>
      </c>
      <c r="AF866" s="3"/>
      <c r="AG866" s="4">
        <v>49.479298</v>
      </c>
      <c r="AH866" s="4">
        <v>48.94225</v>
      </c>
      <c r="AI866" s="7">
        <v>37.94</v>
      </c>
      <c r="AJ866" s="7">
        <v>2.25</v>
      </c>
      <c r="AK866" s="2" t="s">
        <v>39</v>
      </c>
      <c r="AL866" s="2" t="s">
        <v>39</v>
      </c>
      <c r="AM866" s="2"/>
    </row>
    <row r="867">
      <c r="A867" s="46" t="s">
        <v>901</v>
      </c>
      <c r="B867" s="14">
        <v>58.714</v>
      </c>
      <c r="C867" s="13">
        <v>-0.0161</v>
      </c>
      <c r="D867" s="3">
        <v>0.08691896</v>
      </c>
      <c r="E867" s="4">
        <v>0.00832</v>
      </c>
      <c r="F867" s="14">
        <v>2.184689</v>
      </c>
      <c r="G867" s="3">
        <v>0.10097922</v>
      </c>
      <c r="H867" s="5">
        <v>0.1703</v>
      </c>
      <c r="I867" s="14">
        <v>0.15587424</v>
      </c>
      <c r="J867" s="14"/>
      <c r="K867" s="14">
        <v>0.0547</v>
      </c>
      <c r="L867" s="6">
        <v>-112.30486</v>
      </c>
      <c r="M867" s="4">
        <v>5.056</v>
      </c>
      <c r="N867" s="14"/>
      <c r="O867" s="6">
        <v>63.5966</v>
      </c>
      <c r="P867" s="14"/>
      <c r="Q867" s="7" t="s">
        <v>39</v>
      </c>
      <c r="R867" s="14">
        <v>0.0</v>
      </c>
      <c r="S867" s="4" t="s">
        <v>39</v>
      </c>
      <c r="T867" s="14">
        <v>0.3360426</v>
      </c>
      <c r="U867" s="4">
        <v>-17.147</v>
      </c>
      <c r="V867" s="14"/>
      <c r="W867" s="5">
        <v>0.0556</v>
      </c>
      <c r="X867" s="14">
        <v>0.07195053</v>
      </c>
      <c r="Y867" s="14">
        <v>0.09419726</v>
      </c>
      <c r="Z867" s="6">
        <v>9.735577</v>
      </c>
      <c r="AA867" s="2" t="s">
        <v>39</v>
      </c>
      <c r="AB867" s="8">
        <v>0.5518275</v>
      </c>
      <c r="AC867" s="8">
        <v>0.6659</v>
      </c>
      <c r="AD867" s="6">
        <v>3.5008032</v>
      </c>
      <c r="AE867" s="6">
        <v>3.0168116</v>
      </c>
      <c r="AF867" s="3"/>
      <c r="AG867" s="4">
        <v>32.40016</v>
      </c>
      <c r="AH867" s="4">
        <v>15.253</v>
      </c>
      <c r="AI867" s="7">
        <v>0.081</v>
      </c>
      <c r="AJ867" s="7">
        <v>400.0</v>
      </c>
      <c r="AK867" s="14">
        <v>4.357</v>
      </c>
      <c r="AL867" s="14">
        <v>0.8154167</v>
      </c>
      <c r="AM867" s="14"/>
    </row>
    <row r="868">
      <c r="A868" s="46" t="s">
        <v>902</v>
      </c>
      <c r="B868" s="14">
        <v>20.76049</v>
      </c>
      <c r="C868" s="13">
        <v>0.0721</v>
      </c>
      <c r="D868" s="3">
        <v>2.154251</v>
      </c>
      <c r="E868" s="4">
        <v>0.026366072</v>
      </c>
      <c r="F868" s="14">
        <v>5.178352</v>
      </c>
      <c r="G868" s="3">
        <v>-0.20557357</v>
      </c>
      <c r="H868" s="5">
        <v>0.3264</v>
      </c>
      <c r="I868" s="14">
        <v>0.21939318</v>
      </c>
      <c r="J868" s="14"/>
      <c r="K868" s="14">
        <v>0.0952</v>
      </c>
      <c r="L868" s="6">
        <v>16.839687</v>
      </c>
      <c r="M868" s="4">
        <v>3.78019</v>
      </c>
      <c r="N868" s="14"/>
      <c r="O868" s="6">
        <v>5.5875</v>
      </c>
      <c r="P868" s="14"/>
      <c r="Q868" s="7">
        <v>0.36136</v>
      </c>
      <c r="R868" s="14">
        <v>0.01740614</v>
      </c>
      <c r="S868" s="4">
        <v>4.74295</v>
      </c>
      <c r="T868" s="14">
        <v>0.16755088</v>
      </c>
      <c r="U868" s="4">
        <v>2.63414</v>
      </c>
      <c r="V868" s="14"/>
      <c r="W868" s="5">
        <v>0.1049</v>
      </c>
      <c r="X868" s="14">
        <v>0.17854536</v>
      </c>
      <c r="Y868" s="14">
        <v>0.28543234</v>
      </c>
      <c r="Z868" s="6">
        <v>15.550288</v>
      </c>
      <c r="AA868" s="2" t="s">
        <v>39</v>
      </c>
      <c r="AB868" s="8">
        <v>2.167655</v>
      </c>
      <c r="AC868" s="8">
        <v>2.7765</v>
      </c>
      <c r="AD868" s="6">
        <v>10.29648</v>
      </c>
      <c r="AE868" s="6">
        <v>12.601415</v>
      </c>
      <c r="AF868" s="3"/>
      <c r="AG868" s="4">
        <v>38.96549</v>
      </c>
      <c r="AH868" s="4">
        <v>47.63574</v>
      </c>
      <c r="AI868" s="7">
        <v>0.4</v>
      </c>
      <c r="AJ868" s="7">
        <v>109.76</v>
      </c>
      <c r="AK868" s="14">
        <v>4.62641</v>
      </c>
      <c r="AL868" s="14">
        <v>0.9480031</v>
      </c>
      <c r="AM868" s="14"/>
    </row>
    <row r="869">
      <c r="A869" s="46" t="s">
        <v>903</v>
      </c>
      <c r="B869" s="14">
        <v>54.353</v>
      </c>
      <c r="C869" s="13">
        <v>0.0801</v>
      </c>
      <c r="D869" s="3">
        <v>0.0058907787</v>
      </c>
      <c r="E869" s="4">
        <v>0.026014166</v>
      </c>
      <c r="F869" s="14">
        <v>6.279279</v>
      </c>
      <c r="G869" s="3">
        <v>-0.27770618</v>
      </c>
      <c r="H869" s="5">
        <v>0.1023</v>
      </c>
      <c r="I869" s="14">
        <v>0.06516659</v>
      </c>
      <c r="J869" s="14"/>
      <c r="K869" s="14">
        <v>0.0372</v>
      </c>
      <c r="L869" s="6">
        <v>91.01882</v>
      </c>
      <c r="M869" s="4">
        <v>1.86</v>
      </c>
      <c r="N869" s="14"/>
      <c r="O869" s="6">
        <v>4.7356</v>
      </c>
      <c r="P869" s="14"/>
      <c r="Q869" s="7" t="s">
        <v>39</v>
      </c>
      <c r="R869" s="14">
        <v>0.0</v>
      </c>
      <c r="S869" s="4">
        <v>3.615</v>
      </c>
      <c r="T869" s="14">
        <v>0.14517489</v>
      </c>
      <c r="U869" s="4">
        <v>-3.455</v>
      </c>
      <c r="V869" s="14"/>
      <c r="W869" s="5">
        <v>0.0316</v>
      </c>
      <c r="X869" s="14">
        <v>0.03976965</v>
      </c>
      <c r="Y869" s="14">
        <v>0.115223706</v>
      </c>
      <c r="Z869" s="6">
        <v>14.22302</v>
      </c>
      <c r="AA869" s="2" t="s">
        <v>39</v>
      </c>
      <c r="AB869" s="8">
        <v>0.21143635</v>
      </c>
      <c r="AC869" s="8">
        <v>0.5656</v>
      </c>
      <c r="AD869" s="6">
        <v>3.4332337</v>
      </c>
      <c r="AE869" s="6">
        <v>4.3210754</v>
      </c>
      <c r="AF869" s="3"/>
      <c r="AG869" s="4">
        <v>10.870863</v>
      </c>
      <c r="AH869" s="4">
        <v>8.0372</v>
      </c>
      <c r="AI869" s="7">
        <v>0.3665</v>
      </c>
      <c r="AJ869" s="7">
        <v>31.06</v>
      </c>
      <c r="AK869" s="14">
        <v>2.341</v>
      </c>
      <c r="AL869" s="14">
        <v>3.1580818</v>
      </c>
      <c r="AM869" s="14"/>
    </row>
    <row r="870">
      <c r="A870" s="46" t="s">
        <v>904</v>
      </c>
      <c r="B870" s="14">
        <v>61.23462</v>
      </c>
      <c r="C870" s="11" t="s">
        <v>39</v>
      </c>
      <c r="D870" s="2" t="s">
        <v>39</v>
      </c>
      <c r="E870" s="4">
        <v>1.8834513</v>
      </c>
      <c r="F870" s="2" t="s">
        <v>39</v>
      </c>
      <c r="G870" s="2" t="s">
        <v>39</v>
      </c>
      <c r="H870" s="5">
        <v>0.6656</v>
      </c>
      <c r="I870" s="14">
        <v>0.2318796</v>
      </c>
      <c r="J870" s="14"/>
      <c r="K870" s="14">
        <v>0.2199</v>
      </c>
      <c r="L870" s="6" t="s">
        <v>39</v>
      </c>
      <c r="M870" s="4">
        <v>8.48071</v>
      </c>
      <c r="N870" s="2"/>
      <c r="O870" s="6">
        <v>2.295</v>
      </c>
      <c r="P870" s="14"/>
      <c r="Q870" s="7">
        <v>0.04372</v>
      </c>
      <c r="R870" s="14">
        <v>0.0</v>
      </c>
      <c r="S870" s="4">
        <v>13.04727</v>
      </c>
      <c r="T870" s="14">
        <v>0.2545343</v>
      </c>
      <c r="U870" s="4">
        <v>-6.03561</v>
      </c>
      <c r="V870" s="14"/>
      <c r="W870" s="5">
        <v>0.2464</v>
      </c>
      <c r="X870" s="14">
        <v>0.43037724</v>
      </c>
      <c r="Y870" s="14">
        <v>0.69203764</v>
      </c>
      <c r="Z870" s="6">
        <v>28.246017</v>
      </c>
      <c r="AA870" s="14">
        <v>21.633163</v>
      </c>
      <c r="AB870" s="8">
        <v>4.46558</v>
      </c>
      <c r="AC870" s="8">
        <v>10.9784</v>
      </c>
      <c r="AD870" s="6">
        <v>17.17849</v>
      </c>
      <c r="AE870" s="6">
        <v>31.53184</v>
      </c>
      <c r="AF870" s="3"/>
      <c r="AG870" s="4">
        <v>282.45004</v>
      </c>
      <c r="AH870" s="4">
        <v>267.41238</v>
      </c>
      <c r="AI870" s="7">
        <v>56.3</v>
      </c>
      <c r="AJ870" s="7">
        <v>5.14</v>
      </c>
      <c r="AK870" s="14">
        <v>15.56675</v>
      </c>
      <c r="AL870" s="2" t="s">
        <v>39</v>
      </c>
      <c r="AM870" s="2"/>
    </row>
    <row r="871">
      <c r="A871" s="50" t="s">
        <v>905</v>
      </c>
      <c r="B871" s="14">
        <v>142.557</v>
      </c>
      <c r="C871" s="13">
        <v>0.2757</v>
      </c>
      <c r="D871" s="3">
        <v>0.04715803</v>
      </c>
      <c r="E871" s="4">
        <v>-0.11674757</v>
      </c>
      <c r="F871" s="14">
        <v>-0.58244216</v>
      </c>
      <c r="G871" s="3">
        <v>-0.08550022</v>
      </c>
      <c r="H871" s="5">
        <v>0.2783</v>
      </c>
      <c r="I871" s="14">
        <v>0.44937113</v>
      </c>
      <c r="J871" s="14"/>
      <c r="K871" s="14">
        <v>-0.1153</v>
      </c>
      <c r="L871" s="6">
        <v>-2.6379962</v>
      </c>
      <c r="M871" s="4">
        <v>8.732</v>
      </c>
      <c r="N871" s="14"/>
      <c r="O871" s="6">
        <v>10.2279</v>
      </c>
      <c r="P871" s="14"/>
      <c r="Q871" s="7">
        <v>0.152</v>
      </c>
      <c r="R871" s="14">
        <v>0.0010662401</v>
      </c>
      <c r="S871" s="4" t="s">
        <v>39</v>
      </c>
      <c r="T871" s="14">
        <v>0.1215495</v>
      </c>
      <c r="U871" s="4">
        <v>37.716</v>
      </c>
      <c r="V871" s="14"/>
      <c r="W871" s="5">
        <v>-0.0983</v>
      </c>
      <c r="X871" s="14">
        <v>0.35931465</v>
      </c>
      <c r="Y871" s="14">
        <v>0.19487579</v>
      </c>
      <c r="Z871" s="15"/>
      <c r="AB871" s="8">
        <v>3.0970013</v>
      </c>
      <c r="AC871" s="8">
        <v>9.4358</v>
      </c>
      <c r="AD871" s="6">
        <v>-39.08451</v>
      </c>
      <c r="AE871" s="6">
        <v>54.88035</v>
      </c>
      <c r="AF871" s="3"/>
      <c r="AG871" s="4">
        <v>418.10236</v>
      </c>
      <c r="AH871" s="4">
        <v>479.2152</v>
      </c>
      <c r="AI871" s="7">
        <v>2.44</v>
      </c>
      <c r="AJ871" s="7">
        <v>193.64</v>
      </c>
      <c r="AK871" s="14">
        <v>-12.261</v>
      </c>
      <c r="AL871" s="14">
        <v>-0.79919094</v>
      </c>
      <c r="AM871" s="14"/>
    </row>
    <row r="872">
      <c r="A872" s="82" t="s">
        <v>906</v>
      </c>
      <c r="B872" s="14">
        <v>145.157</v>
      </c>
      <c r="C872" s="13">
        <v>0.0112</v>
      </c>
      <c r="D872" s="3">
        <v>0.05761947</v>
      </c>
      <c r="E872" s="4">
        <v>0.18975396</v>
      </c>
      <c r="F872" s="14">
        <v>-0.004772848</v>
      </c>
      <c r="G872" s="3">
        <v>0.057476554</v>
      </c>
      <c r="H872" s="5">
        <v>0.2788</v>
      </c>
      <c r="I872" s="14">
        <v>0.17176574</v>
      </c>
      <c r="J872" s="14"/>
      <c r="K872" s="14">
        <v>0.1007</v>
      </c>
      <c r="L872" s="6">
        <v>-3.282952</v>
      </c>
      <c r="M872" s="4">
        <v>17.744</v>
      </c>
      <c r="N872" s="14"/>
      <c r="O872" s="6">
        <v>1.8199</v>
      </c>
      <c r="P872" s="14"/>
      <c r="Q872" s="7" t="s">
        <v>39</v>
      </c>
      <c r="R872" s="14">
        <v>0.0</v>
      </c>
      <c r="S872" s="4">
        <v>2.573</v>
      </c>
      <c r="T872" s="14">
        <v>0.014928231</v>
      </c>
      <c r="U872" s="4">
        <v>-0.949</v>
      </c>
      <c r="V872" s="14"/>
      <c r="W872" s="5">
        <v>0.0658</v>
      </c>
      <c r="X872" s="14">
        <v>0.07866589</v>
      </c>
      <c r="Y872" s="14">
        <v>0.14175929</v>
      </c>
      <c r="Z872" s="6">
        <v>11.5186</v>
      </c>
      <c r="AA872" s="14">
        <v>1676.7811</v>
      </c>
      <c r="AB872" s="8">
        <v>0.8935114</v>
      </c>
      <c r="AC872" s="8">
        <v>0.8855</v>
      </c>
      <c r="AD872" s="6">
        <v>6.345199</v>
      </c>
      <c r="AE872" s="6">
        <v>7.2559986</v>
      </c>
      <c r="AF872" s="3"/>
      <c r="AG872" s="4">
        <v>129.69943</v>
      </c>
      <c r="AH872" s="4">
        <v>128.75044</v>
      </c>
      <c r="AI872" s="7">
        <v>210.0</v>
      </c>
      <c r="AJ872" s="7">
        <v>59.34</v>
      </c>
      <c r="AK872" s="14">
        <v>20.291</v>
      </c>
      <c r="AL872" s="14">
        <v>-0.010581236</v>
      </c>
      <c r="AM872" s="14"/>
    </row>
    <row r="873">
      <c r="A873" s="82" t="s">
        <v>907</v>
      </c>
      <c r="B873" s="14">
        <v>14.054</v>
      </c>
      <c r="C873" s="13">
        <v>-0.1641</v>
      </c>
      <c r="D873" s="3">
        <v>0.48747107</v>
      </c>
      <c r="E873" s="4">
        <v>-0.012423509</v>
      </c>
      <c r="F873" s="14">
        <v>0.40215826</v>
      </c>
      <c r="G873" s="3">
        <v>-0.18767083</v>
      </c>
      <c r="H873" s="5">
        <v>0.454</v>
      </c>
      <c r="I873" s="14">
        <v>0.70599115</v>
      </c>
      <c r="J873" s="14"/>
      <c r="K873" s="14">
        <v>-0.4512</v>
      </c>
      <c r="L873" s="6">
        <v>-3.5991502</v>
      </c>
      <c r="M873" s="4">
        <v>-7.498</v>
      </c>
      <c r="N873" s="14"/>
      <c r="O873" s="6">
        <v>24.7516</v>
      </c>
      <c r="P873" s="14"/>
      <c r="Q873" s="7">
        <v>2.8</v>
      </c>
      <c r="R873" s="14">
        <v>0.19923154</v>
      </c>
      <c r="S873" s="4" t="s">
        <v>39</v>
      </c>
      <c r="T873" s="14">
        <v>0.2777022</v>
      </c>
      <c r="U873" s="4">
        <v>-0.78</v>
      </c>
      <c r="V873" s="14"/>
      <c r="W873" s="5">
        <v>-0.3558</v>
      </c>
      <c r="X873" s="14">
        <v>-0.4452313</v>
      </c>
      <c r="Y873" s="14">
        <v>-0.7122787</v>
      </c>
      <c r="Z873" s="15"/>
      <c r="AB873" s="8">
        <v>4.129179</v>
      </c>
      <c r="AC873" s="8">
        <v>6.6284</v>
      </c>
      <c r="AD873" s="6">
        <v>-9.180802</v>
      </c>
      <c r="AE873" s="6">
        <v>-7.6355667</v>
      </c>
      <c r="AF873" s="3"/>
      <c r="AG873" s="4">
        <v>60.917023</v>
      </c>
      <c r="AH873" s="4">
        <v>57.25148</v>
      </c>
      <c r="AI873" s="7">
        <v>0.184</v>
      </c>
      <c r="AJ873" s="7">
        <v>313.76</v>
      </c>
      <c r="AK873" s="14">
        <v>-6.236</v>
      </c>
      <c r="AL873" s="14">
        <v>0.5920347</v>
      </c>
      <c r="AM873" s="14"/>
    </row>
    <row r="874">
      <c r="A874" s="83"/>
      <c r="C874" s="84"/>
      <c r="D874" s="85"/>
      <c r="E874" s="55"/>
      <c r="G874" s="85"/>
      <c r="H874" s="43"/>
      <c r="L874" s="15"/>
      <c r="M874" s="55"/>
      <c r="O874" s="15"/>
      <c r="Q874" s="86"/>
      <c r="S874" s="55"/>
      <c r="U874" s="55"/>
      <c r="W874" s="43"/>
      <c r="Z874" s="15"/>
      <c r="AB874" s="27"/>
      <c r="AC874" s="27"/>
      <c r="AD874" s="15"/>
      <c r="AE874" s="15"/>
      <c r="AF874" s="85"/>
      <c r="AG874" s="55"/>
      <c r="AH874" s="55"/>
      <c r="AI874" s="86"/>
      <c r="AJ874" s="86"/>
    </row>
    <row r="875">
      <c r="A875" s="83"/>
      <c r="C875" s="84"/>
      <c r="D875" s="85"/>
      <c r="E875" s="55"/>
      <c r="G875" s="85"/>
      <c r="H875" s="43"/>
      <c r="L875" s="15"/>
      <c r="M875" s="55"/>
      <c r="O875" s="15"/>
      <c r="Q875" s="86"/>
      <c r="S875" s="55"/>
      <c r="U875" s="55"/>
      <c r="W875" s="43"/>
      <c r="Z875" s="15"/>
      <c r="AB875" s="27"/>
      <c r="AC875" s="27"/>
      <c r="AD875" s="15"/>
      <c r="AE875" s="15"/>
      <c r="AF875" s="85"/>
      <c r="AG875" s="55"/>
      <c r="AH875" s="55"/>
      <c r="AI875" s="86"/>
      <c r="AJ875" s="86"/>
    </row>
    <row r="876">
      <c r="A876" s="83"/>
      <c r="C876" s="84"/>
      <c r="D876" s="85"/>
      <c r="E876" s="55"/>
      <c r="G876" s="85"/>
      <c r="H876" s="43"/>
      <c r="L876" s="15"/>
      <c r="M876" s="55"/>
      <c r="O876" s="15"/>
      <c r="Q876" s="86"/>
      <c r="S876" s="55"/>
      <c r="U876" s="55"/>
      <c r="W876" s="43"/>
      <c r="Z876" s="15"/>
      <c r="AB876" s="27"/>
      <c r="AC876" s="27"/>
      <c r="AD876" s="15"/>
      <c r="AE876" s="15"/>
      <c r="AF876" s="85"/>
      <c r="AG876" s="55"/>
      <c r="AH876" s="55"/>
      <c r="AI876" s="86"/>
      <c r="AJ876" s="86"/>
    </row>
    <row r="877">
      <c r="A877" s="1"/>
      <c r="C877" s="84"/>
      <c r="D877" s="85"/>
      <c r="E877" s="55"/>
      <c r="G877" s="85"/>
      <c r="H877" s="43"/>
      <c r="L877" s="15"/>
      <c r="M877" s="55"/>
      <c r="O877" s="15"/>
      <c r="Q877" s="86"/>
      <c r="S877" s="55"/>
      <c r="U877" s="55"/>
      <c r="W877" s="43"/>
      <c r="Z877" s="15"/>
      <c r="AB877" s="27"/>
      <c r="AC877" s="27"/>
      <c r="AD877" s="15"/>
      <c r="AE877" s="15"/>
      <c r="AF877" s="85"/>
      <c r="AG877" s="55"/>
      <c r="AH877" s="55"/>
      <c r="AI877" s="86"/>
      <c r="AJ877" s="86"/>
    </row>
    <row r="878">
      <c r="A878" s="1"/>
      <c r="C878" s="84"/>
      <c r="D878" s="85"/>
      <c r="E878" s="55"/>
      <c r="G878" s="85"/>
      <c r="H878" s="43"/>
      <c r="L878" s="15"/>
      <c r="M878" s="55"/>
      <c r="O878" s="15"/>
      <c r="Q878" s="86"/>
      <c r="S878" s="55"/>
      <c r="U878" s="55"/>
      <c r="W878" s="43"/>
      <c r="Z878" s="15"/>
      <c r="AB878" s="27"/>
      <c r="AC878" s="27"/>
      <c r="AD878" s="15"/>
      <c r="AE878" s="15"/>
      <c r="AF878" s="85"/>
      <c r="AG878" s="55"/>
      <c r="AH878" s="55"/>
      <c r="AI878" s="86"/>
      <c r="AJ878" s="86"/>
    </row>
    <row r="879">
      <c r="A879" s="1"/>
      <c r="C879" s="84"/>
      <c r="D879" s="85"/>
      <c r="E879" s="55"/>
      <c r="G879" s="85"/>
      <c r="H879" s="43"/>
      <c r="L879" s="15"/>
      <c r="M879" s="55"/>
      <c r="O879" s="15"/>
      <c r="Q879" s="86"/>
      <c r="S879" s="55"/>
      <c r="U879" s="55"/>
      <c r="W879" s="43"/>
      <c r="Z879" s="15"/>
      <c r="AB879" s="27"/>
      <c r="AC879" s="27"/>
      <c r="AD879" s="15"/>
      <c r="AE879" s="15"/>
      <c r="AF879" s="85"/>
      <c r="AG879" s="55"/>
      <c r="AH879" s="55"/>
      <c r="AI879" s="86"/>
      <c r="AJ879" s="86"/>
    </row>
    <row r="880">
      <c r="A880" s="1"/>
      <c r="C880" s="84"/>
      <c r="D880" s="85"/>
      <c r="E880" s="55"/>
      <c r="G880" s="85"/>
      <c r="H880" s="43"/>
      <c r="L880" s="15"/>
      <c r="M880" s="55"/>
      <c r="O880" s="15"/>
      <c r="Q880" s="86"/>
      <c r="S880" s="55"/>
      <c r="U880" s="55"/>
      <c r="W880" s="43"/>
      <c r="Z880" s="15"/>
      <c r="AB880" s="27"/>
      <c r="AC880" s="27"/>
      <c r="AD880" s="15"/>
      <c r="AE880" s="15"/>
      <c r="AF880" s="85"/>
      <c r="AG880" s="55"/>
      <c r="AH880" s="55"/>
      <c r="AI880" s="86"/>
      <c r="AJ880" s="86"/>
    </row>
    <row r="881">
      <c r="A881" s="1"/>
      <c r="C881" s="84"/>
      <c r="D881" s="85"/>
      <c r="E881" s="55"/>
      <c r="G881" s="85"/>
      <c r="H881" s="43"/>
      <c r="L881" s="15"/>
      <c r="M881" s="55"/>
      <c r="O881" s="15"/>
      <c r="Q881" s="86"/>
      <c r="S881" s="55"/>
      <c r="U881" s="55"/>
      <c r="W881" s="43"/>
      <c r="Z881" s="15"/>
      <c r="AB881" s="27"/>
      <c r="AC881" s="27"/>
      <c r="AD881" s="15"/>
      <c r="AE881" s="15"/>
      <c r="AF881" s="85"/>
      <c r="AG881" s="55"/>
      <c r="AH881" s="55"/>
      <c r="AI881" s="86"/>
      <c r="AJ881" s="86"/>
    </row>
    <row r="882">
      <c r="A882" s="1"/>
      <c r="C882" s="84"/>
      <c r="D882" s="85"/>
      <c r="E882" s="55"/>
      <c r="G882" s="85"/>
      <c r="H882" s="43"/>
      <c r="L882" s="15"/>
      <c r="M882" s="55"/>
      <c r="O882" s="15"/>
      <c r="Q882" s="86"/>
      <c r="S882" s="55"/>
      <c r="U882" s="55"/>
      <c r="W882" s="43"/>
      <c r="Z882" s="15"/>
      <c r="AB882" s="27"/>
      <c r="AC882" s="27"/>
      <c r="AD882" s="15"/>
      <c r="AE882" s="15"/>
      <c r="AF882" s="85"/>
      <c r="AG882" s="55"/>
      <c r="AH882" s="55"/>
      <c r="AI882" s="86"/>
      <c r="AJ882" s="86"/>
    </row>
    <row r="883">
      <c r="A883" s="1"/>
      <c r="C883" s="84"/>
      <c r="D883" s="85"/>
      <c r="E883" s="55"/>
      <c r="G883" s="85"/>
      <c r="H883" s="43"/>
      <c r="L883" s="15"/>
      <c r="M883" s="55"/>
      <c r="O883" s="15"/>
      <c r="Q883" s="86"/>
      <c r="S883" s="55"/>
      <c r="U883" s="55"/>
      <c r="W883" s="43"/>
      <c r="Z883" s="15"/>
      <c r="AB883" s="27"/>
      <c r="AC883" s="27"/>
      <c r="AD883" s="15"/>
      <c r="AE883" s="15"/>
      <c r="AF883" s="85"/>
      <c r="AG883" s="55"/>
      <c r="AH883" s="55"/>
      <c r="AI883" s="86"/>
      <c r="AJ883" s="86"/>
    </row>
    <row r="884">
      <c r="A884" s="1"/>
      <c r="C884" s="84"/>
      <c r="D884" s="85"/>
      <c r="E884" s="55"/>
      <c r="G884" s="85"/>
      <c r="H884" s="43"/>
      <c r="L884" s="15"/>
      <c r="M884" s="55"/>
      <c r="O884" s="15"/>
      <c r="Q884" s="86"/>
      <c r="S884" s="55"/>
      <c r="U884" s="55"/>
      <c r="W884" s="43"/>
      <c r="Z884" s="15"/>
      <c r="AB884" s="27"/>
      <c r="AC884" s="27"/>
      <c r="AD884" s="15"/>
      <c r="AE884" s="15"/>
      <c r="AF884" s="85"/>
      <c r="AG884" s="55"/>
      <c r="AH884" s="55"/>
      <c r="AI884" s="86"/>
      <c r="AJ884" s="86"/>
    </row>
    <row r="885">
      <c r="A885" s="1"/>
      <c r="C885" s="84"/>
      <c r="D885" s="85"/>
      <c r="E885" s="55"/>
      <c r="G885" s="85"/>
      <c r="H885" s="43"/>
      <c r="L885" s="15"/>
      <c r="M885" s="55"/>
      <c r="O885" s="15"/>
      <c r="Q885" s="86"/>
      <c r="S885" s="55"/>
      <c r="U885" s="55"/>
      <c r="W885" s="43"/>
      <c r="Z885" s="15"/>
      <c r="AB885" s="27"/>
      <c r="AC885" s="27"/>
      <c r="AD885" s="15"/>
      <c r="AE885" s="15"/>
      <c r="AF885" s="85"/>
      <c r="AG885" s="55"/>
      <c r="AH885" s="55"/>
      <c r="AI885" s="86"/>
      <c r="AJ885" s="86"/>
    </row>
    <row r="886">
      <c r="A886" s="1"/>
      <c r="C886" s="84"/>
      <c r="D886" s="85"/>
      <c r="E886" s="55"/>
      <c r="G886" s="85"/>
      <c r="H886" s="43"/>
      <c r="L886" s="15"/>
      <c r="M886" s="55"/>
      <c r="O886" s="15"/>
      <c r="Q886" s="86"/>
      <c r="S886" s="55"/>
      <c r="U886" s="55"/>
      <c r="W886" s="43"/>
      <c r="Z886" s="15"/>
      <c r="AB886" s="27"/>
      <c r="AC886" s="27"/>
      <c r="AD886" s="15"/>
      <c r="AE886" s="15"/>
      <c r="AF886" s="85"/>
      <c r="AG886" s="55"/>
      <c r="AH886" s="55"/>
      <c r="AI886" s="86"/>
      <c r="AJ886" s="86"/>
    </row>
    <row r="887">
      <c r="A887" s="1"/>
      <c r="C887" s="84"/>
      <c r="D887" s="85"/>
      <c r="E887" s="55"/>
      <c r="G887" s="85"/>
      <c r="H887" s="43"/>
      <c r="L887" s="15"/>
      <c r="M887" s="55"/>
      <c r="O887" s="15"/>
      <c r="Q887" s="86"/>
      <c r="S887" s="55"/>
      <c r="U887" s="55"/>
      <c r="W887" s="43"/>
      <c r="Z887" s="15"/>
      <c r="AB887" s="27"/>
      <c r="AC887" s="27"/>
      <c r="AD887" s="15"/>
      <c r="AE887" s="15"/>
      <c r="AF887" s="85"/>
      <c r="AG887" s="55"/>
      <c r="AH887" s="55"/>
      <c r="AI887" s="86"/>
      <c r="AJ887" s="86"/>
    </row>
    <row r="888">
      <c r="A888" s="1"/>
      <c r="C888" s="84"/>
      <c r="D888" s="85"/>
      <c r="E888" s="55"/>
      <c r="G888" s="85"/>
      <c r="H888" s="43"/>
      <c r="L888" s="15"/>
      <c r="M888" s="55"/>
      <c r="O888" s="15"/>
      <c r="Q888" s="86"/>
      <c r="S888" s="55"/>
      <c r="U888" s="55"/>
      <c r="W888" s="43"/>
      <c r="Z888" s="15"/>
      <c r="AB888" s="27"/>
      <c r="AC888" s="27"/>
      <c r="AD888" s="15"/>
      <c r="AE888" s="15"/>
      <c r="AF888" s="85"/>
      <c r="AG888" s="55"/>
      <c r="AH888" s="55"/>
      <c r="AI888" s="86"/>
      <c r="AJ888" s="86"/>
    </row>
    <row r="889">
      <c r="A889" s="1"/>
      <c r="C889" s="84"/>
      <c r="D889" s="85"/>
      <c r="E889" s="55"/>
      <c r="G889" s="85"/>
      <c r="H889" s="43"/>
      <c r="L889" s="15"/>
      <c r="M889" s="55"/>
      <c r="O889" s="15"/>
      <c r="Q889" s="86"/>
      <c r="S889" s="55"/>
      <c r="U889" s="55"/>
      <c r="W889" s="43"/>
      <c r="Z889" s="15"/>
      <c r="AB889" s="27"/>
      <c r="AC889" s="27"/>
      <c r="AD889" s="15"/>
      <c r="AE889" s="15"/>
      <c r="AF889" s="85"/>
      <c r="AG889" s="55"/>
      <c r="AH889" s="55"/>
      <c r="AI889" s="86"/>
      <c r="AJ889" s="86"/>
    </row>
    <row r="890">
      <c r="A890" s="1"/>
      <c r="C890" s="84"/>
      <c r="D890" s="85"/>
      <c r="E890" s="55"/>
      <c r="G890" s="85"/>
      <c r="H890" s="43"/>
      <c r="L890" s="15"/>
      <c r="M890" s="55"/>
      <c r="O890" s="15"/>
      <c r="Q890" s="86"/>
      <c r="S890" s="55"/>
      <c r="U890" s="55"/>
      <c r="W890" s="43"/>
      <c r="Z890" s="15"/>
      <c r="AB890" s="27"/>
      <c r="AC890" s="27"/>
      <c r="AD890" s="15"/>
      <c r="AE890" s="15"/>
      <c r="AF890" s="85"/>
      <c r="AG890" s="55"/>
      <c r="AH890" s="55"/>
      <c r="AI890" s="86"/>
      <c r="AJ890" s="86"/>
    </row>
    <row r="891">
      <c r="A891" s="1"/>
      <c r="C891" s="84"/>
      <c r="D891" s="85"/>
      <c r="E891" s="55"/>
      <c r="G891" s="85"/>
      <c r="H891" s="43"/>
      <c r="L891" s="15"/>
      <c r="M891" s="55"/>
      <c r="O891" s="15"/>
      <c r="Q891" s="86"/>
      <c r="S891" s="55"/>
      <c r="U891" s="55"/>
      <c r="W891" s="43"/>
      <c r="Z891" s="15"/>
      <c r="AB891" s="27"/>
      <c r="AC891" s="27"/>
      <c r="AD891" s="15"/>
      <c r="AE891" s="15"/>
      <c r="AF891" s="85"/>
      <c r="AG891" s="55"/>
      <c r="AH891" s="55"/>
      <c r="AI891" s="86"/>
      <c r="AJ891" s="86"/>
    </row>
    <row r="892">
      <c r="A892" s="1"/>
      <c r="C892" s="84"/>
      <c r="D892" s="85"/>
      <c r="E892" s="55"/>
      <c r="G892" s="85"/>
      <c r="H892" s="43"/>
      <c r="L892" s="15"/>
      <c r="M892" s="55"/>
      <c r="O892" s="15"/>
      <c r="Q892" s="86"/>
      <c r="S892" s="55"/>
      <c r="U892" s="55"/>
      <c r="W892" s="43"/>
      <c r="Z892" s="15"/>
      <c r="AB892" s="27"/>
      <c r="AC892" s="27"/>
      <c r="AD892" s="15"/>
      <c r="AE892" s="15"/>
      <c r="AF892" s="85"/>
      <c r="AG892" s="55"/>
      <c r="AH892" s="55"/>
      <c r="AI892" s="86"/>
      <c r="AJ892" s="86"/>
    </row>
    <row r="893">
      <c r="A893" s="1"/>
      <c r="C893" s="84"/>
      <c r="D893" s="85"/>
      <c r="E893" s="55"/>
      <c r="G893" s="85"/>
      <c r="H893" s="43"/>
      <c r="L893" s="15"/>
      <c r="M893" s="55"/>
      <c r="O893" s="15"/>
      <c r="Q893" s="86"/>
      <c r="S893" s="55"/>
      <c r="U893" s="55"/>
      <c r="W893" s="43"/>
      <c r="Z893" s="15"/>
      <c r="AB893" s="27"/>
      <c r="AC893" s="27"/>
      <c r="AD893" s="15"/>
      <c r="AE893" s="15"/>
      <c r="AF893" s="85"/>
      <c r="AG893" s="55"/>
      <c r="AH893" s="55"/>
      <c r="AI893" s="86"/>
      <c r="AJ893" s="86"/>
    </row>
    <row r="894">
      <c r="A894" s="1"/>
      <c r="C894" s="84"/>
      <c r="D894" s="85"/>
      <c r="E894" s="55"/>
      <c r="G894" s="85"/>
      <c r="H894" s="43"/>
      <c r="L894" s="15"/>
      <c r="M894" s="55"/>
      <c r="O894" s="15"/>
      <c r="Q894" s="86"/>
      <c r="S894" s="55"/>
      <c r="U894" s="55"/>
      <c r="W894" s="43"/>
      <c r="Z894" s="15"/>
      <c r="AB894" s="27"/>
      <c r="AC894" s="27"/>
      <c r="AD894" s="15"/>
      <c r="AE894" s="15"/>
      <c r="AF894" s="85"/>
      <c r="AG894" s="55"/>
      <c r="AH894" s="55"/>
      <c r="AI894" s="86"/>
      <c r="AJ894" s="86"/>
    </row>
    <row r="895">
      <c r="A895" s="1"/>
      <c r="C895" s="84"/>
      <c r="D895" s="85"/>
      <c r="E895" s="55"/>
      <c r="G895" s="85"/>
      <c r="H895" s="43"/>
      <c r="L895" s="15"/>
      <c r="M895" s="55"/>
      <c r="O895" s="15"/>
      <c r="Q895" s="86"/>
      <c r="S895" s="55"/>
      <c r="U895" s="55"/>
      <c r="W895" s="43"/>
      <c r="Z895" s="15"/>
      <c r="AB895" s="27"/>
      <c r="AC895" s="27"/>
      <c r="AD895" s="15"/>
      <c r="AE895" s="15"/>
      <c r="AF895" s="85"/>
      <c r="AG895" s="55"/>
      <c r="AH895" s="55"/>
      <c r="AI895" s="86"/>
      <c r="AJ895" s="86"/>
    </row>
    <row r="896">
      <c r="A896" s="1"/>
      <c r="C896" s="84"/>
      <c r="D896" s="85"/>
      <c r="E896" s="55"/>
      <c r="G896" s="85"/>
      <c r="H896" s="43"/>
      <c r="L896" s="15"/>
      <c r="M896" s="55"/>
      <c r="O896" s="15"/>
      <c r="Q896" s="86"/>
      <c r="S896" s="55"/>
      <c r="U896" s="55"/>
      <c r="W896" s="43"/>
      <c r="Z896" s="15"/>
      <c r="AB896" s="27"/>
      <c r="AC896" s="27"/>
      <c r="AD896" s="15"/>
      <c r="AE896" s="15"/>
      <c r="AF896" s="85"/>
      <c r="AG896" s="55"/>
      <c r="AH896" s="55"/>
      <c r="AI896" s="86"/>
      <c r="AJ896" s="86"/>
    </row>
    <row r="897">
      <c r="A897" s="1"/>
      <c r="C897" s="84"/>
      <c r="D897" s="85"/>
      <c r="E897" s="55"/>
      <c r="G897" s="85"/>
      <c r="H897" s="43"/>
      <c r="L897" s="15"/>
      <c r="M897" s="55"/>
      <c r="O897" s="15"/>
      <c r="Q897" s="86"/>
      <c r="S897" s="55"/>
      <c r="U897" s="55"/>
      <c r="W897" s="43"/>
      <c r="Z897" s="15"/>
      <c r="AB897" s="27"/>
      <c r="AC897" s="27"/>
      <c r="AD897" s="15"/>
      <c r="AE897" s="15"/>
      <c r="AF897" s="85"/>
      <c r="AG897" s="55"/>
      <c r="AH897" s="55"/>
      <c r="AI897" s="86"/>
      <c r="AJ897" s="86"/>
    </row>
    <row r="898">
      <c r="A898" s="1"/>
      <c r="C898" s="84"/>
      <c r="D898" s="85"/>
      <c r="E898" s="55"/>
      <c r="G898" s="85"/>
      <c r="H898" s="43"/>
      <c r="L898" s="15"/>
      <c r="M898" s="55"/>
      <c r="O898" s="15"/>
      <c r="Q898" s="86"/>
      <c r="S898" s="55"/>
      <c r="U898" s="55"/>
      <c r="W898" s="43"/>
      <c r="Z898" s="15"/>
      <c r="AB898" s="27"/>
      <c r="AC898" s="27"/>
      <c r="AD898" s="15"/>
      <c r="AE898" s="15"/>
      <c r="AF898" s="85"/>
      <c r="AG898" s="55"/>
      <c r="AH898" s="55"/>
      <c r="AI898" s="86"/>
      <c r="AJ898" s="86"/>
    </row>
    <row r="899">
      <c r="A899" s="1"/>
      <c r="C899" s="84"/>
      <c r="D899" s="85"/>
      <c r="E899" s="55"/>
      <c r="G899" s="85"/>
      <c r="H899" s="43"/>
      <c r="L899" s="15"/>
      <c r="M899" s="55"/>
      <c r="O899" s="15"/>
      <c r="Q899" s="86"/>
      <c r="S899" s="55"/>
      <c r="U899" s="55"/>
      <c r="W899" s="43"/>
      <c r="Z899" s="15"/>
      <c r="AB899" s="27"/>
      <c r="AC899" s="27"/>
      <c r="AD899" s="15"/>
      <c r="AE899" s="15"/>
      <c r="AF899" s="85"/>
      <c r="AG899" s="55"/>
      <c r="AH899" s="55"/>
      <c r="AI899" s="86"/>
      <c r="AJ899" s="86"/>
    </row>
    <row r="900">
      <c r="A900" s="1"/>
      <c r="C900" s="84"/>
      <c r="D900" s="85"/>
      <c r="E900" s="55"/>
      <c r="G900" s="85"/>
      <c r="H900" s="43"/>
      <c r="L900" s="15"/>
      <c r="M900" s="55"/>
      <c r="O900" s="15"/>
      <c r="Q900" s="86"/>
      <c r="S900" s="55"/>
      <c r="U900" s="55"/>
      <c r="W900" s="43"/>
      <c r="Z900" s="15"/>
      <c r="AB900" s="27"/>
      <c r="AC900" s="27"/>
      <c r="AD900" s="15"/>
      <c r="AE900" s="15"/>
      <c r="AF900" s="85"/>
      <c r="AG900" s="55"/>
      <c r="AH900" s="55"/>
      <c r="AI900" s="86"/>
      <c r="AJ900" s="86"/>
    </row>
    <row r="901">
      <c r="A901" s="1"/>
      <c r="C901" s="84"/>
      <c r="D901" s="85"/>
      <c r="E901" s="55"/>
      <c r="G901" s="85"/>
      <c r="H901" s="43"/>
      <c r="L901" s="15"/>
      <c r="M901" s="55"/>
      <c r="O901" s="15"/>
      <c r="Q901" s="86"/>
      <c r="S901" s="55"/>
      <c r="U901" s="55"/>
      <c r="W901" s="43"/>
      <c r="Z901" s="15"/>
      <c r="AB901" s="27"/>
      <c r="AC901" s="27"/>
      <c r="AD901" s="15"/>
      <c r="AE901" s="15"/>
      <c r="AF901" s="85"/>
      <c r="AG901" s="55"/>
      <c r="AH901" s="55"/>
      <c r="AI901" s="86"/>
      <c r="AJ901" s="86"/>
    </row>
    <row r="902">
      <c r="A902" s="1"/>
      <c r="C902" s="84"/>
      <c r="D902" s="85"/>
      <c r="E902" s="55"/>
      <c r="G902" s="85"/>
      <c r="H902" s="43"/>
      <c r="L902" s="15"/>
      <c r="M902" s="55"/>
      <c r="O902" s="15"/>
      <c r="Q902" s="86"/>
      <c r="S902" s="55"/>
      <c r="U902" s="55"/>
      <c r="W902" s="43"/>
      <c r="Z902" s="15"/>
      <c r="AB902" s="27"/>
      <c r="AC902" s="27"/>
      <c r="AD902" s="15"/>
      <c r="AE902" s="15"/>
      <c r="AF902" s="85"/>
      <c r="AG902" s="55"/>
      <c r="AH902" s="55"/>
      <c r="AI902" s="86"/>
      <c r="AJ902" s="86"/>
    </row>
    <row r="903">
      <c r="A903" s="1"/>
      <c r="C903" s="84"/>
      <c r="D903" s="85"/>
      <c r="E903" s="55"/>
      <c r="G903" s="85"/>
      <c r="H903" s="43"/>
      <c r="L903" s="15"/>
      <c r="M903" s="55"/>
      <c r="O903" s="15"/>
      <c r="Q903" s="86"/>
      <c r="S903" s="55"/>
      <c r="U903" s="55"/>
      <c r="W903" s="43"/>
      <c r="Z903" s="15"/>
      <c r="AB903" s="27"/>
      <c r="AC903" s="27"/>
      <c r="AD903" s="15"/>
      <c r="AE903" s="15"/>
      <c r="AF903" s="85"/>
      <c r="AG903" s="55"/>
      <c r="AH903" s="55"/>
      <c r="AI903" s="86"/>
      <c r="AJ903" s="86"/>
    </row>
    <row r="904">
      <c r="A904" s="1"/>
      <c r="C904" s="84"/>
      <c r="D904" s="85"/>
      <c r="E904" s="55"/>
      <c r="G904" s="85"/>
      <c r="H904" s="43"/>
      <c r="L904" s="15"/>
      <c r="M904" s="55"/>
      <c r="O904" s="15"/>
      <c r="Q904" s="86"/>
      <c r="S904" s="55"/>
      <c r="U904" s="55"/>
      <c r="W904" s="43"/>
      <c r="Z904" s="15"/>
      <c r="AB904" s="27"/>
      <c r="AC904" s="27"/>
      <c r="AD904" s="15"/>
      <c r="AE904" s="15"/>
      <c r="AF904" s="85"/>
      <c r="AG904" s="55"/>
      <c r="AH904" s="55"/>
      <c r="AI904" s="86"/>
      <c r="AJ904" s="86"/>
    </row>
    <row r="905">
      <c r="A905" s="1"/>
      <c r="C905" s="84"/>
      <c r="D905" s="85"/>
      <c r="E905" s="55"/>
      <c r="G905" s="85"/>
      <c r="H905" s="43"/>
      <c r="L905" s="15"/>
      <c r="M905" s="55"/>
      <c r="O905" s="15"/>
      <c r="Q905" s="86"/>
      <c r="S905" s="55"/>
      <c r="U905" s="55"/>
      <c r="W905" s="43"/>
      <c r="Z905" s="15"/>
      <c r="AB905" s="27"/>
      <c r="AC905" s="27"/>
      <c r="AD905" s="15"/>
      <c r="AE905" s="15"/>
      <c r="AF905" s="85"/>
      <c r="AG905" s="55"/>
      <c r="AH905" s="55"/>
      <c r="AI905" s="86"/>
      <c r="AJ905" s="86"/>
    </row>
    <row r="906">
      <c r="A906" s="1"/>
      <c r="C906" s="84"/>
      <c r="D906" s="85"/>
      <c r="E906" s="55"/>
      <c r="G906" s="85"/>
      <c r="H906" s="43"/>
      <c r="L906" s="15"/>
      <c r="M906" s="55"/>
      <c r="O906" s="15"/>
      <c r="Q906" s="86"/>
      <c r="S906" s="55"/>
      <c r="U906" s="55"/>
      <c r="W906" s="43"/>
      <c r="Z906" s="15"/>
      <c r="AB906" s="27"/>
      <c r="AC906" s="27"/>
      <c r="AD906" s="15"/>
      <c r="AE906" s="15"/>
      <c r="AF906" s="85"/>
      <c r="AG906" s="55"/>
      <c r="AH906" s="55"/>
      <c r="AI906" s="86"/>
      <c r="AJ906" s="86"/>
    </row>
    <row r="907">
      <c r="A907" s="1"/>
      <c r="C907" s="84"/>
      <c r="D907" s="85"/>
      <c r="E907" s="55"/>
      <c r="G907" s="85"/>
      <c r="H907" s="43"/>
      <c r="L907" s="15"/>
      <c r="M907" s="55"/>
      <c r="O907" s="15"/>
      <c r="Q907" s="86"/>
      <c r="S907" s="55"/>
      <c r="U907" s="55"/>
      <c r="W907" s="43"/>
      <c r="Z907" s="15"/>
      <c r="AB907" s="27"/>
      <c r="AC907" s="27"/>
      <c r="AD907" s="15"/>
      <c r="AE907" s="15"/>
      <c r="AF907" s="85"/>
      <c r="AG907" s="55"/>
      <c r="AH907" s="55"/>
      <c r="AI907" s="86"/>
      <c r="AJ907" s="86"/>
    </row>
    <row r="908">
      <c r="A908" s="1"/>
      <c r="C908" s="84"/>
      <c r="D908" s="85"/>
      <c r="E908" s="55"/>
      <c r="G908" s="85"/>
      <c r="H908" s="43"/>
      <c r="L908" s="15"/>
      <c r="M908" s="55"/>
      <c r="O908" s="15"/>
      <c r="Q908" s="86"/>
      <c r="S908" s="55"/>
      <c r="U908" s="55"/>
      <c r="W908" s="43"/>
      <c r="Z908" s="15"/>
      <c r="AB908" s="27"/>
      <c r="AC908" s="27"/>
      <c r="AD908" s="15"/>
      <c r="AE908" s="15"/>
      <c r="AF908" s="85"/>
      <c r="AG908" s="55"/>
      <c r="AH908" s="55"/>
      <c r="AI908" s="86"/>
      <c r="AJ908" s="86"/>
    </row>
    <row r="909">
      <c r="A909" s="1"/>
      <c r="C909" s="84"/>
      <c r="D909" s="85"/>
      <c r="E909" s="55"/>
      <c r="G909" s="85"/>
      <c r="H909" s="43"/>
      <c r="L909" s="15"/>
      <c r="M909" s="55"/>
      <c r="O909" s="15"/>
      <c r="Q909" s="86"/>
      <c r="S909" s="55"/>
      <c r="U909" s="55"/>
      <c r="W909" s="43"/>
      <c r="Z909" s="15"/>
      <c r="AB909" s="27"/>
      <c r="AC909" s="27"/>
      <c r="AD909" s="15"/>
      <c r="AE909" s="15"/>
      <c r="AF909" s="85"/>
      <c r="AG909" s="55"/>
      <c r="AH909" s="55"/>
      <c r="AI909" s="86"/>
      <c r="AJ909" s="86"/>
    </row>
    <row r="910">
      <c r="A910" s="1"/>
      <c r="C910" s="84"/>
      <c r="D910" s="85"/>
      <c r="E910" s="55"/>
      <c r="G910" s="85"/>
      <c r="H910" s="43"/>
      <c r="L910" s="15"/>
      <c r="M910" s="55"/>
      <c r="O910" s="15"/>
      <c r="Q910" s="86"/>
      <c r="S910" s="55"/>
      <c r="U910" s="55"/>
      <c r="W910" s="43"/>
      <c r="Z910" s="15"/>
      <c r="AB910" s="27"/>
      <c r="AC910" s="27"/>
      <c r="AD910" s="15"/>
      <c r="AE910" s="15"/>
      <c r="AF910" s="85"/>
      <c r="AG910" s="55"/>
      <c r="AH910" s="55"/>
      <c r="AI910" s="86"/>
      <c r="AJ910" s="86"/>
    </row>
    <row r="911">
      <c r="A911" s="1"/>
      <c r="C911" s="84"/>
      <c r="D911" s="85"/>
      <c r="E911" s="55"/>
      <c r="G911" s="85"/>
      <c r="H911" s="43"/>
      <c r="L911" s="15"/>
      <c r="M911" s="55"/>
      <c r="O911" s="15"/>
      <c r="Q911" s="86"/>
      <c r="S911" s="55"/>
      <c r="U911" s="55"/>
      <c r="W911" s="43"/>
      <c r="Z911" s="15"/>
      <c r="AB911" s="27"/>
      <c r="AC911" s="27"/>
      <c r="AD911" s="15"/>
      <c r="AE911" s="15"/>
      <c r="AF911" s="85"/>
      <c r="AG911" s="55"/>
      <c r="AH911" s="55"/>
      <c r="AI911" s="86"/>
      <c r="AJ911" s="86"/>
    </row>
    <row r="912">
      <c r="A912" s="1"/>
      <c r="C912" s="84"/>
      <c r="D912" s="85"/>
      <c r="E912" s="55"/>
      <c r="G912" s="85"/>
      <c r="H912" s="43"/>
      <c r="L912" s="15"/>
      <c r="M912" s="55"/>
      <c r="O912" s="15"/>
      <c r="Q912" s="86"/>
      <c r="S912" s="55"/>
      <c r="U912" s="55"/>
      <c r="W912" s="43"/>
      <c r="Z912" s="15"/>
      <c r="AB912" s="27"/>
      <c r="AC912" s="27"/>
      <c r="AD912" s="15"/>
      <c r="AE912" s="15"/>
      <c r="AF912" s="85"/>
      <c r="AG912" s="55"/>
      <c r="AH912" s="55"/>
      <c r="AI912" s="86"/>
      <c r="AJ912" s="86"/>
    </row>
    <row r="913">
      <c r="A913" s="1"/>
      <c r="C913" s="84"/>
      <c r="D913" s="85"/>
      <c r="E913" s="55"/>
      <c r="G913" s="85"/>
      <c r="H913" s="43"/>
      <c r="L913" s="15"/>
      <c r="M913" s="55"/>
      <c r="O913" s="15"/>
      <c r="Q913" s="86"/>
      <c r="S913" s="55"/>
      <c r="U913" s="55"/>
      <c r="W913" s="43"/>
      <c r="Z913" s="15"/>
      <c r="AB913" s="27"/>
      <c r="AC913" s="27"/>
      <c r="AD913" s="15"/>
      <c r="AE913" s="15"/>
      <c r="AF913" s="85"/>
      <c r="AG913" s="55"/>
      <c r="AH913" s="55"/>
      <c r="AI913" s="86"/>
      <c r="AJ913" s="86"/>
    </row>
    <row r="914">
      <c r="A914" s="1"/>
      <c r="C914" s="84"/>
      <c r="D914" s="85"/>
      <c r="E914" s="55"/>
      <c r="G914" s="85"/>
      <c r="H914" s="43"/>
      <c r="L914" s="15"/>
      <c r="M914" s="55"/>
      <c r="O914" s="15"/>
      <c r="Q914" s="86"/>
      <c r="S914" s="55"/>
      <c r="U914" s="55"/>
      <c r="W914" s="43"/>
      <c r="Z914" s="15"/>
      <c r="AB914" s="27"/>
      <c r="AC914" s="27"/>
      <c r="AD914" s="15"/>
      <c r="AE914" s="15"/>
      <c r="AF914" s="85"/>
      <c r="AG914" s="55"/>
      <c r="AH914" s="55"/>
      <c r="AI914" s="86"/>
      <c r="AJ914" s="86"/>
    </row>
    <row r="915">
      <c r="A915" s="1"/>
      <c r="C915" s="84"/>
      <c r="D915" s="85"/>
      <c r="E915" s="55"/>
      <c r="G915" s="85"/>
      <c r="H915" s="43"/>
      <c r="L915" s="15"/>
      <c r="M915" s="55"/>
      <c r="O915" s="15"/>
      <c r="Q915" s="86"/>
      <c r="S915" s="55"/>
      <c r="U915" s="55"/>
      <c r="W915" s="43"/>
      <c r="Z915" s="15"/>
      <c r="AB915" s="27"/>
      <c r="AC915" s="27"/>
      <c r="AD915" s="15"/>
      <c r="AE915" s="15"/>
      <c r="AF915" s="85"/>
      <c r="AG915" s="55"/>
      <c r="AH915" s="55"/>
      <c r="AI915" s="86"/>
      <c r="AJ915" s="86"/>
    </row>
    <row r="916">
      <c r="A916" s="1"/>
      <c r="C916" s="84"/>
      <c r="D916" s="85"/>
      <c r="E916" s="55"/>
      <c r="G916" s="85"/>
      <c r="H916" s="43"/>
      <c r="L916" s="15"/>
      <c r="M916" s="55"/>
      <c r="O916" s="15"/>
      <c r="Q916" s="86"/>
      <c r="S916" s="55"/>
      <c r="U916" s="55"/>
      <c r="W916" s="43"/>
      <c r="Z916" s="15"/>
      <c r="AB916" s="27"/>
      <c r="AC916" s="27"/>
      <c r="AD916" s="15"/>
      <c r="AE916" s="15"/>
      <c r="AF916" s="85"/>
      <c r="AG916" s="55"/>
      <c r="AH916" s="55"/>
      <c r="AI916" s="86"/>
      <c r="AJ916" s="86"/>
    </row>
    <row r="917">
      <c r="A917" s="1"/>
      <c r="C917" s="84"/>
      <c r="D917" s="85"/>
      <c r="E917" s="55"/>
      <c r="G917" s="85"/>
      <c r="H917" s="43"/>
      <c r="L917" s="15"/>
      <c r="M917" s="55"/>
      <c r="O917" s="15"/>
      <c r="Q917" s="86"/>
      <c r="S917" s="55"/>
      <c r="U917" s="55"/>
      <c r="W917" s="43"/>
      <c r="Z917" s="15"/>
      <c r="AB917" s="27"/>
      <c r="AC917" s="27"/>
      <c r="AD917" s="15"/>
      <c r="AE917" s="15"/>
      <c r="AF917" s="85"/>
      <c r="AG917" s="55"/>
      <c r="AH917" s="55"/>
      <c r="AI917" s="86"/>
      <c r="AJ917" s="86"/>
    </row>
    <row r="918">
      <c r="A918" s="1"/>
      <c r="C918" s="84"/>
      <c r="D918" s="85"/>
      <c r="E918" s="55"/>
      <c r="G918" s="85"/>
      <c r="H918" s="43"/>
      <c r="L918" s="15"/>
      <c r="M918" s="55"/>
      <c r="O918" s="15"/>
      <c r="Q918" s="86"/>
      <c r="S918" s="55"/>
      <c r="U918" s="55"/>
      <c r="W918" s="43"/>
      <c r="Z918" s="15"/>
      <c r="AB918" s="27"/>
      <c r="AC918" s="27"/>
      <c r="AD918" s="15"/>
      <c r="AE918" s="15"/>
      <c r="AF918" s="85"/>
      <c r="AG918" s="55"/>
      <c r="AH918" s="55"/>
      <c r="AI918" s="86"/>
      <c r="AJ918" s="86"/>
    </row>
    <row r="919">
      <c r="A919" s="1"/>
      <c r="C919" s="84"/>
      <c r="D919" s="85"/>
      <c r="E919" s="55"/>
      <c r="G919" s="85"/>
      <c r="H919" s="43"/>
      <c r="L919" s="15"/>
      <c r="M919" s="55"/>
      <c r="O919" s="15"/>
      <c r="Q919" s="86"/>
      <c r="S919" s="55"/>
      <c r="U919" s="55"/>
      <c r="W919" s="43"/>
      <c r="Z919" s="15"/>
      <c r="AB919" s="27"/>
      <c r="AC919" s="27"/>
      <c r="AD919" s="15"/>
      <c r="AE919" s="15"/>
      <c r="AF919" s="85"/>
      <c r="AG919" s="55"/>
      <c r="AH919" s="55"/>
      <c r="AI919" s="86"/>
      <c r="AJ919" s="86"/>
    </row>
    <row r="920">
      <c r="A920" s="1"/>
      <c r="C920" s="84"/>
      <c r="D920" s="85"/>
      <c r="E920" s="55"/>
      <c r="G920" s="85"/>
      <c r="H920" s="43"/>
      <c r="L920" s="15"/>
      <c r="M920" s="55"/>
      <c r="O920" s="15"/>
      <c r="Q920" s="86"/>
      <c r="S920" s="55"/>
      <c r="U920" s="55"/>
      <c r="W920" s="43"/>
      <c r="Z920" s="15"/>
      <c r="AB920" s="27"/>
      <c r="AC920" s="27"/>
      <c r="AD920" s="15"/>
      <c r="AE920" s="15"/>
      <c r="AF920" s="85"/>
      <c r="AG920" s="55"/>
      <c r="AH920" s="55"/>
      <c r="AI920" s="86"/>
      <c r="AJ920" s="86"/>
    </row>
    <row r="921">
      <c r="A921" s="1"/>
      <c r="C921" s="84"/>
      <c r="D921" s="85"/>
      <c r="E921" s="55"/>
      <c r="G921" s="85"/>
      <c r="H921" s="43"/>
      <c r="L921" s="15"/>
      <c r="M921" s="55"/>
      <c r="O921" s="15"/>
      <c r="Q921" s="86"/>
      <c r="S921" s="55"/>
      <c r="U921" s="55"/>
      <c r="W921" s="43"/>
      <c r="Z921" s="15"/>
      <c r="AB921" s="27"/>
      <c r="AC921" s="27"/>
      <c r="AD921" s="15"/>
      <c r="AE921" s="15"/>
      <c r="AF921" s="85"/>
      <c r="AG921" s="55"/>
      <c r="AH921" s="55"/>
      <c r="AI921" s="86"/>
      <c r="AJ921" s="86"/>
    </row>
    <row r="922">
      <c r="A922" s="1"/>
      <c r="C922" s="84"/>
      <c r="D922" s="85"/>
      <c r="E922" s="55"/>
      <c r="G922" s="85"/>
      <c r="H922" s="43"/>
      <c r="L922" s="15"/>
      <c r="M922" s="55"/>
      <c r="O922" s="15"/>
      <c r="Q922" s="86"/>
      <c r="S922" s="55"/>
      <c r="U922" s="55"/>
      <c r="W922" s="43"/>
      <c r="Z922" s="15"/>
      <c r="AB922" s="27"/>
      <c r="AC922" s="27"/>
      <c r="AD922" s="15"/>
      <c r="AE922" s="15"/>
      <c r="AF922" s="85"/>
      <c r="AG922" s="55"/>
      <c r="AH922" s="55"/>
      <c r="AI922" s="86"/>
      <c r="AJ922" s="86"/>
    </row>
    <row r="923">
      <c r="A923" s="1"/>
      <c r="C923" s="84"/>
      <c r="D923" s="85"/>
      <c r="E923" s="55"/>
      <c r="G923" s="85"/>
      <c r="H923" s="43"/>
      <c r="L923" s="15"/>
      <c r="M923" s="55"/>
      <c r="O923" s="15"/>
      <c r="Q923" s="86"/>
      <c r="S923" s="55"/>
      <c r="U923" s="55"/>
      <c r="W923" s="43"/>
      <c r="Z923" s="15"/>
      <c r="AB923" s="27"/>
      <c r="AC923" s="27"/>
      <c r="AD923" s="15"/>
      <c r="AE923" s="15"/>
      <c r="AF923" s="85"/>
      <c r="AG923" s="55"/>
      <c r="AH923" s="55"/>
      <c r="AI923" s="86"/>
      <c r="AJ923" s="86"/>
    </row>
    <row r="924">
      <c r="A924" s="1"/>
      <c r="C924" s="84"/>
      <c r="D924" s="85"/>
      <c r="E924" s="55"/>
      <c r="G924" s="85"/>
      <c r="H924" s="43"/>
      <c r="L924" s="15"/>
      <c r="M924" s="55"/>
      <c r="O924" s="15"/>
      <c r="Q924" s="86"/>
      <c r="S924" s="55"/>
      <c r="U924" s="55"/>
      <c r="W924" s="43"/>
      <c r="Z924" s="15"/>
      <c r="AB924" s="27"/>
      <c r="AC924" s="27"/>
      <c r="AD924" s="15"/>
      <c r="AE924" s="15"/>
      <c r="AF924" s="85"/>
      <c r="AG924" s="55"/>
      <c r="AH924" s="55"/>
      <c r="AI924" s="86"/>
      <c r="AJ924" s="86"/>
    </row>
    <row r="925">
      <c r="A925" s="1"/>
      <c r="C925" s="84"/>
      <c r="D925" s="85"/>
      <c r="E925" s="55"/>
      <c r="G925" s="85"/>
      <c r="H925" s="43"/>
      <c r="L925" s="15"/>
      <c r="M925" s="55"/>
      <c r="O925" s="15"/>
      <c r="Q925" s="86"/>
      <c r="S925" s="55"/>
      <c r="U925" s="55"/>
      <c r="W925" s="43"/>
      <c r="Z925" s="15"/>
      <c r="AB925" s="27"/>
      <c r="AC925" s="27"/>
      <c r="AD925" s="15"/>
      <c r="AE925" s="15"/>
      <c r="AF925" s="85"/>
      <c r="AG925" s="55"/>
      <c r="AH925" s="55"/>
      <c r="AI925" s="86"/>
      <c r="AJ925" s="86"/>
    </row>
    <row r="926">
      <c r="A926" s="1"/>
      <c r="C926" s="84"/>
      <c r="D926" s="85"/>
      <c r="E926" s="55"/>
      <c r="G926" s="85"/>
      <c r="H926" s="43"/>
      <c r="L926" s="15"/>
      <c r="M926" s="55"/>
      <c r="O926" s="15"/>
      <c r="Q926" s="86"/>
      <c r="S926" s="55"/>
      <c r="U926" s="55"/>
      <c r="W926" s="43"/>
      <c r="Z926" s="15"/>
      <c r="AB926" s="27"/>
      <c r="AC926" s="27"/>
      <c r="AD926" s="15"/>
      <c r="AE926" s="15"/>
      <c r="AF926" s="85"/>
      <c r="AG926" s="55"/>
      <c r="AH926" s="55"/>
      <c r="AI926" s="86"/>
      <c r="AJ926" s="86"/>
    </row>
    <row r="927">
      <c r="A927" s="1"/>
      <c r="C927" s="84"/>
      <c r="D927" s="85"/>
      <c r="E927" s="55"/>
      <c r="G927" s="85"/>
      <c r="H927" s="43"/>
      <c r="L927" s="15"/>
      <c r="M927" s="55"/>
      <c r="O927" s="15"/>
      <c r="Q927" s="86"/>
      <c r="S927" s="55"/>
      <c r="U927" s="55"/>
      <c r="W927" s="43"/>
      <c r="Z927" s="15"/>
      <c r="AB927" s="27"/>
      <c r="AC927" s="27"/>
      <c r="AD927" s="15"/>
      <c r="AE927" s="15"/>
      <c r="AF927" s="85"/>
      <c r="AG927" s="55"/>
      <c r="AH927" s="55"/>
      <c r="AI927" s="86"/>
      <c r="AJ927" s="86"/>
    </row>
    <row r="928">
      <c r="A928" s="1"/>
      <c r="C928" s="84"/>
      <c r="D928" s="85"/>
      <c r="E928" s="55"/>
      <c r="G928" s="85"/>
      <c r="H928" s="43"/>
      <c r="L928" s="15"/>
      <c r="M928" s="55"/>
      <c r="O928" s="15"/>
      <c r="Q928" s="86"/>
      <c r="S928" s="55"/>
      <c r="U928" s="55"/>
      <c r="W928" s="43"/>
      <c r="Z928" s="15"/>
      <c r="AB928" s="27"/>
      <c r="AC928" s="27"/>
      <c r="AD928" s="15"/>
      <c r="AE928" s="15"/>
      <c r="AF928" s="85"/>
      <c r="AG928" s="55"/>
      <c r="AH928" s="55"/>
      <c r="AI928" s="86"/>
      <c r="AJ928" s="86"/>
    </row>
    <row r="929">
      <c r="A929" s="1"/>
      <c r="C929" s="84"/>
      <c r="D929" s="85"/>
      <c r="E929" s="55"/>
      <c r="G929" s="85"/>
      <c r="H929" s="43"/>
      <c r="L929" s="15"/>
      <c r="M929" s="55"/>
      <c r="O929" s="15"/>
      <c r="Q929" s="86"/>
      <c r="S929" s="55"/>
      <c r="U929" s="55"/>
      <c r="W929" s="43"/>
      <c r="Z929" s="15"/>
      <c r="AB929" s="27"/>
      <c r="AC929" s="27"/>
      <c r="AD929" s="15"/>
      <c r="AE929" s="15"/>
      <c r="AF929" s="85"/>
      <c r="AG929" s="55"/>
      <c r="AH929" s="55"/>
      <c r="AI929" s="86"/>
      <c r="AJ929" s="86"/>
    </row>
    <row r="930">
      <c r="A930" s="1"/>
      <c r="C930" s="84"/>
      <c r="D930" s="85"/>
      <c r="E930" s="55"/>
      <c r="G930" s="85"/>
      <c r="H930" s="43"/>
      <c r="L930" s="15"/>
      <c r="M930" s="55"/>
      <c r="O930" s="15"/>
      <c r="Q930" s="86"/>
      <c r="S930" s="55"/>
      <c r="U930" s="55"/>
      <c r="W930" s="43"/>
      <c r="Z930" s="15"/>
      <c r="AB930" s="27"/>
      <c r="AC930" s="27"/>
      <c r="AD930" s="15"/>
      <c r="AE930" s="15"/>
      <c r="AF930" s="85"/>
      <c r="AG930" s="55"/>
      <c r="AH930" s="55"/>
      <c r="AI930" s="86"/>
      <c r="AJ930" s="86"/>
    </row>
    <row r="931">
      <c r="A931" s="1"/>
      <c r="C931" s="84"/>
      <c r="D931" s="85"/>
      <c r="E931" s="55"/>
      <c r="G931" s="85"/>
      <c r="H931" s="43"/>
      <c r="L931" s="15"/>
      <c r="M931" s="55"/>
      <c r="O931" s="15"/>
      <c r="Q931" s="86"/>
      <c r="S931" s="55"/>
      <c r="U931" s="55"/>
      <c r="W931" s="43"/>
      <c r="Z931" s="15"/>
      <c r="AB931" s="27"/>
      <c r="AC931" s="27"/>
      <c r="AD931" s="15"/>
      <c r="AE931" s="15"/>
      <c r="AF931" s="85"/>
      <c r="AG931" s="55"/>
      <c r="AH931" s="55"/>
      <c r="AI931" s="86"/>
      <c r="AJ931" s="86"/>
    </row>
    <row r="932">
      <c r="A932" s="1"/>
      <c r="C932" s="84"/>
      <c r="D932" s="85"/>
      <c r="E932" s="55"/>
      <c r="G932" s="85"/>
      <c r="H932" s="43"/>
      <c r="L932" s="15"/>
      <c r="M932" s="55"/>
      <c r="O932" s="15"/>
      <c r="Q932" s="86"/>
      <c r="S932" s="55"/>
      <c r="U932" s="55"/>
      <c r="W932" s="43"/>
      <c r="Z932" s="15"/>
      <c r="AB932" s="27"/>
      <c r="AC932" s="27"/>
      <c r="AD932" s="15"/>
      <c r="AE932" s="15"/>
      <c r="AF932" s="85"/>
      <c r="AG932" s="55"/>
      <c r="AH932" s="55"/>
      <c r="AI932" s="86"/>
      <c r="AJ932" s="86"/>
    </row>
    <row r="933">
      <c r="A933" s="1"/>
      <c r="C933" s="84"/>
      <c r="D933" s="85"/>
      <c r="E933" s="55"/>
      <c r="G933" s="85"/>
      <c r="H933" s="43"/>
      <c r="L933" s="15"/>
      <c r="M933" s="55"/>
      <c r="O933" s="15"/>
      <c r="Q933" s="86"/>
      <c r="S933" s="55"/>
      <c r="U933" s="55"/>
      <c r="W933" s="43"/>
      <c r="Z933" s="15"/>
      <c r="AB933" s="27"/>
      <c r="AC933" s="27"/>
      <c r="AD933" s="15"/>
      <c r="AE933" s="15"/>
      <c r="AF933" s="85"/>
      <c r="AG933" s="55"/>
      <c r="AH933" s="55"/>
      <c r="AI933" s="86"/>
      <c r="AJ933" s="86"/>
    </row>
    <row r="934">
      <c r="A934" s="1"/>
      <c r="C934" s="84"/>
      <c r="D934" s="85"/>
      <c r="E934" s="55"/>
      <c r="G934" s="85"/>
      <c r="H934" s="43"/>
      <c r="L934" s="15"/>
      <c r="M934" s="55"/>
      <c r="O934" s="15"/>
      <c r="Q934" s="86"/>
      <c r="S934" s="55"/>
      <c r="U934" s="55"/>
      <c r="W934" s="43"/>
      <c r="Z934" s="15"/>
      <c r="AB934" s="27"/>
      <c r="AC934" s="27"/>
      <c r="AD934" s="15"/>
      <c r="AE934" s="15"/>
      <c r="AF934" s="85"/>
      <c r="AG934" s="55"/>
      <c r="AH934" s="55"/>
      <c r="AI934" s="86"/>
      <c r="AJ934" s="86"/>
    </row>
    <row r="935">
      <c r="A935" s="1"/>
      <c r="C935" s="84"/>
      <c r="D935" s="85"/>
      <c r="E935" s="55"/>
      <c r="G935" s="85"/>
      <c r="H935" s="43"/>
      <c r="L935" s="15"/>
      <c r="M935" s="55"/>
      <c r="O935" s="15"/>
      <c r="Q935" s="86"/>
      <c r="S935" s="55"/>
      <c r="U935" s="55"/>
      <c r="W935" s="43"/>
      <c r="Z935" s="15"/>
      <c r="AB935" s="27"/>
      <c r="AC935" s="27"/>
      <c r="AD935" s="15"/>
      <c r="AE935" s="15"/>
      <c r="AF935" s="85"/>
      <c r="AG935" s="55"/>
      <c r="AH935" s="55"/>
      <c r="AI935" s="86"/>
      <c r="AJ935" s="86"/>
    </row>
    <row r="936">
      <c r="A936" s="1"/>
      <c r="C936" s="84"/>
      <c r="D936" s="85"/>
      <c r="E936" s="55"/>
      <c r="G936" s="85"/>
      <c r="H936" s="43"/>
      <c r="L936" s="15"/>
      <c r="M936" s="55"/>
      <c r="O936" s="15"/>
      <c r="Q936" s="86"/>
      <c r="S936" s="55"/>
      <c r="U936" s="55"/>
      <c r="W936" s="43"/>
      <c r="Z936" s="15"/>
      <c r="AB936" s="27"/>
      <c r="AC936" s="27"/>
      <c r="AD936" s="15"/>
      <c r="AE936" s="15"/>
      <c r="AF936" s="85"/>
      <c r="AG936" s="55"/>
      <c r="AH936" s="55"/>
      <c r="AI936" s="86"/>
      <c r="AJ936" s="86"/>
    </row>
    <row r="937">
      <c r="A937" s="1"/>
      <c r="C937" s="84"/>
      <c r="D937" s="85"/>
      <c r="E937" s="55"/>
      <c r="G937" s="85"/>
      <c r="H937" s="43"/>
      <c r="L937" s="15"/>
      <c r="M937" s="55"/>
      <c r="O937" s="15"/>
      <c r="Q937" s="86"/>
      <c r="S937" s="55"/>
      <c r="U937" s="55"/>
      <c r="W937" s="43"/>
      <c r="Z937" s="15"/>
      <c r="AB937" s="27"/>
      <c r="AC937" s="27"/>
      <c r="AD937" s="15"/>
      <c r="AE937" s="15"/>
      <c r="AF937" s="85"/>
      <c r="AG937" s="55"/>
      <c r="AH937" s="55"/>
      <c r="AI937" s="86"/>
      <c r="AJ937" s="86"/>
    </row>
    <row r="938">
      <c r="A938" s="1"/>
      <c r="C938" s="84"/>
      <c r="D938" s="85"/>
      <c r="E938" s="55"/>
      <c r="G938" s="85"/>
      <c r="H938" s="43"/>
      <c r="L938" s="15"/>
      <c r="M938" s="55"/>
      <c r="O938" s="15"/>
      <c r="Q938" s="86"/>
      <c r="S938" s="55"/>
      <c r="U938" s="55"/>
      <c r="W938" s="43"/>
      <c r="Z938" s="15"/>
      <c r="AB938" s="27"/>
      <c r="AC938" s="27"/>
      <c r="AD938" s="15"/>
      <c r="AE938" s="15"/>
      <c r="AF938" s="85"/>
      <c r="AG938" s="55"/>
      <c r="AH938" s="55"/>
      <c r="AI938" s="86"/>
      <c r="AJ938" s="86"/>
    </row>
    <row r="939">
      <c r="A939" s="1"/>
      <c r="C939" s="84"/>
      <c r="D939" s="85"/>
      <c r="E939" s="55"/>
      <c r="G939" s="85"/>
      <c r="H939" s="43"/>
      <c r="L939" s="15"/>
      <c r="M939" s="55"/>
      <c r="O939" s="15"/>
      <c r="Q939" s="86"/>
      <c r="S939" s="55"/>
      <c r="U939" s="55"/>
      <c r="W939" s="43"/>
      <c r="Z939" s="15"/>
      <c r="AB939" s="27"/>
      <c r="AC939" s="27"/>
      <c r="AD939" s="15"/>
      <c r="AE939" s="15"/>
      <c r="AF939" s="85"/>
      <c r="AG939" s="55"/>
      <c r="AH939" s="55"/>
      <c r="AI939" s="86"/>
      <c r="AJ939" s="86"/>
    </row>
    <row r="940">
      <c r="A940" s="1"/>
      <c r="C940" s="84"/>
      <c r="D940" s="85"/>
      <c r="E940" s="55"/>
      <c r="G940" s="85"/>
      <c r="H940" s="43"/>
      <c r="L940" s="15"/>
      <c r="M940" s="55"/>
      <c r="O940" s="15"/>
      <c r="Q940" s="86"/>
      <c r="S940" s="55"/>
      <c r="U940" s="55"/>
      <c r="W940" s="43"/>
      <c r="Z940" s="15"/>
      <c r="AB940" s="27"/>
      <c r="AC940" s="27"/>
      <c r="AD940" s="15"/>
      <c r="AE940" s="15"/>
      <c r="AF940" s="85"/>
      <c r="AG940" s="55"/>
      <c r="AH940" s="55"/>
      <c r="AI940" s="86"/>
      <c r="AJ940" s="86"/>
    </row>
    <row r="941">
      <c r="A941" s="1"/>
      <c r="C941" s="84"/>
      <c r="D941" s="85"/>
      <c r="E941" s="55"/>
      <c r="G941" s="85"/>
      <c r="H941" s="43"/>
      <c r="L941" s="15"/>
      <c r="M941" s="55"/>
      <c r="O941" s="15"/>
      <c r="Q941" s="86"/>
      <c r="S941" s="55"/>
      <c r="U941" s="55"/>
      <c r="W941" s="43"/>
      <c r="Z941" s="15"/>
      <c r="AB941" s="27"/>
      <c r="AC941" s="27"/>
      <c r="AD941" s="15"/>
      <c r="AE941" s="15"/>
      <c r="AF941" s="85"/>
      <c r="AG941" s="55"/>
      <c r="AH941" s="55"/>
      <c r="AI941" s="86"/>
      <c r="AJ941" s="86"/>
    </row>
    <row r="942">
      <c r="A942" s="1"/>
      <c r="C942" s="84"/>
      <c r="D942" s="85"/>
      <c r="E942" s="55"/>
      <c r="G942" s="85"/>
      <c r="H942" s="43"/>
      <c r="L942" s="15"/>
      <c r="M942" s="55"/>
      <c r="O942" s="15"/>
      <c r="Q942" s="86"/>
      <c r="S942" s="55"/>
      <c r="U942" s="55"/>
      <c r="W942" s="43"/>
      <c r="Z942" s="15"/>
      <c r="AB942" s="27"/>
      <c r="AC942" s="27"/>
      <c r="AD942" s="15"/>
      <c r="AE942" s="15"/>
      <c r="AF942" s="85"/>
      <c r="AG942" s="55"/>
      <c r="AH942" s="55"/>
      <c r="AI942" s="86"/>
      <c r="AJ942" s="86"/>
    </row>
    <row r="943">
      <c r="A943" s="1"/>
      <c r="C943" s="84"/>
      <c r="D943" s="85"/>
      <c r="E943" s="55"/>
      <c r="G943" s="85"/>
      <c r="H943" s="43"/>
      <c r="L943" s="15"/>
      <c r="M943" s="55"/>
      <c r="O943" s="15"/>
      <c r="Q943" s="86"/>
      <c r="S943" s="55"/>
      <c r="U943" s="55"/>
      <c r="W943" s="43"/>
      <c r="Z943" s="15"/>
      <c r="AB943" s="27"/>
      <c r="AC943" s="27"/>
      <c r="AD943" s="15"/>
      <c r="AE943" s="15"/>
      <c r="AF943" s="85"/>
      <c r="AG943" s="55"/>
      <c r="AH943" s="55"/>
      <c r="AI943" s="86"/>
      <c r="AJ943" s="86"/>
    </row>
    <row r="944">
      <c r="A944" s="1"/>
      <c r="C944" s="84"/>
      <c r="D944" s="85"/>
      <c r="E944" s="55"/>
      <c r="G944" s="85"/>
      <c r="H944" s="43"/>
      <c r="L944" s="15"/>
      <c r="M944" s="55"/>
      <c r="O944" s="15"/>
      <c r="Q944" s="86"/>
      <c r="S944" s="55"/>
      <c r="U944" s="55"/>
      <c r="W944" s="43"/>
      <c r="Z944" s="15"/>
      <c r="AB944" s="27"/>
      <c r="AC944" s="27"/>
      <c r="AD944" s="15"/>
      <c r="AE944" s="15"/>
      <c r="AF944" s="85"/>
      <c r="AG944" s="55"/>
      <c r="AH944" s="55"/>
      <c r="AI944" s="86"/>
      <c r="AJ944" s="86"/>
    </row>
    <row r="945">
      <c r="A945" s="1"/>
      <c r="C945" s="84"/>
      <c r="D945" s="85"/>
      <c r="E945" s="55"/>
      <c r="G945" s="85"/>
      <c r="H945" s="43"/>
      <c r="L945" s="15"/>
      <c r="M945" s="55"/>
      <c r="O945" s="15"/>
      <c r="Q945" s="86"/>
      <c r="S945" s="55"/>
      <c r="U945" s="55"/>
      <c r="W945" s="43"/>
      <c r="Z945" s="15"/>
      <c r="AB945" s="27"/>
      <c r="AC945" s="27"/>
      <c r="AD945" s="15"/>
      <c r="AE945" s="15"/>
      <c r="AF945" s="85"/>
      <c r="AG945" s="55"/>
      <c r="AH945" s="55"/>
      <c r="AI945" s="86"/>
      <c r="AJ945" s="86"/>
    </row>
    <row r="946">
      <c r="A946" s="1"/>
      <c r="C946" s="84"/>
      <c r="D946" s="85"/>
      <c r="E946" s="55"/>
      <c r="G946" s="85"/>
      <c r="H946" s="43"/>
      <c r="L946" s="15"/>
      <c r="M946" s="55"/>
      <c r="O946" s="15"/>
      <c r="Q946" s="86"/>
      <c r="S946" s="55"/>
      <c r="U946" s="55"/>
      <c r="W946" s="43"/>
      <c r="Z946" s="15"/>
      <c r="AB946" s="27"/>
      <c r="AC946" s="27"/>
      <c r="AD946" s="15"/>
      <c r="AE946" s="15"/>
      <c r="AF946" s="85"/>
      <c r="AG946" s="55"/>
      <c r="AH946" s="55"/>
      <c r="AI946" s="86"/>
      <c r="AJ946" s="86"/>
    </row>
    <row r="947">
      <c r="A947" s="1"/>
      <c r="C947" s="84"/>
      <c r="D947" s="85"/>
      <c r="E947" s="55"/>
      <c r="G947" s="85"/>
      <c r="H947" s="43"/>
      <c r="L947" s="15"/>
      <c r="M947" s="55"/>
      <c r="O947" s="15"/>
      <c r="Q947" s="86"/>
      <c r="S947" s="55"/>
      <c r="U947" s="55"/>
      <c r="W947" s="43"/>
      <c r="Z947" s="15"/>
      <c r="AB947" s="27"/>
      <c r="AC947" s="27"/>
      <c r="AD947" s="15"/>
      <c r="AE947" s="15"/>
      <c r="AF947" s="85"/>
      <c r="AG947" s="55"/>
      <c r="AH947" s="55"/>
      <c r="AI947" s="86"/>
      <c r="AJ947" s="86"/>
    </row>
    <row r="948">
      <c r="A948" s="1"/>
      <c r="C948" s="84"/>
      <c r="D948" s="85"/>
      <c r="E948" s="55"/>
      <c r="G948" s="85"/>
      <c r="H948" s="43"/>
      <c r="L948" s="15"/>
      <c r="M948" s="55"/>
      <c r="O948" s="15"/>
      <c r="Q948" s="86"/>
      <c r="S948" s="55"/>
      <c r="U948" s="55"/>
      <c r="W948" s="43"/>
      <c r="Z948" s="15"/>
      <c r="AB948" s="27"/>
      <c r="AC948" s="27"/>
      <c r="AD948" s="15"/>
      <c r="AE948" s="15"/>
      <c r="AF948" s="85"/>
      <c r="AG948" s="55"/>
      <c r="AH948" s="55"/>
      <c r="AI948" s="86"/>
      <c r="AJ948" s="86"/>
    </row>
    <row r="949">
      <c r="A949" s="1"/>
      <c r="C949" s="84"/>
      <c r="D949" s="85"/>
      <c r="E949" s="55"/>
      <c r="G949" s="85"/>
      <c r="H949" s="43"/>
      <c r="L949" s="15"/>
      <c r="M949" s="55"/>
      <c r="O949" s="15"/>
      <c r="Q949" s="86"/>
      <c r="S949" s="55"/>
      <c r="U949" s="55"/>
      <c r="W949" s="43"/>
      <c r="Z949" s="15"/>
      <c r="AB949" s="27"/>
      <c r="AC949" s="27"/>
      <c r="AD949" s="15"/>
      <c r="AE949" s="15"/>
      <c r="AF949" s="85"/>
      <c r="AG949" s="55"/>
      <c r="AH949" s="55"/>
      <c r="AI949" s="86"/>
      <c r="AJ949" s="86"/>
    </row>
    <row r="950">
      <c r="A950" s="1"/>
      <c r="C950" s="84"/>
      <c r="D950" s="85"/>
      <c r="E950" s="55"/>
      <c r="G950" s="85"/>
      <c r="H950" s="43"/>
      <c r="L950" s="15"/>
      <c r="M950" s="55"/>
      <c r="O950" s="15"/>
      <c r="Q950" s="86"/>
      <c r="S950" s="55"/>
      <c r="U950" s="55"/>
      <c r="W950" s="43"/>
      <c r="Z950" s="15"/>
      <c r="AB950" s="27"/>
      <c r="AC950" s="27"/>
      <c r="AD950" s="15"/>
      <c r="AE950" s="15"/>
      <c r="AF950" s="85"/>
      <c r="AG950" s="55"/>
      <c r="AH950" s="55"/>
      <c r="AI950" s="86"/>
      <c r="AJ950" s="86"/>
    </row>
    <row r="951">
      <c r="A951" s="1"/>
      <c r="C951" s="84"/>
      <c r="D951" s="85"/>
      <c r="E951" s="55"/>
      <c r="G951" s="85"/>
      <c r="H951" s="43"/>
      <c r="L951" s="15"/>
      <c r="M951" s="55"/>
      <c r="O951" s="15"/>
      <c r="Q951" s="86"/>
      <c r="S951" s="55"/>
      <c r="U951" s="55"/>
      <c r="W951" s="43"/>
      <c r="Z951" s="15"/>
      <c r="AB951" s="27"/>
      <c r="AC951" s="27"/>
      <c r="AD951" s="15"/>
      <c r="AE951" s="15"/>
      <c r="AF951" s="85"/>
      <c r="AG951" s="55"/>
      <c r="AH951" s="55"/>
      <c r="AI951" s="86"/>
      <c r="AJ951" s="86"/>
    </row>
    <row r="952">
      <c r="A952" s="1"/>
      <c r="C952" s="84"/>
      <c r="D952" s="85"/>
      <c r="E952" s="55"/>
      <c r="G952" s="85"/>
      <c r="H952" s="43"/>
      <c r="L952" s="15"/>
      <c r="M952" s="55"/>
      <c r="O952" s="15"/>
      <c r="Q952" s="86"/>
      <c r="S952" s="55"/>
      <c r="U952" s="55"/>
      <c r="W952" s="43"/>
      <c r="Z952" s="15"/>
      <c r="AB952" s="27"/>
      <c r="AC952" s="27"/>
      <c r="AD952" s="15"/>
      <c r="AE952" s="15"/>
      <c r="AF952" s="85"/>
      <c r="AG952" s="55"/>
      <c r="AH952" s="55"/>
      <c r="AI952" s="86"/>
      <c r="AJ952" s="86"/>
    </row>
    <row r="953">
      <c r="A953" s="1"/>
      <c r="C953" s="84"/>
      <c r="D953" s="85"/>
      <c r="E953" s="55"/>
      <c r="G953" s="85"/>
      <c r="H953" s="43"/>
      <c r="L953" s="15"/>
      <c r="M953" s="55"/>
      <c r="O953" s="15"/>
      <c r="Q953" s="86"/>
      <c r="S953" s="55"/>
      <c r="U953" s="55"/>
      <c r="W953" s="43"/>
      <c r="Z953" s="15"/>
      <c r="AB953" s="27"/>
      <c r="AC953" s="27"/>
      <c r="AD953" s="15"/>
      <c r="AE953" s="15"/>
      <c r="AF953" s="85"/>
      <c r="AG953" s="55"/>
      <c r="AH953" s="55"/>
      <c r="AI953" s="86"/>
      <c r="AJ953" s="86"/>
    </row>
    <row r="954">
      <c r="A954" s="1"/>
      <c r="C954" s="84"/>
      <c r="D954" s="85"/>
      <c r="E954" s="55"/>
      <c r="G954" s="85"/>
      <c r="H954" s="43"/>
      <c r="L954" s="15"/>
      <c r="M954" s="55"/>
      <c r="O954" s="15"/>
      <c r="Q954" s="86"/>
      <c r="S954" s="55"/>
      <c r="U954" s="55"/>
      <c r="W954" s="43"/>
      <c r="Z954" s="15"/>
      <c r="AB954" s="27"/>
      <c r="AC954" s="27"/>
      <c r="AD954" s="15"/>
      <c r="AE954" s="15"/>
      <c r="AF954" s="85"/>
      <c r="AG954" s="55"/>
      <c r="AH954" s="55"/>
      <c r="AI954" s="86"/>
      <c r="AJ954" s="86"/>
    </row>
    <row r="955">
      <c r="A955" s="1"/>
      <c r="C955" s="84"/>
      <c r="D955" s="85"/>
      <c r="E955" s="55"/>
      <c r="G955" s="85"/>
      <c r="H955" s="43"/>
      <c r="L955" s="15"/>
      <c r="M955" s="55"/>
      <c r="O955" s="15"/>
      <c r="Q955" s="86"/>
      <c r="S955" s="55"/>
      <c r="U955" s="55"/>
      <c r="W955" s="43"/>
      <c r="Z955" s="15"/>
      <c r="AB955" s="27"/>
      <c r="AC955" s="27"/>
      <c r="AD955" s="15"/>
      <c r="AE955" s="15"/>
      <c r="AF955" s="85"/>
      <c r="AG955" s="55"/>
      <c r="AH955" s="55"/>
      <c r="AI955" s="86"/>
      <c r="AJ955" s="86"/>
    </row>
    <row r="956">
      <c r="A956" s="1"/>
      <c r="C956" s="84"/>
      <c r="D956" s="85"/>
      <c r="E956" s="55"/>
      <c r="G956" s="85"/>
      <c r="H956" s="43"/>
      <c r="L956" s="15"/>
      <c r="M956" s="55"/>
      <c r="O956" s="15"/>
      <c r="Q956" s="86"/>
      <c r="S956" s="55"/>
      <c r="U956" s="55"/>
      <c r="W956" s="43"/>
      <c r="Z956" s="15"/>
      <c r="AB956" s="27"/>
      <c r="AC956" s="27"/>
      <c r="AD956" s="15"/>
      <c r="AE956" s="15"/>
      <c r="AF956" s="85"/>
      <c r="AG956" s="55"/>
      <c r="AH956" s="55"/>
      <c r="AI956" s="86"/>
      <c r="AJ956" s="86"/>
    </row>
    <row r="957">
      <c r="A957" s="1"/>
      <c r="C957" s="84"/>
      <c r="D957" s="85"/>
      <c r="E957" s="55"/>
      <c r="G957" s="85"/>
      <c r="H957" s="43"/>
      <c r="L957" s="15"/>
      <c r="M957" s="55"/>
      <c r="O957" s="15"/>
      <c r="Q957" s="86"/>
      <c r="S957" s="55"/>
      <c r="U957" s="55"/>
      <c r="W957" s="43"/>
      <c r="Z957" s="15"/>
      <c r="AB957" s="27"/>
      <c r="AC957" s="27"/>
      <c r="AD957" s="15"/>
      <c r="AE957" s="15"/>
      <c r="AF957" s="85"/>
      <c r="AG957" s="55"/>
      <c r="AH957" s="55"/>
      <c r="AI957" s="86"/>
      <c r="AJ957" s="86"/>
    </row>
    <row r="958">
      <c r="A958" s="1"/>
      <c r="C958" s="84"/>
      <c r="D958" s="85"/>
      <c r="E958" s="55"/>
      <c r="G958" s="85"/>
      <c r="H958" s="43"/>
      <c r="L958" s="15"/>
      <c r="M958" s="55"/>
      <c r="O958" s="15"/>
      <c r="Q958" s="86"/>
      <c r="S958" s="55"/>
      <c r="U958" s="55"/>
      <c r="W958" s="43"/>
      <c r="Z958" s="15"/>
      <c r="AB958" s="27"/>
      <c r="AC958" s="27"/>
      <c r="AD958" s="15"/>
      <c r="AE958" s="15"/>
      <c r="AF958" s="85"/>
      <c r="AG958" s="55"/>
      <c r="AH958" s="55"/>
      <c r="AI958" s="86"/>
      <c r="AJ958" s="86"/>
    </row>
    <row r="959">
      <c r="A959" s="1"/>
      <c r="C959" s="84"/>
      <c r="D959" s="85"/>
      <c r="E959" s="55"/>
      <c r="G959" s="85"/>
      <c r="H959" s="43"/>
      <c r="L959" s="15"/>
      <c r="M959" s="55"/>
      <c r="O959" s="15"/>
      <c r="Q959" s="86"/>
      <c r="S959" s="55"/>
      <c r="U959" s="55"/>
      <c r="W959" s="43"/>
      <c r="Z959" s="15"/>
      <c r="AB959" s="27"/>
      <c r="AC959" s="27"/>
      <c r="AD959" s="15"/>
      <c r="AE959" s="15"/>
      <c r="AF959" s="85"/>
      <c r="AG959" s="55"/>
      <c r="AH959" s="55"/>
      <c r="AI959" s="86"/>
      <c r="AJ959" s="86"/>
    </row>
    <row r="960">
      <c r="A960" s="1"/>
      <c r="C960" s="84"/>
      <c r="D960" s="85"/>
      <c r="E960" s="55"/>
      <c r="G960" s="85"/>
      <c r="H960" s="43"/>
      <c r="L960" s="15"/>
      <c r="M960" s="55"/>
      <c r="O960" s="15"/>
      <c r="Q960" s="86"/>
      <c r="S960" s="55"/>
      <c r="U960" s="55"/>
      <c r="W960" s="43"/>
      <c r="Z960" s="15"/>
      <c r="AB960" s="27"/>
      <c r="AC960" s="27"/>
      <c r="AD960" s="15"/>
      <c r="AE960" s="15"/>
      <c r="AF960" s="85"/>
      <c r="AG960" s="55"/>
      <c r="AH960" s="55"/>
      <c r="AI960" s="86"/>
      <c r="AJ960" s="86"/>
    </row>
    <row r="961">
      <c r="A961" s="1"/>
      <c r="C961" s="84"/>
      <c r="D961" s="85"/>
      <c r="E961" s="55"/>
      <c r="G961" s="85"/>
      <c r="H961" s="43"/>
      <c r="L961" s="15"/>
      <c r="M961" s="55"/>
      <c r="O961" s="15"/>
      <c r="Q961" s="86"/>
      <c r="S961" s="55"/>
      <c r="U961" s="55"/>
      <c r="W961" s="43"/>
      <c r="Z961" s="15"/>
      <c r="AB961" s="27"/>
      <c r="AC961" s="27"/>
      <c r="AD961" s="15"/>
      <c r="AE961" s="15"/>
      <c r="AF961" s="85"/>
      <c r="AG961" s="55"/>
      <c r="AH961" s="55"/>
      <c r="AI961" s="86"/>
      <c r="AJ961" s="86"/>
    </row>
    <row r="962">
      <c r="A962" s="1"/>
      <c r="C962" s="84"/>
      <c r="D962" s="85"/>
      <c r="E962" s="55"/>
      <c r="G962" s="85"/>
      <c r="H962" s="43"/>
      <c r="L962" s="15"/>
      <c r="M962" s="55"/>
      <c r="O962" s="15"/>
      <c r="Q962" s="86"/>
      <c r="S962" s="55"/>
      <c r="U962" s="55"/>
      <c r="W962" s="43"/>
      <c r="Z962" s="15"/>
      <c r="AB962" s="27"/>
      <c r="AC962" s="27"/>
      <c r="AD962" s="15"/>
      <c r="AE962" s="15"/>
      <c r="AF962" s="85"/>
      <c r="AG962" s="55"/>
      <c r="AH962" s="55"/>
      <c r="AI962" s="86"/>
      <c r="AJ962" s="86"/>
    </row>
    <row r="963">
      <c r="A963" s="1"/>
      <c r="C963" s="84"/>
      <c r="D963" s="85"/>
      <c r="E963" s="55"/>
      <c r="G963" s="85"/>
      <c r="H963" s="43"/>
      <c r="L963" s="15"/>
      <c r="M963" s="55"/>
      <c r="O963" s="15"/>
      <c r="Q963" s="86"/>
      <c r="S963" s="55"/>
      <c r="U963" s="55"/>
      <c r="W963" s="43"/>
      <c r="Z963" s="15"/>
      <c r="AB963" s="27"/>
      <c r="AC963" s="27"/>
      <c r="AD963" s="15"/>
      <c r="AE963" s="15"/>
      <c r="AF963" s="85"/>
      <c r="AG963" s="55"/>
      <c r="AH963" s="55"/>
      <c r="AI963" s="86"/>
      <c r="AJ963" s="86"/>
    </row>
    <row r="964">
      <c r="A964" s="1"/>
      <c r="C964" s="84"/>
      <c r="D964" s="85"/>
      <c r="E964" s="55"/>
      <c r="G964" s="85"/>
      <c r="H964" s="43"/>
      <c r="L964" s="15"/>
      <c r="M964" s="55"/>
      <c r="O964" s="15"/>
      <c r="Q964" s="86"/>
      <c r="S964" s="55"/>
      <c r="U964" s="55"/>
      <c r="W964" s="43"/>
      <c r="Z964" s="15"/>
      <c r="AB964" s="27"/>
      <c r="AC964" s="27"/>
      <c r="AD964" s="15"/>
      <c r="AE964" s="15"/>
      <c r="AF964" s="85"/>
      <c r="AG964" s="55"/>
      <c r="AH964" s="55"/>
      <c r="AI964" s="86"/>
      <c r="AJ964" s="86"/>
    </row>
    <row r="965">
      <c r="A965" s="1"/>
      <c r="C965" s="84"/>
      <c r="D965" s="85"/>
      <c r="E965" s="55"/>
      <c r="G965" s="85"/>
      <c r="H965" s="43"/>
      <c r="L965" s="15"/>
      <c r="M965" s="55"/>
      <c r="O965" s="15"/>
      <c r="Q965" s="86"/>
      <c r="S965" s="55"/>
      <c r="U965" s="55"/>
      <c r="W965" s="43"/>
      <c r="Z965" s="15"/>
      <c r="AB965" s="27"/>
      <c r="AC965" s="27"/>
      <c r="AD965" s="15"/>
      <c r="AE965" s="15"/>
      <c r="AF965" s="85"/>
      <c r="AG965" s="55"/>
      <c r="AH965" s="55"/>
      <c r="AI965" s="86"/>
      <c r="AJ965" s="86"/>
    </row>
    <row r="966">
      <c r="A966" s="1"/>
      <c r="C966" s="84"/>
      <c r="D966" s="85"/>
      <c r="E966" s="55"/>
      <c r="G966" s="85"/>
      <c r="H966" s="43"/>
      <c r="L966" s="15"/>
      <c r="M966" s="55"/>
      <c r="O966" s="15"/>
      <c r="Q966" s="86"/>
      <c r="S966" s="55"/>
      <c r="U966" s="55"/>
      <c r="W966" s="43"/>
      <c r="Z966" s="15"/>
      <c r="AB966" s="27"/>
      <c r="AC966" s="27"/>
      <c r="AD966" s="15"/>
      <c r="AE966" s="15"/>
      <c r="AF966" s="85"/>
      <c r="AG966" s="55"/>
      <c r="AH966" s="55"/>
      <c r="AI966" s="86"/>
      <c r="AJ966" s="86"/>
    </row>
    <row r="967">
      <c r="A967" s="1"/>
      <c r="C967" s="84"/>
      <c r="D967" s="85"/>
      <c r="E967" s="55"/>
      <c r="G967" s="85"/>
      <c r="H967" s="43"/>
      <c r="L967" s="15"/>
      <c r="M967" s="55"/>
      <c r="O967" s="15"/>
      <c r="Q967" s="86"/>
      <c r="S967" s="55"/>
      <c r="U967" s="55"/>
      <c r="W967" s="43"/>
      <c r="Z967" s="15"/>
      <c r="AB967" s="27"/>
      <c r="AC967" s="27"/>
      <c r="AD967" s="15"/>
      <c r="AE967" s="15"/>
      <c r="AF967" s="85"/>
      <c r="AG967" s="55"/>
      <c r="AH967" s="55"/>
      <c r="AI967" s="86"/>
      <c r="AJ967" s="86"/>
    </row>
    <row r="968">
      <c r="A968" s="1"/>
      <c r="C968" s="84"/>
      <c r="D968" s="85"/>
      <c r="E968" s="55"/>
      <c r="G968" s="85"/>
      <c r="H968" s="43"/>
      <c r="L968" s="15"/>
      <c r="M968" s="55"/>
      <c r="O968" s="15"/>
      <c r="Q968" s="86"/>
      <c r="S968" s="55"/>
      <c r="U968" s="55"/>
      <c r="W968" s="43"/>
      <c r="Z968" s="15"/>
      <c r="AB968" s="27"/>
      <c r="AC968" s="27"/>
      <c r="AD968" s="15"/>
      <c r="AE968" s="15"/>
      <c r="AF968" s="85"/>
      <c r="AG968" s="55"/>
      <c r="AH968" s="55"/>
      <c r="AI968" s="86"/>
      <c r="AJ968" s="86"/>
    </row>
    <row r="969">
      <c r="A969" s="1"/>
      <c r="C969" s="84"/>
      <c r="D969" s="85"/>
      <c r="E969" s="55"/>
      <c r="G969" s="85"/>
      <c r="H969" s="43"/>
      <c r="L969" s="15"/>
      <c r="M969" s="55"/>
      <c r="O969" s="15"/>
      <c r="Q969" s="86"/>
      <c r="S969" s="55"/>
      <c r="U969" s="55"/>
      <c r="W969" s="43"/>
      <c r="Z969" s="15"/>
      <c r="AB969" s="27"/>
      <c r="AC969" s="27"/>
      <c r="AD969" s="15"/>
      <c r="AE969" s="15"/>
      <c r="AF969" s="85"/>
      <c r="AG969" s="55"/>
      <c r="AH969" s="55"/>
      <c r="AI969" s="86"/>
      <c r="AJ969" s="86"/>
    </row>
    <row r="970">
      <c r="A970" s="1"/>
      <c r="C970" s="84"/>
      <c r="D970" s="85"/>
      <c r="E970" s="55"/>
      <c r="G970" s="85"/>
      <c r="H970" s="43"/>
      <c r="L970" s="15"/>
      <c r="M970" s="55"/>
      <c r="O970" s="15"/>
      <c r="Q970" s="86"/>
      <c r="S970" s="55"/>
      <c r="U970" s="55"/>
      <c r="W970" s="43"/>
      <c r="Z970" s="15"/>
      <c r="AB970" s="27"/>
      <c r="AC970" s="27"/>
      <c r="AD970" s="15"/>
      <c r="AE970" s="15"/>
      <c r="AF970" s="85"/>
      <c r="AG970" s="55"/>
      <c r="AH970" s="55"/>
      <c r="AI970" s="86"/>
      <c r="AJ970" s="86"/>
    </row>
    <row r="971">
      <c r="A971" s="1"/>
      <c r="C971" s="84"/>
      <c r="D971" s="85"/>
      <c r="E971" s="55"/>
      <c r="G971" s="85"/>
      <c r="H971" s="43"/>
      <c r="L971" s="15"/>
      <c r="M971" s="55"/>
      <c r="O971" s="15"/>
      <c r="Q971" s="86"/>
      <c r="S971" s="55"/>
      <c r="U971" s="55"/>
      <c r="W971" s="43"/>
      <c r="Z971" s="15"/>
      <c r="AB971" s="27"/>
      <c r="AC971" s="27"/>
      <c r="AD971" s="15"/>
      <c r="AE971" s="15"/>
      <c r="AF971" s="85"/>
      <c r="AG971" s="55"/>
      <c r="AH971" s="55"/>
      <c r="AI971" s="86"/>
      <c r="AJ971" s="86"/>
    </row>
    <row r="972">
      <c r="A972" s="1"/>
      <c r="C972" s="84"/>
      <c r="D972" s="85"/>
      <c r="E972" s="55"/>
      <c r="G972" s="85"/>
      <c r="H972" s="43"/>
      <c r="L972" s="15"/>
      <c r="M972" s="55"/>
      <c r="O972" s="15"/>
      <c r="Q972" s="86"/>
      <c r="S972" s="55"/>
      <c r="U972" s="55"/>
      <c r="W972" s="43"/>
      <c r="Z972" s="15"/>
      <c r="AB972" s="27"/>
      <c r="AC972" s="27"/>
      <c r="AD972" s="15"/>
      <c r="AE972" s="15"/>
      <c r="AF972" s="85"/>
      <c r="AG972" s="55"/>
      <c r="AH972" s="55"/>
      <c r="AI972" s="86"/>
      <c r="AJ972" s="86"/>
    </row>
    <row r="973">
      <c r="A973" s="1"/>
      <c r="C973" s="84"/>
      <c r="D973" s="85"/>
      <c r="E973" s="55"/>
      <c r="G973" s="85"/>
      <c r="H973" s="43"/>
      <c r="L973" s="15"/>
      <c r="M973" s="55"/>
      <c r="O973" s="15"/>
      <c r="Q973" s="86"/>
      <c r="S973" s="55"/>
      <c r="U973" s="55"/>
      <c r="W973" s="43"/>
      <c r="Z973" s="15"/>
      <c r="AB973" s="27"/>
      <c r="AC973" s="27"/>
      <c r="AD973" s="15"/>
      <c r="AE973" s="15"/>
      <c r="AF973" s="85"/>
      <c r="AG973" s="55"/>
      <c r="AH973" s="55"/>
      <c r="AI973" s="86"/>
      <c r="AJ973" s="86"/>
    </row>
    <row r="974">
      <c r="A974" s="1"/>
      <c r="C974" s="84"/>
      <c r="D974" s="85"/>
      <c r="E974" s="55"/>
      <c r="G974" s="85"/>
      <c r="H974" s="43"/>
      <c r="L974" s="15"/>
      <c r="M974" s="55"/>
      <c r="O974" s="15"/>
      <c r="Q974" s="86"/>
      <c r="S974" s="55"/>
      <c r="U974" s="55"/>
      <c r="W974" s="43"/>
      <c r="Z974" s="15"/>
      <c r="AB974" s="27"/>
      <c r="AC974" s="27"/>
      <c r="AD974" s="15"/>
      <c r="AE974" s="15"/>
      <c r="AF974" s="85"/>
      <c r="AG974" s="55"/>
      <c r="AH974" s="55"/>
      <c r="AI974" s="86"/>
      <c r="AJ974" s="86"/>
    </row>
    <row r="975">
      <c r="A975" s="1"/>
      <c r="C975" s="84"/>
      <c r="D975" s="85"/>
      <c r="E975" s="55"/>
      <c r="G975" s="85"/>
      <c r="H975" s="43"/>
      <c r="L975" s="15"/>
      <c r="M975" s="55"/>
      <c r="O975" s="15"/>
      <c r="Q975" s="86"/>
      <c r="S975" s="55"/>
      <c r="U975" s="55"/>
      <c r="W975" s="43"/>
      <c r="Z975" s="15"/>
      <c r="AB975" s="27"/>
      <c r="AC975" s="27"/>
      <c r="AD975" s="15"/>
      <c r="AE975" s="15"/>
      <c r="AF975" s="85"/>
      <c r="AG975" s="55"/>
      <c r="AH975" s="55"/>
      <c r="AI975" s="86"/>
      <c r="AJ975" s="86"/>
    </row>
    <row r="976">
      <c r="A976" s="1"/>
      <c r="C976" s="84"/>
      <c r="D976" s="85"/>
      <c r="E976" s="55"/>
      <c r="G976" s="85"/>
      <c r="H976" s="43"/>
      <c r="L976" s="15"/>
      <c r="M976" s="55"/>
      <c r="O976" s="15"/>
      <c r="Q976" s="86"/>
      <c r="S976" s="55"/>
      <c r="U976" s="55"/>
      <c r="W976" s="43"/>
      <c r="Z976" s="15"/>
      <c r="AB976" s="27"/>
      <c r="AC976" s="27"/>
      <c r="AD976" s="15"/>
      <c r="AE976" s="15"/>
      <c r="AF976" s="85"/>
      <c r="AG976" s="55"/>
      <c r="AH976" s="55"/>
      <c r="AI976" s="86"/>
      <c r="AJ976" s="86"/>
    </row>
    <row r="977">
      <c r="A977" s="1"/>
      <c r="C977" s="84"/>
      <c r="D977" s="85"/>
      <c r="E977" s="55"/>
      <c r="G977" s="85"/>
      <c r="H977" s="43"/>
      <c r="L977" s="15"/>
      <c r="M977" s="55"/>
      <c r="O977" s="15"/>
      <c r="Q977" s="86"/>
      <c r="S977" s="55"/>
      <c r="U977" s="55"/>
      <c r="W977" s="43"/>
      <c r="Z977" s="15"/>
      <c r="AB977" s="27"/>
      <c r="AC977" s="27"/>
      <c r="AD977" s="15"/>
      <c r="AE977" s="15"/>
      <c r="AF977" s="85"/>
      <c r="AG977" s="55"/>
      <c r="AH977" s="55"/>
      <c r="AI977" s="86"/>
      <c r="AJ977" s="86"/>
    </row>
    <row r="978">
      <c r="A978" s="1"/>
      <c r="C978" s="84"/>
      <c r="D978" s="85"/>
      <c r="E978" s="55"/>
      <c r="G978" s="85"/>
      <c r="H978" s="43"/>
      <c r="L978" s="15"/>
      <c r="M978" s="55"/>
      <c r="O978" s="15"/>
      <c r="Q978" s="86"/>
      <c r="S978" s="55"/>
      <c r="U978" s="55"/>
      <c r="W978" s="43"/>
      <c r="Z978" s="15"/>
      <c r="AB978" s="27"/>
      <c r="AC978" s="27"/>
      <c r="AD978" s="15"/>
      <c r="AE978" s="15"/>
      <c r="AF978" s="85"/>
      <c r="AG978" s="55"/>
      <c r="AH978" s="55"/>
      <c r="AI978" s="86"/>
      <c r="AJ978" s="86"/>
    </row>
    <row r="979">
      <c r="A979" s="1"/>
      <c r="C979" s="84"/>
      <c r="D979" s="85"/>
      <c r="E979" s="55"/>
      <c r="G979" s="85"/>
      <c r="H979" s="43"/>
      <c r="L979" s="15"/>
      <c r="M979" s="55"/>
      <c r="O979" s="15"/>
      <c r="Q979" s="86"/>
      <c r="S979" s="55"/>
      <c r="U979" s="55"/>
      <c r="W979" s="43"/>
      <c r="Z979" s="15"/>
      <c r="AB979" s="27"/>
      <c r="AC979" s="27"/>
      <c r="AD979" s="15"/>
      <c r="AE979" s="15"/>
      <c r="AF979" s="85"/>
      <c r="AG979" s="55"/>
      <c r="AH979" s="55"/>
      <c r="AI979" s="86"/>
      <c r="AJ979" s="86"/>
    </row>
    <row r="980">
      <c r="A980" s="1"/>
      <c r="C980" s="84"/>
      <c r="D980" s="85"/>
      <c r="E980" s="55"/>
      <c r="G980" s="85"/>
      <c r="H980" s="43"/>
      <c r="L980" s="15"/>
      <c r="M980" s="55"/>
      <c r="O980" s="15"/>
      <c r="Q980" s="86"/>
      <c r="S980" s="55"/>
      <c r="U980" s="55"/>
      <c r="W980" s="43"/>
      <c r="Z980" s="15"/>
      <c r="AB980" s="27"/>
      <c r="AC980" s="27"/>
      <c r="AD980" s="15"/>
      <c r="AE980" s="15"/>
      <c r="AF980" s="85"/>
      <c r="AG980" s="55"/>
      <c r="AH980" s="55"/>
      <c r="AI980" s="86"/>
      <c r="AJ980" s="86"/>
    </row>
    <row r="981">
      <c r="A981" s="1"/>
      <c r="C981" s="84"/>
      <c r="D981" s="85"/>
      <c r="E981" s="55"/>
      <c r="G981" s="85"/>
      <c r="H981" s="43"/>
      <c r="L981" s="15"/>
      <c r="M981" s="55"/>
      <c r="O981" s="15"/>
      <c r="Q981" s="86"/>
      <c r="S981" s="55"/>
      <c r="U981" s="55"/>
      <c r="W981" s="43"/>
      <c r="Z981" s="15"/>
      <c r="AB981" s="27"/>
      <c r="AC981" s="27"/>
      <c r="AD981" s="15"/>
      <c r="AE981" s="15"/>
      <c r="AF981" s="85"/>
      <c r="AG981" s="55"/>
      <c r="AH981" s="55"/>
      <c r="AI981" s="86"/>
      <c r="AJ981" s="86"/>
    </row>
    <row r="982">
      <c r="A982" s="1"/>
      <c r="C982" s="84"/>
      <c r="D982" s="85"/>
      <c r="E982" s="55"/>
      <c r="G982" s="85"/>
      <c r="H982" s="43"/>
      <c r="L982" s="15"/>
      <c r="M982" s="55"/>
      <c r="O982" s="15"/>
      <c r="Q982" s="86"/>
      <c r="S982" s="55"/>
      <c r="U982" s="55"/>
      <c r="W982" s="43"/>
      <c r="Z982" s="15"/>
      <c r="AB982" s="27"/>
      <c r="AC982" s="27"/>
      <c r="AD982" s="15"/>
      <c r="AE982" s="15"/>
      <c r="AF982" s="85"/>
      <c r="AG982" s="55"/>
      <c r="AH982" s="55"/>
      <c r="AI982" s="86"/>
      <c r="AJ982" s="86"/>
    </row>
    <row r="983">
      <c r="A983" s="1"/>
      <c r="C983" s="84"/>
      <c r="D983" s="85"/>
      <c r="E983" s="55"/>
      <c r="G983" s="85"/>
      <c r="H983" s="43"/>
      <c r="L983" s="15"/>
      <c r="M983" s="55"/>
      <c r="O983" s="15"/>
      <c r="Q983" s="86"/>
      <c r="S983" s="55"/>
      <c r="U983" s="55"/>
      <c r="W983" s="43"/>
      <c r="Z983" s="15"/>
      <c r="AB983" s="27"/>
      <c r="AC983" s="27"/>
      <c r="AD983" s="15"/>
      <c r="AE983" s="15"/>
      <c r="AF983" s="85"/>
      <c r="AG983" s="55"/>
      <c r="AH983" s="55"/>
      <c r="AI983" s="86"/>
      <c r="AJ983" s="86"/>
    </row>
    <row r="984">
      <c r="A984" s="1"/>
      <c r="C984" s="84"/>
      <c r="D984" s="85"/>
      <c r="E984" s="55"/>
      <c r="G984" s="85"/>
      <c r="H984" s="43"/>
      <c r="L984" s="15"/>
      <c r="M984" s="55"/>
      <c r="O984" s="15"/>
      <c r="Q984" s="86"/>
      <c r="S984" s="55"/>
      <c r="U984" s="55"/>
      <c r="W984" s="43"/>
      <c r="Z984" s="15"/>
      <c r="AB984" s="27"/>
      <c r="AC984" s="27"/>
      <c r="AD984" s="15"/>
      <c r="AE984" s="15"/>
      <c r="AF984" s="85"/>
      <c r="AG984" s="55"/>
      <c r="AH984" s="55"/>
      <c r="AI984" s="86"/>
      <c r="AJ984" s="86"/>
    </row>
    <row r="985">
      <c r="A985" s="1"/>
      <c r="C985" s="84"/>
      <c r="D985" s="85"/>
      <c r="E985" s="55"/>
      <c r="G985" s="85"/>
      <c r="H985" s="43"/>
      <c r="L985" s="15"/>
      <c r="M985" s="55"/>
      <c r="O985" s="15"/>
      <c r="Q985" s="86"/>
      <c r="S985" s="55"/>
      <c r="U985" s="55"/>
      <c r="W985" s="43"/>
      <c r="Z985" s="15"/>
      <c r="AB985" s="27"/>
      <c r="AC985" s="27"/>
      <c r="AD985" s="15"/>
      <c r="AE985" s="15"/>
      <c r="AF985" s="85"/>
      <c r="AG985" s="55"/>
      <c r="AH985" s="55"/>
      <c r="AI985" s="86"/>
      <c r="AJ985" s="86"/>
    </row>
    <row r="986">
      <c r="A986" s="1"/>
      <c r="C986" s="84"/>
      <c r="D986" s="85"/>
      <c r="E986" s="55"/>
      <c r="G986" s="85"/>
      <c r="H986" s="43"/>
      <c r="L986" s="15"/>
      <c r="M986" s="55"/>
      <c r="O986" s="15"/>
      <c r="Q986" s="86"/>
      <c r="S986" s="55"/>
      <c r="U986" s="55"/>
      <c r="W986" s="43"/>
      <c r="Z986" s="15"/>
      <c r="AB986" s="27"/>
      <c r="AC986" s="27"/>
      <c r="AD986" s="15"/>
      <c r="AE986" s="15"/>
      <c r="AF986" s="85"/>
      <c r="AG986" s="55"/>
      <c r="AH986" s="55"/>
      <c r="AI986" s="86"/>
      <c r="AJ986" s="86"/>
    </row>
    <row r="987">
      <c r="A987" s="1"/>
      <c r="C987" s="84"/>
      <c r="D987" s="85"/>
      <c r="E987" s="55"/>
      <c r="G987" s="85"/>
      <c r="H987" s="43"/>
      <c r="L987" s="15"/>
      <c r="M987" s="55"/>
      <c r="O987" s="15"/>
      <c r="Q987" s="86"/>
      <c r="S987" s="55"/>
      <c r="U987" s="55"/>
      <c r="W987" s="43"/>
      <c r="Z987" s="15"/>
      <c r="AB987" s="27"/>
      <c r="AC987" s="27"/>
      <c r="AD987" s="15"/>
      <c r="AE987" s="15"/>
      <c r="AF987" s="85"/>
      <c r="AG987" s="55"/>
      <c r="AH987" s="55"/>
      <c r="AI987" s="86"/>
      <c r="AJ987" s="86"/>
    </row>
    <row r="988">
      <c r="A988" s="1"/>
      <c r="C988" s="84"/>
      <c r="D988" s="85"/>
      <c r="E988" s="55"/>
      <c r="G988" s="85"/>
      <c r="H988" s="43"/>
      <c r="L988" s="15"/>
      <c r="M988" s="55"/>
      <c r="O988" s="15"/>
      <c r="Q988" s="86"/>
      <c r="S988" s="55"/>
      <c r="U988" s="55"/>
      <c r="W988" s="43"/>
      <c r="Z988" s="15"/>
      <c r="AB988" s="27"/>
      <c r="AC988" s="27"/>
      <c r="AD988" s="15"/>
      <c r="AE988" s="15"/>
      <c r="AF988" s="85"/>
      <c r="AG988" s="55"/>
      <c r="AH988" s="55"/>
      <c r="AI988" s="86"/>
      <c r="AJ988" s="86"/>
    </row>
    <row r="989">
      <c r="A989" s="1"/>
      <c r="C989" s="84"/>
      <c r="D989" s="85"/>
      <c r="E989" s="55"/>
      <c r="G989" s="85"/>
      <c r="H989" s="43"/>
      <c r="L989" s="15"/>
      <c r="M989" s="55"/>
      <c r="O989" s="15"/>
      <c r="Q989" s="86"/>
      <c r="S989" s="55"/>
      <c r="U989" s="55"/>
      <c r="W989" s="43"/>
      <c r="Z989" s="15"/>
      <c r="AB989" s="27"/>
      <c r="AC989" s="27"/>
      <c r="AD989" s="15"/>
      <c r="AE989" s="15"/>
      <c r="AF989" s="85"/>
      <c r="AG989" s="55"/>
      <c r="AH989" s="55"/>
      <c r="AI989" s="86"/>
      <c r="AJ989" s="86"/>
    </row>
    <row r="990">
      <c r="A990" s="1"/>
      <c r="C990" s="84"/>
      <c r="D990" s="85"/>
      <c r="E990" s="55"/>
      <c r="G990" s="85"/>
      <c r="H990" s="43"/>
      <c r="L990" s="15"/>
      <c r="M990" s="55"/>
      <c r="O990" s="15"/>
      <c r="Q990" s="86"/>
      <c r="S990" s="55"/>
      <c r="U990" s="55"/>
      <c r="W990" s="43"/>
      <c r="Z990" s="15"/>
      <c r="AB990" s="27"/>
      <c r="AC990" s="27"/>
      <c r="AD990" s="15"/>
      <c r="AE990" s="15"/>
      <c r="AF990" s="85"/>
      <c r="AG990" s="55"/>
      <c r="AH990" s="55"/>
      <c r="AI990" s="86"/>
      <c r="AJ990" s="86"/>
    </row>
    <row r="991">
      <c r="A991" s="1"/>
      <c r="C991" s="84"/>
      <c r="D991" s="85"/>
      <c r="E991" s="55"/>
      <c r="G991" s="85"/>
      <c r="H991" s="43"/>
      <c r="L991" s="15"/>
      <c r="M991" s="55"/>
      <c r="O991" s="15"/>
      <c r="Q991" s="86"/>
      <c r="S991" s="55"/>
      <c r="U991" s="55"/>
      <c r="W991" s="43"/>
      <c r="Z991" s="15"/>
      <c r="AB991" s="27"/>
      <c r="AC991" s="27"/>
      <c r="AD991" s="15"/>
      <c r="AE991" s="15"/>
      <c r="AF991" s="85"/>
      <c r="AG991" s="55"/>
      <c r="AH991" s="55"/>
      <c r="AI991" s="86"/>
      <c r="AJ991" s="86"/>
    </row>
    <row r="992">
      <c r="A992" s="1"/>
      <c r="C992" s="84"/>
      <c r="D992" s="85"/>
      <c r="E992" s="55"/>
      <c r="G992" s="85"/>
      <c r="H992" s="43"/>
      <c r="L992" s="15"/>
      <c r="M992" s="55"/>
      <c r="O992" s="15"/>
      <c r="Q992" s="86"/>
      <c r="S992" s="55"/>
      <c r="U992" s="55"/>
      <c r="W992" s="43"/>
      <c r="Z992" s="15"/>
      <c r="AB992" s="27"/>
      <c r="AC992" s="27"/>
      <c r="AD992" s="15"/>
      <c r="AE992" s="15"/>
      <c r="AF992" s="85"/>
      <c r="AG992" s="55"/>
      <c r="AH992" s="55"/>
      <c r="AI992" s="86"/>
      <c r="AJ992" s="86"/>
    </row>
    <row r="993">
      <c r="A993" s="1"/>
      <c r="C993" s="84"/>
      <c r="D993" s="85"/>
      <c r="E993" s="55"/>
      <c r="G993" s="85"/>
      <c r="H993" s="43"/>
      <c r="L993" s="15"/>
      <c r="M993" s="55"/>
      <c r="O993" s="15"/>
      <c r="Q993" s="86"/>
      <c r="S993" s="55"/>
      <c r="U993" s="55"/>
      <c r="W993" s="43"/>
      <c r="Z993" s="15"/>
      <c r="AB993" s="27"/>
      <c r="AC993" s="27"/>
      <c r="AD993" s="15"/>
      <c r="AE993" s="15"/>
      <c r="AF993" s="85"/>
      <c r="AG993" s="55"/>
      <c r="AH993" s="55"/>
      <c r="AI993" s="86"/>
      <c r="AJ993" s="86"/>
    </row>
    <row r="994">
      <c r="A994" s="1"/>
      <c r="C994" s="84"/>
      <c r="D994" s="85"/>
      <c r="E994" s="55"/>
      <c r="G994" s="85"/>
      <c r="H994" s="43"/>
      <c r="L994" s="15"/>
      <c r="M994" s="55"/>
      <c r="O994" s="15"/>
      <c r="Q994" s="86"/>
      <c r="S994" s="55"/>
      <c r="U994" s="55"/>
      <c r="W994" s="43"/>
      <c r="Z994" s="15"/>
      <c r="AB994" s="27"/>
      <c r="AC994" s="27"/>
      <c r="AD994" s="15"/>
      <c r="AE994" s="15"/>
      <c r="AF994" s="85"/>
      <c r="AG994" s="55"/>
      <c r="AH994" s="55"/>
      <c r="AI994" s="86"/>
      <c r="AJ994" s="86"/>
    </row>
    <row r="995">
      <c r="A995" s="1"/>
      <c r="C995" s="84"/>
      <c r="D995" s="85"/>
      <c r="E995" s="55"/>
      <c r="G995" s="85"/>
      <c r="H995" s="43"/>
      <c r="L995" s="15"/>
      <c r="M995" s="55"/>
      <c r="O995" s="15"/>
      <c r="Q995" s="86"/>
      <c r="S995" s="55"/>
      <c r="U995" s="55"/>
      <c r="W995" s="43"/>
      <c r="Z995" s="15"/>
      <c r="AB995" s="27"/>
      <c r="AC995" s="27"/>
      <c r="AD995" s="15"/>
      <c r="AE995" s="15"/>
      <c r="AF995" s="85"/>
      <c r="AG995" s="55"/>
      <c r="AH995" s="55"/>
      <c r="AI995" s="86"/>
      <c r="AJ995" s="86"/>
    </row>
    <row r="996">
      <c r="A996" s="1"/>
      <c r="C996" s="84"/>
      <c r="D996" s="85"/>
      <c r="E996" s="55"/>
      <c r="G996" s="85"/>
      <c r="H996" s="43"/>
      <c r="L996" s="15"/>
      <c r="M996" s="55"/>
      <c r="O996" s="15"/>
      <c r="Q996" s="86"/>
      <c r="S996" s="55"/>
      <c r="U996" s="55"/>
      <c r="W996" s="43"/>
      <c r="Z996" s="15"/>
      <c r="AB996" s="27"/>
      <c r="AC996" s="27"/>
      <c r="AD996" s="15"/>
      <c r="AE996" s="15"/>
      <c r="AF996" s="85"/>
      <c r="AG996" s="55"/>
      <c r="AH996" s="55"/>
      <c r="AI996" s="86"/>
      <c r="AJ996" s="86"/>
    </row>
    <row r="997">
      <c r="A997" s="1"/>
      <c r="C997" s="84"/>
      <c r="D997" s="85"/>
      <c r="E997" s="55"/>
      <c r="G997" s="85"/>
      <c r="H997" s="43"/>
      <c r="L997" s="15"/>
      <c r="M997" s="55"/>
      <c r="O997" s="15"/>
      <c r="Q997" s="86"/>
      <c r="S997" s="55"/>
      <c r="U997" s="55"/>
      <c r="W997" s="43"/>
      <c r="Z997" s="15"/>
      <c r="AB997" s="27"/>
      <c r="AC997" s="27"/>
      <c r="AD997" s="15"/>
      <c r="AE997" s="15"/>
      <c r="AF997" s="85"/>
      <c r="AG997" s="55"/>
      <c r="AH997" s="55"/>
      <c r="AI997" s="86"/>
      <c r="AJ997" s="86"/>
    </row>
    <row r="998">
      <c r="A998" s="1"/>
      <c r="C998" s="84"/>
      <c r="D998" s="85"/>
      <c r="E998" s="55"/>
      <c r="G998" s="85"/>
      <c r="H998" s="43"/>
      <c r="L998" s="15"/>
      <c r="M998" s="55"/>
      <c r="O998" s="15"/>
      <c r="Q998" s="86"/>
      <c r="S998" s="55"/>
      <c r="U998" s="55"/>
      <c r="W998" s="43"/>
      <c r="Z998" s="15"/>
      <c r="AB998" s="27"/>
      <c r="AC998" s="27"/>
      <c r="AD998" s="15"/>
      <c r="AE998" s="15"/>
      <c r="AF998" s="85"/>
      <c r="AG998" s="55"/>
      <c r="AH998" s="55"/>
      <c r="AI998" s="86"/>
      <c r="AJ998" s="86"/>
    </row>
    <row r="999">
      <c r="A999" s="1"/>
      <c r="C999" s="84"/>
      <c r="D999" s="85"/>
      <c r="E999" s="55"/>
      <c r="G999" s="85"/>
      <c r="H999" s="43"/>
      <c r="L999" s="15"/>
      <c r="M999" s="55"/>
      <c r="O999" s="15"/>
      <c r="Q999" s="86"/>
      <c r="S999" s="55"/>
      <c r="U999" s="55"/>
      <c r="W999" s="43"/>
      <c r="Z999" s="15"/>
      <c r="AB999" s="27"/>
      <c r="AC999" s="27"/>
      <c r="AD999" s="15"/>
      <c r="AE999" s="15"/>
      <c r="AF999" s="85"/>
      <c r="AG999" s="55"/>
      <c r="AH999" s="55"/>
      <c r="AI999" s="86"/>
      <c r="AJ999" s="86"/>
    </row>
    <row r="1000">
      <c r="A1000" s="1"/>
      <c r="C1000" s="84"/>
      <c r="D1000" s="85"/>
      <c r="E1000" s="55"/>
      <c r="G1000" s="85"/>
      <c r="H1000" s="43"/>
      <c r="L1000" s="15"/>
      <c r="M1000" s="55"/>
      <c r="O1000" s="15"/>
      <c r="Q1000" s="86"/>
      <c r="S1000" s="55"/>
      <c r="U1000" s="55"/>
      <c r="W1000" s="43"/>
      <c r="Z1000" s="15"/>
      <c r="AB1000" s="27"/>
      <c r="AC1000" s="27"/>
      <c r="AD1000" s="15"/>
      <c r="AE1000" s="15"/>
      <c r="AF1000" s="85"/>
      <c r="AG1000" s="55"/>
      <c r="AH1000" s="55"/>
      <c r="AI1000" s="86"/>
      <c r="AJ1000" s="86"/>
    </row>
    <row r="1001">
      <c r="A1001" s="1"/>
      <c r="C1001" s="84"/>
      <c r="D1001" s="85"/>
      <c r="E1001" s="55"/>
      <c r="G1001" s="85"/>
      <c r="H1001" s="43"/>
      <c r="L1001" s="15"/>
      <c r="M1001" s="55"/>
      <c r="O1001" s="15"/>
      <c r="Q1001" s="86"/>
      <c r="S1001" s="55"/>
      <c r="U1001" s="55"/>
      <c r="W1001" s="43"/>
      <c r="Z1001" s="15"/>
      <c r="AB1001" s="27"/>
      <c r="AC1001" s="27"/>
      <c r="AD1001" s="15"/>
      <c r="AE1001" s="15"/>
      <c r="AF1001" s="85"/>
      <c r="AG1001" s="55"/>
      <c r="AH1001" s="55"/>
      <c r="AI1001" s="86"/>
      <c r="AJ1001" s="86"/>
    </row>
    <row r="1002">
      <c r="A1002" s="1"/>
      <c r="C1002" s="84"/>
      <c r="D1002" s="85"/>
      <c r="E1002" s="55"/>
      <c r="G1002" s="85"/>
      <c r="H1002" s="43"/>
      <c r="L1002" s="15"/>
      <c r="M1002" s="55"/>
      <c r="O1002" s="15"/>
      <c r="Q1002" s="86"/>
      <c r="S1002" s="55"/>
      <c r="U1002" s="55"/>
      <c r="W1002" s="43"/>
      <c r="Z1002" s="15"/>
      <c r="AB1002" s="27"/>
      <c r="AC1002" s="27"/>
      <c r="AD1002" s="15"/>
      <c r="AE1002" s="15"/>
      <c r="AF1002" s="85"/>
      <c r="AG1002" s="55"/>
      <c r="AH1002" s="55"/>
      <c r="AI1002" s="86"/>
      <c r="AJ1002" s="86"/>
    </row>
    <row r="1003">
      <c r="A1003" s="1"/>
      <c r="C1003" s="84"/>
      <c r="D1003" s="85"/>
      <c r="E1003" s="55"/>
      <c r="G1003" s="85"/>
      <c r="H1003" s="43"/>
      <c r="L1003" s="15"/>
      <c r="M1003" s="55"/>
      <c r="O1003" s="15"/>
      <c r="Q1003" s="86"/>
      <c r="S1003" s="55"/>
      <c r="U1003" s="55"/>
      <c r="W1003" s="43"/>
      <c r="Z1003" s="15"/>
      <c r="AB1003" s="27"/>
      <c r="AC1003" s="27"/>
      <c r="AD1003" s="15"/>
      <c r="AE1003" s="15"/>
      <c r="AF1003" s="85"/>
      <c r="AG1003" s="55"/>
      <c r="AH1003" s="55"/>
      <c r="AI1003" s="86"/>
      <c r="AJ1003" s="86"/>
    </row>
    <row r="1004">
      <c r="A1004" s="1"/>
      <c r="C1004" s="84"/>
      <c r="D1004" s="85"/>
      <c r="E1004" s="55"/>
      <c r="G1004" s="85"/>
      <c r="H1004" s="43"/>
      <c r="L1004" s="15"/>
      <c r="M1004" s="55"/>
      <c r="O1004" s="15"/>
      <c r="Q1004" s="86"/>
      <c r="S1004" s="55"/>
      <c r="U1004" s="55"/>
      <c r="W1004" s="43"/>
      <c r="Z1004" s="15"/>
      <c r="AB1004" s="27"/>
      <c r="AC1004" s="27"/>
      <c r="AD1004" s="15"/>
      <c r="AE1004" s="15"/>
      <c r="AF1004" s="85"/>
      <c r="AG1004" s="55"/>
      <c r="AH1004" s="55"/>
      <c r="AI1004" s="86"/>
      <c r="AJ1004" s="86"/>
    </row>
    <row r="1005">
      <c r="A1005" s="1"/>
      <c r="C1005" s="84"/>
      <c r="D1005" s="85"/>
      <c r="E1005" s="55"/>
      <c r="G1005" s="85"/>
      <c r="H1005" s="43"/>
      <c r="L1005" s="15"/>
      <c r="M1005" s="55"/>
      <c r="O1005" s="15"/>
      <c r="Q1005" s="86"/>
      <c r="S1005" s="55"/>
      <c r="U1005" s="55"/>
      <c r="W1005" s="43"/>
      <c r="Z1005" s="15"/>
      <c r="AB1005" s="27"/>
      <c r="AC1005" s="27"/>
      <c r="AD1005" s="15"/>
      <c r="AE1005" s="15"/>
      <c r="AF1005" s="85"/>
      <c r="AG1005" s="55"/>
      <c r="AH1005" s="55"/>
      <c r="AI1005" s="86"/>
      <c r="AJ1005" s="86"/>
    </row>
    <row r="1006">
      <c r="A1006" s="1"/>
      <c r="C1006" s="84"/>
      <c r="D1006" s="85"/>
      <c r="E1006" s="55"/>
      <c r="G1006" s="85"/>
      <c r="H1006" s="43"/>
      <c r="L1006" s="15"/>
      <c r="M1006" s="55"/>
      <c r="O1006" s="15"/>
      <c r="Q1006" s="86"/>
      <c r="S1006" s="55"/>
      <c r="U1006" s="55"/>
      <c r="W1006" s="43"/>
      <c r="Z1006" s="15"/>
      <c r="AB1006" s="27"/>
      <c r="AC1006" s="27"/>
      <c r="AD1006" s="15"/>
      <c r="AE1006" s="15"/>
      <c r="AF1006" s="85"/>
      <c r="AG1006" s="55"/>
      <c r="AH1006" s="55"/>
      <c r="AI1006" s="86"/>
      <c r="AJ1006" s="86"/>
    </row>
    <row r="1007">
      <c r="A1007" s="1"/>
      <c r="C1007" s="84"/>
      <c r="D1007" s="85"/>
      <c r="E1007" s="55"/>
      <c r="G1007" s="85"/>
      <c r="H1007" s="43"/>
      <c r="L1007" s="15"/>
      <c r="M1007" s="55"/>
      <c r="O1007" s="15"/>
      <c r="Q1007" s="86"/>
      <c r="S1007" s="55"/>
      <c r="U1007" s="55"/>
      <c r="W1007" s="43"/>
      <c r="Z1007" s="15"/>
      <c r="AB1007" s="27"/>
      <c r="AC1007" s="27"/>
      <c r="AD1007" s="15"/>
      <c r="AE1007" s="15"/>
      <c r="AF1007" s="85"/>
      <c r="AG1007" s="55"/>
      <c r="AH1007" s="55"/>
      <c r="AI1007" s="86"/>
      <c r="AJ1007" s="86"/>
    </row>
    <row r="1008">
      <c r="A1008" s="1"/>
      <c r="C1008" s="84"/>
      <c r="D1008" s="85"/>
      <c r="E1008" s="55"/>
      <c r="G1008" s="85"/>
      <c r="H1008" s="43"/>
      <c r="L1008" s="15"/>
      <c r="M1008" s="55"/>
      <c r="O1008" s="15"/>
      <c r="Q1008" s="86"/>
      <c r="S1008" s="55"/>
      <c r="U1008" s="55"/>
      <c r="W1008" s="43"/>
      <c r="Z1008" s="15"/>
      <c r="AB1008" s="27"/>
      <c r="AC1008" s="27"/>
      <c r="AD1008" s="15"/>
      <c r="AE1008" s="15"/>
      <c r="AF1008" s="85"/>
      <c r="AG1008" s="55"/>
      <c r="AH1008" s="55"/>
      <c r="AI1008" s="86"/>
      <c r="AJ1008" s="86"/>
    </row>
    <row r="1009">
      <c r="A1009" s="1"/>
      <c r="C1009" s="84"/>
      <c r="D1009" s="85"/>
      <c r="E1009" s="55"/>
      <c r="G1009" s="85"/>
      <c r="H1009" s="43"/>
      <c r="L1009" s="15"/>
      <c r="M1009" s="55"/>
      <c r="O1009" s="15"/>
      <c r="Q1009" s="86"/>
      <c r="S1009" s="55"/>
      <c r="U1009" s="55"/>
      <c r="W1009" s="43"/>
      <c r="Z1009" s="15"/>
      <c r="AB1009" s="27"/>
      <c r="AC1009" s="27"/>
      <c r="AD1009" s="15"/>
      <c r="AE1009" s="15"/>
      <c r="AF1009" s="85"/>
      <c r="AG1009" s="55"/>
      <c r="AH1009" s="55"/>
      <c r="AI1009" s="86"/>
      <c r="AJ1009" s="86"/>
    </row>
    <row r="1010">
      <c r="A1010" s="1"/>
      <c r="C1010" s="84"/>
      <c r="D1010" s="85"/>
      <c r="E1010" s="55"/>
      <c r="G1010" s="85"/>
      <c r="H1010" s="43"/>
      <c r="L1010" s="15"/>
      <c r="M1010" s="55"/>
      <c r="O1010" s="15"/>
      <c r="Q1010" s="86"/>
      <c r="S1010" s="55"/>
      <c r="U1010" s="55"/>
      <c r="W1010" s="43"/>
      <c r="Z1010" s="15"/>
      <c r="AB1010" s="27"/>
      <c r="AC1010" s="27"/>
      <c r="AD1010" s="15"/>
      <c r="AE1010" s="15"/>
      <c r="AF1010" s="85"/>
      <c r="AG1010" s="55"/>
      <c r="AH1010" s="55"/>
      <c r="AI1010" s="86"/>
      <c r="AJ1010" s="86"/>
    </row>
    <row r="1011">
      <c r="A1011" s="1"/>
      <c r="C1011" s="84"/>
      <c r="D1011" s="85"/>
      <c r="E1011" s="55"/>
      <c r="G1011" s="85"/>
      <c r="H1011" s="43"/>
      <c r="L1011" s="15"/>
      <c r="M1011" s="55"/>
      <c r="O1011" s="15"/>
      <c r="Q1011" s="86"/>
      <c r="S1011" s="55"/>
      <c r="U1011" s="55"/>
      <c r="W1011" s="43"/>
      <c r="Z1011" s="15"/>
      <c r="AB1011" s="27"/>
      <c r="AC1011" s="27"/>
      <c r="AD1011" s="15"/>
      <c r="AE1011" s="15"/>
      <c r="AF1011" s="85"/>
      <c r="AG1011" s="55"/>
      <c r="AH1011" s="55"/>
      <c r="AI1011" s="86"/>
      <c r="AJ1011" s="86"/>
    </row>
    <row r="1012">
      <c r="A1012" s="1"/>
      <c r="C1012" s="84"/>
      <c r="D1012" s="85"/>
      <c r="E1012" s="55"/>
      <c r="G1012" s="85"/>
      <c r="H1012" s="43"/>
      <c r="L1012" s="15"/>
      <c r="M1012" s="55"/>
      <c r="O1012" s="15"/>
      <c r="Q1012" s="86"/>
      <c r="S1012" s="55"/>
      <c r="U1012" s="55"/>
      <c r="W1012" s="43"/>
      <c r="Z1012" s="15"/>
      <c r="AB1012" s="27"/>
      <c r="AC1012" s="27"/>
      <c r="AD1012" s="15"/>
      <c r="AE1012" s="15"/>
      <c r="AF1012" s="85"/>
      <c r="AG1012" s="55"/>
      <c r="AH1012" s="55"/>
      <c r="AI1012" s="86"/>
      <c r="AJ1012" s="86"/>
    </row>
    <row r="1013">
      <c r="A1013" s="1"/>
      <c r="C1013" s="84"/>
      <c r="D1013" s="85"/>
      <c r="E1013" s="55"/>
      <c r="G1013" s="85"/>
      <c r="H1013" s="43"/>
      <c r="L1013" s="15"/>
      <c r="M1013" s="55"/>
      <c r="O1013" s="15"/>
      <c r="Q1013" s="86"/>
      <c r="S1013" s="55"/>
      <c r="U1013" s="55"/>
      <c r="W1013" s="43"/>
      <c r="Z1013" s="15"/>
      <c r="AB1013" s="27"/>
      <c r="AC1013" s="27"/>
      <c r="AD1013" s="15"/>
      <c r="AE1013" s="15"/>
      <c r="AF1013" s="85"/>
      <c r="AG1013" s="55"/>
      <c r="AH1013" s="55"/>
      <c r="AI1013" s="86"/>
      <c r="AJ1013" s="86"/>
    </row>
    <row r="1014">
      <c r="A1014" s="1"/>
      <c r="C1014" s="84"/>
      <c r="D1014" s="85"/>
      <c r="E1014" s="55"/>
      <c r="G1014" s="85"/>
      <c r="H1014" s="43"/>
      <c r="L1014" s="15"/>
      <c r="M1014" s="55"/>
      <c r="O1014" s="15"/>
      <c r="Q1014" s="86"/>
      <c r="S1014" s="55"/>
      <c r="U1014" s="55"/>
      <c r="W1014" s="43"/>
      <c r="Z1014" s="15"/>
      <c r="AB1014" s="27"/>
      <c r="AC1014" s="27"/>
      <c r="AD1014" s="15"/>
      <c r="AE1014" s="15"/>
      <c r="AF1014" s="85"/>
      <c r="AG1014" s="55"/>
      <c r="AH1014" s="55"/>
      <c r="AI1014" s="86"/>
      <c r="AJ1014" s="86"/>
    </row>
    <row r="1015">
      <c r="A1015" s="1"/>
      <c r="C1015" s="84"/>
      <c r="D1015" s="85"/>
      <c r="E1015" s="55"/>
      <c r="G1015" s="85"/>
      <c r="H1015" s="43"/>
      <c r="L1015" s="15"/>
      <c r="M1015" s="55"/>
      <c r="O1015" s="15"/>
      <c r="Q1015" s="86"/>
      <c r="S1015" s="55"/>
      <c r="U1015" s="55"/>
      <c r="W1015" s="43"/>
      <c r="Z1015" s="15"/>
      <c r="AB1015" s="27"/>
      <c r="AC1015" s="27"/>
      <c r="AD1015" s="15"/>
      <c r="AE1015" s="15"/>
      <c r="AF1015" s="85"/>
      <c r="AG1015" s="55"/>
      <c r="AH1015" s="55"/>
      <c r="AI1015" s="86"/>
      <c r="AJ1015" s="86"/>
    </row>
    <row r="1016">
      <c r="A1016" s="1"/>
      <c r="C1016" s="84"/>
      <c r="D1016" s="85"/>
      <c r="E1016" s="55"/>
      <c r="G1016" s="85"/>
      <c r="H1016" s="43"/>
      <c r="L1016" s="15"/>
      <c r="M1016" s="55"/>
      <c r="O1016" s="15"/>
      <c r="Q1016" s="86"/>
      <c r="S1016" s="55"/>
      <c r="U1016" s="55"/>
      <c r="W1016" s="43"/>
      <c r="Z1016" s="15"/>
      <c r="AB1016" s="27"/>
      <c r="AC1016" s="27"/>
      <c r="AD1016" s="15"/>
      <c r="AE1016" s="15"/>
      <c r="AF1016" s="85"/>
      <c r="AG1016" s="55"/>
      <c r="AH1016" s="55"/>
      <c r="AI1016" s="86"/>
      <c r="AJ1016" s="86"/>
    </row>
    <row r="1017">
      <c r="A1017" s="1"/>
      <c r="C1017" s="84"/>
      <c r="D1017" s="85"/>
      <c r="E1017" s="55"/>
      <c r="G1017" s="85"/>
      <c r="H1017" s="43"/>
      <c r="L1017" s="15"/>
      <c r="M1017" s="55"/>
      <c r="O1017" s="15"/>
      <c r="Q1017" s="86"/>
      <c r="S1017" s="55"/>
      <c r="U1017" s="55"/>
      <c r="W1017" s="43"/>
      <c r="Z1017" s="15"/>
      <c r="AB1017" s="27"/>
      <c r="AC1017" s="27"/>
      <c r="AD1017" s="15"/>
      <c r="AE1017" s="15"/>
      <c r="AF1017" s="85"/>
      <c r="AG1017" s="55"/>
      <c r="AH1017" s="55"/>
      <c r="AI1017" s="86"/>
      <c r="AJ1017" s="86"/>
    </row>
    <row r="1018">
      <c r="A1018" s="1"/>
      <c r="C1018" s="84"/>
      <c r="D1018" s="85"/>
      <c r="E1018" s="55"/>
      <c r="G1018" s="85"/>
      <c r="H1018" s="43"/>
      <c r="L1018" s="15"/>
      <c r="M1018" s="55"/>
      <c r="O1018" s="15"/>
      <c r="Q1018" s="86"/>
      <c r="S1018" s="55"/>
      <c r="U1018" s="55"/>
      <c r="W1018" s="43"/>
      <c r="Z1018" s="15"/>
      <c r="AB1018" s="27"/>
      <c r="AC1018" s="27"/>
      <c r="AD1018" s="15"/>
      <c r="AE1018" s="15"/>
      <c r="AF1018" s="85"/>
      <c r="AG1018" s="55"/>
      <c r="AH1018" s="55"/>
      <c r="AI1018" s="86"/>
      <c r="AJ1018" s="86"/>
    </row>
    <row r="1019">
      <c r="A1019" s="1"/>
      <c r="C1019" s="84"/>
      <c r="D1019" s="85"/>
      <c r="E1019" s="55"/>
      <c r="G1019" s="85"/>
      <c r="H1019" s="43"/>
      <c r="L1019" s="15"/>
      <c r="M1019" s="55"/>
      <c r="O1019" s="15"/>
      <c r="Q1019" s="86"/>
      <c r="S1019" s="55"/>
      <c r="U1019" s="55"/>
      <c r="W1019" s="43"/>
      <c r="Z1019" s="15"/>
      <c r="AB1019" s="27"/>
      <c r="AC1019" s="27"/>
      <c r="AD1019" s="15"/>
      <c r="AE1019" s="15"/>
      <c r="AF1019" s="85"/>
      <c r="AG1019" s="55"/>
      <c r="AH1019" s="55"/>
      <c r="AI1019" s="86"/>
      <c r="AJ1019" s="86"/>
    </row>
    <row r="1020">
      <c r="A1020" s="1"/>
      <c r="C1020" s="84"/>
      <c r="D1020" s="85"/>
      <c r="E1020" s="55"/>
      <c r="G1020" s="85"/>
      <c r="H1020" s="43"/>
      <c r="L1020" s="15"/>
      <c r="M1020" s="55"/>
      <c r="O1020" s="15"/>
      <c r="Q1020" s="86"/>
      <c r="S1020" s="55"/>
      <c r="U1020" s="55"/>
      <c r="W1020" s="43"/>
      <c r="Z1020" s="15"/>
      <c r="AB1020" s="27"/>
      <c r="AC1020" s="27"/>
      <c r="AD1020" s="15"/>
      <c r="AE1020" s="15"/>
      <c r="AF1020" s="85"/>
      <c r="AG1020" s="55"/>
      <c r="AH1020" s="55"/>
      <c r="AI1020" s="86"/>
      <c r="AJ1020" s="86"/>
    </row>
    <row r="1021">
      <c r="A1021" s="1"/>
      <c r="C1021" s="84"/>
      <c r="D1021" s="85"/>
      <c r="E1021" s="55"/>
      <c r="G1021" s="85"/>
      <c r="H1021" s="43"/>
      <c r="L1021" s="15"/>
      <c r="M1021" s="55"/>
      <c r="O1021" s="15"/>
      <c r="Q1021" s="86"/>
      <c r="S1021" s="55"/>
      <c r="U1021" s="55"/>
      <c r="W1021" s="43"/>
      <c r="Z1021" s="15"/>
      <c r="AB1021" s="27"/>
      <c r="AC1021" s="27"/>
      <c r="AD1021" s="15"/>
      <c r="AE1021" s="15"/>
      <c r="AF1021" s="85"/>
      <c r="AG1021" s="55"/>
      <c r="AH1021" s="55"/>
      <c r="AI1021" s="86"/>
      <c r="AJ1021" s="86"/>
    </row>
    <row r="1022">
      <c r="A1022" s="1"/>
      <c r="C1022" s="84"/>
      <c r="D1022" s="85"/>
      <c r="E1022" s="55"/>
      <c r="G1022" s="85"/>
      <c r="H1022" s="43"/>
      <c r="L1022" s="15"/>
      <c r="M1022" s="55"/>
      <c r="O1022" s="15"/>
      <c r="Q1022" s="86"/>
      <c r="S1022" s="55"/>
      <c r="U1022" s="55"/>
      <c r="W1022" s="43"/>
      <c r="Z1022" s="15"/>
      <c r="AB1022" s="27"/>
      <c r="AC1022" s="27"/>
      <c r="AD1022" s="15"/>
      <c r="AE1022" s="15"/>
      <c r="AF1022" s="85"/>
      <c r="AG1022" s="55"/>
      <c r="AH1022" s="55"/>
      <c r="AI1022" s="86"/>
      <c r="AJ1022" s="86"/>
    </row>
    <row r="1023">
      <c r="A1023" s="1"/>
      <c r="C1023" s="84"/>
      <c r="D1023" s="85"/>
      <c r="E1023" s="55"/>
      <c r="G1023" s="85"/>
      <c r="H1023" s="43"/>
      <c r="L1023" s="15"/>
      <c r="M1023" s="55"/>
      <c r="O1023" s="15"/>
      <c r="Q1023" s="86"/>
      <c r="S1023" s="55"/>
      <c r="U1023" s="55"/>
      <c r="W1023" s="43"/>
      <c r="Z1023" s="15"/>
      <c r="AB1023" s="27"/>
      <c r="AC1023" s="27"/>
      <c r="AD1023" s="15"/>
      <c r="AE1023" s="15"/>
      <c r="AF1023" s="85"/>
      <c r="AG1023" s="55"/>
      <c r="AH1023" s="55"/>
      <c r="AI1023" s="86"/>
      <c r="AJ1023" s="86"/>
    </row>
    <row r="1024">
      <c r="A1024" s="1"/>
      <c r="C1024" s="84"/>
      <c r="D1024" s="85"/>
      <c r="E1024" s="55"/>
      <c r="G1024" s="85"/>
      <c r="H1024" s="43"/>
      <c r="L1024" s="15"/>
      <c r="M1024" s="55"/>
      <c r="O1024" s="15"/>
      <c r="Q1024" s="86"/>
      <c r="S1024" s="55"/>
      <c r="U1024" s="55"/>
      <c r="W1024" s="43"/>
      <c r="Z1024" s="15"/>
      <c r="AB1024" s="27"/>
      <c r="AC1024" s="27"/>
      <c r="AD1024" s="15"/>
      <c r="AE1024" s="15"/>
      <c r="AF1024" s="85"/>
      <c r="AG1024" s="55"/>
      <c r="AH1024" s="55"/>
      <c r="AI1024" s="86"/>
      <c r="AJ1024" s="86"/>
    </row>
    <row r="1025">
      <c r="A1025" s="1"/>
      <c r="C1025" s="84"/>
      <c r="D1025" s="85"/>
      <c r="E1025" s="55"/>
      <c r="G1025" s="85"/>
      <c r="H1025" s="43"/>
      <c r="L1025" s="15"/>
      <c r="M1025" s="55"/>
      <c r="O1025" s="15"/>
      <c r="Q1025" s="86"/>
      <c r="S1025" s="55"/>
      <c r="U1025" s="55"/>
      <c r="W1025" s="43"/>
      <c r="Z1025" s="15"/>
      <c r="AB1025" s="27"/>
      <c r="AC1025" s="27"/>
      <c r="AD1025" s="15"/>
      <c r="AE1025" s="15"/>
      <c r="AF1025" s="85"/>
      <c r="AG1025" s="55"/>
      <c r="AH1025" s="55"/>
      <c r="AI1025" s="86"/>
      <c r="AJ1025" s="86"/>
    </row>
    <row r="1026">
      <c r="A1026" s="1"/>
      <c r="C1026" s="84"/>
      <c r="D1026" s="85"/>
      <c r="E1026" s="55"/>
      <c r="G1026" s="85"/>
      <c r="H1026" s="43"/>
      <c r="L1026" s="15"/>
      <c r="M1026" s="55"/>
      <c r="O1026" s="15"/>
      <c r="Q1026" s="86"/>
      <c r="S1026" s="55"/>
      <c r="U1026" s="55"/>
      <c r="W1026" s="43"/>
      <c r="Z1026" s="15"/>
      <c r="AB1026" s="27"/>
      <c r="AC1026" s="27"/>
      <c r="AD1026" s="15"/>
      <c r="AE1026" s="15"/>
      <c r="AF1026" s="85"/>
      <c r="AG1026" s="55"/>
      <c r="AH1026" s="55"/>
      <c r="AI1026" s="86"/>
      <c r="AJ1026" s="86"/>
    </row>
    <row r="1027">
      <c r="A1027" s="1"/>
      <c r="C1027" s="84"/>
      <c r="D1027" s="85"/>
      <c r="E1027" s="55"/>
      <c r="G1027" s="85"/>
      <c r="H1027" s="43"/>
      <c r="L1027" s="15"/>
      <c r="M1027" s="55"/>
      <c r="O1027" s="15"/>
      <c r="Q1027" s="86"/>
      <c r="S1027" s="55"/>
      <c r="U1027" s="55"/>
      <c r="W1027" s="43"/>
      <c r="Z1027" s="15"/>
      <c r="AB1027" s="27"/>
      <c r="AC1027" s="27"/>
      <c r="AD1027" s="15"/>
      <c r="AE1027" s="15"/>
      <c r="AF1027" s="85"/>
      <c r="AG1027" s="55"/>
      <c r="AH1027" s="55"/>
      <c r="AI1027" s="86"/>
      <c r="AJ1027" s="86"/>
    </row>
    <row r="1028">
      <c r="A1028" s="1"/>
      <c r="C1028" s="84"/>
      <c r="D1028" s="85"/>
      <c r="E1028" s="55"/>
      <c r="G1028" s="85"/>
      <c r="H1028" s="43"/>
      <c r="L1028" s="15"/>
      <c r="M1028" s="55"/>
      <c r="O1028" s="15"/>
      <c r="Q1028" s="86"/>
      <c r="S1028" s="55"/>
      <c r="U1028" s="55"/>
      <c r="W1028" s="43"/>
      <c r="Z1028" s="15"/>
      <c r="AB1028" s="27"/>
      <c r="AC1028" s="27"/>
      <c r="AD1028" s="15"/>
      <c r="AE1028" s="15"/>
      <c r="AF1028" s="85"/>
      <c r="AG1028" s="55"/>
      <c r="AH1028" s="55"/>
      <c r="AI1028" s="86"/>
      <c r="AJ1028" s="86"/>
    </row>
    <row r="1029">
      <c r="A1029" s="1"/>
      <c r="C1029" s="84"/>
      <c r="D1029" s="85"/>
      <c r="E1029" s="55"/>
      <c r="G1029" s="85"/>
      <c r="H1029" s="43"/>
      <c r="L1029" s="15"/>
      <c r="M1029" s="55"/>
      <c r="O1029" s="15"/>
      <c r="Q1029" s="86"/>
      <c r="S1029" s="55"/>
      <c r="U1029" s="55"/>
      <c r="W1029" s="43"/>
      <c r="Z1029" s="15"/>
      <c r="AB1029" s="27"/>
      <c r="AC1029" s="27"/>
      <c r="AD1029" s="15"/>
      <c r="AE1029" s="15"/>
      <c r="AF1029" s="85"/>
      <c r="AG1029" s="55"/>
      <c r="AH1029" s="55"/>
      <c r="AI1029" s="86"/>
      <c r="AJ1029" s="86"/>
    </row>
    <row r="1030">
      <c r="A1030" s="1"/>
      <c r="C1030" s="84"/>
      <c r="D1030" s="85"/>
      <c r="E1030" s="55"/>
      <c r="G1030" s="85"/>
      <c r="H1030" s="43"/>
      <c r="L1030" s="15"/>
      <c r="M1030" s="55"/>
      <c r="O1030" s="15"/>
      <c r="Q1030" s="86"/>
      <c r="S1030" s="55"/>
      <c r="U1030" s="55"/>
      <c r="W1030" s="43"/>
      <c r="Z1030" s="15"/>
      <c r="AB1030" s="27"/>
      <c r="AC1030" s="27"/>
      <c r="AD1030" s="15"/>
      <c r="AE1030" s="15"/>
      <c r="AF1030" s="85"/>
      <c r="AG1030" s="55"/>
      <c r="AH1030" s="55"/>
      <c r="AI1030" s="86"/>
      <c r="AJ1030" s="86"/>
    </row>
    <row r="1031">
      <c r="A1031" s="1"/>
      <c r="C1031" s="84"/>
      <c r="D1031" s="85"/>
      <c r="E1031" s="55"/>
      <c r="G1031" s="85"/>
      <c r="H1031" s="43"/>
      <c r="L1031" s="15"/>
      <c r="M1031" s="55"/>
      <c r="O1031" s="15"/>
      <c r="Q1031" s="86"/>
      <c r="S1031" s="55"/>
      <c r="U1031" s="55"/>
      <c r="W1031" s="43"/>
      <c r="Z1031" s="15"/>
      <c r="AB1031" s="27"/>
      <c r="AC1031" s="27"/>
      <c r="AD1031" s="15"/>
      <c r="AE1031" s="15"/>
      <c r="AF1031" s="85"/>
      <c r="AG1031" s="55"/>
      <c r="AH1031" s="55"/>
      <c r="AI1031" s="86"/>
      <c r="AJ1031" s="86"/>
    </row>
    <row r="1032">
      <c r="A1032" s="1"/>
      <c r="C1032" s="84"/>
      <c r="D1032" s="85"/>
      <c r="E1032" s="55"/>
      <c r="G1032" s="85"/>
      <c r="H1032" s="43"/>
      <c r="L1032" s="15"/>
      <c r="M1032" s="55"/>
      <c r="O1032" s="15"/>
      <c r="Q1032" s="86"/>
      <c r="S1032" s="55"/>
      <c r="U1032" s="55"/>
      <c r="W1032" s="43"/>
      <c r="Z1032" s="15"/>
      <c r="AB1032" s="27"/>
      <c r="AC1032" s="27"/>
      <c r="AD1032" s="15"/>
      <c r="AE1032" s="15"/>
      <c r="AF1032" s="85"/>
      <c r="AG1032" s="55"/>
      <c r="AH1032" s="55"/>
      <c r="AI1032" s="86"/>
      <c r="AJ1032" s="86"/>
    </row>
    <row r="1033">
      <c r="A1033" s="1"/>
      <c r="C1033" s="84"/>
      <c r="D1033" s="85"/>
      <c r="E1033" s="55"/>
      <c r="G1033" s="85"/>
      <c r="H1033" s="43"/>
      <c r="L1033" s="15"/>
      <c r="M1033" s="55"/>
      <c r="O1033" s="15"/>
      <c r="Q1033" s="86"/>
      <c r="S1033" s="55"/>
      <c r="U1033" s="55"/>
      <c r="W1033" s="43"/>
      <c r="Z1033" s="15"/>
      <c r="AB1033" s="27"/>
      <c r="AC1033" s="27"/>
      <c r="AD1033" s="15"/>
      <c r="AE1033" s="15"/>
      <c r="AF1033" s="85"/>
      <c r="AG1033" s="55"/>
      <c r="AH1033" s="55"/>
      <c r="AI1033" s="86"/>
      <c r="AJ1033" s="86"/>
    </row>
    <row r="1034">
      <c r="A1034" s="1"/>
      <c r="C1034" s="84"/>
      <c r="D1034" s="85"/>
      <c r="E1034" s="55"/>
      <c r="G1034" s="85"/>
      <c r="H1034" s="43"/>
      <c r="L1034" s="15"/>
      <c r="M1034" s="55"/>
      <c r="O1034" s="15"/>
      <c r="Q1034" s="86"/>
      <c r="S1034" s="55"/>
      <c r="U1034" s="55"/>
      <c r="W1034" s="43"/>
      <c r="Z1034" s="15"/>
      <c r="AB1034" s="27"/>
      <c r="AC1034" s="27"/>
      <c r="AD1034" s="15"/>
      <c r="AE1034" s="15"/>
      <c r="AF1034" s="85"/>
      <c r="AG1034" s="55"/>
      <c r="AH1034" s="55"/>
      <c r="AI1034" s="86"/>
      <c r="AJ1034" s="86"/>
    </row>
    <row r="1035">
      <c r="A1035" s="1"/>
      <c r="C1035" s="84"/>
      <c r="D1035" s="85"/>
      <c r="E1035" s="55"/>
      <c r="G1035" s="85"/>
      <c r="H1035" s="43"/>
      <c r="L1035" s="15"/>
      <c r="M1035" s="55"/>
      <c r="O1035" s="15"/>
      <c r="Q1035" s="86"/>
      <c r="S1035" s="55"/>
      <c r="U1035" s="55"/>
      <c r="W1035" s="43"/>
      <c r="Z1035" s="15"/>
      <c r="AB1035" s="27"/>
      <c r="AC1035" s="27"/>
      <c r="AD1035" s="15"/>
      <c r="AE1035" s="15"/>
      <c r="AF1035" s="85"/>
      <c r="AG1035" s="55"/>
      <c r="AH1035" s="55"/>
      <c r="AI1035" s="86"/>
      <c r="AJ1035" s="86"/>
    </row>
    <row r="1036">
      <c r="A1036" s="1"/>
      <c r="C1036" s="84"/>
      <c r="D1036" s="85"/>
      <c r="E1036" s="55"/>
      <c r="G1036" s="85"/>
      <c r="H1036" s="43"/>
      <c r="L1036" s="15"/>
      <c r="M1036" s="55"/>
      <c r="O1036" s="15"/>
      <c r="Q1036" s="86"/>
      <c r="S1036" s="55"/>
      <c r="U1036" s="55"/>
      <c r="W1036" s="43"/>
      <c r="Z1036" s="15"/>
      <c r="AB1036" s="27"/>
      <c r="AC1036" s="27"/>
      <c r="AD1036" s="15"/>
      <c r="AE1036" s="15"/>
      <c r="AF1036" s="85"/>
      <c r="AG1036" s="55"/>
      <c r="AH1036" s="55"/>
      <c r="AI1036" s="86"/>
      <c r="AJ1036" s="86"/>
    </row>
    <row r="1037">
      <c r="A1037" s="1"/>
      <c r="C1037" s="84"/>
      <c r="D1037" s="85"/>
      <c r="E1037" s="55"/>
      <c r="G1037" s="85"/>
      <c r="H1037" s="43"/>
      <c r="L1037" s="15"/>
      <c r="M1037" s="55"/>
      <c r="O1037" s="15"/>
      <c r="Q1037" s="86"/>
      <c r="S1037" s="55"/>
      <c r="U1037" s="55"/>
      <c r="W1037" s="43"/>
      <c r="Z1037" s="15"/>
      <c r="AB1037" s="27"/>
      <c r="AC1037" s="27"/>
      <c r="AD1037" s="15"/>
      <c r="AE1037" s="15"/>
      <c r="AF1037" s="85"/>
      <c r="AG1037" s="55"/>
      <c r="AH1037" s="55"/>
      <c r="AI1037" s="86"/>
      <c r="AJ1037" s="86"/>
    </row>
    <row r="1038">
      <c r="A1038" s="1"/>
      <c r="C1038" s="84"/>
      <c r="D1038" s="85"/>
      <c r="E1038" s="55"/>
      <c r="G1038" s="85"/>
      <c r="H1038" s="43"/>
      <c r="L1038" s="15"/>
      <c r="M1038" s="55"/>
      <c r="O1038" s="15"/>
      <c r="Q1038" s="86"/>
      <c r="S1038" s="55"/>
      <c r="U1038" s="55"/>
      <c r="W1038" s="43"/>
      <c r="Z1038" s="15"/>
      <c r="AB1038" s="27"/>
      <c r="AC1038" s="27"/>
      <c r="AD1038" s="15"/>
      <c r="AE1038" s="15"/>
      <c r="AF1038" s="85"/>
      <c r="AG1038" s="55"/>
      <c r="AH1038" s="55"/>
      <c r="AI1038" s="86"/>
      <c r="AJ1038" s="86"/>
    </row>
    <row r="1039">
      <c r="A1039" s="1"/>
      <c r="C1039" s="84"/>
      <c r="D1039" s="85"/>
      <c r="E1039" s="55"/>
      <c r="G1039" s="85"/>
      <c r="H1039" s="43"/>
      <c r="L1039" s="15"/>
      <c r="M1039" s="55"/>
      <c r="O1039" s="15"/>
      <c r="Q1039" s="86"/>
      <c r="S1039" s="55"/>
      <c r="U1039" s="55"/>
      <c r="W1039" s="43"/>
      <c r="Z1039" s="15"/>
      <c r="AB1039" s="27"/>
      <c r="AC1039" s="27"/>
      <c r="AD1039" s="15"/>
      <c r="AE1039" s="15"/>
      <c r="AF1039" s="85"/>
      <c r="AG1039" s="55"/>
      <c r="AH1039" s="55"/>
      <c r="AI1039" s="86"/>
      <c r="AJ1039" s="86"/>
    </row>
    <row r="1040">
      <c r="A1040" s="1"/>
      <c r="C1040" s="84"/>
      <c r="D1040" s="85"/>
      <c r="E1040" s="55"/>
      <c r="G1040" s="85"/>
      <c r="H1040" s="43"/>
      <c r="L1040" s="15"/>
      <c r="M1040" s="55"/>
      <c r="O1040" s="15"/>
      <c r="Q1040" s="86"/>
      <c r="S1040" s="55"/>
      <c r="U1040" s="55"/>
      <c r="W1040" s="43"/>
      <c r="Z1040" s="15"/>
      <c r="AB1040" s="27"/>
      <c r="AC1040" s="27"/>
      <c r="AD1040" s="15"/>
      <c r="AE1040" s="15"/>
      <c r="AF1040" s="85"/>
      <c r="AG1040" s="55"/>
      <c r="AH1040" s="55"/>
      <c r="AI1040" s="86"/>
      <c r="AJ1040" s="86"/>
    </row>
    <row r="1041">
      <c r="A1041" s="1"/>
      <c r="C1041" s="84"/>
      <c r="D1041" s="85"/>
      <c r="E1041" s="55"/>
      <c r="G1041" s="85"/>
      <c r="H1041" s="43"/>
      <c r="L1041" s="15"/>
      <c r="M1041" s="55"/>
      <c r="O1041" s="15"/>
      <c r="Q1041" s="86"/>
      <c r="S1041" s="55"/>
      <c r="U1041" s="55"/>
      <c r="W1041" s="43"/>
      <c r="Z1041" s="15"/>
      <c r="AB1041" s="27"/>
      <c r="AC1041" s="27"/>
      <c r="AD1041" s="15"/>
      <c r="AE1041" s="15"/>
      <c r="AF1041" s="85"/>
      <c r="AG1041" s="55"/>
      <c r="AH1041" s="55"/>
      <c r="AI1041" s="86"/>
      <c r="AJ1041" s="86"/>
    </row>
    <row r="1042">
      <c r="A1042" s="1"/>
      <c r="C1042" s="84"/>
      <c r="D1042" s="85"/>
      <c r="E1042" s="55"/>
      <c r="G1042" s="85"/>
      <c r="H1042" s="43"/>
      <c r="L1042" s="15"/>
      <c r="M1042" s="55"/>
      <c r="O1042" s="15"/>
      <c r="Q1042" s="86"/>
      <c r="S1042" s="55"/>
      <c r="U1042" s="55"/>
      <c r="W1042" s="43"/>
      <c r="Z1042" s="15"/>
      <c r="AB1042" s="27"/>
      <c r="AC1042" s="27"/>
      <c r="AD1042" s="15"/>
      <c r="AE1042" s="15"/>
      <c r="AF1042" s="85"/>
      <c r="AG1042" s="55"/>
      <c r="AH1042" s="55"/>
      <c r="AI1042" s="86"/>
      <c r="AJ1042" s="86"/>
    </row>
    <row r="1043">
      <c r="A1043" s="1"/>
      <c r="C1043" s="84"/>
      <c r="D1043" s="85"/>
      <c r="E1043" s="55"/>
      <c r="G1043" s="85"/>
      <c r="H1043" s="43"/>
      <c r="L1043" s="15"/>
      <c r="M1043" s="55"/>
      <c r="O1043" s="15"/>
      <c r="Q1043" s="86"/>
      <c r="S1043" s="55"/>
      <c r="U1043" s="55"/>
      <c r="W1043" s="43"/>
      <c r="Z1043" s="15"/>
      <c r="AB1043" s="27"/>
      <c r="AC1043" s="27"/>
      <c r="AD1043" s="15"/>
      <c r="AE1043" s="15"/>
      <c r="AF1043" s="85"/>
      <c r="AG1043" s="55"/>
      <c r="AH1043" s="55"/>
      <c r="AI1043" s="86"/>
      <c r="AJ1043" s="86"/>
    </row>
    <row r="1044">
      <c r="A1044" s="1"/>
      <c r="C1044" s="84"/>
      <c r="D1044" s="85"/>
      <c r="E1044" s="55"/>
      <c r="G1044" s="85"/>
      <c r="H1044" s="43"/>
      <c r="L1044" s="15"/>
      <c r="M1044" s="55"/>
      <c r="O1044" s="15"/>
      <c r="Q1044" s="86"/>
      <c r="S1044" s="55"/>
      <c r="U1044" s="55"/>
      <c r="W1044" s="43"/>
      <c r="Z1044" s="15"/>
      <c r="AB1044" s="27"/>
      <c r="AC1044" s="27"/>
      <c r="AD1044" s="15"/>
      <c r="AE1044" s="15"/>
      <c r="AF1044" s="85"/>
      <c r="AG1044" s="55"/>
      <c r="AH1044" s="55"/>
      <c r="AI1044" s="86"/>
      <c r="AJ1044" s="86"/>
    </row>
    <row r="1045">
      <c r="A1045" s="1"/>
      <c r="C1045" s="84"/>
      <c r="D1045" s="85"/>
      <c r="E1045" s="55"/>
      <c r="G1045" s="85"/>
      <c r="H1045" s="43"/>
      <c r="L1045" s="15"/>
      <c r="M1045" s="55"/>
      <c r="O1045" s="15"/>
      <c r="Q1045" s="86"/>
      <c r="S1045" s="55"/>
      <c r="U1045" s="55"/>
      <c r="W1045" s="43"/>
      <c r="Z1045" s="15"/>
      <c r="AB1045" s="27"/>
      <c r="AC1045" s="27"/>
      <c r="AD1045" s="15"/>
      <c r="AE1045" s="15"/>
      <c r="AF1045" s="85"/>
      <c r="AG1045" s="55"/>
      <c r="AH1045" s="55"/>
      <c r="AI1045" s="86"/>
      <c r="AJ1045" s="86"/>
    </row>
    <row r="1046">
      <c r="A1046" s="1"/>
      <c r="C1046" s="84"/>
      <c r="D1046" s="85"/>
      <c r="E1046" s="55"/>
      <c r="G1046" s="85"/>
      <c r="H1046" s="43"/>
      <c r="L1046" s="15"/>
      <c r="M1046" s="55"/>
      <c r="O1046" s="15"/>
      <c r="Q1046" s="86"/>
      <c r="S1046" s="55"/>
      <c r="U1046" s="55"/>
      <c r="W1046" s="43"/>
      <c r="Z1046" s="15"/>
      <c r="AB1046" s="27"/>
      <c r="AC1046" s="27"/>
      <c r="AD1046" s="15"/>
      <c r="AE1046" s="15"/>
      <c r="AF1046" s="85"/>
      <c r="AG1046" s="55"/>
      <c r="AH1046" s="55"/>
      <c r="AI1046" s="86"/>
      <c r="AJ1046" s="86"/>
    </row>
    <row r="1047">
      <c r="A1047" s="1"/>
      <c r="C1047" s="84"/>
      <c r="D1047" s="85"/>
      <c r="E1047" s="55"/>
      <c r="G1047" s="85"/>
      <c r="H1047" s="43"/>
      <c r="L1047" s="15"/>
      <c r="M1047" s="55"/>
      <c r="O1047" s="15"/>
      <c r="Q1047" s="86"/>
      <c r="S1047" s="55"/>
      <c r="U1047" s="55"/>
      <c r="W1047" s="43"/>
      <c r="Z1047" s="15"/>
      <c r="AB1047" s="27"/>
      <c r="AC1047" s="27"/>
      <c r="AD1047" s="15"/>
      <c r="AE1047" s="15"/>
      <c r="AF1047" s="85"/>
      <c r="AG1047" s="55"/>
      <c r="AH1047" s="55"/>
      <c r="AI1047" s="86"/>
      <c r="AJ1047" s="86"/>
    </row>
    <row r="1048">
      <c r="A1048" s="1"/>
      <c r="C1048" s="84"/>
      <c r="D1048" s="85"/>
      <c r="E1048" s="55"/>
      <c r="G1048" s="85"/>
      <c r="H1048" s="43"/>
      <c r="L1048" s="15"/>
      <c r="M1048" s="55"/>
      <c r="O1048" s="15"/>
      <c r="Q1048" s="86"/>
      <c r="S1048" s="55"/>
      <c r="U1048" s="55"/>
      <c r="W1048" s="43"/>
      <c r="Z1048" s="15"/>
      <c r="AB1048" s="27"/>
      <c r="AC1048" s="27"/>
      <c r="AD1048" s="15"/>
      <c r="AE1048" s="15"/>
      <c r="AF1048" s="85"/>
      <c r="AG1048" s="55"/>
      <c r="AH1048" s="55"/>
      <c r="AI1048" s="86"/>
      <c r="AJ1048" s="86"/>
    </row>
    <row r="1049">
      <c r="A1049" s="1"/>
      <c r="C1049" s="84"/>
      <c r="D1049" s="85"/>
      <c r="E1049" s="55"/>
      <c r="G1049" s="85"/>
      <c r="H1049" s="43"/>
      <c r="L1049" s="15"/>
      <c r="M1049" s="55"/>
      <c r="O1049" s="15"/>
      <c r="Q1049" s="86"/>
      <c r="S1049" s="55"/>
      <c r="U1049" s="55"/>
      <c r="W1049" s="43"/>
      <c r="Z1049" s="15"/>
      <c r="AB1049" s="27"/>
      <c r="AC1049" s="27"/>
      <c r="AD1049" s="15"/>
      <c r="AE1049" s="15"/>
      <c r="AF1049" s="85"/>
      <c r="AG1049" s="55"/>
      <c r="AH1049" s="55"/>
      <c r="AI1049" s="86"/>
      <c r="AJ1049" s="86"/>
    </row>
    <row r="1050">
      <c r="A1050" s="1"/>
      <c r="C1050" s="84"/>
      <c r="D1050" s="85"/>
      <c r="E1050" s="55"/>
      <c r="G1050" s="85"/>
      <c r="H1050" s="43"/>
      <c r="L1050" s="15"/>
      <c r="M1050" s="55"/>
      <c r="O1050" s="15"/>
      <c r="Q1050" s="86"/>
      <c r="S1050" s="55"/>
      <c r="U1050" s="55"/>
      <c r="W1050" s="43"/>
      <c r="Z1050" s="15"/>
      <c r="AB1050" s="27"/>
      <c r="AC1050" s="27"/>
      <c r="AD1050" s="15"/>
      <c r="AE1050" s="15"/>
      <c r="AF1050" s="85"/>
      <c r="AG1050" s="55"/>
      <c r="AH1050" s="55"/>
      <c r="AI1050" s="86"/>
      <c r="AJ1050" s="86"/>
    </row>
    <row r="1051">
      <c r="A1051" s="1"/>
      <c r="C1051" s="84"/>
      <c r="D1051" s="85"/>
      <c r="E1051" s="55"/>
      <c r="G1051" s="85"/>
      <c r="H1051" s="43"/>
      <c r="L1051" s="15"/>
      <c r="M1051" s="55"/>
      <c r="O1051" s="15"/>
      <c r="Q1051" s="86"/>
      <c r="S1051" s="55"/>
      <c r="U1051" s="55"/>
      <c r="W1051" s="43"/>
      <c r="Z1051" s="15"/>
      <c r="AB1051" s="27"/>
      <c r="AC1051" s="27"/>
      <c r="AD1051" s="15"/>
      <c r="AE1051" s="15"/>
      <c r="AF1051" s="85"/>
      <c r="AG1051" s="55"/>
      <c r="AH1051" s="55"/>
      <c r="AI1051" s="86"/>
      <c r="AJ1051" s="86"/>
    </row>
    <row r="1052">
      <c r="A1052" s="1"/>
      <c r="C1052" s="84"/>
      <c r="D1052" s="85"/>
      <c r="E1052" s="55"/>
      <c r="G1052" s="85"/>
      <c r="H1052" s="43"/>
      <c r="L1052" s="15"/>
      <c r="M1052" s="55"/>
      <c r="O1052" s="15"/>
      <c r="Q1052" s="86"/>
      <c r="S1052" s="55"/>
      <c r="U1052" s="55"/>
      <c r="W1052" s="43"/>
      <c r="Z1052" s="15"/>
      <c r="AB1052" s="27"/>
      <c r="AC1052" s="27"/>
      <c r="AD1052" s="15"/>
      <c r="AE1052" s="15"/>
      <c r="AF1052" s="85"/>
      <c r="AG1052" s="55"/>
      <c r="AH1052" s="55"/>
      <c r="AI1052" s="86"/>
      <c r="AJ1052" s="86"/>
    </row>
    <row r="1053">
      <c r="A1053" s="1"/>
      <c r="C1053" s="84"/>
      <c r="D1053" s="85"/>
      <c r="E1053" s="55"/>
      <c r="G1053" s="85"/>
      <c r="H1053" s="43"/>
      <c r="L1053" s="15"/>
      <c r="M1053" s="55"/>
      <c r="O1053" s="15"/>
      <c r="Q1053" s="86"/>
      <c r="S1053" s="55"/>
      <c r="U1053" s="55"/>
      <c r="W1053" s="43"/>
      <c r="Z1053" s="15"/>
      <c r="AB1053" s="27"/>
      <c r="AC1053" s="27"/>
      <c r="AD1053" s="15"/>
      <c r="AE1053" s="15"/>
      <c r="AF1053" s="85"/>
      <c r="AG1053" s="55"/>
      <c r="AH1053" s="55"/>
      <c r="AI1053" s="86"/>
      <c r="AJ1053" s="86"/>
    </row>
    <row r="1054">
      <c r="A1054" s="1"/>
      <c r="C1054" s="84"/>
      <c r="D1054" s="85"/>
      <c r="E1054" s="55"/>
      <c r="G1054" s="85"/>
      <c r="H1054" s="43"/>
      <c r="L1054" s="15"/>
      <c r="M1054" s="55"/>
      <c r="O1054" s="15"/>
      <c r="Q1054" s="86"/>
      <c r="S1054" s="55"/>
      <c r="U1054" s="55"/>
      <c r="W1054" s="43"/>
      <c r="Z1054" s="15"/>
      <c r="AB1054" s="27"/>
      <c r="AC1054" s="27"/>
      <c r="AD1054" s="15"/>
      <c r="AE1054" s="15"/>
      <c r="AF1054" s="85"/>
      <c r="AG1054" s="55"/>
      <c r="AH1054" s="55"/>
      <c r="AI1054" s="86"/>
      <c r="AJ1054" s="86"/>
    </row>
    <row r="1055">
      <c r="A1055" s="1"/>
      <c r="C1055" s="84"/>
      <c r="D1055" s="85"/>
      <c r="E1055" s="55"/>
      <c r="G1055" s="85"/>
      <c r="H1055" s="43"/>
      <c r="L1055" s="15"/>
      <c r="M1055" s="55"/>
      <c r="O1055" s="15"/>
      <c r="Q1055" s="86"/>
      <c r="S1055" s="55"/>
      <c r="U1055" s="55"/>
      <c r="W1055" s="43"/>
      <c r="Z1055" s="15"/>
      <c r="AB1055" s="27"/>
      <c r="AC1055" s="27"/>
      <c r="AD1055" s="15"/>
      <c r="AE1055" s="15"/>
      <c r="AF1055" s="85"/>
      <c r="AG1055" s="55"/>
      <c r="AH1055" s="55"/>
      <c r="AI1055" s="86"/>
      <c r="AJ1055" s="86"/>
    </row>
    <row r="1056">
      <c r="A1056" s="1"/>
      <c r="C1056" s="84"/>
      <c r="D1056" s="85"/>
      <c r="E1056" s="55"/>
      <c r="G1056" s="85"/>
      <c r="H1056" s="43"/>
      <c r="L1056" s="15"/>
      <c r="M1056" s="55"/>
      <c r="O1056" s="15"/>
      <c r="Q1056" s="86"/>
      <c r="S1056" s="55"/>
      <c r="U1056" s="55"/>
      <c r="W1056" s="43"/>
      <c r="Z1056" s="15"/>
      <c r="AB1056" s="27"/>
      <c r="AC1056" s="27"/>
      <c r="AD1056" s="15"/>
      <c r="AE1056" s="15"/>
      <c r="AF1056" s="85"/>
      <c r="AG1056" s="55"/>
      <c r="AH1056" s="55"/>
      <c r="AI1056" s="86"/>
      <c r="AJ1056" s="86"/>
    </row>
    <row r="1057">
      <c r="A1057" s="1"/>
      <c r="C1057" s="84"/>
      <c r="D1057" s="85"/>
      <c r="E1057" s="55"/>
      <c r="G1057" s="85"/>
      <c r="H1057" s="43"/>
      <c r="L1057" s="15"/>
      <c r="M1057" s="55"/>
      <c r="O1057" s="15"/>
      <c r="Q1057" s="86"/>
      <c r="S1057" s="55"/>
      <c r="U1057" s="55"/>
      <c r="W1057" s="43"/>
      <c r="Z1057" s="15"/>
      <c r="AB1057" s="27"/>
      <c r="AC1057" s="27"/>
      <c r="AD1057" s="15"/>
      <c r="AE1057" s="15"/>
      <c r="AF1057" s="85"/>
      <c r="AG1057" s="55"/>
      <c r="AH1057" s="55"/>
      <c r="AI1057" s="86"/>
      <c r="AJ1057" s="86"/>
    </row>
    <row r="1058">
      <c r="A1058" s="1"/>
      <c r="C1058" s="84"/>
      <c r="D1058" s="85"/>
      <c r="E1058" s="55"/>
      <c r="G1058" s="85"/>
      <c r="H1058" s="43"/>
      <c r="L1058" s="15"/>
      <c r="M1058" s="55"/>
      <c r="O1058" s="15"/>
      <c r="Q1058" s="86"/>
      <c r="S1058" s="55"/>
      <c r="U1058" s="55"/>
      <c r="W1058" s="43"/>
      <c r="Z1058" s="15"/>
      <c r="AB1058" s="27"/>
      <c r="AC1058" s="27"/>
      <c r="AD1058" s="15"/>
      <c r="AE1058" s="15"/>
      <c r="AF1058" s="85"/>
      <c r="AG1058" s="55"/>
      <c r="AH1058" s="55"/>
      <c r="AI1058" s="86"/>
      <c r="AJ1058" s="86"/>
    </row>
    <row r="1059">
      <c r="A1059" s="1"/>
      <c r="C1059" s="84"/>
      <c r="D1059" s="85"/>
      <c r="E1059" s="55"/>
      <c r="G1059" s="85"/>
      <c r="H1059" s="43"/>
      <c r="L1059" s="15"/>
      <c r="M1059" s="55"/>
      <c r="O1059" s="15"/>
      <c r="Q1059" s="86"/>
      <c r="S1059" s="55"/>
      <c r="U1059" s="55"/>
      <c r="W1059" s="43"/>
      <c r="Z1059" s="15"/>
      <c r="AB1059" s="27"/>
      <c r="AC1059" s="27"/>
      <c r="AD1059" s="15"/>
      <c r="AE1059" s="15"/>
      <c r="AF1059" s="85"/>
      <c r="AG1059" s="55"/>
      <c r="AH1059" s="55"/>
      <c r="AI1059" s="86"/>
      <c r="AJ1059" s="86"/>
    </row>
    <row r="1060">
      <c r="A1060" s="1"/>
      <c r="C1060" s="84"/>
      <c r="D1060" s="85"/>
      <c r="E1060" s="55"/>
      <c r="G1060" s="85"/>
      <c r="H1060" s="43"/>
      <c r="L1060" s="15"/>
      <c r="M1060" s="55"/>
      <c r="O1060" s="15"/>
      <c r="Q1060" s="86"/>
      <c r="S1060" s="55"/>
      <c r="U1060" s="55"/>
      <c r="W1060" s="43"/>
      <c r="Z1060" s="15"/>
      <c r="AB1060" s="27"/>
      <c r="AC1060" s="27"/>
      <c r="AD1060" s="15"/>
      <c r="AE1060" s="15"/>
      <c r="AF1060" s="85"/>
      <c r="AG1060" s="55"/>
      <c r="AH1060" s="55"/>
      <c r="AI1060" s="86"/>
      <c r="AJ1060" s="86"/>
    </row>
    <row r="1061">
      <c r="A1061" s="1"/>
      <c r="C1061" s="84"/>
      <c r="D1061" s="85"/>
      <c r="E1061" s="55"/>
      <c r="G1061" s="85"/>
      <c r="H1061" s="43"/>
      <c r="L1061" s="15"/>
      <c r="M1061" s="55"/>
      <c r="O1061" s="15"/>
      <c r="Q1061" s="86"/>
      <c r="S1061" s="55"/>
      <c r="U1061" s="55"/>
      <c r="W1061" s="43"/>
      <c r="Z1061" s="15"/>
      <c r="AB1061" s="27"/>
      <c r="AC1061" s="27"/>
      <c r="AD1061" s="15"/>
      <c r="AE1061" s="15"/>
      <c r="AF1061" s="85"/>
      <c r="AG1061" s="55"/>
      <c r="AH1061" s="55"/>
      <c r="AI1061" s="86"/>
      <c r="AJ1061" s="86"/>
    </row>
    <row r="1062">
      <c r="A1062" s="1"/>
      <c r="C1062" s="84"/>
      <c r="D1062" s="85"/>
      <c r="E1062" s="55"/>
      <c r="G1062" s="85"/>
      <c r="H1062" s="43"/>
      <c r="L1062" s="15"/>
      <c r="M1062" s="55"/>
      <c r="O1062" s="15"/>
      <c r="Q1062" s="86"/>
      <c r="S1062" s="55"/>
      <c r="U1062" s="55"/>
      <c r="W1062" s="43"/>
      <c r="Z1062" s="15"/>
      <c r="AB1062" s="27"/>
      <c r="AC1062" s="27"/>
      <c r="AD1062" s="15"/>
      <c r="AE1062" s="15"/>
      <c r="AF1062" s="85"/>
      <c r="AG1062" s="55"/>
      <c r="AH1062" s="55"/>
      <c r="AI1062" s="86"/>
      <c r="AJ1062" s="86"/>
    </row>
    <row r="1063">
      <c r="A1063" s="1"/>
      <c r="C1063" s="84"/>
      <c r="D1063" s="85"/>
      <c r="E1063" s="55"/>
      <c r="G1063" s="85"/>
      <c r="H1063" s="43"/>
      <c r="L1063" s="15"/>
      <c r="M1063" s="55"/>
      <c r="O1063" s="15"/>
      <c r="Q1063" s="86"/>
      <c r="S1063" s="55"/>
      <c r="U1063" s="55"/>
      <c r="W1063" s="43"/>
      <c r="Z1063" s="15"/>
      <c r="AB1063" s="27"/>
      <c r="AC1063" s="27"/>
      <c r="AD1063" s="15"/>
      <c r="AE1063" s="15"/>
      <c r="AF1063" s="85"/>
      <c r="AG1063" s="55"/>
      <c r="AH1063" s="55"/>
      <c r="AI1063" s="86"/>
      <c r="AJ1063" s="86"/>
    </row>
    <row r="1064">
      <c r="A1064" s="1"/>
      <c r="C1064" s="84"/>
      <c r="D1064" s="85"/>
      <c r="E1064" s="55"/>
      <c r="G1064" s="85"/>
      <c r="H1064" s="43"/>
      <c r="L1064" s="15"/>
      <c r="M1064" s="55"/>
      <c r="O1064" s="15"/>
      <c r="Q1064" s="86"/>
      <c r="S1064" s="55"/>
      <c r="U1064" s="55"/>
      <c r="W1064" s="43"/>
      <c r="Z1064" s="15"/>
      <c r="AB1064" s="27"/>
      <c r="AC1064" s="27"/>
      <c r="AD1064" s="15"/>
      <c r="AE1064" s="15"/>
      <c r="AF1064" s="85"/>
      <c r="AG1064" s="55"/>
      <c r="AH1064" s="55"/>
      <c r="AI1064" s="86"/>
      <c r="AJ1064" s="86"/>
    </row>
    <row r="1065">
      <c r="A1065" s="1"/>
      <c r="C1065" s="84"/>
      <c r="D1065" s="85"/>
      <c r="E1065" s="55"/>
      <c r="G1065" s="85"/>
      <c r="H1065" s="43"/>
      <c r="L1065" s="15"/>
      <c r="M1065" s="55"/>
      <c r="O1065" s="15"/>
      <c r="Q1065" s="86"/>
      <c r="S1065" s="55"/>
      <c r="U1065" s="55"/>
      <c r="W1065" s="43"/>
      <c r="Z1065" s="15"/>
      <c r="AB1065" s="27"/>
      <c r="AC1065" s="27"/>
      <c r="AD1065" s="15"/>
      <c r="AE1065" s="15"/>
      <c r="AF1065" s="85"/>
      <c r="AG1065" s="55"/>
      <c r="AH1065" s="55"/>
      <c r="AI1065" s="86"/>
      <c r="AJ1065" s="86"/>
    </row>
    <row r="1066">
      <c r="A1066" s="1"/>
      <c r="C1066" s="84"/>
      <c r="D1066" s="85"/>
      <c r="E1066" s="55"/>
      <c r="G1066" s="85"/>
      <c r="H1066" s="43"/>
      <c r="L1066" s="15"/>
      <c r="M1066" s="55"/>
      <c r="O1066" s="15"/>
      <c r="Q1066" s="86"/>
      <c r="S1066" s="55"/>
      <c r="U1066" s="55"/>
      <c r="W1066" s="43"/>
      <c r="Z1066" s="15"/>
      <c r="AB1066" s="27"/>
      <c r="AC1066" s="27"/>
      <c r="AD1066" s="15"/>
      <c r="AE1066" s="15"/>
      <c r="AF1066" s="85"/>
      <c r="AG1066" s="55"/>
      <c r="AH1066" s="55"/>
      <c r="AI1066" s="86"/>
      <c r="AJ1066" s="86"/>
    </row>
    <row r="1067">
      <c r="A1067" s="1"/>
      <c r="C1067" s="84"/>
      <c r="D1067" s="85"/>
      <c r="E1067" s="55"/>
      <c r="G1067" s="85"/>
      <c r="H1067" s="43"/>
      <c r="L1067" s="15"/>
      <c r="M1067" s="55"/>
      <c r="O1067" s="15"/>
      <c r="Q1067" s="86"/>
      <c r="S1067" s="55"/>
      <c r="U1067" s="55"/>
      <c r="W1067" s="43"/>
      <c r="Z1067" s="15"/>
      <c r="AB1067" s="27"/>
      <c r="AC1067" s="27"/>
      <c r="AD1067" s="15"/>
      <c r="AE1067" s="15"/>
      <c r="AF1067" s="85"/>
      <c r="AG1067" s="55"/>
      <c r="AH1067" s="55"/>
      <c r="AI1067" s="86"/>
      <c r="AJ1067" s="86"/>
    </row>
    <row r="1068">
      <c r="A1068" s="1"/>
      <c r="C1068" s="84"/>
      <c r="D1068" s="85"/>
      <c r="E1068" s="55"/>
      <c r="G1068" s="85"/>
      <c r="H1068" s="43"/>
      <c r="L1068" s="15"/>
      <c r="M1068" s="55"/>
      <c r="O1068" s="15"/>
      <c r="Q1068" s="86"/>
      <c r="S1068" s="55"/>
      <c r="U1068" s="55"/>
      <c r="W1068" s="43"/>
      <c r="Z1068" s="15"/>
      <c r="AB1068" s="27"/>
      <c r="AC1068" s="27"/>
      <c r="AD1068" s="15"/>
      <c r="AE1068" s="15"/>
      <c r="AF1068" s="85"/>
      <c r="AG1068" s="55"/>
      <c r="AH1068" s="55"/>
      <c r="AI1068" s="86"/>
      <c r="AJ1068" s="86"/>
    </row>
    <row r="1069">
      <c r="A1069" s="1"/>
      <c r="C1069" s="84"/>
      <c r="D1069" s="85"/>
      <c r="E1069" s="55"/>
      <c r="G1069" s="85"/>
      <c r="H1069" s="43"/>
      <c r="L1069" s="15"/>
      <c r="M1069" s="55"/>
      <c r="O1069" s="15"/>
      <c r="Q1069" s="86"/>
      <c r="S1069" s="55"/>
      <c r="U1069" s="55"/>
      <c r="W1069" s="43"/>
      <c r="Z1069" s="15"/>
      <c r="AB1069" s="27"/>
      <c r="AC1069" s="27"/>
      <c r="AD1069" s="15"/>
      <c r="AE1069" s="15"/>
      <c r="AF1069" s="85"/>
      <c r="AG1069" s="55"/>
      <c r="AH1069" s="55"/>
      <c r="AI1069" s="86"/>
      <c r="AJ1069" s="86"/>
    </row>
    <row r="1070">
      <c r="A1070" s="1"/>
      <c r="C1070" s="84"/>
      <c r="D1070" s="85"/>
      <c r="E1070" s="55"/>
      <c r="G1070" s="85"/>
      <c r="H1070" s="43"/>
      <c r="L1070" s="15"/>
      <c r="M1070" s="55"/>
      <c r="O1070" s="15"/>
      <c r="Q1070" s="86"/>
      <c r="S1070" s="55"/>
      <c r="U1070" s="55"/>
      <c r="W1070" s="43"/>
      <c r="Z1070" s="15"/>
      <c r="AB1070" s="27"/>
      <c r="AC1070" s="27"/>
      <c r="AD1070" s="15"/>
      <c r="AE1070" s="15"/>
      <c r="AF1070" s="85"/>
      <c r="AG1070" s="55"/>
      <c r="AH1070" s="55"/>
      <c r="AI1070" s="86"/>
      <c r="AJ1070" s="86"/>
    </row>
    <row r="1071">
      <c r="A1071" s="1"/>
      <c r="C1071" s="84"/>
      <c r="D1071" s="85"/>
      <c r="E1071" s="55"/>
      <c r="G1071" s="85"/>
      <c r="H1071" s="43"/>
      <c r="L1071" s="15"/>
      <c r="M1071" s="55"/>
      <c r="O1071" s="15"/>
      <c r="Q1071" s="86"/>
      <c r="S1071" s="55"/>
      <c r="U1071" s="55"/>
      <c r="W1071" s="43"/>
      <c r="Z1071" s="15"/>
      <c r="AB1071" s="27"/>
      <c r="AC1071" s="27"/>
      <c r="AD1071" s="15"/>
      <c r="AE1071" s="15"/>
      <c r="AF1071" s="85"/>
      <c r="AG1071" s="55"/>
      <c r="AH1071" s="55"/>
      <c r="AI1071" s="86"/>
      <c r="AJ1071" s="86"/>
    </row>
    <row r="1072">
      <c r="A1072" s="1"/>
      <c r="C1072" s="84"/>
      <c r="D1072" s="85"/>
      <c r="E1072" s="55"/>
      <c r="G1072" s="85"/>
      <c r="H1072" s="43"/>
      <c r="L1072" s="15"/>
      <c r="M1072" s="55"/>
      <c r="O1072" s="15"/>
      <c r="Q1072" s="86"/>
      <c r="S1072" s="55"/>
      <c r="U1072" s="55"/>
      <c r="W1072" s="43"/>
      <c r="Z1072" s="15"/>
      <c r="AB1072" s="27"/>
      <c r="AC1072" s="27"/>
      <c r="AD1072" s="15"/>
      <c r="AE1072" s="15"/>
      <c r="AF1072" s="85"/>
      <c r="AG1072" s="55"/>
      <c r="AH1072" s="55"/>
      <c r="AI1072" s="86"/>
      <c r="AJ1072" s="86"/>
    </row>
    <row r="1073">
      <c r="A1073" s="1"/>
      <c r="C1073" s="84"/>
      <c r="D1073" s="85"/>
      <c r="E1073" s="55"/>
      <c r="G1073" s="85"/>
      <c r="H1073" s="43"/>
      <c r="L1073" s="15"/>
      <c r="M1073" s="55"/>
      <c r="O1073" s="15"/>
      <c r="Q1073" s="86"/>
      <c r="S1073" s="55"/>
      <c r="U1073" s="55"/>
      <c r="W1073" s="43"/>
      <c r="Z1073" s="15"/>
      <c r="AB1073" s="27"/>
      <c r="AC1073" s="27"/>
      <c r="AD1073" s="15"/>
      <c r="AE1073" s="15"/>
      <c r="AF1073" s="85"/>
      <c r="AG1073" s="55"/>
      <c r="AH1073" s="55"/>
      <c r="AI1073" s="86"/>
      <c r="AJ1073" s="86"/>
    </row>
    <row r="1074">
      <c r="A1074" s="1"/>
      <c r="C1074" s="84"/>
      <c r="D1074" s="85"/>
      <c r="E1074" s="55"/>
      <c r="G1074" s="85"/>
      <c r="H1074" s="43"/>
      <c r="L1074" s="15"/>
      <c r="M1074" s="55"/>
      <c r="O1074" s="15"/>
      <c r="Q1074" s="86"/>
      <c r="S1074" s="55"/>
      <c r="U1074" s="55"/>
      <c r="W1074" s="43"/>
      <c r="Z1074" s="15"/>
      <c r="AB1074" s="27"/>
      <c r="AC1074" s="27"/>
      <c r="AD1074" s="15"/>
      <c r="AE1074" s="15"/>
      <c r="AF1074" s="85"/>
      <c r="AG1074" s="55"/>
      <c r="AH1074" s="55"/>
      <c r="AI1074" s="86"/>
      <c r="AJ1074" s="86"/>
    </row>
    <row r="1075">
      <c r="A1075" s="1"/>
      <c r="C1075" s="84"/>
      <c r="D1075" s="85"/>
      <c r="E1075" s="55"/>
      <c r="G1075" s="85"/>
      <c r="H1075" s="43"/>
      <c r="L1075" s="15"/>
      <c r="M1075" s="55"/>
      <c r="O1075" s="15"/>
      <c r="Q1075" s="86"/>
      <c r="S1075" s="55"/>
      <c r="U1075" s="55"/>
      <c r="W1075" s="43"/>
      <c r="Z1075" s="15"/>
      <c r="AB1075" s="27"/>
      <c r="AC1075" s="27"/>
      <c r="AD1075" s="15"/>
      <c r="AE1075" s="15"/>
      <c r="AF1075" s="85"/>
      <c r="AG1075" s="55"/>
      <c r="AH1075" s="55"/>
      <c r="AI1075" s="86"/>
      <c r="AJ1075" s="86"/>
    </row>
    <row r="1076">
      <c r="A1076" s="1"/>
      <c r="C1076" s="84"/>
      <c r="D1076" s="85"/>
      <c r="E1076" s="55"/>
      <c r="G1076" s="85"/>
      <c r="H1076" s="43"/>
      <c r="L1076" s="15"/>
      <c r="M1076" s="55"/>
      <c r="O1076" s="15"/>
      <c r="Q1076" s="86"/>
      <c r="S1076" s="55"/>
      <c r="U1076" s="55"/>
      <c r="W1076" s="43"/>
      <c r="Z1076" s="15"/>
      <c r="AB1076" s="27"/>
      <c r="AC1076" s="27"/>
      <c r="AD1076" s="15"/>
      <c r="AE1076" s="15"/>
      <c r="AF1076" s="85"/>
      <c r="AG1076" s="55"/>
      <c r="AH1076" s="55"/>
      <c r="AI1076" s="86"/>
      <c r="AJ1076" s="86"/>
    </row>
    <row r="1077">
      <c r="A1077" s="1"/>
      <c r="C1077" s="84"/>
      <c r="D1077" s="85"/>
      <c r="E1077" s="55"/>
      <c r="G1077" s="85"/>
      <c r="H1077" s="43"/>
      <c r="L1077" s="15"/>
      <c r="M1077" s="55"/>
      <c r="O1077" s="15"/>
      <c r="Q1077" s="86"/>
      <c r="S1077" s="55"/>
      <c r="U1077" s="55"/>
      <c r="W1077" s="43"/>
      <c r="Z1077" s="15"/>
      <c r="AB1077" s="27"/>
      <c r="AC1077" s="27"/>
      <c r="AD1077" s="15"/>
      <c r="AE1077" s="15"/>
      <c r="AF1077" s="85"/>
      <c r="AG1077" s="55"/>
      <c r="AH1077" s="55"/>
      <c r="AI1077" s="86"/>
      <c r="AJ1077" s="86"/>
    </row>
    <row r="1078">
      <c r="A1078" s="1"/>
      <c r="C1078" s="84"/>
      <c r="D1078" s="85"/>
      <c r="E1078" s="55"/>
      <c r="G1078" s="85"/>
      <c r="H1078" s="43"/>
      <c r="L1078" s="15"/>
      <c r="M1078" s="55"/>
      <c r="O1078" s="15"/>
      <c r="Q1078" s="86"/>
      <c r="S1078" s="55"/>
      <c r="U1078" s="55"/>
      <c r="W1078" s="43"/>
      <c r="Z1078" s="15"/>
      <c r="AB1078" s="27"/>
      <c r="AC1078" s="27"/>
      <c r="AD1078" s="15"/>
      <c r="AE1078" s="15"/>
      <c r="AF1078" s="85"/>
      <c r="AG1078" s="55"/>
      <c r="AH1078" s="55"/>
      <c r="AI1078" s="86"/>
      <c r="AJ1078" s="86"/>
    </row>
    <row r="1079">
      <c r="A1079" s="1"/>
      <c r="C1079" s="84"/>
      <c r="D1079" s="85"/>
      <c r="E1079" s="55"/>
      <c r="G1079" s="85"/>
      <c r="H1079" s="43"/>
      <c r="L1079" s="15"/>
      <c r="M1079" s="55"/>
      <c r="O1079" s="15"/>
      <c r="Q1079" s="86"/>
      <c r="S1079" s="55"/>
      <c r="U1079" s="55"/>
      <c r="W1079" s="43"/>
      <c r="Z1079" s="15"/>
      <c r="AB1079" s="27"/>
      <c r="AC1079" s="27"/>
      <c r="AD1079" s="15"/>
      <c r="AE1079" s="15"/>
      <c r="AF1079" s="85"/>
      <c r="AG1079" s="55"/>
      <c r="AH1079" s="55"/>
      <c r="AI1079" s="86"/>
      <c r="AJ1079" s="86"/>
    </row>
    <row r="1080">
      <c r="A1080" s="1"/>
      <c r="C1080" s="84"/>
      <c r="D1080" s="85"/>
      <c r="E1080" s="55"/>
      <c r="G1080" s="85"/>
      <c r="H1080" s="43"/>
      <c r="L1080" s="15"/>
      <c r="M1080" s="55"/>
      <c r="O1080" s="15"/>
      <c r="Q1080" s="86"/>
      <c r="S1080" s="55"/>
      <c r="U1080" s="55"/>
      <c r="W1080" s="43"/>
      <c r="Z1080" s="15"/>
      <c r="AB1080" s="27"/>
      <c r="AC1080" s="27"/>
      <c r="AD1080" s="15"/>
      <c r="AE1080" s="15"/>
      <c r="AF1080" s="85"/>
      <c r="AG1080" s="55"/>
      <c r="AH1080" s="55"/>
      <c r="AI1080" s="86"/>
      <c r="AJ1080" s="86"/>
    </row>
    <row r="1081">
      <c r="A1081" s="1"/>
      <c r="C1081" s="84"/>
      <c r="D1081" s="85"/>
      <c r="E1081" s="55"/>
      <c r="G1081" s="85"/>
      <c r="H1081" s="43"/>
      <c r="L1081" s="15"/>
      <c r="M1081" s="55"/>
      <c r="O1081" s="15"/>
      <c r="Q1081" s="86"/>
      <c r="S1081" s="55"/>
      <c r="U1081" s="55"/>
      <c r="W1081" s="43"/>
      <c r="Z1081" s="15"/>
      <c r="AB1081" s="27"/>
      <c r="AC1081" s="27"/>
      <c r="AD1081" s="15"/>
      <c r="AE1081" s="15"/>
      <c r="AF1081" s="85"/>
      <c r="AG1081" s="55"/>
      <c r="AH1081" s="55"/>
      <c r="AI1081" s="86"/>
      <c r="AJ1081" s="86"/>
    </row>
    <row r="1082">
      <c r="A1082" s="1"/>
      <c r="C1082" s="84"/>
      <c r="D1082" s="85"/>
      <c r="E1082" s="55"/>
      <c r="G1082" s="85"/>
      <c r="H1082" s="43"/>
      <c r="L1082" s="15"/>
      <c r="M1082" s="55"/>
      <c r="O1082" s="15"/>
      <c r="Q1082" s="86"/>
      <c r="S1082" s="55"/>
      <c r="U1082" s="55"/>
      <c r="W1082" s="43"/>
      <c r="Z1082" s="15"/>
      <c r="AB1082" s="27"/>
      <c r="AC1082" s="27"/>
      <c r="AD1082" s="15"/>
      <c r="AE1082" s="15"/>
      <c r="AF1082" s="85"/>
      <c r="AG1082" s="55"/>
      <c r="AH1082" s="55"/>
      <c r="AI1082" s="86"/>
      <c r="AJ1082" s="86"/>
    </row>
    <row r="1083">
      <c r="A1083" s="1"/>
      <c r="C1083" s="84"/>
      <c r="D1083" s="85"/>
      <c r="E1083" s="55"/>
      <c r="G1083" s="85"/>
      <c r="H1083" s="43"/>
      <c r="L1083" s="15"/>
      <c r="M1083" s="55"/>
      <c r="O1083" s="15"/>
      <c r="Q1083" s="86"/>
      <c r="S1083" s="55"/>
      <c r="U1083" s="55"/>
      <c r="W1083" s="43"/>
      <c r="Z1083" s="15"/>
      <c r="AB1083" s="27"/>
      <c r="AC1083" s="27"/>
      <c r="AD1083" s="15"/>
      <c r="AE1083" s="15"/>
      <c r="AF1083" s="85"/>
      <c r="AG1083" s="55"/>
      <c r="AH1083" s="55"/>
      <c r="AI1083" s="86"/>
      <c r="AJ1083" s="86"/>
    </row>
    <row r="1084">
      <c r="A1084" s="1"/>
      <c r="C1084" s="84"/>
      <c r="D1084" s="85"/>
      <c r="E1084" s="55"/>
      <c r="G1084" s="85"/>
      <c r="H1084" s="43"/>
      <c r="L1084" s="15"/>
      <c r="M1084" s="55"/>
      <c r="O1084" s="15"/>
      <c r="Q1084" s="86"/>
      <c r="S1084" s="55"/>
      <c r="U1084" s="55"/>
      <c r="W1084" s="43"/>
      <c r="Z1084" s="15"/>
      <c r="AB1084" s="27"/>
      <c r="AC1084" s="27"/>
      <c r="AD1084" s="15"/>
      <c r="AE1084" s="15"/>
      <c r="AF1084" s="85"/>
      <c r="AG1084" s="55"/>
      <c r="AH1084" s="55"/>
      <c r="AI1084" s="86"/>
      <c r="AJ1084" s="86"/>
    </row>
    <row r="1085">
      <c r="A1085" s="1"/>
      <c r="C1085" s="84"/>
      <c r="D1085" s="85"/>
      <c r="E1085" s="55"/>
      <c r="G1085" s="85"/>
      <c r="H1085" s="43"/>
      <c r="L1085" s="15"/>
      <c r="M1085" s="55"/>
      <c r="O1085" s="15"/>
      <c r="Q1085" s="86"/>
      <c r="S1085" s="55"/>
      <c r="U1085" s="55"/>
      <c r="W1085" s="43"/>
      <c r="Z1085" s="15"/>
      <c r="AB1085" s="27"/>
      <c r="AC1085" s="27"/>
      <c r="AD1085" s="15"/>
      <c r="AE1085" s="15"/>
      <c r="AF1085" s="85"/>
      <c r="AG1085" s="55"/>
      <c r="AH1085" s="55"/>
      <c r="AI1085" s="86"/>
      <c r="AJ1085" s="86"/>
    </row>
    <row r="1086">
      <c r="A1086" s="1"/>
      <c r="C1086" s="84"/>
      <c r="D1086" s="85"/>
      <c r="E1086" s="55"/>
      <c r="G1086" s="85"/>
      <c r="H1086" s="43"/>
      <c r="L1086" s="15"/>
      <c r="M1086" s="55"/>
      <c r="O1086" s="15"/>
      <c r="Q1086" s="86"/>
      <c r="S1086" s="55"/>
      <c r="U1086" s="55"/>
      <c r="W1086" s="43"/>
      <c r="Z1086" s="15"/>
      <c r="AB1086" s="27"/>
      <c r="AC1086" s="27"/>
      <c r="AD1086" s="15"/>
      <c r="AE1086" s="15"/>
      <c r="AF1086" s="85"/>
      <c r="AG1086" s="55"/>
      <c r="AH1086" s="55"/>
      <c r="AI1086" s="86"/>
      <c r="AJ1086" s="86"/>
    </row>
    <row r="1087">
      <c r="A1087" s="1"/>
      <c r="C1087" s="84"/>
      <c r="D1087" s="85"/>
      <c r="E1087" s="55"/>
      <c r="G1087" s="85"/>
      <c r="H1087" s="43"/>
      <c r="L1087" s="15"/>
      <c r="M1087" s="55"/>
      <c r="O1087" s="15"/>
      <c r="Q1087" s="86"/>
      <c r="S1087" s="55"/>
      <c r="U1087" s="55"/>
      <c r="W1087" s="43"/>
      <c r="Z1087" s="15"/>
      <c r="AB1087" s="27"/>
      <c r="AC1087" s="27"/>
      <c r="AD1087" s="15"/>
      <c r="AE1087" s="15"/>
      <c r="AF1087" s="85"/>
      <c r="AG1087" s="55"/>
      <c r="AH1087" s="55"/>
      <c r="AI1087" s="86"/>
      <c r="AJ1087" s="86"/>
    </row>
    <row r="1088">
      <c r="A1088" s="1"/>
      <c r="C1088" s="84"/>
      <c r="D1088" s="85"/>
      <c r="E1088" s="55"/>
      <c r="G1088" s="85"/>
      <c r="H1088" s="43"/>
      <c r="L1088" s="15"/>
      <c r="M1088" s="55"/>
      <c r="O1088" s="15"/>
      <c r="Q1088" s="86"/>
      <c r="S1088" s="55"/>
      <c r="U1088" s="55"/>
      <c r="W1088" s="43"/>
      <c r="Z1088" s="15"/>
      <c r="AB1088" s="27"/>
      <c r="AC1088" s="27"/>
      <c r="AD1088" s="15"/>
      <c r="AE1088" s="15"/>
      <c r="AF1088" s="85"/>
      <c r="AG1088" s="55"/>
      <c r="AH1088" s="55"/>
      <c r="AI1088" s="86"/>
      <c r="AJ1088" s="86"/>
    </row>
    <row r="1089">
      <c r="A1089" s="1"/>
      <c r="C1089" s="84"/>
      <c r="D1089" s="85"/>
      <c r="E1089" s="55"/>
      <c r="G1089" s="85"/>
      <c r="H1089" s="43"/>
      <c r="L1089" s="15"/>
      <c r="M1089" s="55"/>
      <c r="O1089" s="15"/>
      <c r="Q1089" s="86"/>
      <c r="S1089" s="55"/>
      <c r="U1089" s="55"/>
      <c r="W1089" s="43"/>
      <c r="Z1089" s="15"/>
      <c r="AB1089" s="27"/>
      <c r="AC1089" s="27"/>
      <c r="AD1089" s="15"/>
      <c r="AE1089" s="15"/>
      <c r="AF1089" s="85"/>
      <c r="AG1089" s="55"/>
      <c r="AH1089" s="55"/>
      <c r="AI1089" s="86"/>
      <c r="AJ1089" s="86"/>
    </row>
    <row r="1090">
      <c r="A1090" s="1"/>
      <c r="C1090" s="84"/>
      <c r="D1090" s="85"/>
      <c r="E1090" s="55"/>
      <c r="G1090" s="85"/>
      <c r="H1090" s="43"/>
      <c r="L1090" s="15"/>
      <c r="M1090" s="55"/>
      <c r="O1090" s="15"/>
      <c r="Q1090" s="86"/>
      <c r="S1090" s="55"/>
      <c r="U1090" s="55"/>
      <c r="W1090" s="43"/>
      <c r="Z1090" s="15"/>
      <c r="AB1090" s="27"/>
      <c r="AC1090" s="27"/>
      <c r="AD1090" s="15"/>
      <c r="AE1090" s="15"/>
      <c r="AF1090" s="85"/>
      <c r="AG1090" s="55"/>
      <c r="AH1090" s="55"/>
      <c r="AI1090" s="86"/>
      <c r="AJ1090" s="86"/>
    </row>
    <row r="1091">
      <c r="A1091" s="1"/>
      <c r="C1091" s="84"/>
      <c r="D1091" s="85"/>
      <c r="E1091" s="55"/>
      <c r="G1091" s="85"/>
      <c r="H1091" s="43"/>
      <c r="L1091" s="15"/>
      <c r="M1091" s="55"/>
      <c r="O1091" s="15"/>
      <c r="Q1091" s="86"/>
      <c r="S1091" s="55"/>
      <c r="U1091" s="55"/>
      <c r="W1091" s="43"/>
      <c r="Z1091" s="15"/>
      <c r="AB1091" s="27"/>
      <c r="AC1091" s="27"/>
      <c r="AD1091" s="15"/>
      <c r="AE1091" s="15"/>
      <c r="AF1091" s="85"/>
      <c r="AG1091" s="55"/>
      <c r="AH1091" s="55"/>
      <c r="AI1091" s="86"/>
      <c r="AJ1091" s="86"/>
    </row>
    <row r="1092">
      <c r="A1092" s="1"/>
      <c r="C1092" s="84"/>
      <c r="D1092" s="85"/>
      <c r="E1092" s="55"/>
      <c r="G1092" s="85"/>
      <c r="H1092" s="43"/>
      <c r="L1092" s="15"/>
      <c r="M1092" s="55"/>
      <c r="O1092" s="15"/>
      <c r="Q1092" s="86"/>
      <c r="S1092" s="55"/>
      <c r="U1092" s="55"/>
      <c r="W1092" s="43"/>
      <c r="Z1092" s="15"/>
      <c r="AB1092" s="27"/>
      <c r="AC1092" s="27"/>
      <c r="AD1092" s="15"/>
      <c r="AE1092" s="15"/>
      <c r="AF1092" s="85"/>
      <c r="AG1092" s="55"/>
      <c r="AH1092" s="55"/>
      <c r="AI1092" s="86"/>
      <c r="AJ1092" s="86"/>
    </row>
    <row r="1093">
      <c r="A1093" s="1"/>
      <c r="C1093" s="84"/>
      <c r="D1093" s="85"/>
      <c r="E1093" s="55"/>
      <c r="G1093" s="85"/>
      <c r="H1093" s="43"/>
      <c r="L1093" s="15"/>
      <c r="M1093" s="55"/>
      <c r="O1093" s="15"/>
      <c r="Q1093" s="86"/>
      <c r="S1093" s="55"/>
      <c r="U1093" s="55"/>
      <c r="W1093" s="43"/>
      <c r="Z1093" s="15"/>
      <c r="AB1093" s="27"/>
      <c r="AC1093" s="27"/>
      <c r="AD1093" s="15"/>
      <c r="AE1093" s="15"/>
      <c r="AF1093" s="85"/>
      <c r="AG1093" s="55"/>
      <c r="AH1093" s="55"/>
      <c r="AI1093" s="86"/>
      <c r="AJ1093" s="86"/>
    </row>
    <row r="1094">
      <c r="A1094" s="1"/>
      <c r="C1094" s="84"/>
      <c r="D1094" s="85"/>
      <c r="E1094" s="55"/>
      <c r="G1094" s="85"/>
      <c r="H1094" s="43"/>
      <c r="L1094" s="15"/>
      <c r="M1094" s="55"/>
      <c r="O1094" s="15"/>
      <c r="Q1094" s="86"/>
      <c r="S1094" s="55"/>
      <c r="U1094" s="55"/>
      <c r="W1094" s="43"/>
      <c r="Z1094" s="15"/>
      <c r="AB1094" s="27"/>
      <c r="AC1094" s="27"/>
      <c r="AD1094" s="15"/>
      <c r="AE1094" s="15"/>
      <c r="AF1094" s="85"/>
      <c r="AG1094" s="55"/>
      <c r="AH1094" s="55"/>
      <c r="AI1094" s="86"/>
      <c r="AJ1094" s="86"/>
    </row>
    <row r="1095">
      <c r="A1095" s="1"/>
      <c r="C1095" s="84"/>
      <c r="D1095" s="85"/>
      <c r="E1095" s="55"/>
      <c r="G1095" s="85"/>
      <c r="H1095" s="43"/>
      <c r="L1095" s="15"/>
      <c r="M1095" s="55"/>
      <c r="O1095" s="15"/>
      <c r="Q1095" s="86"/>
      <c r="S1095" s="55"/>
      <c r="U1095" s="55"/>
      <c r="W1095" s="43"/>
      <c r="Z1095" s="15"/>
      <c r="AB1095" s="27"/>
      <c r="AC1095" s="27"/>
      <c r="AD1095" s="15"/>
      <c r="AE1095" s="15"/>
      <c r="AF1095" s="85"/>
      <c r="AG1095" s="55"/>
      <c r="AH1095" s="55"/>
      <c r="AI1095" s="86"/>
      <c r="AJ1095" s="86"/>
    </row>
    <row r="1096">
      <c r="A1096" s="1"/>
      <c r="C1096" s="84"/>
      <c r="D1096" s="85"/>
      <c r="E1096" s="55"/>
      <c r="G1096" s="85"/>
      <c r="H1096" s="43"/>
      <c r="L1096" s="15"/>
      <c r="M1096" s="55"/>
      <c r="O1096" s="15"/>
      <c r="Q1096" s="86"/>
      <c r="S1096" s="55"/>
      <c r="U1096" s="55"/>
      <c r="W1096" s="43"/>
      <c r="Z1096" s="15"/>
      <c r="AB1096" s="27"/>
      <c r="AC1096" s="27"/>
      <c r="AD1096" s="15"/>
      <c r="AE1096" s="15"/>
      <c r="AF1096" s="85"/>
      <c r="AG1096" s="55"/>
      <c r="AH1096" s="55"/>
      <c r="AI1096" s="86"/>
      <c r="AJ1096" s="86"/>
    </row>
    <row r="1097">
      <c r="A1097" s="1"/>
      <c r="C1097" s="84"/>
      <c r="D1097" s="85"/>
      <c r="E1097" s="55"/>
      <c r="G1097" s="85"/>
      <c r="H1097" s="43"/>
      <c r="L1097" s="15"/>
      <c r="M1097" s="55"/>
      <c r="O1097" s="15"/>
      <c r="Q1097" s="86"/>
      <c r="S1097" s="55"/>
      <c r="U1097" s="55"/>
      <c r="W1097" s="43"/>
      <c r="Z1097" s="15"/>
      <c r="AB1097" s="27"/>
      <c r="AC1097" s="27"/>
      <c r="AD1097" s="15"/>
      <c r="AE1097" s="15"/>
      <c r="AF1097" s="85"/>
      <c r="AG1097" s="55"/>
      <c r="AH1097" s="55"/>
      <c r="AI1097" s="86"/>
      <c r="AJ1097" s="86"/>
    </row>
    <row r="1098">
      <c r="A1098" s="1"/>
      <c r="C1098" s="84"/>
      <c r="D1098" s="85"/>
      <c r="E1098" s="55"/>
      <c r="G1098" s="85"/>
      <c r="H1098" s="43"/>
      <c r="L1098" s="15"/>
      <c r="M1098" s="55"/>
      <c r="O1098" s="15"/>
      <c r="Q1098" s="86"/>
      <c r="S1098" s="55"/>
      <c r="U1098" s="55"/>
      <c r="W1098" s="43"/>
      <c r="Z1098" s="15"/>
      <c r="AB1098" s="27"/>
      <c r="AC1098" s="27"/>
      <c r="AD1098" s="15"/>
      <c r="AE1098" s="15"/>
      <c r="AF1098" s="85"/>
      <c r="AG1098" s="55"/>
      <c r="AH1098" s="55"/>
      <c r="AI1098" s="86"/>
      <c r="AJ1098" s="86"/>
    </row>
    <row r="1099">
      <c r="A1099" s="1"/>
      <c r="C1099" s="84"/>
      <c r="D1099" s="85"/>
      <c r="E1099" s="55"/>
      <c r="G1099" s="85"/>
      <c r="H1099" s="43"/>
      <c r="L1099" s="15"/>
      <c r="M1099" s="55"/>
      <c r="O1099" s="15"/>
      <c r="Q1099" s="86"/>
      <c r="S1099" s="55"/>
      <c r="U1099" s="55"/>
      <c r="W1099" s="43"/>
      <c r="Z1099" s="15"/>
      <c r="AB1099" s="27"/>
      <c r="AC1099" s="27"/>
      <c r="AD1099" s="15"/>
      <c r="AE1099" s="15"/>
      <c r="AF1099" s="85"/>
      <c r="AG1099" s="55"/>
      <c r="AH1099" s="55"/>
      <c r="AI1099" s="86"/>
      <c r="AJ1099" s="86"/>
    </row>
    <row r="1100">
      <c r="A1100" s="1"/>
      <c r="C1100" s="84"/>
      <c r="D1100" s="85"/>
      <c r="E1100" s="55"/>
      <c r="G1100" s="85"/>
      <c r="H1100" s="43"/>
      <c r="L1100" s="15"/>
      <c r="M1100" s="55"/>
      <c r="O1100" s="15"/>
      <c r="Q1100" s="86"/>
      <c r="S1100" s="55"/>
      <c r="U1100" s="55"/>
      <c r="W1100" s="43"/>
      <c r="Z1100" s="15"/>
      <c r="AB1100" s="27"/>
      <c r="AC1100" s="27"/>
      <c r="AD1100" s="15"/>
      <c r="AE1100" s="15"/>
      <c r="AF1100" s="85"/>
      <c r="AG1100" s="55"/>
      <c r="AH1100" s="55"/>
      <c r="AI1100" s="86"/>
      <c r="AJ1100" s="86"/>
    </row>
    <row r="1101">
      <c r="A1101" s="1"/>
      <c r="C1101" s="84"/>
      <c r="D1101" s="85"/>
      <c r="E1101" s="55"/>
      <c r="G1101" s="85"/>
      <c r="H1101" s="43"/>
      <c r="L1101" s="15"/>
      <c r="M1101" s="55"/>
      <c r="O1101" s="15"/>
      <c r="Q1101" s="86"/>
      <c r="S1101" s="55"/>
      <c r="U1101" s="55"/>
      <c r="W1101" s="43"/>
      <c r="Z1101" s="15"/>
      <c r="AB1101" s="27"/>
      <c r="AC1101" s="27"/>
      <c r="AD1101" s="15"/>
      <c r="AE1101" s="15"/>
      <c r="AF1101" s="85"/>
      <c r="AG1101" s="55"/>
      <c r="AH1101" s="55"/>
      <c r="AI1101" s="86"/>
      <c r="AJ1101" s="86"/>
    </row>
    <row r="1102">
      <c r="A1102" s="1"/>
      <c r="C1102" s="84"/>
      <c r="D1102" s="85"/>
      <c r="E1102" s="55"/>
      <c r="G1102" s="85"/>
      <c r="H1102" s="43"/>
      <c r="L1102" s="15"/>
      <c r="M1102" s="55"/>
      <c r="O1102" s="15"/>
      <c r="Q1102" s="86"/>
      <c r="S1102" s="55"/>
      <c r="U1102" s="55"/>
      <c r="W1102" s="43"/>
      <c r="Z1102" s="15"/>
      <c r="AB1102" s="27"/>
      <c r="AC1102" s="27"/>
      <c r="AD1102" s="15"/>
      <c r="AE1102" s="15"/>
      <c r="AF1102" s="85"/>
      <c r="AG1102" s="55"/>
      <c r="AH1102" s="55"/>
      <c r="AI1102" s="86"/>
      <c r="AJ1102" s="86"/>
    </row>
    <row r="1103">
      <c r="A1103" s="1"/>
      <c r="C1103" s="84"/>
      <c r="D1103" s="85"/>
      <c r="E1103" s="55"/>
      <c r="G1103" s="85"/>
      <c r="H1103" s="43"/>
      <c r="L1103" s="15"/>
      <c r="M1103" s="55"/>
      <c r="O1103" s="15"/>
      <c r="Q1103" s="86"/>
      <c r="S1103" s="55"/>
      <c r="U1103" s="55"/>
      <c r="W1103" s="43"/>
      <c r="Z1103" s="15"/>
      <c r="AB1103" s="27"/>
      <c r="AC1103" s="27"/>
      <c r="AD1103" s="15"/>
      <c r="AE1103" s="15"/>
      <c r="AF1103" s="85"/>
      <c r="AG1103" s="55"/>
      <c r="AH1103" s="55"/>
      <c r="AI1103" s="86"/>
      <c r="AJ1103" s="86"/>
    </row>
    <row r="1104">
      <c r="A1104" s="1"/>
      <c r="C1104" s="84"/>
      <c r="D1104" s="85"/>
      <c r="E1104" s="55"/>
      <c r="G1104" s="85"/>
      <c r="H1104" s="43"/>
      <c r="L1104" s="15"/>
      <c r="M1104" s="55"/>
      <c r="O1104" s="15"/>
      <c r="Q1104" s="86"/>
      <c r="S1104" s="55"/>
      <c r="U1104" s="55"/>
      <c r="W1104" s="43"/>
      <c r="Z1104" s="15"/>
      <c r="AB1104" s="27"/>
      <c r="AC1104" s="27"/>
      <c r="AD1104" s="15"/>
      <c r="AE1104" s="15"/>
      <c r="AF1104" s="85"/>
      <c r="AG1104" s="55"/>
      <c r="AH1104" s="55"/>
      <c r="AI1104" s="86"/>
      <c r="AJ1104" s="86"/>
    </row>
    <row r="1105">
      <c r="A1105" s="1"/>
      <c r="C1105" s="84"/>
      <c r="D1105" s="85"/>
      <c r="E1105" s="55"/>
      <c r="G1105" s="85"/>
      <c r="H1105" s="43"/>
      <c r="L1105" s="15"/>
      <c r="M1105" s="55"/>
      <c r="O1105" s="15"/>
      <c r="Q1105" s="86"/>
      <c r="S1105" s="55"/>
      <c r="U1105" s="55"/>
      <c r="W1105" s="43"/>
      <c r="Z1105" s="15"/>
      <c r="AB1105" s="27"/>
      <c r="AC1105" s="27"/>
      <c r="AD1105" s="15"/>
      <c r="AE1105" s="15"/>
      <c r="AF1105" s="85"/>
      <c r="AG1105" s="55"/>
      <c r="AH1105" s="55"/>
      <c r="AI1105" s="86"/>
      <c r="AJ1105" s="86"/>
    </row>
    <row r="1106">
      <c r="A1106" s="1"/>
      <c r="C1106" s="84"/>
      <c r="D1106" s="85"/>
      <c r="E1106" s="55"/>
      <c r="G1106" s="85"/>
      <c r="H1106" s="43"/>
      <c r="L1106" s="15"/>
      <c r="M1106" s="55"/>
      <c r="O1106" s="15"/>
      <c r="Q1106" s="86"/>
      <c r="S1106" s="55"/>
      <c r="U1106" s="55"/>
      <c r="W1106" s="43"/>
      <c r="Z1106" s="15"/>
      <c r="AB1106" s="27"/>
      <c r="AC1106" s="27"/>
      <c r="AD1106" s="15"/>
      <c r="AE1106" s="15"/>
      <c r="AF1106" s="85"/>
      <c r="AG1106" s="55"/>
      <c r="AH1106" s="55"/>
      <c r="AI1106" s="86"/>
      <c r="AJ1106" s="86"/>
    </row>
    <row r="1107">
      <c r="A1107" s="1"/>
      <c r="C1107" s="84"/>
      <c r="D1107" s="85"/>
      <c r="E1107" s="55"/>
      <c r="G1107" s="85"/>
      <c r="H1107" s="43"/>
      <c r="L1107" s="15"/>
      <c r="M1107" s="55"/>
      <c r="O1107" s="15"/>
      <c r="Q1107" s="86"/>
      <c r="S1107" s="55"/>
      <c r="U1107" s="55"/>
      <c r="W1107" s="43"/>
      <c r="Z1107" s="15"/>
      <c r="AB1107" s="27"/>
      <c r="AC1107" s="27"/>
      <c r="AD1107" s="15"/>
      <c r="AE1107" s="15"/>
      <c r="AF1107" s="85"/>
      <c r="AG1107" s="55"/>
      <c r="AH1107" s="55"/>
      <c r="AI1107" s="86"/>
      <c r="AJ1107" s="86"/>
    </row>
    <row r="1108">
      <c r="A1108" s="1"/>
      <c r="C1108" s="84"/>
      <c r="D1108" s="85"/>
      <c r="E1108" s="55"/>
      <c r="G1108" s="85"/>
      <c r="H1108" s="43"/>
      <c r="L1108" s="15"/>
      <c r="M1108" s="55"/>
      <c r="O1108" s="15"/>
      <c r="Q1108" s="86"/>
      <c r="S1108" s="55"/>
      <c r="U1108" s="55"/>
      <c r="W1108" s="43"/>
      <c r="Z1108" s="15"/>
      <c r="AB1108" s="27"/>
      <c r="AC1108" s="27"/>
      <c r="AD1108" s="15"/>
      <c r="AE1108" s="15"/>
      <c r="AF1108" s="85"/>
      <c r="AG1108" s="55"/>
      <c r="AH1108" s="55"/>
      <c r="AI1108" s="86"/>
      <c r="AJ1108" s="86"/>
    </row>
    <row r="1109">
      <c r="A1109" s="1"/>
      <c r="C1109" s="84"/>
      <c r="D1109" s="85"/>
      <c r="E1109" s="55"/>
      <c r="G1109" s="85"/>
      <c r="H1109" s="43"/>
      <c r="L1109" s="15"/>
      <c r="M1109" s="55"/>
      <c r="O1109" s="15"/>
      <c r="Q1109" s="86"/>
      <c r="S1109" s="55"/>
      <c r="U1109" s="55"/>
      <c r="W1109" s="43"/>
      <c r="Z1109" s="15"/>
      <c r="AB1109" s="27"/>
      <c r="AC1109" s="27"/>
      <c r="AD1109" s="15"/>
      <c r="AE1109" s="15"/>
      <c r="AF1109" s="85"/>
      <c r="AG1109" s="55"/>
      <c r="AH1109" s="55"/>
      <c r="AI1109" s="86"/>
      <c r="AJ1109" s="86"/>
    </row>
    <row r="1110">
      <c r="A1110" s="1"/>
      <c r="C1110" s="84"/>
      <c r="D1110" s="85"/>
      <c r="E1110" s="55"/>
      <c r="G1110" s="85"/>
      <c r="H1110" s="43"/>
      <c r="L1110" s="15"/>
      <c r="M1110" s="55"/>
      <c r="O1110" s="15"/>
      <c r="Q1110" s="86"/>
      <c r="S1110" s="55"/>
      <c r="U1110" s="55"/>
      <c r="W1110" s="43"/>
      <c r="Z1110" s="15"/>
      <c r="AB1110" s="27"/>
      <c r="AC1110" s="27"/>
      <c r="AD1110" s="15"/>
      <c r="AE1110" s="15"/>
      <c r="AF1110" s="85"/>
      <c r="AG1110" s="55"/>
      <c r="AH1110" s="55"/>
      <c r="AI1110" s="86"/>
      <c r="AJ1110" s="86"/>
    </row>
    <row r="1111">
      <c r="A1111" s="1"/>
      <c r="C1111" s="84"/>
      <c r="D1111" s="85"/>
      <c r="E1111" s="55"/>
      <c r="G1111" s="85"/>
      <c r="H1111" s="43"/>
      <c r="L1111" s="15"/>
      <c r="M1111" s="55"/>
      <c r="O1111" s="15"/>
      <c r="Q1111" s="86"/>
      <c r="S1111" s="55"/>
      <c r="U1111" s="55"/>
      <c r="W1111" s="43"/>
      <c r="Z1111" s="15"/>
      <c r="AB1111" s="27"/>
      <c r="AC1111" s="27"/>
      <c r="AD1111" s="15"/>
      <c r="AE1111" s="15"/>
      <c r="AF1111" s="85"/>
      <c r="AG1111" s="55"/>
      <c r="AH1111" s="55"/>
      <c r="AI1111" s="86"/>
      <c r="AJ1111" s="86"/>
    </row>
    <row r="1112">
      <c r="A1112" s="1"/>
      <c r="C1112" s="84"/>
      <c r="D1112" s="85"/>
      <c r="E1112" s="55"/>
      <c r="G1112" s="85"/>
      <c r="H1112" s="43"/>
      <c r="L1112" s="15"/>
      <c r="M1112" s="55"/>
      <c r="O1112" s="15"/>
      <c r="Q1112" s="86"/>
      <c r="S1112" s="55"/>
      <c r="U1112" s="55"/>
      <c r="W1112" s="43"/>
      <c r="Z1112" s="15"/>
      <c r="AB1112" s="27"/>
      <c r="AC1112" s="27"/>
      <c r="AD1112" s="15"/>
      <c r="AE1112" s="15"/>
      <c r="AF1112" s="85"/>
      <c r="AG1112" s="55"/>
      <c r="AH1112" s="55"/>
      <c r="AI1112" s="86"/>
      <c r="AJ1112" s="86"/>
    </row>
    <row r="1113">
      <c r="A1113" s="1"/>
      <c r="C1113" s="84"/>
      <c r="D1113" s="85"/>
      <c r="E1113" s="55"/>
      <c r="G1113" s="85"/>
      <c r="H1113" s="43"/>
      <c r="L1113" s="15"/>
      <c r="M1113" s="55"/>
      <c r="O1113" s="15"/>
      <c r="Q1113" s="86"/>
      <c r="S1113" s="55"/>
      <c r="U1113" s="55"/>
      <c r="W1113" s="43"/>
      <c r="Z1113" s="15"/>
      <c r="AB1113" s="27"/>
      <c r="AC1113" s="27"/>
      <c r="AD1113" s="15"/>
      <c r="AE1113" s="15"/>
      <c r="AF1113" s="85"/>
      <c r="AG1113" s="55"/>
      <c r="AH1113" s="55"/>
      <c r="AI1113" s="86"/>
      <c r="AJ1113" s="86"/>
    </row>
    <row r="1114">
      <c r="A1114" s="1"/>
      <c r="C1114" s="84"/>
      <c r="D1114" s="85"/>
      <c r="E1114" s="55"/>
      <c r="G1114" s="85"/>
      <c r="H1114" s="43"/>
      <c r="L1114" s="15"/>
      <c r="M1114" s="55"/>
      <c r="O1114" s="15"/>
      <c r="Q1114" s="86"/>
      <c r="S1114" s="55"/>
      <c r="U1114" s="55"/>
      <c r="W1114" s="43"/>
      <c r="Z1114" s="15"/>
      <c r="AB1114" s="27"/>
      <c r="AC1114" s="27"/>
      <c r="AD1114" s="15"/>
      <c r="AE1114" s="15"/>
      <c r="AF1114" s="85"/>
      <c r="AG1114" s="55"/>
      <c r="AH1114" s="55"/>
      <c r="AI1114" s="86"/>
      <c r="AJ1114" s="86"/>
    </row>
    <row r="1115">
      <c r="A1115" s="1"/>
      <c r="C1115" s="84"/>
      <c r="D1115" s="85"/>
      <c r="E1115" s="55"/>
      <c r="G1115" s="85"/>
      <c r="H1115" s="43"/>
      <c r="L1115" s="15"/>
      <c r="M1115" s="55"/>
      <c r="O1115" s="15"/>
      <c r="Q1115" s="86"/>
      <c r="S1115" s="55"/>
      <c r="U1115" s="55"/>
      <c r="W1115" s="43"/>
      <c r="Z1115" s="15"/>
      <c r="AB1115" s="27"/>
      <c r="AC1115" s="27"/>
      <c r="AD1115" s="15"/>
      <c r="AE1115" s="15"/>
      <c r="AF1115" s="85"/>
      <c r="AG1115" s="55"/>
      <c r="AH1115" s="55"/>
      <c r="AI1115" s="86"/>
      <c r="AJ1115" s="86"/>
    </row>
    <row r="1116">
      <c r="A1116" s="1"/>
      <c r="C1116" s="84"/>
      <c r="D1116" s="85"/>
      <c r="E1116" s="55"/>
      <c r="G1116" s="85"/>
      <c r="H1116" s="43"/>
      <c r="L1116" s="15"/>
      <c r="M1116" s="55"/>
      <c r="O1116" s="15"/>
      <c r="Q1116" s="86"/>
      <c r="S1116" s="55"/>
      <c r="U1116" s="55"/>
      <c r="W1116" s="43"/>
      <c r="Z1116" s="15"/>
      <c r="AB1116" s="27"/>
      <c r="AC1116" s="27"/>
      <c r="AD1116" s="15"/>
      <c r="AE1116" s="15"/>
      <c r="AF1116" s="85"/>
      <c r="AG1116" s="55"/>
      <c r="AH1116" s="55"/>
      <c r="AI1116" s="86"/>
      <c r="AJ1116" s="86"/>
    </row>
    <row r="1117">
      <c r="A1117" s="1"/>
      <c r="C1117" s="84"/>
      <c r="D1117" s="85"/>
      <c r="E1117" s="55"/>
      <c r="G1117" s="85"/>
      <c r="H1117" s="43"/>
      <c r="L1117" s="15"/>
      <c r="M1117" s="55"/>
      <c r="O1117" s="15"/>
      <c r="Q1117" s="86"/>
      <c r="S1117" s="55"/>
      <c r="U1117" s="55"/>
      <c r="W1117" s="43"/>
      <c r="Z1117" s="15"/>
      <c r="AB1117" s="27"/>
      <c r="AC1117" s="27"/>
      <c r="AD1117" s="15"/>
      <c r="AE1117" s="15"/>
      <c r="AF1117" s="85"/>
      <c r="AG1117" s="55"/>
      <c r="AH1117" s="55"/>
      <c r="AI1117" s="86"/>
      <c r="AJ1117" s="86"/>
    </row>
    <row r="1118">
      <c r="A1118" s="1"/>
      <c r="C1118" s="84"/>
      <c r="D1118" s="85"/>
      <c r="E1118" s="55"/>
      <c r="G1118" s="85"/>
      <c r="H1118" s="43"/>
      <c r="L1118" s="15"/>
      <c r="M1118" s="55"/>
      <c r="O1118" s="15"/>
      <c r="Q1118" s="86"/>
      <c r="S1118" s="55"/>
      <c r="U1118" s="55"/>
      <c r="W1118" s="43"/>
      <c r="Z1118" s="15"/>
      <c r="AB1118" s="27"/>
      <c r="AC1118" s="27"/>
      <c r="AD1118" s="15"/>
      <c r="AE1118" s="15"/>
      <c r="AF1118" s="85"/>
      <c r="AG1118" s="55"/>
      <c r="AH1118" s="55"/>
      <c r="AI1118" s="86"/>
      <c r="AJ1118" s="86"/>
    </row>
    <row r="1119">
      <c r="A1119" s="1"/>
      <c r="C1119" s="84"/>
      <c r="D1119" s="85"/>
      <c r="E1119" s="55"/>
      <c r="G1119" s="85"/>
      <c r="H1119" s="43"/>
      <c r="L1119" s="15"/>
      <c r="M1119" s="55"/>
      <c r="O1119" s="15"/>
      <c r="Q1119" s="86"/>
      <c r="S1119" s="55"/>
      <c r="U1119" s="55"/>
      <c r="W1119" s="43"/>
      <c r="Z1119" s="15"/>
      <c r="AB1119" s="27"/>
      <c r="AC1119" s="27"/>
      <c r="AD1119" s="15"/>
      <c r="AE1119" s="15"/>
      <c r="AF1119" s="85"/>
      <c r="AG1119" s="55"/>
      <c r="AH1119" s="55"/>
      <c r="AI1119" s="86"/>
      <c r="AJ1119" s="86"/>
    </row>
    <row r="1120">
      <c r="A1120" s="1"/>
      <c r="C1120" s="84"/>
      <c r="D1120" s="85"/>
      <c r="E1120" s="55"/>
      <c r="G1120" s="85"/>
      <c r="H1120" s="43"/>
      <c r="L1120" s="15"/>
      <c r="M1120" s="55"/>
      <c r="O1120" s="15"/>
      <c r="Q1120" s="86"/>
      <c r="S1120" s="55"/>
      <c r="U1120" s="55"/>
      <c r="W1120" s="43"/>
      <c r="Z1120" s="15"/>
      <c r="AB1120" s="27"/>
      <c r="AC1120" s="27"/>
      <c r="AD1120" s="15"/>
      <c r="AE1120" s="15"/>
      <c r="AF1120" s="85"/>
      <c r="AG1120" s="55"/>
      <c r="AH1120" s="55"/>
      <c r="AI1120" s="86"/>
      <c r="AJ1120" s="86"/>
    </row>
    <row r="1121">
      <c r="A1121" s="1"/>
      <c r="C1121" s="84"/>
      <c r="D1121" s="85"/>
      <c r="E1121" s="55"/>
      <c r="G1121" s="85"/>
      <c r="H1121" s="43"/>
      <c r="L1121" s="15"/>
      <c r="M1121" s="55"/>
      <c r="O1121" s="15"/>
      <c r="Q1121" s="86"/>
      <c r="S1121" s="55"/>
      <c r="U1121" s="55"/>
      <c r="W1121" s="43"/>
      <c r="Z1121" s="15"/>
      <c r="AB1121" s="27"/>
      <c r="AC1121" s="27"/>
      <c r="AD1121" s="15"/>
      <c r="AE1121" s="15"/>
      <c r="AF1121" s="85"/>
      <c r="AG1121" s="55"/>
      <c r="AH1121" s="55"/>
      <c r="AI1121" s="86"/>
      <c r="AJ1121" s="86"/>
    </row>
    <row r="1122">
      <c r="A1122" s="1"/>
      <c r="C1122" s="84"/>
      <c r="D1122" s="85"/>
      <c r="E1122" s="55"/>
      <c r="G1122" s="85"/>
      <c r="H1122" s="43"/>
      <c r="L1122" s="15"/>
      <c r="M1122" s="55"/>
      <c r="O1122" s="15"/>
      <c r="Q1122" s="86"/>
      <c r="S1122" s="55"/>
      <c r="U1122" s="55"/>
      <c r="W1122" s="43"/>
      <c r="Z1122" s="15"/>
      <c r="AB1122" s="27"/>
      <c r="AC1122" s="27"/>
      <c r="AD1122" s="15"/>
      <c r="AE1122" s="15"/>
      <c r="AF1122" s="85"/>
      <c r="AG1122" s="55"/>
      <c r="AH1122" s="55"/>
      <c r="AI1122" s="86"/>
      <c r="AJ1122" s="86"/>
    </row>
    <row r="1123">
      <c r="A1123" s="1"/>
      <c r="C1123" s="84"/>
      <c r="D1123" s="85"/>
      <c r="E1123" s="55"/>
      <c r="G1123" s="85"/>
      <c r="H1123" s="43"/>
      <c r="L1123" s="15"/>
      <c r="M1123" s="55"/>
      <c r="O1123" s="15"/>
      <c r="Q1123" s="86"/>
      <c r="S1123" s="55"/>
      <c r="U1123" s="55"/>
      <c r="W1123" s="43"/>
      <c r="Z1123" s="15"/>
      <c r="AB1123" s="27"/>
      <c r="AC1123" s="27"/>
      <c r="AD1123" s="15"/>
      <c r="AE1123" s="15"/>
      <c r="AF1123" s="85"/>
      <c r="AG1123" s="55"/>
      <c r="AH1123" s="55"/>
      <c r="AI1123" s="86"/>
      <c r="AJ1123" s="86"/>
    </row>
    <row r="1124">
      <c r="A1124" s="1"/>
      <c r="C1124" s="84"/>
      <c r="D1124" s="85"/>
      <c r="E1124" s="55"/>
      <c r="G1124" s="85"/>
      <c r="H1124" s="43"/>
      <c r="L1124" s="15"/>
      <c r="M1124" s="55"/>
      <c r="O1124" s="15"/>
      <c r="Q1124" s="86"/>
      <c r="S1124" s="55"/>
      <c r="U1124" s="55"/>
      <c r="W1124" s="43"/>
      <c r="Z1124" s="15"/>
      <c r="AB1124" s="27"/>
      <c r="AC1124" s="27"/>
      <c r="AD1124" s="15"/>
      <c r="AE1124" s="15"/>
      <c r="AF1124" s="85"/>
      <c r="AG1124" s="55"/>
      <c r="AH1124" s="55"/>
      <c r="AI1124" s="86"/>
      <c r="AJ1124" s="86"/>
    </row>
    <row r="1125">
      <c r="A1125" s="1"/>
      <c r="C1125" s="84"/>
      <c r="D1125" s="85"/>
      <c r="E1125" s="55"/>
      <c r="G1125" s="85"/>
      <c r="H1125" s="43"/>
      <c r="L1125" s="15"/>
      <c r="M1125" s="55"/>
      <c r="O1125" s="15"/>
      <c r="Q1125" s="86"/>
      <c r="S1125" s="55"/>
      <c r="U1125" s="55"/>
      <c r="W1125" s="43"/>
      <c r="Z1125" s="15"/>
      <c r="AB1125" s="27"/>
      <c r="AC1125" s="27"/>
      <c r="AD1125" s="15"/>
      <c r="AE1125" s="15"/>
      <c r="AF1125" s="85"/>
      <c r="AG1125" s="55"/>
      <c r="AH1125" s="55"/>
      <c r="AI1125" s="86"/>
      <c r="AJ1125" s="86"/>
    </row>
    <row r="1126">
      <c r="A1126" s="1"/>
      <c r="C1126" s="84"/>
      <c r="D1126" s="85"/>
      <c r="E1126" s="55"/>
      <c r="G1126" s="85"/>
      <c r="H1126" s="43"/>
      <c r="L1126" s="15"/>
      <c r="M1126" s="55"/>
      <c r="O1126" s="15"/>
      <c r="Q1126" s="86"/>
      <c r="S1126" s="55"/>
      <c r="U1126" s="55"/>
      <c r="W1126" s="43"/>
      <c r="Z1126" s="15"/>
      <c r="AB1126" s="27"/>
      <c r="AC1126" s="27"/>
      <c r="AD1126" s="15"/>
      <c r="AE1126" s="15"/>
      <c r="AF1126" s="85"/>
      <c r="AG1126" s="55"/>
      <c r="AH1126" s="55"/>
      <c r="AI1126" s="86"/>
      <c r="AJ1126" s="86"/>
    </row>
    <row r="1127">
      <c r="A1127" s="1"/>
      <c r="C1127" s="84"/>
      <c r="D1127" s="85"/>
      <c r="E1127" s="55"/>
      <c r="G1127" s="85"/>
      <c r="H1127" s="43"/>
      <c r="L1127" s="15"/>
      <c r="M1127" s="55"/>
      <c r="O1127" s="15"/>
      <c r="Q1127" s="86"/>
      <c r="S1127" s="55"/>
      <c r="U1127" s="55"/>
      <c r="W1127" s="43"/>
      <c r="Z1127" s="15"/>
      <c r="AB1127" s="27"/>
      <c r="AC1127" s="27"/>
      <c r="AD1127" s="15"/>
      <c r="AE1127" s="15"/>
      <c r="AF1127" s="85"/>
      <c r="AG1127" s="55"/>
      <c r="AH1127" s="55"/>
      <c r="AI1127" s="86"/>
      <c r="AJ1127" s="86"/>
    </row>
    <row r="1128">
      <c r="A1128" s="1"/>
      <c r="C1128" s="84"/>
      <c r="D1128" s="85"/>
      <c r="E1128" s="55"/>
      <c r="G1128" s="85"/>
      <c r="H1128" s="43"/>
      <c r="L1128" s="15"/>
      <c r="M1128" s="55"/>
      <c r="O1128" s="15"/>
      <c r="Q1128" s="86"/>
      <c r="S1128" s="55"/>
      <c r="U1128" s="55"/>
      <c r="W1128" s="43"/>
      <c r="Z1128" s="15"/>
      <c r="AB1128" s="27"/>
      <c r="AC1128" s="27"/>
      <c r="AD1128" s="15"/>
      <c r="AE1128" s="15"/>
      <c r="AF1128" s="85"/>
      <c r="AG1128" s="55"/>
      <c r="AH1128" s="55"/>
      <c r="AI1128" s="86"/>
      <c r="AJ1128" s="86"/>
    </row>
    <row r="1129">
      <c r="A1129" s="1"/>
      <c r="C1129" s="84"/>
      <c r="D1129" s="85"/>
      <c r="E1129" s="55"/>
      <c r="G1129" s="85"/>
      <c r="H1129" s="43"/>
      <c r="L1129" s="15"/>
      <c r="M1129" s="55"/>
      <c r="O1129" s="15"/>
      <c r="Q1129" s="86"/>
      <c r="S1129" s="55"/>
      <c r="U1129" s="55"/>
      <c r="W1129" s="43"/>
      <c r="Z1129" s="15"/>
      <c r="AB1129" s="27"/>
      <c r="AC1129" s="27"/>
      <c r="AD1129" s="15"/>
      <c r="AE1129" s="15"/>
      <c r="AF1129" s="85"/>
      <c r="AG1129" s="55"/>
      <c r="AH1129" s="55"/>
      <c r="AI1129" s="86"/>
      <c r="AJ1129" s="86"/>
    </row>
    <row r="1130">
      <c r="A1130" s="1"/>
      <c r="C1130" s="84"/>
      <c r="D1130" s="85"/>
      <c r="E1130" s="55"/>
      <c r="G1130" s="85"/>
      <c r="H1130" s="43"/>
      <c r="L1130" s="15"/>
      <c r="M1130" s="55"/>
      <c r="O1130" s="15"/>
      <c r="Q1130" s="86"/>
      <c r="S1130" s="55"/>
      <c r="U1130" s="55"/>
      <c r="W1130" s="43"/>
      <c r="Z1130" s="15"/>
      <c r="AB1130" s="27"/>
      <c r="AC1130" s="27"/>
      <c r="AD1130" s="15"/>
      <c r="AE1130" s="15"/>
      <c r="AF1130" s="85"/>
      <c r="AG1130" s="55"/>
      <c r="AH1130" s="55"/>
      <c r="AI1130" s="86"/>
      <c r="AJ1130" s="86"/>
    </row>
    <row r="1131">
      <c r="A1131" s="1"/>
      <c r="C1131" s="84"/>
      <c r="D1131" s="85"/>
      <c r="E1131" s="55"/>
      <c r="G1131" s="85"/>
      <c r="H1131" s="43"/>
      <c r="L1131" s="15"/>
      <c r="M1131" s="55"/>
      <c r="O1131" s="15"/>
      <c r="Q1131" s="86"/>
      <c r="S1131" s="55"/>
      <c r="U1131" s="55"/>
      <c r="W1131" s="43"/>
      <c r="Z1131" s="15"/>
      <c r="AB1131" s="27"/>
      <c r="AC1131" s="27"/>
      <c r="AD1131" s="15"/>
      <c r="AE1131" s="15"/>
      <c r="AF1131" s="85"/>
      <c r="AG1131" s="55"/>
      <c r="AH1131" s="55"/>
      <c r="AI1131" s="86"/>
      <c r="AJ1131" s="86"/>
    </row>
    <row r="1132">
      <c r="A1132" s="1"/>
      <c r="C1132" s="84"/>
      <c r="D1132" s="85"/>
      <c r="E1132" s="55"/>
      <c r="G1132" s="85"/>
      <c r="H1132" s="43"/>
      <c r="L1132" s="15"/>
      <c r="M1132" s="55"/>
      <c r="O1132" s="15"/>
      <c r="Q1132" s="86"/>
      <c r="S1132" s="55"/>
      <c r="U1132" s="55"/>
      <c r="W1132" s="43"/>
      <c r="Z1132" s="15"/>
      <c r="AB1132" s="27"/>
      <c r="AC1132" s="27"/>
      <c r="AD1132" s="15"/>
      <c r="AE1132" s="15"/>
      <c r="AF1132" s="85"/>
      <c r="AG1132" s="55"/>
      <c r="AH1132" s="55"/>
      <c r="AI1132" s="86"/>
      <c r="AJ1132" s="86"/>
    </row>
    <row r="1133">
      <c r="A1133" s="1"/>
      <c r="C1133" s="84"/>
      <c r="D1133" s="85"/>
      <c r="E1133" s="55"/>
      <c r="G1133" s="85"/>
      <c r="H1133" s="43"/>
      <c r="L1133" s="15"/>
      <c r="M1133" s="55"/>
      <c r="O1133" s="15"/>
      <c r="Q1133" s="86"/>
      <c r="S1133" s="55"/>
      <c r="U1133" s="55"/>
      <c r="W1133" s="43"/>
      <c r="Z1133" s="15"/>
      <c r="AB1133" s="27"/>
      <c r="AC1133" s="27"/>
      <c r="AD1133" s="15"/>
      <c r="AE1133" s="15"/>
      <c r="AF1133" s="85"/>
      <c r="AG1133" s="55"/>
      <c r="AH1133" s="55"/>
      <c r="AI1133" s="86"/>
      <c r="AJ1133" s="86"/>
    </row>
    <row r="1134">
      <c r="A1134" s="1"/>
      <c r="C1134" s="84"/>
      <c r="D1134" s="85"/>
      <c r="E1134" s="55"/>
      <c r="G1134" s="85"/>
      <c r="H1134" s="43"/>
      <c r="L1134" s="15"/>
      <c r="M1134" s="55"/>
      <c r="O1134" s="15"/>
      <c r="Q1134" s="86"/>
      <c r="S1134" s="55"/>
      <c r="U1134" s="55"/>
      <c r="W1134" s="43"/>
      <c r="Z1134" s="15"/>
      <c r="AB1134" s="27"/>
      <c r="AC1134" s="27"/>
      <c r="AD1134" s="15"/>
      <c r="AE1134" s="15"/>
      <c r="AF1134" s="85"/>
      <c r="AG1134" s="55"/>
      <c r="AH1134" s="55"/>
      <c r="AI1134" s="86"/>
      <c r="AJ1134" s="86"/>
    </row>
    <row r="1135">
      <c r="A1135" s="1"/>
      <c r="C1135" s="84"/>
      <c r="D1135" s="85"/>
      <c r="E1135" s="55"/>
      <c r="G1135" s="85"/>
      <c r="H1135" s="43"/>
      <c r="L1135" s="15"/>
      <c r="M1135" s="55"/>
      <c r="O1135" s="15"/>
      <c r="Q1135" s="86"/>
      <c r="S1135" s="55"/>
      <c r="U1135" s="55"/>
      <c r="W1135" s="43"/>
      <c r="Z1135" s="15"/>
      <c r="AB1135" s="27"/>
      <c r="AC1135" s="27"/>
      <c r="AD1135" s="15"/>
      <c r="AE1135" s="15"/>
      <c r="AF1135" s="85"/>
      <c r="AG1135" s="55"/>
      <c r="AH1135" s="55"/>
      <c r="AI1135" s="86"/>
      <c r="AJ1135" s="86"/>
    </row>
    <row r="1136">
      <c r="A1136" s="1"/>
      <c r="C1136" s="84"/>
      <c r="D1136" s="85"/>
      <c r="E1136" s="55"/>
      <c r="G1136" s="85"/>
      <c r="H1136" s="43"/>
      <c r="L1136" s="15"/>
      <c r="M1136" s="55"/>
      <c r="O1136" s="15"/>
      <c r="Q1136" s="86"/>
      <c r="S1136" s="55"/>
      <c r="U1136" s="55"/>
      <c r="W1136" s="43"/>
      <c r="Z1136" s="15"/>
      <c r="AB1136" s="27"/>
      <c r="AC1136" s="27"/>
      <c r="AD1136" s="15"/>
      <c r="AE1136" s="15"/>
      <c r="AF1136" s="85"/>
      <c r="AG1136" s="55"/>
      <c r="AH1136" s="55"/>
      <c r="AI1136" s="86"/>
      <c r="AJ1136" s="86"/>
    </row>
    <row r="1137">
      <c r="A1137" s="1"/>
      <c r="C1137" s="84"/>
      <c r="D1137" s="85"/>
      <c r="E1137" s="55"/>
      <c r="G1137" s="85"/>
      <c r="H1137" s="43"/>
      <c r="L1137" s="15"/>
      <c r="M1137" s="55"/>
      <c r="O1137" s="15"/>
      <c r="Q1137" s="86"/>
      <c r="S1137" s="55"/>
      <c r="U1137" s="55"/>
      <c r="W1137" s="43"/>
      <c r="Z1137" s="15"/>
      <c r="AB1137" s="27"/>
      <c r="AC1137" s="27"/>
      <c r="AD1137" s="15"/>
      <c r="AE1137" s="15"/>
      <c r="AF1137" s="85"/>
      <c r="AG1137" s="55"/>
      <c r="AH1137" s="55"/>
      <c r="AI1137" s="86"/>
      <c r="AJ1137" s="86"/>
    </row>
    <row r="1138">
      <c r="A1138" s="1"/>
      <c r="C1138" s="84"/>
      <c r="D1138" s="85"/>
      <c r="E1138" s="55"/>
      <c r="G1138" s="85"/>
      <c r="H1138" s="43"/>
      <c r="L1138" s="15"/>
      <c r="M1138" s="55"/>
      <c r="O1138" s="15"/>
      <c r="Q1138" s="86"/>
      <c r="S1138" s="55"/>
      <c r="U1138" s="55"/>
      <c r="W1138" s="43"/>
      <c r="Z1138" s="15"/>
      <c r="AB1138" s="27"/>
      <c r="AC1138" s="27"/>
      <c r="AD1138" s="15"/>
      <c r="AE1138" s="15"/>
      <c r="AF1138" s="85"/>
      <c r="AG1138" s="55"/>
      <c r="AH1138" s="55"/>
      <c r="AI1138" s="86"/>
      <c r="AJ1138" s="86"/>
    </row>
    <row r="1139">
      <c r="A1139" s="1"/>
      <c r="C1139" s="84"/>
      <c r="D1139" s="85"/>
      <c r="E1139" s="55"/>
      <c r="G1139" s="85"/>
      <c r="H1139" s="43"/>
      <c r="L1139" s="15"/>
      <c r="M1139" s="55"/>
      <c r="O1139" s="15"/>
      <c r="Q1139" s="86"/>
      <c r="S1139" s="55"/>
      <c r="U1139" s="55"/>
      <c r="W1139" s="43"/>
      <c r="Z1139" s="15"/>
      <c r="AB1139" s="27"/>
      <c r="AC1139" s="27"/>
      <c r="AD1139" s="15"/>
      <c r="AE1139" s="15"/>
      <c r="AF1139" s="85"/>
      <c r="AG1139" s="55"/>
      <c r="AH1139" s="55"/>
      <c r="AI1139" s="86"/>
      <c r="AJ1139" s="86"/>
    </row>
    <row r="1140">
      <c r="A1140" s="1"/>
      <c r="C1140" s="84"/>
      <c r="D1140" s="85"/>
      <c r="E1140" s="55"/>
      <c r="G1140" s="85"/>
      <c r="H1140" s="43"/>
      <c r="L1140" s="15"/>
      <c r="M1140" s="55"/>
      <c r="O1140" s="15"/>
      <c r="Q1140" s="86"/>
      <c r="S1140" s="55"/>
      <c r="U1140" s="55"/>
      <c r="W1140" s="43"/>
      <c r="Z1140" s="15"/>
      <c r="AB1140" s="27"/>
      <c r="AC1140" s="27"/>
      <c r="AD1140" s="15"/>
      <c r="AE1140" s="15"/>
      <c r="AF1140" s="85"/>
      <c r="AG1140" s="55"/>
      <c r="AH1140" s="55"/>
      <c r="AI1140" s="86"/>
      <c r="AJ1140" s="86"/>
    </row>
    <row r="1141">
      <c r="A1141" s="1"/>
      <c r="C1141" s="84"/>
      <c r="D1141" s="85"/>
      <c r="E1141" s="55"/>
      <c r="G1141" s="85"/>
      <c r="H1141" s="43"/>
      <c r="L1141" s="15"/>
      <c r="M1141" s="55"/>
      <c r="O1141" s="15"/>
      <c r="Q1141" s="86"/>
      <c r="S1141" s="55"/>
      <c r="U1141" s="55"/>
      <c r="W1141" s="43"/>
      <c r="Z1141" s="15"/>
      <c r="AB1141" s="27"/>
      <c r="AC1141" s="27"/>
      <c r="AD1141" s="15"/>
      <c r="AE1141" s="15"/>
      <c r="AF1141" s="85"/>
      <c r="AG1141" s="55"/>
      <c r="AH1141" s="55"/>
      <c r="AI1141" s="86"/>
      <c r="AJ1141" s="86"/>
    </row>
    <row r="1142">
      <c r="A1142" s="1"/>
      <c r="C1142" s="84"/>
      <c r="D1142" s="85"/>
      <c r="E1142" s="55"/>
      <c r="G1142" s="85"/>
      <c r="H1142" s="43"/>
      <c r="L1142" s="15"/>
      <c r="M1142" s="55"/>
      <c r="O1142" s="15"/>
      <c r="Q1142" s="86"/>
      <c r="S1142" s="55"/>
      <c r="U1142" s="55"/>
      <c r="W1142" s="43"/>
      <c r="Z1142" s="15"/>
      <c r="AB1142" s="27"/>
      <c r="AC1142" s="27"/>
      <c r="AD1142" s="15"/>
      <c r="AE1142" s="15"/>
      <c r="AF1142" s="85"/>
      <c r="AG1142" s="55"/>
      <c r="AH1142" s="55"/>
      <c r="AI1142" s="86"/>
      <c r="AJ1142" s="86"/>
    </row>
    <row r="1143">
      <c r="A1143" s="1"/>
      <c r="C1143" s="84"/>
      <c r="D1143" s="85"/>
      <c r="E1143" s="55"/>
      <c r="G1143" s="85"/>
      <c r="H1143" s="43"/>
      <c r="L1143" s="15"/>
      <c r="M1143" s="55"/>
      <c r="O1143" s="15"/>
      <c r="Q1143" s="86"/>
      <c r="S1143" s="55"/>
      <c r="U1143" s="55"/>
      <c r="W1143" s="43"/>
      <c r="Z1143" s="15"/>
      <c r="AB1143" s="27"/>
      <c r="AC1143" s="27"/>
      <c r="AD1143" s="15"/>
      <c r="AE1143" s="15"/>
      <c r="AF1143" s="85"/>
      <c r="AG1143" s="55"/>
      <c r="AH1143" s="55"/>
      <c r="AI1143" s="86"/>
      <c r="AJ1143" s="86"/>
    </row>
    <row r="1144">
      <c r="A1144" s="1"/>
      <c r="C1144" s="84"/>
      <c r="D1144" s="85"/>
      <c r="E1144" s="55"/>
      <c r="G1144" s="85"/>
      <c r="H1144" s="43"/>
      <c r="L1144" s="15"/>
      <c r="M1144" s="55"/>
      <c r="O1144" s="15"/>
      <c r="Q1144" s="86"/>
      <c r="S1144" s="55"/>
      <c r="U1144" s="55"/>
      <c r="W1144" s="43"/>
      <c r="Z1144" s="15"/>
      <c r="AB1144" s="27"/>
      <c r="AC1144" s="27"/>
      <c r="AD1144" s="15"/>
      <c r="AE1144" s="15"/>
      <c r="AF1144" s="85"/>
      <c r="AG1144" s="55"/>
      <c r="AH1144" s="55"/>
      <c r="AI1144" s="86"/>
      <c r="AJ1144" s="86"/>
    </row>
    <row r="1145">
      <c r="A1145" s="1"/>
      <c r="C1145" s="84"/>
      <c r="D1145" s="85"/>
      <c r="E1145" s="55"/>
      <c r="G1145" s="85"/>
      <c r="H1145" s="43"/>
      <c r="L1145" s="15"/>
      <c r="M1145" s="55"/>
      <c r="O1145" s="15"/>
      <c r="Q1145" s="86"/>
      <c r="S1145" s="55"/>
      <c r="U1145" s="55"/>
      <c r="W1145" s="43"/>
      <c r="Z1145" s="15"/>
      <c r="AB1145" s="27"/>
      <c r="AC1145" s="27"/>
      <c r="AD1145" s="15"/>
      <c r="AE1145" s="15"/>
      <c r="AF1145" s="85"/>
      <c r="AG1145" s="55"/>
      <c r="AH1145" s="55"/>
      <c r="AI1145" s="86"/>
      <c r="AJ1145" s="86"/>
    </row>
    <row r="1146">
      <c r="A1146" s="1"/>
      <c r="C1146" s="84"/>
      <c r="D1146" s="85"/>
      <c r="E1146" s="55"/>
      <c r="G1146" s="85"/>
      <c r="H1146" s="43"/>
      <c r="L1146" s="15"/>
      <c r="M1146" s="55"/>
      <c r="O1146" s="15"/>
      <c r="Q1146" s="86"/>
      <c r="S1146" s="55"/>
      <c r="U1146" s="55"/>
      <c r="W1146" s="43"/>
      <c r="Z1146" s="15"/>
      <c r="AB1146" s="27"/>
      <c r="AC1146" s="27"/>
      <c r="AD1146" s="15"/>
      <c r="AE1146" s="15"/>
      <c r="AF1146" s="85"/>
      <c r="AG1146" s="55"/>
      <c r="AH1146" s="55"/>
      <c r="AI1146" s="86"/>
      <c r="AJ1146" s="86"/>
    </row>
    <row r="1147">
      <c r="A1147" s="1"/>
      <c r="C1147" s="84"/>
      <c r="D1147" s="85"/>
      <c r="E1147" s="55"/>
      <c r="G1147" s="85"/>
      <c r="H1147" s="43"/>
      <c r="L1147" s="15"/>
      <c r="M1147" s="55"/>
      <c r="O1147" s="15"/>
      <c r="Q1147" s="86"/>
      <c r="S1147" s="55"/>
      <c r="U1147" s="55"/>
      <c r="W1147" s="43"/>
      <c r="Z1147" s="15"/>
      <c r="AB1147" s="27"/>
      <c r="AC1147" s="27"/>
      <c r="AD1147" s="15"/>
      <c r="AE1147" s="15"/>
      <c r="AF1147" s="85"/>
      <c r="AG1147" s="55"/>
      <c r="AH1147" s="55"/>
      <c r="AI1147" s="86"/>
      <c r="AJ1147" s="86"/>
    </row>
    <row r="1148">
      <c r="A1148" s="1"/>
      <c r="C1148" s="84"/>
      <c r="D1148" s="85"/>
      <c r="E1148" s="55"/>
      <c r="G1148" s="85"/>
      <c r="H1148" s="43"/>
      <c r="L1148" s="15"/>
      <c r="M1148" s="55"/>
      <c r="O1148" s="15"/>
      <c r="Q1148" s="86"/>
      <c r="S1148" s="55"/>
      <c r="U1148" s="55"/>
      <c r="W1148" s="43"/>
      <c r="Z1148" s="15"/>
      <c r="AB1148" s="27"/>
      <c r="AC1148" s="27"/>
      <c r="AD1148" s="15"/>
      <c r="AE1148" s="15"/>
      <c r="AF1148" s="85"/>
      <c r="AG1148" s="55"/>
      <c r="AH1148" s="55"/>
      <c r="AI1148" s="86"/>
      <c r="AJ1148" s="86"/>
    </row>
    <row r="1149">
      <c r="A1149" s="1"/>
      <c r="C1149" s="84"/>
      <c r="D1149" s="85"/>
      <c r="E1149" s="55"/>
      <c r="G1149" s="85"/>
      <c r="H1149" s="43"/>
      <c r="L1149" s="15"/>
      <c r="M1149" s="55"/>
      <c r="O1149" s="15"/>
      <c r="Q1149" s="86"/>
      <c r="S1149" s="55"/>
      <c r="U1149" s="55"/>
      <c r="W1149" s="43"/>
      <c r="Z1149" s="15"/>
      <c r="AB1149" s="27"/>
      <c r="AC1149" s="27"/>
      <c r="AD1149" s="15"/>
      <c r="AE1149" s="15"/>
      <c r="AF1149" s="85"/>
      <c r="AG1149" s="55"/>
      <c r="AH1149" s="55"/>
      <c r="AI1149" s="86"/>
      <c r="AJ1149" s="86"/>
    </row>
    <row r="1150">
      <c r="A1150" s="1"/>
      <c r="C1150" s="84"/>
      <c r="D1150" s="85"/>
      <c r="E1150" s="55"/>
      <c r="G1150" s="85"/>
      <c r="H1150" s="43"/>
      <c r="L1150" s="15"/>
      <c r="M1150" s="55"/>
      <c r="O1150" s="15"/>
      <c r="Q1150" s="86"/>
      <c r="S1150" s="55"/>
      <c r="U1150" s="55"/>
      <c r="W1150" s="43"/>
      <c r="Z1150" s="15"/>
      <c r="AB1150" s="27"/>
      <c r="AC1150" s="27"/>
      <c r="AD1150" s="15"/>
      <c r="AE1150" s="15"/>
      <c r="AF1150" s="85"/>
      <c r="AG1150" s="55"/>
      <c r="AH1150" s="55"/>
      <c r="AI1150" s="86"/>
      <c r="AJ1150" s="86"/>
    </row>
    <row r="1151">
      <c r="A1151" s="1"/>
      <c r="C1151" s="84"/>
      <c r="D1151" s="85"/>
      <c r="E1151" s="55"/>
      <c r="G1151" s="85"/>
      <c r="H1151" s="43"/>
      <c r="L1151" s="15"/>
      <c r="M1151" s="55"/>
      <c r="O1151" s="15"/>
      <c r="Q1151" s="86"/>
      <c r="S1151" s="55"/>
      <c r="U1151" s="55"/>
      <c r="W1151" s="43"/>
      <c r="Z1151" s="15"/>
      <c r="AB1151" s="27"/>
      <c r="AC1151" s="27"/>
      <c r="AD1151" s="15"/>
      <c r="AE1151" s="15"/>
      <c r="AF1151" s="85"/>
      <c r="AG1151" s="55"/>
      <c r="AH1151" s="55"/>
      <c r="AI1151" s="86"/>
      <c r="AJ1151" s="86"/>
    </row>
    <row r="1152">
      <c r="A1152" s="1"/>
      <c r="C1152" s="84"/>
      <c r="D1152" s="85"/>
      <c r="E1152" s="55"/>
      <c r="G1152" s="85"/>
      <c r="H1152" s="43"/>
      <c r="L1152" s="15"/>
      <c r="M1152" s="55"/>
      <c r="O1152" s="15"/>
      <c r="Q1152" s="86"/>
      <c r="S1152" s="55"/>
      <c r="U1152" s="55"/>
      <c r="W1152" s="43"/>
      <c r="Z1152" s="15"/>
      <c r="AB1152" s="27"/>
      <c r="AC1152" s="27"/>
      <c r="AD1152" s="15"/>
      <c r="AE1152" s="15"/>
      <c r="AF1152" s="85"/>
      <c r="AG1152" s="55"/>
      <c r="AH1152" s="55"/>
      <c r="AI1152" s="86"/>
      <c r="AJ1152" s="86"/>
    </row>
    <row r="1153">
      <c r="A1153" s="1"/>
      <c r="C1153" s="84"/>
      <c r="D1153" s="85"/>
      <c r="E1153" s="55"/>
      <c r="G1153" s="85"/>
      <c r="H1153" s="43"/>
      <c r="L1153" s="15"/>
      <c r="M1153" s="55"/>
      <c r="O1153" s="15"/>
      <c r="Q1153" s="86"/>
      <c r="S1153" s="55"/>
      <c r="U1153" s="55"/>
      <c r="W1153" s="43"/>
      <c r="Z1153" s="15"/>
      <c r="AB1153" s="27"/>
      <c r="AC1153" s="27"/>
      <c r="AD1153" s="15"/>
      <c r="AE1153" s="15"/>
      <c r="AF1153" s="85"/>
      <c r="AG1153" s="55"/>
      <c r="AH1153" s="55"/>
      <c r="AI1153" s="86"/>
      <c r="AJ1153" s="86"/>
    </row>
    <row r="1154">
      <c r="A1154" s="1"/>
      <c r="C1154" s="84"/>
      <c r="D1154" s="85"/>
      <c r="E1154" s="55"/>
      <c r="G1154" s="85"/>
      <c r="H1154" s="43"/>
      <c r="L1154" s="15"/>
      <c r="M1154" s="55"/>
      <c r="O1154" s="15"/>
      <c r="Q1154" s="86"/>
      <c r="S1154" s="55"/>
      <c r="U1154" s="55"/>
      <c r="W1154" s="43"/>
      <c r="Z1154" s="15"/>
      <c r="AB1154" s="27"/>
      <c r="AC1154" s="27"/>
      <c r="AD1154" s="15"/>
      <c r="AE1154" s="15"/>
      <c r="AF1154" s="85"/>
      <c r="AG1154" s="55"/>
      <c r="AH1154" s="55"/>
      <c r="AI1154" s="86"/>
      <c r="AJ1154" s="86"/>
    </row>
    <row r="1155">
      <c r="A1155" s="1"/>
      <c r="C1155" s="84"/>
      <c r="D1155" s="85"/>
      <c r="E1155" s="55"/>
      <c r="G1155" s="85"/>
      <c r="H1155" s="43"/>
      <c r="L1155" s="15"/>
      <c r="M1155" s="55"/>
      <c r="O1155" s="15"/>
      <c r="Q1155" s="86"/>
      <c r="S1155" s="55"/>
      <c r="U1155" s="55"/>
      <c r="W1155" s="43"/>
      <c r="Z1155" s="15"/>
      <c r="AB1155" s="27"/>
      <c r="AC1155" s="27"/>
      <c r="AD1155" s="15"/>
      <c r="AE1155" s="15"/>
      <c r="AF1155" s="85"/>
      <c r="AG1155" s="55"/>
      <c r="AH1155" s="55"/>
      <c r="AI1155" s="86"/>
      <c r="AJ1155" s="86"/>
    </row>
    <row r="1156">
      <c r="A1156" s="1"/>
      <c r="C1156" s="84"/>
      <c r="D1156" s="85"/>
      <c r="E1156" s="55"/>
      <c r="G1156" s="85"/>
      <c r="H1156" s="43"/>
      <c r="L1156" s="15"/>
      <c r="M1156" s="55"/>
      <c r="O1156" s="15"/>
      <c r="Q1156" s="86"/>
      <c r="S1156" s="55"/>
      <c r="U1156" s="55"/>
      <c r="W1156" s="43"/>
      <c r="Z1156" s="15"/>
      <c r="AB1156" s="27"/>
      <c r="AC1156" s="27"/>
      <c r="AD1156" s="15"/>
      <c r="AE1156" s="15"/>
      <c r="AF1156" s="85"/>
      <c r="AG1156" s="55"/>
      <c r="AH1156" s="55"/>
      <c r="AI1156" s="86"/>
      <c r="AJ1156" s="86"/>
    </row>
    <row r="1157">
      <c r="A1157" s="1"/>
      <c r="C1157" s="84"/>
      <c r="D1157" s="85"/>
      <c r="E1157" s="55"/>
      <c r="G1157" s="85"/>
      <c r="H1157" s="43"/>
      <c r="L1157" s="15"/>
      <c r="M1157" s="55"/>
      <c r="O1157" s="15"/>
      <c r="Q1157" s="86"/>
      <c r="S1157" s="55"/>
      <c r="U1157" s="55"/>
      <c r="W1157" s="43"/>
      <c r="Z1157" s="15"/>
      <c r="AB1157" s="27"/>
      <c r="AC1157" s="27"/>
      <c r="AD1157" s="15"/>
      <c r="AE1157" s="15"/>
      <c r="AF1157" s="85"/>
      <c r="AG1157" s="55"/>
      <c r="AH1157" s="55"/>
      <c r="AI1157" s="86"/>
      <c r="AJ1157" s="86"/>
    </row>
    <row r="1158">
      <c r="A1158" s="1"/>
      <c r="C1158" s="84"/>
      <c r="D1158" s="85"/>
      <c r="E1158" s="55"/>
      <c r="G1158" s="85"/>
      <c r="H1158" s="43"/>
      <c r="L1158" s="15"/>
      <c r="M1158" s="55"/>
      <c r="O1158" s="15"/>
      <c r="Q1158" s="86"/>
      <c r="S1158" s="55"/>
      <c r="U1158" s="55"/>
      <c r="W1158" s="43"/>
      <c r="Z1158" s="15"/>
      <c r="AB1158" s="27"/>
      <c r="AC1158" s="27"/>
      <c r="AD1158" s="15"/>
      <c r="AE1158" s="15"/>
      <c r="AF1158" s="85"/>
      <c r="AG1158" s="55"/>
      <c r="AH1158" s="55"/>
      <c r="AI1158" s="86"/>
      <c r="AJ1158" s="86"/>
    </row>
    <row r="1159">
      <c r="A1159" s="1"/>
      <c r="C1159" s="84"/>
      <c r="D1159" s="85"/>
      <c r="E1159" s="55"/>
      <c r="G1159" s="85"/>
      <c r="H1159" s="43"/>
      <c r="L1159" s="15"/>
      <c r="M1159" s="55"/>
      <c r="O1159" s="15"/>
      <c r="Q1159" s="86"/>
      <c r="S1159" s="55"/>
      <c r="U1159" s="55"/>
      <c r="W1159" s="43"/>
      <c r="Z1159" s="15"/>
      <c r="AB1159" s="27"/>
      <c r="AC1159" s="27"/>
      <c r="AD1159" s="15"/>
      <c r="AE1159" s="15"/>
      <c r="AF1159" s="85"/>
      <c r="AG1159" s="55"/>
      <c r="AH1159" s="55"/>
      <c r="AI1159" s="86"/>
      <c r="AJ1159" s="86"/>
    </row>
    <row r="1160">
      <c r="A1160" s="1"/>
      <c r="C1160" s="84"/>
      <c r="D1160" s="85"/>
      <c r="E1160" s="55"/>
      <c r="G1160" s="85"/>
      <c r="H1160" s="43"/>
      <c r="L1160" s="15"/>
      <c r="M1160" s="55"/>
      <c r="O1160" s="15"/>
      <c r="Q1160" s="86"/>
      <c r="S1160" s="55"/>
      <c r="U1160" s="55"/>
      <c r="W1160" s="43"/>
      <c r="Z1160" s="15"/>
      <c r="AB1160" s="27"/>
      <c r="AC1160" s="27"/>
      <c r="AD1160" s="15"/>
      <c r="AE1160" s="15"/>
      <c r="AF1160" s="85"/>
      <c r="AG1160" s="55"/>
      <c r="AH1160" s="55"/>
      <c r="AI1160" s="86"/>
      <c r="AJ1160" s="86"/>
    </row>
    <row r="1161">
      <c r="A1161" s="1"/>
      <c r="C1161" s="84"/>
      <c r="D1161" s="85"/>
      <c r="E1161" s="55"/>
      <c r="G1161" s="85"/>
      <c r="H1161" s="43"/>
      <c r="L1161" s="15"/>
      <c r="M1161" s="55"/>
      <c r="O1161" s="15"/>
      <c r="Q1161" s="86"/>
      <c r="S1161" s="55"/>
      <c r="U1161" s="55"/>
      <c r="W1161" s="43"/>
      <c r="Z1161" s="15"/>
      <c r="AB1161" s="27"/>
      <c r="AC1161" s="27"/>
      <c r="AD1161" s="15"/>
      <c r="AE1161" s="15"/>
      <c r="AF1161" s="85"/>
      <c r="AG1161" s="55"/>
      <c r="AH1161" s="55"/>
      <c r="AI1161" s="86"/>
      <c r="AJ1161" s="86"/>
    </row>
    <row r="1162">
      <c r="A1162" s="1"/>
      <c r="C1162" s="84"/>
      <c r="D1162" s="85"/>
      <c r="E1162" s="55"/>
      <c r="G1162" s="85"/>
      <c r="H1162" s="43"/>
      <c r="L1162" s="15"/>
      <c r="M1162" s="55"/>
      <c r="O1162" s="15"/>
      <c r="Q1162" s="86"/>
      <c r="S1162" s="55"/>
      <c r="U1162" s="55"/>
      <c r="W1162" s="43"/>
      <c r="Z1162" s="15"/>
      <c r="AB1162" s="27"/>
      <c r="AC1162" s="27"/>
      <c r="AD1162" s="15"/>
      <c r="AE1162" s="15"/>
      <c r="AF1162" s="85"/>
      <c r="AG1162" s="55"/>
      <c r="AH1162" s="55"/>
      <c r="AI1162" s="86"/>
      <c r="AJ1162" s="86"/>
    </row>
    <row r="1163">
      <c r="A1163" s="1"/>
      <c r="C1163" s="84"/>
      <c r="D1163" s="85"/>
      <c r="E1163" s="55"/>
      <c r="G1163" s="85"/>
      <c r="H1163" s="43"/>
      <c r="L1163" s="15"/>
      <c r="M1163" s="55"/>
      <c r="O1163" s="15"/>
      <c r="Q1163" s="86"/>
      <c r="S1163" s="55"/>
      <c r="U1163" s="55"/>
      <c r="W1163" s="43"/>
      <c r="Z1163" s="15"/>
      <c r="AB1163" s="27"/>
      <c r="AC1163" s="27"/>
      <c r="AD1163" s="15"/>
      <c r="AE1163" s="15"/>
      <c r="AF1163" s="85"/>
      <c r="AG1163" s="55"/>
      <c r="AH1163" s="55"/>
      <c r="AI1163" s="86"/>
      <c r="AJ1163" s="86"/>
    </row>
    <row r="1164">
      <c r="A1164" s="1"/>
      <c r="C1164" s="84"/>
      <c r="D1164" s="85"/>
      <c r="E1164" s="55"/>
      <c r="G1164" s="85"/>
      <c r="H1164" s="43"/>
      <c r="L1164" s="15"/>
      <c r="M1164" s="55"/>
      <c r="O1164" s="15"/>
      <c r="Q1164" s="86"/>
      <c r="S1164" s="55"/>
      <c r="U1164" s="55"/>
      <c r="W1164" s="43"/>
      <c r="Z1164" s="15"/>
      <c r="AB1164" s="27"/>
      <c r="AC1164" s="27"/>
      <c r="AD1164" s="15"/>
      <c r="AE1164" s="15"/>
      <c r="AF1164" s="85"/>
      <c r="AG1164" s="55"/>
      <c r="AH1164" s="55"/>
      <c r="AI1164" s="86"/>
      <c r="AJ1164" s="86"/>
    </row>
    <row r="1165">
      <c r="A1165" s="1"/>
      <c r="C1165" s="84"/>
      <c r="D1165" s="85"/>
      <c r="E1165" s="55"/>
      <c r="G1165" s="85"/>
      <c r="H1165" s="43"/>
      <c r="L1165" s="15"/>
      <c r="M1165" s="55"/>
      <c r="O1165" s="15"/>
      <c r="Q1165" s="86"/>
      <c r="S1165" s="55"/>
      <c r="U1165" s="55"/>
      <c r="W1165" s="43"/>
      <c r="Z1165" s="15"/>
      <c r="AB1165" s="27"/>
      <c r="AC1165" s="27"/>
      <c r="AD1165" s="15"/>
      <c r="AE1165" s="15"/>
      <c r="AF1165" s="85"/>
      <c r="AG1165" s="55"/>
      <c r="AH1165" s="55"/>
      <c r="AI1165" s="86"/>
      <c r="AJ1165" s="86"/>
    </row>
    <row r="1166">
      <c r="A1166" s="1"/>
      <c r="C1166" s="84"/>
      <c r="D1166" s="85"/>
      <c r="E1166" s="55"/>
      <c r="G1166" s="85"/>
      <c r="H1166" s="43"/>
      <c r="L1166" s="15"/>
      <c r="M1166" s="55"/>
      <c r="O1166" s="15"/>
      <c r="Q1166" s="86"/>
      <c r="S1166" s="55"/>
      <c r="U1166" s="55"/>
      <c r="W1166" s="43"/>
      <c r="Z1166" s="15"/>
      <c r="AB1166" s="27"/>
      <c r="AC1166" s="27"/>
      <c r="AD1166" s="15"/>
      <c r="AE1166" s="15"/>
      <c r="AF1166" s="85"/>
      <c r="AG1166" s="55"/>
      <c r="AH1166" s="55"/>
      <c r="AI1166" s="86"/>
      <c r="AJ1166" s="86"/>
    </row>
    <row r="1167">
      <c r="A1167" s="1"/>
      <c r="C1167" s="84"/>
      <c r="D1167" s="85"/>
      <c r="E1167" s="55"/>
      <c r="G1167" s="85"/>
      <c r="H1167" s="43"/>
      <c r="L1167" s="15"/>
      <c r="M1167" s="55"/>
      <c r="O1167" s="15"/>
      <c r="Q1167" s="86"/>
      <c r="S1167" s="55"/>
      <c r="U1167" s="55"/>
      <c r="W1167" s="43"/>
      <c r="Z1167" s="15"/>
      <c r="AB1167" s="27"/>
      <c r="AC1167" s="27"/>
      <c r="AD1167" s="15"/>
      <c r="AE1167" s="15"/>
      <c r="AF1167" s="85"/>
      <c r="AG1167" s="55"/>
      <c r="AH1167" s="55"/>
      <c r="AI1167" s="86"/>
      <c r="AJ1167" s="86"/>
    </row>
    <row r="1168">
      <c r="A1168" s="1"/>
      <c r="C1168" s="84"/>
      <c r="D1168" s="85"/>
      <c r="E1168" s="55"/>
      <c r="G1168" s="85"/>
      <c r="H1168" s="43"/>
      <c r="L1168" s="15"/>
      <c r="M1168" s="55"/>
      <c r="O1168" s="15"/>
      <c r="Q1168" s="86"/>
      <c r="S1168" s="55"/>
      <c r="U1168" s="55"/>
      <c r="W1168" s="43"/>
      <c r="Z1168" s="15"/>
      <c r="AB1168" s="27"/>
      <c r="AC1168" s="27"/>
      <c r="AD1168" s="15"/>
      <c r="AE1168" s="15"/>
      <c r="AF1168" s="85"/>
      <c r="AG1168" s="55"/>
      <c r="AH1168" s="55"/>
      <c r="AI1168" s="86"/>
      <c r="AJ1168" s="86"/>
    </row>
    <row r="1169">
      <c r="A1169" s="1"/>
      <c r="C1169" s="84"/>
      <c r="D1169" s="85"/>
      <c r="E1169" s="55"/>
      <c r="G1169" s="85"/>
      <c r="H1169" s="43"/>
      <c r="L1169" s="15"/>
      <c r="M1169" s="55"/>
      <c r="O1169" s="15"/>
      <c r="Q1169" s="86"/>
      <c r="S1169" s="55"/>
      <c r="U1169" s="55"/>
      <c r="W1169" s="43"/>
      <c r="Z1169" s="15"/>
      <c r="AB1169" s="27"/>
      <c r="AC1169" s="27"/>
      <c r="AD1169" s="15"/>
      <c r="AE1169" s="15"/>
      <c r="AF1169" s="85"/>
      <c r="AG1169" s="55"/>
      <c r="AH1169" s="55"/>
      <c r="AI1169" s="86"/>
      <c r="AJ1169" s="86"/>
    </row>
    <row r="1170">
      <c r="A1170" s="1"/>
      <c r="C1170" s="84"/>
      <c r="D1170" s="85"/>
      <c r="E1170" s="55"/>
      <c r="G1170" s="85"/>
      <c r="H1170" s="43"/>
      <c r="L1170" s="15"/>
      <c r="M1170" s="55"/>
      <c r="O1170" s="15"/>
      <c r="Q1170" s="86"/>
      <c r="S1170" s="55"/>
      <c r="U1170" s="55"/>
      <c r="W1170" s="43"/>
      <c r="Z1170" s="15"/>
      <c r="AB1170" s="27"/>
      <c r="AC1170" s="27"/>
      <c r="AD1170" s="15"/>
      <c r="AE1170" s="15"/>
      <c r="AF1170" s="85"/>
      <c r="AG1170" s="55"/>
      <c r="AH1170" s="55"/>
      <c r="AI1170" s="86"/>
      <c r="AJ1170" s="86"/>
    </row>
    <row r="1171">
      <c r="A1171" s="1"/>
      <c r="C1171" s="84"/>
      <c r="D1171" s="85"/>
      <c r="E1171" s="55"/>
      <c r="G1171" s="85"/>
      <c r="H1171" s="43"/>
      <c r="L1171" s="15"/>
      <c r="M1171" s="55"/>
      <c r="O1171" s="15"/>
      <c r="Q1171" s="86"/>
      <c r="S1171" s="55"/>
      <c r="U1171" s="55"/>
      <c r="W1171" s="43"/>
      <c r="Z1171" s="15"/>
      <c r="AB1171" s="27"/>
      <c r="AC1171" s="27"/>
      <c r="AD1171" s="15"/>
      <c r="AE1171" s="15"/>
      <c r="AF1171" s="85"/>
      <c r="AG1171" s="55"/>
      <c r="AH1171" s="55"/>
      <c r="AI1171" s="86"/>
      <c r="AJ1171" s="86"/>
    </row>
    <row r="1172">
      <c r="A1172" s="1"/>
      <c r="C1172" s="84"/>
      <c r="D1172" s="85"/>
      <c r="E1172" s="55"/>
      <c r="G1172" s="85"/>
      <c r="H1172" s="43"/>
      <c r="L1172" s="15"/>
      <c r="M1172" s="55"/>
      <c r="O1172" s="15"/>
      <c r="Q1172" s="86"/>
      <c r="S1172" s="55"/>
      <c r="U1172" s="55"/>
      <c r="W1172" s="43"/>
      <c r="Z1172" s="15"/>
      <c r="AB1172" s="27"/>
      <c r="AC1172" s="27"/>
      <c r="AD1172" s="15"/>
      <c r="AE1172" s="15"/>
      <c r="AF1172" s="85"/>
      <c r="AG1172" s="55"/>
      <c r="AH1172" s="55"/>
      <c r="AI1172" s="86"/>
      <c r="AJ1172" s="86"/>
    </row>
    <row r="1173">
      <c r="A1173" s="1"/>
      <c r="C1173" s="84"/>
      <c r="D1173" s="85"/>
      <c r="E1173" s="55"/>
      <c r="G1173" s="85"/>
      <c r="H1173" s="43"/>
      <c r="L1173" s="15"/>
      <c r="M1173" s="55"/>
      <c r="O1173" s="15"/>
      <c r="Q1173" s="86"/>
      <c r="S1173" s="55"/>
      <c r="U1173" s="55"/>
      <c r="W1173" s="43"/>
      <c r="Z1173" s="15"/>
      <c r="AB1173" s="27"/>
      <c r="AC1173" s="27"/>
      <c r="AD1173" s="15"/>
      <c r="AE1173" s="15"/>
      <c r="AF1173" s="85"/>
      <c r="AG1173" s="55"/>
      <c r="AH1173" s="55"/>
      <c r="AI1173" s="86"/>
      <c r="AJ1173" s="86"/>
    </row>
    <row r="1174">
      <c r="A1174" s="1"/>
      <c r="C1174" s="84"/>
      <c r="D1174" s="85"/>
      <c r="E1174" s="55"/>
      <c r="G1174" s="85"/>
      <c r="H1174" s="43"/>
      <c r="L1174" s="15"/>
      <c r="M1174" s="55"/>
      <c r="O1174" s="15"/>
      <c r="Q1174" s="86"/>
      <c r="S1174" s="55"/>
      <c r="U1174" s="55"/>
      <c r="W1174" s="43"/>
      <c r="Z1174" s="15"/>
      <c r="AB1174" s="27"/>
      <c r="AC1174" s="27"/>
      <c r="AD1174" s="15"/>
      <c r="AE1174" s="15"/>
      <c r="AF1174" s="85"/>
      <c r="AG1174" s="55"/>
      <c r="AH1174" s="55"/>
      <c r="AI1174" s="86"/>
      <c r="AJ1174" s="86"/>
    </row>
    <row r="1175">
      <c r="A1175" s="1"/>
      <c r="C1175" s="84"/>
      <c r="D1175" s="85"/>
      <c r="E1175" s="55"/>
      <c r="G1175" s="85"/>
      <c r="H1175" s="43"/>
      <c r="L1175" s="15"/>
      <c r="M1175" s="55"/>
      <c r="O1175" s="15"/>
      <c r="Q1175" s="86"/>
      <c r="S1175" s="55"/>
      <c r="U1175" s="55"/>
      <c r="W1175" s="43"/>
      <c r="Z1175" s="15"/>
      <c r="AB1175" s="27"/>
      <c r="AC1175" s="27"/>
      <c r="AD1175" s="15"/>
      <c r="AE1175" s="15"/>
      <c r="AF1175" s="85"/>
      <c r="AG1175" s="55"/>
      <c r="AH1175" s="55"/>
      <c r="AI1175" s="86"/>
      <c r="AJ1175" s="86"/>
    </row>
    <row r="1176">
      <c r="A1176" s="1"/>
      <c r="C1176" s="84"/>
      <c r="D1176" s="85"/>
      <c r="E1176" s="55"/>
      <c r="G1176" s="85"/>
      <c r="H1176" s="43"/>
      <c r="L1176" s="15"/>
      <c r="M1176" s="55"/>
      <c r="O1176" s="15"/>
      <c r="Q1176" s="86"/>
      <c r="S1176" s="55"/>
      <c r="U1176" s="55"/>
      <c r="W1176" s="43"/>
      <c r="Z1176" s="15"/>
      <c r="AB1176" s="27"/>
      <c r="AC1176" s="27"/>
      <c r="AD1176" s="15"/>
      <c r="AE1176" s="15"/>
      <c r="AF1176" s="85"/>
      <c r="AG1176" s="55"/>
      <c r="AH1176" s="55"/>
      <c r="AI1176" s="86"/>
      <c r="AJ1176" s="86"/>
    </row>
    <row r="1177">
      <c r="A1177" s="1"/>
      <c r="C1177" s="84"/>
      <c r="D1177" s="85"/>
      <c r="E1177" s="55"/>
      <c r="G1177" s="85"/>
      <c r="H1177" s="43"/>
      <c r="L1177" s="15"/>
      <c r="M1177" s="55"/>
      <c r="O1177" s="15"/>
      <c r="Q1177" s="86"/>
      <c r="S1177" s="55"/>
      <c r="U1177" s="55"/>
      <c r="W1177" s="43"/>
      <c r="Z1177" s="15"/>
      <c r="AB1177" s="27"/>
      <c r="AC1177" s="27"/>
      <c r="AD1177" s="15"/>
      <c r="AE1177" s="15"/>
      <c r="AF1177" s="85"/>
      <c r="AG1177" s="55"/>
      <c r="AH1177" s="55"/>
      <c r="AI1177" s="86"/>
      <c r="AJ1177" s="86"/>
    </row>
    <row r="1178">
      <c r="A1178" s="1"/>
      <c r="C1178" s="84"/>
      <c r="D1178" s="85"/>
      <c r="E1178" s="55"/>
      <c r="G1178" s="85"/>
      <c r="H1178" s="43"/>
      <c r="L1178" s="15"/>
      <c r="M1178" s="55"/>
      <c r="O1178" s="15"/>
      <c r="Q1178" s="86"/>
      <c r="S1178" s="55"/>
      <c r="U1178" s="55"/>
      <c r="W1178" s="43"/>
      <c r="Z1178" s="15"/>
      <c r="AB1178" s="27"/>
      <c r="AC1178" s="27"/>
      <c r="AD1178" s="15"/>
      <c r="AE1178" s="15"/>
      <c r="AF1178" s="85"/>
      <c r="AG1178" s="55"/>
      <c r="AH1178" s="55"/>
      <c r="AI1178" s="86"/>
      <c r="AJ1178" s="86"/>
    </row>
    <row r="1179">
      <c r="A1179" s="1"/>
      <c r="C1179" s="84"/>
      <c r="D1179" s="85"/>
      <c r="E1179" s="55"/>
      <c r="G1179" s="85"/>
      <c r="H1179" s="43"/>
      <c r="L1179" s="15"/>
      <c r="M1179" s="55"/>
      <c r="O1179" s="15"/>
      <c r="Q1179" s="86"/>
      <c r="S1179" s="55"/>
      <c r="U1179" s="55"/>
      <c r="W1179" s="43"/>
      <c r="Z1179" s="15"/>
      <c r="AB1179" s="27"/>
      <c r="AC1179" s="27"/>
      <c r="AD1179" s="15"/>
      <c r="AE1179" s="15"/>
      <c r="AF1179" s="85"/>
      <c r="AG1179" s="55"/>
      <c r="AH1179" s="55"/>
      <c r="AI1179" s="86"/>
      <c r="AJ1179" s="86"/>
    </row>
    <row r="1180">
      <c r="A1180" s="1"/>
      <c r="C1180" s="84"/>
      <c r="D1180" s="85"/>
      <c r="E1180" s="55"/>
      <c r="G1180" s="85"/>
      <c r="H1180" s="43"/>
      <c r="L1180" s="15"/>
      <c r="M1180" s="55"/>
      <c r="O1180" s="15"/>
      <c r="Q1180" s="86"/>
      <c r="S1180" s="55"/>
      <c r="U1180" s="55"/>
      <c r="W1180" s="43"/>
      <c r="Z1180" s="15"/>
      <c r="AB1180" s="27"/>
      <c r="AC1180" s="27"/>
      <c r="AD1180" s="15"/>
      <c r="AE1180" s="15"/>
      <c r="AF1180" s="85"/>
      <c r="AG1180" s="55"/>
      <c r="AH1180" s="55"/>
      <c r="AI1180" s="86"/>
      <c r="AJ1180" s="86"/>
    </row>
    <row r="1181">
      <c r="A1181" s="1"/>
      <c r="C1181" s="84"/>
      <c r="D1181" s="85"/>
      <c r="E1181" s="55"/>
      <c r="G1181" s="85"/>
      <c r="H1181" s="43"/>
      <c r="L1181" s="15"/>
      <c r="M1181" s="55"/>
      <c r="O1181" s="15"/>
      <c r="Q1181" s="86"/>
      <c r="S1181" s="55"/>
      <c r="U1181" s="55"/>
      <c r="W1181" s="43"/>
      <c r="Z1181" s="15"/>
      <c r="AB1181" s="27"/>
      <c r="AC1181" s="27"/>
      <c r="AD1181" s="15"/>
      <c r="AE1181" s="15"/>
      <c r="AF1181" s="85"/>
      <c r="AG1181" s="55"/>
      <c r="AH1181" s="55"/>
      <c r="AI1181" s="86"/>
      <c r="AJ1181" s="86"/>
    </row>
    <row r="1182">
      <c r="A1182" s="1"/>
      <c r="C1182" s="84"/>
      <c r="D1182" s="85"/>
      <c r="E1182" s="55"/>
      <c r="G1182" s="85"/>
      <c r="H1182" s="43"/>
      <c r="L1182" s="15"/>
      <c r="M1182" s="55"/>
      <c r="O1182" s="15"/>
      <c r="Q1182" s="86"/>
      <c r="S1182" s="55"/>
      <c r="U1182" s="55"/>
      <c r="W1182" s="43"/>
      <c r="Z1182" s="15"/>
      <c r="AB1182" s="27"/>
      <c r="AC1182" s="27"/>
      <c r="AD1182" s="15"/>
      <c r="AE1182" s="15"/>
      <c r="AF1182" s="85"/>
      <c r="AG1182" s="55"/>
      <c r="AH1182" s="55"/>
      <c r="AI1182" s="86"/>
      <c r="AJ1182" s="86"/>
    </row>
    <row r="1183">
      <c r="A1183" s="1"/>
      <c r="C1183" s="84"/>
      <c r="D1183" s="85"/>
      <c r="E1183" s="55"/>
      <c r="G1183" s="85"/>
      <c r="H1183" s="43"/>
      <c r="L1183" s="15"/>
      <c r="M1183" s="55"/>
      <c r="O1183" s="15"/>
      <c r="Q1183" s="86"/>
      <c r="S1183" s="55"/>
      <c r="U1183" s="55"/>
      <c r="W1183" s="43"/>
      <c r="Z1183" s="15"/>
      <c r="AB1183" s="27"/>
      <c r="AC1183" s="27"/>
      <c r="AD1183" s="15"/>
      <c r="AE1183" s="15"/>
      <c r="AF1183" s="85"/>
      <c r="AG1183" s="55"/>
      <c r="AH1183" s="55"/>
      <c r="AI1183" s="86"/>
      <c r="AJ1183" s="86"/>
    </row>
    <row r="1184">
      <c r="A1184" s="1"/>
      <c r="C1184" s="84"/>
      <c r="D1184" s="85"/>
      <c r="E1184" s="55"/>
      <c r="G1184" s="85"/>
      <c r="H1184" s="43"/>
      <c r="L1184" s="15"/>
      <c r="M1184" s="55"/>
      <c r="O1184" s="15"/>
      <c r="Q1184" s="86"/>
      <c r="S1184" s="55"/>
      <c r="U1184" s="55"/>
      <c r="W1184" s="43"/>
      <c r="Z1184" s="15"/>
      <c r="AB1184" s="27"/>
      <c r="AC1184" s="27"/>
      <c r="AD1184" s="15"/>
      <c r="AE1184" s="15"/>
      <c r="AF1184" s="85"/>
      <c r="AG1184" s="55"/>
      <c r="AH1184" s="55"/>
      <c r="AI1184" s="86"/>
      <c r="AJ1184" s="86"/>
    </row>
    <row r="1185">
      <c r="A1185" s="1"/>
      <c r="C1185" s="84"/>
      <c r="D1185" s="85"/>
      <c r="E1185" s="55"/>
      <c r="G1185" s="85"/>
      <c r="H1185" s="43"/>
      <c r="L1185" s="15"/>
      <c r="M1185" s="55"/>
      <c r="O1185" s="15"/>
      <c r="Q1185" s="86"/>
      <c r="S1185" s="55"/>
      <c r="U1185" s="55"/>
      <c r="W1185" s="43"/>
      <c r="Z1185" s="15"/>
      <c r="AB1185" s="27"/>
      <c r="AC1185" s="27"/>
      <c r="AD1185" s="15"/>
      <c r="AE1185" s="15"/>
      <c r="AF1185" s="85"/>
      <c r="AG1185" s="55"/>
      <c r="AH1185" s="55"/>
      <c r="AI1185" s="86"/>
      <c r="AJ1185" s="86"/>
    </row>
    <row r="1186">
      <c r="A1186" s="1"/>
      <c r="C1186" s="84"/>
      <c r="D1186" s="85"/>
      <c r="E1186" s="55"/>
      <c r="G1186" s="85"/>
      <c r="H1186" s="43"/>
      <c r="L1186" s="15"/>
      <c r="M1186" s="55"/>
      <c r="O1186" s="15"/>
      <c r="Q1186" s="86"/>
      <c r="S1186" s="55"/>
      <c r="U1186" s="55"/>
      <c r="W1186" s="43"/>
      <c r="Z1186" s="15"/>
      <c r="AB1186" s="27"/>
      <c r="AC1186" s="27"/>
      <c r="AD1186" s="15"/>
      <c r="AE1186" s="15"/>
      <c r="AF1186" s="85"/>
      <c r="AG1186" s="55"/>
      <c r="AH1186" s="55"/>
      <c r="AI1186" s="86"/>
      <c r="AJ1186" s="86"/>
    </row>
    <row r="1187">
      <c r="A1187" s="1"/>
      <c r="C1187" s="84"/>
      <c r="D1187" s="85"/>
      <c r="E1187" s="55"/>
      <c r="G1187" s="85"/>
      <c r="H1187" s="43"/>
      <c r="L1187" s="15"/>
      <c r="M1187" s="55"/>
      <c r="O1187" s="15"/>
      <c r="Q1187" s="86"/>
      <c r="S1187" s="55"/>
      <c r="U1187" s="55"/>
      <c r="W1187" s="43"/>
      <c r="Z1187" s="15"/>
      <c r="AB1187" s="27"/>
      <c r="AC1187" s="27"/>
      <c r="AD1187" s="15"/>
      <c r="AE1187" s="15"/>
      <c r="AF1187" s="85"/>
      <c r="AG1187" s="55"/>
      <c r="AH1187" s="55"/>
      <c r="AI1187" s="86"/>
      <c r="AJ1187" s="86"/>
    </row>
    <row r="1188">
      <c r="A1188" s="1"/>
      <c r="C1188" s="84"/>
      <c r="D1188" s="85"/>
      <c r="E1188" s="55"/>
      <c r="G1188" s="85"/>
      <c r="H1188" s="43"/>
      <c r="L1188" s="15"/>
      <c r="M1188" s="55"/>
      <c r="O1188" s="15"/>
      <c r="Q1188" s="86"/>
      <c r="S1188" s="55"/>
      <c r="U1188" s="55"/>
      <c r="W1188" s="43"/>
      <c r="Z1188" s="15"/>
      <c r="AB1188" s="27"/>
      <c r="AC1188" s="27"/>
      <c r="AD1188" s="15"/>
      <c r="AE1188" s="15"/>
      <c r="AF1188" s="85"/>
      <c r="AG1188" s="55"/>
      <c r="AH1188" s="55"/>
      <c r="AI1188" s="86"/>
      <c r="AJ1188" s="86"/>
    </row>
    <row r="1189">
      <c r="A1189" s="1"/>
      <c r="C1189" s="84"/>
      <c r="D1189" s="85"/>
      <c r="E1189" s="55"/>
      <c r="G1189" s="85"/>
      <c r="H1189" s="43"/>
      <c r="L1189" s="15"/>
      <c r="M1189" s="55"/>
      <c r="O1189" s="15"/>
      <c r="Q1189" s="86"/>
      <c r="S1189" s="55"/>
      <c r="U1189" s="55"/>
      <c r="W1189" s="43"/>
      <c r="Z1189" s="15"/>
      <c r="AB1189" s="27"/>
      <c r="AC1189" s="27"/>
      <c r="AD1189" s="15"/>
      <c r="AE1189" s="15"/>
      <c r="AF1189" s="85"/>
      <c r="AG1189" s="55"/>
      <c r="AH1189" s="55"/>
      <c r="AI1189" s="86"/>
      <c r="AJ1189" s="86"/>
    </row>
    <row r="1190">
      <c r="A1190" s="1"/>
      <c r="C1190" s="84"/>
      <c r="D1190" s="85"/>
      <c r="E1190" s="55"/>
      <c r="G1190" s="85"/>
      <c r="H1190" s="43"/>
      <c r="L1190" s="15"/>
      <c r="M1190" s="55"/>
      <c r="O1190" s="15"/>
      <c r="Q1190" s="86"/>
      <c r="S1190" s="55"/>
      <c r="U1190" s="55"/>
      <c r="W1190" s="43"/>
      <c r="Z1190" s="15"/>
      <c r="AB1190" s="27"/>
      <c r="AC1190" s="27"/>
      <c r="AD1190" s="15"/>
      <c r="AE1190" s="15"/>
      <c r="AF1190" s="85"/>
      <c r="AG1190" s="55"/>
      <c r="AH1190" s="55"/>
      <c r="AI1190" s="86"/>
      <c r="AJ1190" s="86"/>
    </row>
    <row r="1191">
      <c r="A1191" s="1"/>
      <c r="C1191" s="84"/>
      <c r="D1191" s="85"/>
      <c r="E1191" s="55"/>
      <c r="G1191" s="85"/>
      <c r="H1191" s="43"/>
      <c r="L1191" s="15"/>
      <c r="M1191" s="55"/>
      <c r="O1191" s="15"/>
      <c r="Q1191" s="86"/>
      <c r="S1191" s="55"/>
      <c r="U1191" s="55"/>
      <c r="W1191" s="43"/>
      <c r="Z1191" s="15"/>
      <c r="AB1191" s="27"/>
      <c r="AC1191" s="27"/>
      <c r="AD1191" s="15"/>
      <c r="AE1191" s="15"/>
      <c r="AF1191" s="85"/>
      <c r="AG1191" s="55"/>
      <c r="AH1191" s="55"/>
      <c r="AI1191" s="86"/>
      <c r="AJ1191" s="86"/>
    </row>
    <row r="1192">
      <c r="A1192" s="1"/>
      <c r="C1192" s="84"/>
      <c r="D1192" s="85"/>
      <c r="E1192" s="55"/>
      <c r="G1192" s="85"/>
      <c r="H1192" s="43"/>
      <c r="L1192" s="15"/>
      <c r="M1192" s="55"/>
      <c r="O1192" s="15"/>
      <c r="Q1192" s="86"/>
      <c r="S1192" s="55"/>
      <c r="U1192" s="55"/>
      <c r="W1192" s="43"/>
      <c r="Z1192" s="15"/>
      <c r="AB1192" s="27"/>
      <c r="AC1192" s="27"/>
      <c r="AD1192" s="15"/>
      <c r="AE1192" s="15"/>
      <c r="AF1192" s="85"/>
      <c r="AG1192" s="55"/>
      <c r="AH1192" s="55"/>
      <c r="AI1192" s="86"/>
      <c r="AJ1192" s="86"/>
    </row>
    <row r="1193">
      <c r="A1193" s="1"/>
      <c r="C1193" s="84"/>
      <c r="D1193" s="85"/>
      <c r="E1193" s="55"/>
      <c r="G1193" s="85"/>
      <c r="H1193" s="43"/>
      <c r="L1193" s="15"/>
      <c r="M1193" s="55"/>
      <c r="O1193" s="15"/>
      <c r="Q1193" s="86"/>
      <c r="S1193" s="55"/>
      <c r="U1193" s="55"/>
      <c r="W1193" s="43"/>
      <c r="Z1193" s="15"/>
      <c r="AB1193" s="27"/>
      <c r="AC1193" s="27"/>
      <c r="AD1193" s="15"/>
      <c r="AE1193" s="15"/>
      <c r="AF1193" s="85"/>
      <c r="AG1193" s="55"/>
      <c r="AH1193" s="55"/>
      <c r="AI1193" s="86"/>
      <c r="AJ1193" s="86"/>
    </row>
    <row r="1194">
      <c r="A1194" s="1"/>
      <c r="C1194" s="84"/>
      <c r="D1194" s="85"/>
      <c r="E1194" s="55"/>
      <c r="G1194" s="85"/>
      <c r="H1194" s="43"/>
      <c r="L1194" s="15"/>
      <c r="M1194" s="55"/>
      <c r="O1194" s="15"/>
      <c r="Q1194" s="86"/>
      <c r="S1194" s="55"/>
      <c r="U1194" s="55"/>
      <c r="W1194" s="43"/>
      <c r="Z1194" s="15"/>
      <c r="AB1194" s="27"/>
      <c r="AC1194" s="27"/>
      <c r="AD1194" s="15"/>
      <c r="AE1194" s="15"/>
      <c r="AF1194" s="85"/>
      <c r="AG1194" s="55"/>
      <c r="AH1194" s="55"/>
      <c r="AI1194" s="86"/>
      <c r="AJ1194" s="86"/>
    </row>
    <row r="1195">
      <c r="A1195" s="1"/>
      <c r="C1195" s="84"/>
      <c r="D1195" s="85"/>
      <c r="E1195" s="55"/>
      <c r="G1195" s="85"/>
      <c r="H1195" s="43"/>
      <c r="L1195" s="15"/>
      <c r="M1195" s="55"/>
      <c r="O1195" s="15"/>
      <c r="Q1195" s="86"/>
      <c r="S1195" s="55"/>
      <c r="U1195" s="55"/>
      <c r="W1195" s="43"/>
      <c r="Z1195" s="15"/>
      <c r="AB1195" s="27"/>
      <c r="AC1195" s="27"/>
      <c r="AD1195" s="15"/>
      <c r="AE1195" s="15"/>
      <c r="AF1195" s="85"/>
      <c r="AG1195" s="55"/>
      <c r="AH1195" s="55"/>
      <c r="AI1195" s="86"/>
      <c r="AJ1195" s="86"/>
    </row>
    <row r="1196">
      <c r="A1196" s="1"/>
      <c r="C1196" s="84"/>
      <c r="D1196" s="85"/>
      <c r="E1196" s="55"/>
      <c r="G1196" s="85"/>
      <c r="H1196" s="43"/>
      <c r="L1196" s="15"/>
      <c r="M1196" s="55"/>
      <c r="O1196" s="15"/>
      <c r="Q1196" s="86"/>
      <c r="S1196" s="55"/>
      <c r="U1196" s="55"/>
      <c r="W1196" s="43"/>
      <c r="Z1196" s="15"/>
      <c r="AB1196" s="27"/>
      <c r="AC1196" s="27"/>
      <c r="AD1196" s="15"/>
      <c r="AE1196" s="15"/>
      <c r="AF1196" s="85"/>
      <c r="AG1196" s="55"/>
      <c r="AH1196" s="55"/>
      <c r="AI1196" s="86"/>
      <c r="AJ1196" s="86"/>
    </row>
    <row r="1197">
      <c r="A1197" s="1"/>
      <c r="C1197" s="84"/>
      <c r="D1197" s="85"/>
      <c r="E1197" s="55"/>
      <c r="G1197" s="85"/>
      <c r="H1197" s="43"/>
      <c r="L1197" s="15"/>
      <c r="M1197" s="55"/>
      <c r="O1197" s="15"/>
      <c r="Q1197" s="86"/>
      <c r="S1197" s="55"/>
      <c r="U1197" s="55"/>
      <c r="W1197" s="43"/>
      <c r="Z1197" s="15"/>
      <c r="AB1197" s="27"/>
      <c r="AC1197" s="27"/>
      <c r="AD1197" s="15"/>
      <c r="AE1197" s="15"/>
      <c r="AF1197" s="85"/>
      <c r="AG1197" s="55"/>
      <c r="AH1197" s="55"/>
      <c r="AI1197" s="86"/>
      <c r="AJ1197" s="86"/>
    </row>
    <row r="1198">
      <c r="A1198" s="1"/>
      <c r="C1198" s="84"/>
      <c r="D1198" s="85"/>
      <c r="E1198" s="55"/>
      <c r="G1198" s="85"/>
      <c r="H1198" s="43"/>
      <c r="L1198" s="15"/>
      <c r="M1198" s="55"/>
      <c r="O1198" s="15"/>
      <c r="Q1198" s="86"/>
      <c r="S1198" s="55"/>
      <c r="U1198" s="55"/>
      <c r="W1198" s="43"/>
      <c r="Z1198" s="15"/>
      <c r="AB1198" s="27"/>
      <c r="AC1198" s="27"/>
      <c r="AD1198" s="15"/>
      <c r="AE1198" s="15"/>
      <c r="AF1198" s="85"/>
      <c r="AG1198" s="55"/>
      <c r="AH1198" s="55"/>
      <c r="AI1198" s="86"/>
      <c r="AJ1198" s="86"/>
    </row>
    <row r="1199">
      <c r="A1199" s="1"/>
      <c r="C1199" s="84"/>
      <c r="D1199" s="85"/>
      <c r="E1199" s="55"/>
      <c r="G1199" s="85"/>
      <c r="H1199" s="43"/>
      <c r="L1199" s="15"/>
      <c r="M1199" s="55"/>
      <c r="O1199" s="15"/>
      <c r="Q1199" s="86"/>
      <c r="S1199" s="55"/>
      <c r="U1199" s="55"/>
      <c r="W1199" s="43"/>
      <c r="Z1199" s="15"/>
      <c r="AB1199" s="27"/>
      <c r="AC1199" s="27"/>
      <c r="AD1199" s="15"/>
      <c r="AE1199" s="15"/>
      <c r="AF1199" s="85"/>
      <c r="AG1199" s="55"/>
      <c r="AH1199" s="55"/>
      <c r="AI1199" s="86"/>
      <c r="AJ1199" s="86"/>
    </row>
    <row r="1200">
      <c r="A1200" s="1"/>
      <c r="C1200" s="84"/>
      <c r="D1200" s="85"/>
      <c r="E1200" s="55"/>
      <c r="G1200" s="85"/>
      <c r="H1200" s="43"/>
      <c r="L1200" s="15"/>
      <c r="M1200" s="55"/>
      <c r="O1200" s="15"/>
      <c r="Q1200" s="86"/>
      <c r="S1200" s="55"/>
      <c r="U1200" s="55"/>
      <c r="W1200" s="43"/>
      <c r="Z1200" s="15"/>
      <c r="AB1200" s="27"/>
      <c r="AC1200" s="27"/>
      <c r="AD1200" s="15"/>
      <c r="AE1200" s="15"/>
      <c r="AF1200" s="85"/>
      <c r="AG1200" s="55"/>
      <c r="AH1200" s="55"/>
      <c r="AI1200" s="86"/>
      <c r="AJ1200" s="86"/>
    </row>
    <row r="1201">
      <c r="A1201" s="1"/>
      <c r="C1201" s="84"/>
      <c r="D1201" s="85"/>
      <c r="E1201" s="55"/>
      <c r="G1201" s="85"/>
      <c r="H1201" s="43"/>
      <c r="L1201" s="15"/>
      <c r="M1201" s="55"/>
      <c r="O1201" s="15"/>
      <c r="Q1201" s="86"/>
      <c r="S1201" s="55"/>
      <c r="U1201" s="55"/>
      <c r="W1201" s="43"/>
      <c r="Z1201" s="15"/>
      <c r="AB1201" s="27"/>
      <c r="AC1201" s="27"/>
      <c r="AD1201" s="15"/>
      <c r="AE1201" s="15"/>
      <c r="AF1201" s="85"/>
      <c r="AG1201" s="55"/>
      <c r="AH1201" s="55"/>
      <c r="AI1201" s="86"/>
      <c r="AJ1201" s="86"/>
    </row>
    <row r="1202">
      <c r="A1202" s="1"/>
      <c r="C1202" s="84"/>
      <c r="D1202" s="85"/>
      <c r="E1202" s="55"/>
      <c r="G1202" s="85"/>
      <c r="H1202" s="43"/>
      <c r="L1202" s="15"/>
      <c r="M1202" s="55"/>
      <c r="O1202" s="15"/>
      <c r="Q1202" s="86"/>
      <c r="S1202" s="55"/>
      <c r="U1202" s="55"/>
      <c r="W1202" s="43"/>
      <c r="Z1202" s="15"/>
      <c r="AB1202" s="27"/>
      <c r="AC1202" s="27"/>
      <c r="AD1202" s="15"/>
      <c r="AE1202" s="15"/>
      <c r="AF1202" s="85"/>
      <c r="AG1202" s="55"/>
      <c r="AH1202" s="55"/>
      <c r="AI1202" s="86"/>
      <c r="AJ1202" s="86"/>
    </row>
    <row r="1203">
      <c r="A1203" s="1"/>
      <c r="C1203" s="84"/>
      <c r="D1203" s="85"/>
      <c r="E1203" s="55"/>
      <c r="G1203" s="85"/>
      <c r="H1203" s="43"/>
      <c r="L1203" s="15"/>
      <c r="M1203" s="55"/>
      <c r="O1203" s="15"/>
      <c r="Q1203" s="86"/>
      <c r="S1203" s="55"/>
      <c r="U1203" s="55"/>
      <c r="W1203" s="43"/>
      <c r="Z1203" s="15"/>
      <c r="AB1203" s="27"/>
      <c r="AC1203" s="27"/>
      <c r="AD1203" s="15"/>
      <c r="AE1203" s="15"/>
      <c r="AF1203" s="85"/>
      <c r="AG1203" s="55"/>
      <c r="AH1203" s="55"/>
      <c r="AI1203" s="86"/>
      <c r="AJ1203" s="86"/>
    </row>
    <row r="1204">
      <c r="A1204" s="1"/>
      <c r="C1204" s="84"/>
      <c r="D1204" s="85"/>
      <c r="E1204" s="55"/>
      <c r="G1204" s="85"/>
      <c r="H1204" s="43"/>
      <c r="L1204" s="15"/>
      <c r="M1204" s="55"/>
      <c r="O1204" s="15"/>
      <c r="Q1204" s="86"/>
      <c r="S1204" s="55"/>
      <c r="U1204" s="55"/>
      <c r="W1204" s="43"/>
      <c r="Z1204" s="15"/>
      <c r="AB1204" s="27"/>
      <c r="AC1204" s="27"/>
      <c r="AD1204" s="15"/>
      <c r="AE1204" s="15"/>
      <c r="AF1204" s="85"/>
      <c r="AG1204" s="55"/>
      <c r="AH1204" s="55"/>
      <c r="AI1204" s="86"/>
      <c r="AJ1204" s="86"/>
    </row>
    <row r="1205">
      <c r="A1205" s="1"/>
      <c r="C1205" s="84"/>
      <c r="D1205" s="85"/>
      <c r="E1205" s="55"/>
      <c r="G1205" s="85"/>
      <c r="H1205" s="43"/>
      <c r="L1205" s="15"/>
      <c r="M1205" s="55"/>
      <c r="O1205" s="15"/>
      <c r="Q1205" s="86"/>
      <c r="S1205" s="55"/>
      <c r="U1205" s="55"/>
      <c r="W1205" s="43"/>
      <c r="Z1205" s="15"/>
      <c r="AB1205" s="27"/>
      <c r="AC1205" s="27"/>
      <c r="AD1205" s="15"/>
      <c r="AE1205" s="15"/>
      <c r="AF1205" s="85"/>
      <c r="AG1205" s="55"/>
      <c r="AH1205" s="55"/>
      <c r="AI1205" s="86"/>
      <c r="AJ1205" s="86"/>
    </row>
    <row r="1206">
      <c r="A1206" s="1"/>
      <c r="C1206" s="84"/>
      <c r="D1206" s="85"/>
      <c r="E1206" s="55"/>
      <c r="G1206" s="85"/>
      <c r="H1206" s="43"/>
      <c r="L1206" s="15"/>
      <c r="M1206" s="55"/>
      <c r="O1206" s="15"/>
      <c r="Q1206" s="86"/>
      <c r="S1206" s="55"/>
      <c r="U1206" s="55"/>
      <c r="W1206" s="43"/>
      <c r="Z1206" s="15"/>
      <c r="AB1206" s="27"/>
      <c r="AC1206" s="27"/>
      <c r="AD1206" s="15"/>
      <c r="AE1206" s="15"/>
      <c r="AF1206" s="85"/>
      <c r="AG1206" s="55"/>
      <c r="AH1206" s="55"/>
      <c r="AI1206" s="86"/>
      <c r="AJ1206" s="86"/>
    </row>
    <row r="1207">
      <c r="A1207" s="1"/>
      <c r="C1207" s="84"/>
      <c r="D1207" s="85"/>
      <c r="E1207" s="55"/>
      <c r="G1207" s="85"/>
      <c r="H1207" s="43"/>
      <c r="L1207" s="15"/>
      <c r="M1207" s="55"/>
      <c r="O1207" s="15"/>
      <c r="Q1207" s="86"/>
      <c r="S1207" s="55"/>
      <c r="U1207" s="55"/>
      <c r="W1207" s="43"/>
      <c r="Z1207" s="15"/>
      <c r="AB1207" s="27"/>
      <c r="AC1207" s="27"/>
      <c r="AD1207" s="15"/>
      <c r="AE1207" s="15"/>
      <c r="AF1207" s="85"/>
      <c r="AG1207" s="55"/>
      <c r="AH1207" s="55"/>
      <c r="AI1207" s="86"/>
      <c r="AJ1207" s="86"/>
    </row>
    <row r="1208">
      <c r="A1208" s="1"/>
      <c r="C1208" s="84"/>
      <c r="D1208" s="85"/>
      <c r="E1208" s="55"/>
      <c r="G1208" s="85"/>
      <c r="H1208" s="43"/>
      <c r="L1208" s="15"/>
      <c r="M1208" s="55"/>
      <c r="O1208" s="15"/>
      <c r="Q1208" s="86"/>
      <c r="S1208" s="55"/>
      <c r="U1208" s="55"/>
      <c r="W1208" s="43"/>
      <c r="Z1208" s="15"/>
      <c r="AB1208" s="27"/>
      <c r="AC1208" s="27"/>
      <c r="AD1208" s="15"/>
      <c r="AE1208" s="15"/>
      <c r="AF1208" s="85"/>
      <c r="AG1208" s="55"/>
      <c r="AH1208" s="55"/>
      <c r="AI1208" s="86"/>
      <c r="AJ1208" s="86"/>
    </row>
    <row r="1209">
      <c r="A1209" s="1"/>
      <c r="C1209" s="84"/>
      <c r="D1209" s="85"/>
      <c r="E1209" s="55"/>
      <c r="G1209" s="85"/>
      <c r="H1209" s="43"/>
      <c r="L1209" s="15"/>
      <c r="M1209" s="55"/>
      <c r="O1209" s="15"/>
      <c r="Q1209" s="86"/>
      <c r="S1209" s="55"/>
      <c r="U1209" s="55"/>
      <c r="W1209" s="43"/>
      <c r="Z1209" s="15"/>
      <c r="AB1209" s="27"/>
      <c r="AC1209" s="27"/>
      <c r="AD1209" s="15"/>
      <c r="AE1209" s="15"/>
      <c r="AF1209" s="85"/>
      <c r="AG1209" s="55"/>
      <c r="AH1209" s="55"/>
      <c r="AI1209" s="86"/>
      <c r="AJ1209" s="86"/>
    </row>
    <row r="1210">
      <c r="A1210" s="1"/>
      <c r="C1210" s="84"/>
      <c r="D1210" s="85"/>
      <c r="E1210" s="55"/>
      <c r="G1210" s="85"/>
      <c r="H1210" s="43"/>
      <c r="L1210" s="15"/>
      <c r="M1210" s="55"/>
      <c r="O1210" s="15"/>
      <c r="Q1210" s="86"/>
      <c r="S1210" s="55"/>
      <c r="U1210" s="55"/>
      <c r="W1210" s="43"/>
      <c r="Z1210" s="15"/>
      <c r="AB1210" s="27"/>
      <c r="AC1210" s="27"/>
      <c r="AD1210" s="15"/>
      <c r="AE1210" s="15"/>
      <c r="AF1210" s="85"/>
      <c r="AG1210" s="55"/>
      <c r="AH1210" s="55"/>
      <c r="AI1210" s="86"/>
      <c r="AJ1210" s="86"/>
    </row>
    <row r="1211">
      <c r="A1211" s="1"/>
      <c r="C1211" s="84"/>
      <c r="D1211" s="85"/>
      <c r="E1211" s="55"/>
      <c r="G1211" s="85"/>
      <c r="H1211" s="43"/>
      <c r="L1211" s="15"/>
      <c r="M1211" s="55"/>
      <c r="O1211" s="15"/>
      <c r="Q1211" s="86"/>
      <c r="S1211" s="55"/>
      <c r="U1211" s="55"/>
      <c r="W1211" s="43"/>
      <c r="Z1211" s="15"/>
      <c r="AB1211" s="27"/>
      <c r="AC1211" s="27"/>
      <c r="AD1211" s="15"/>
      <c r="AE1211" s="15"/>
      <c r="AF1211" s="85"/>
      <c r="AG1211" s="55"/>
      <c r="AH1211" s="55"/>
      <c r="AI1211" s="86"/>
      <c r="AJ1211" s="86"/>
    </row>
    <row r="1212">
      <c r="A1212" s="1"/>
      <c r="C1212" s="84"/>
      <c r="D1212" s="85"/>
      <c r="E1212" s="55"/>
      <c r="G1212" s="85"/>
      <c r="H1212" s="43"/>
      <c r="L1212" s="15"/>
      <c r="M1212" s="55"/>
      <c r="O1212" s="15"/>
      <c r="Q1212" s="86"/>
      <c r="S1212" s="55"/>
      <c r="U1212" s="55"/>
      <c r="W1212" s="43"/>
      <c r="Z1212" s="15"/>
      <c r="AB1212" s="27"/>
      <c r="AC1212" s="27"/>
      <c r="AD1212" s="15"/>
      <c r="AE1212" s="15"/>
      <c r="AF1212" s="85"/>
      <c r="AG1212" s="55"/>
      <c r="AH1212" s="55"/>
      <c r="AI1212" s="86"/>
      <c r="AJ1212" s="86"/>
    </row>
    <row r="1213">
      <c r="A1213" s="1"/>
      <c r="C1213" s="84"/>
      <c r="D1213" s="85"/>
      <c r="E1213" s="55"/>
      <c r="G1213" s="85"/>
      <c r="H1213" s="43"/>
      <c r="L1213" s="15"/>
      <c r="M1213" s="55"/>
      <c r="O1213" s="15"/>
      <c r="Q1213" s="86"/>
      <c r="S1213" s="55"/>
      <c r="U1213" s="55"/>
      <c r="W1213" s="43"/>
      <c r="Z1213" s="15"/>
      <c r="AB1213" s="27"/>
      <c r="AC1213" s="27"/>
      <c r="AD1213" s="15"/>
      <c r="AE1213" s="15"/>
      <c r="AF1213" s="85"/>
      <c r="AG1213" s="55"/>
      <c r="AH1213" s="55"/>
      <c r="AI1213" s="86"/>
      <c r="AJ1213" s="86"/>
    </row>
    <row r="1214">
      <c r="A1214" s="1"/>
      <c r="C1214" s="84"/>
      <c r="D1214" s="85"/>
      <c r="E1214" s="55"/>
      <c r="G1214" s="85"/>
      <c r="H1214" s="43"/>
      <c r="L1214" s="15"/>
      <c r="M1214" s="55"/>
      <c r="O1214" s="15"/>
      <c r="Q1214" s="86"/>
      <c r="S1214" s="55"/>
      <c r="U1214" s="55"/>
      <c r="W1214" s="43"/>
      <c r="Z1214" s="15"/>
      <c r="AB1214" s="27"/>
      <c r="AC1214" s="27"/>
      <c r="AD1214" s="15"/>
      <c r="AE1214" s="15"/>
      <c r="AF1214" s="85"/>
      <c r="AG1214" s="55"/>
      <c r="AH1214" s="55"/>
      <c r="AI1214" s="86"/>
      <c r="AJ1214" s="86"/>
    </row>
    <row r="1215">
      <c r="A1215" s="1"/>
      <c r="C1215" s="84"/>
      <c r="D1215" s="85"/>
      <c r="E1215" s="55"/>
      <c r="G1215" s="85"/>
      <c r="H1215" s="43"/>
      <c r="L1215" s="15"/>
      <c r="M1215" s="55"/>
      <c r="O1215" s="15"/>
      <c r="Q1215" s="86"/>
      <c r="S1215" s="55"/>
      <c r="U1215" s="55"/>
      <c r="W1215" s="43"/>
      <c r="Z1215" s="15"/>
      <c r="AB1215" s="27"/>
      <c r="AC1215" s="27"/>
      <c r="AD1215" s="15"/>
      <c r="AE1215" s="15"/>
      <c r="AF1215" s="85"/>
      <c r="AG1215" s="55"/>
      <c r="AH1215" s="55"/>
      <c r="AI1215" s="86"/>
      <c r="AJ1215" s="86"/>
    </row>
    <row r="1216">
      <c r="A1216" s="1"/>
      <c r="C1216" s="84"/>
      <c r="D1216" s="85"/>
      <c r="E1216" s="55"/>
      <c r="G1216" s="85"/>
      <c r="H1216" s="43"/>
      <c r="L1216" s="15"/>
      <c r="M1216" s="55"/>
      <c r="O1216" s="15"/>
      <c r="Q1216" s="86"/>
      <c r="S1216" s="55"/>
      <c r="U1216" s="55"/>
      <c r="W1216" s="43"/>
      <c r="Z1216" s="15"/>
      <c r="AB1216" s="27"/>
      <c r="AC1216" s="27"/>
      <c r="AD1216" s="15"/>
      <c r="AE1216" s="15"/>
      <c r="AF1216" s="85"/>
      <c r="AG1216" s="55"/>
      <c r="AH1216" s="55"/>
      <c r="AI1216" s="86"/>
      <c r="AJ1216" s="86"/>
    </row>
    <row r="1217">
      <c r="A1217" s="1"/>
      <c r="C1217" s="84"/>
      <c r="D1217" s="85"/>
      <c r="E1217" s="55"/>
      <c r="G1217" s="85"/>
      <c r="H1217" s="43"/>
      <c r="L1217" s="15"/>
      <c r="M1217" s="55"/>
      <c r="O1217" s="15"/>
      <c r="Q1217" s="86"/>
      <c r="S1217" s="55"/>
      <c r="U1217" s="55"/>
      <c r="W1217" s="43"/>
      <c r="Z1217" s="15"/>
      <c r="AB1217" s="27"/>
      <c r="AC1217" s="27"/>
      <c r="AD1217" s="15"/>
      <c r="AE1217" s="15"/>
      <c r="AF1217" s="85"/>
      <c r="AG1217" s="55"/>
      <c r="AH1217" s="55"/>
      <c r="AI1217" s="86"/>
      <c r="AJ1217" s="86"/>
    </row>
    <row r="1218">
      <c r="A1218" s="1"/>
      <c r="C1218" s="84"/>
      <c r="D1218" s="85"/>
      <c r="E1218" s="55"/>
      <c r="G1218" s="85"/>
      <c r="H1218" s="43"/>
      <c r="L1218" s="15"/>
      <c r="M1218" s="55"/>
      <c r="O1218" s="15"/>
      <c r="Q1218" s="86"/>
      <c r="S1218" s="55"/>
      <c r="U1218" s="55"/>
      <c r="W1218" s="43"/>
      <c r="Z1218" s="15"/>
      <c r="AB1218" s="27"/>
      <c r="AC1218" s="27"/>
      <c r="AD1218" s="15"/>
      <c r="AE1218" s="15"/>
      <c r="AF1218" s="85"/>
      <c r="AG1218" s="55"/>
      <c r="AH1218" s="55"/>
      <c r="AI1218" s="86"/>
      <c r="AJ1218" s="86"/>
    </row>
    <row r="1219">
      <c r="A1219" s="1"/>
      <c r="C1219" s="84"/>
      <c r="D1219" s="85"/>
      <c r="E1219" s="55"/>
      <c r="G1219" s="85"/>
      <c r="H1219" s="43"/>
      <c r="L1219" s="15"/>
      <c r="M1219" s="55"/>
      <c r="O1219" s="15"/>
      <c r="Q1219" s="86"/>
      <c r="S1219" s="55"/>
      <c r="U1219" s="55"/>
      <c r="W1219" s="43"/>
      <c r="Z1219" s="15"/>
      <c r="AB1219" s="27"/>
      <c r="AC1219" s="27"/>
      <c r="AD1219" s="15"/>
      <c r="AE1219" s="15"/>
      <c r="AF1219" s="85"/>
      <c r="AG1219" s="55"/>
      <c r="AH1219" s="55"/>
      <c r="AI1219" s="86"/>
      <c r="AJ1219" s="86"/>
    </row>
    <row r="1220">
      <c r="A1220" s="1"/>
      <c r="C1220" s="84"/>
      <c r="D1220" s="85"/>
      <c r="E1220" s="55"/>
      <c r="G1220" s="85"/>
      <c r="H1220" s="43"/>
      <c r="L1220" s="15"/>
      <c r="M1220" s="55"/>
      <c r="O1220" s="15"/>
      <c r="Q1220" s="86"/>
      <c r="S1220" s="55"/>
      <c r="U1220" s="55"/>
      <c r="W1220" s="43"/>
      <c r="Z1220" s="15"/>
      <c r="AB1220" s="27"/>
      <c r="AC1220" s="27"/>
      <c r="AD1220" s="15"/>
      <c r="AE1220" s="15"/>
      <c r="AF1220" s="85"/>
      <c r="AG1220" s="55"/>
      <c r="AH1220" s="55"/>
      <c r="AI1220" s="86"/>
      <c r="AJ1220" s="86"/>
    </row>
    <row r="1221">
      <c r="A1221" s="1"/>
      <c r="C1221" s="84"/>
      <c r="D1221" s="85"/>
      <c r="E1221" s="55"/>
      <c r="G1221" s="85"/>
      <c r="H1221" s="43"/>
      <c r="L1221" s="15"/>
      <c r="M1221" s="55"/>
      <c r="O1221" s="15"/>
      <c r="Q1221" s="86"/>
      <c r="S1221" s="55"/>
      <c r="U1221" s="55"/>
      <c r="W1221" s="43"/>
      <c r="Z1221" s="15"/>
      <c r="AB1221" s="27"/>
      <c r="AC1221" s="27"/>
      <c r="AD1221" s="15"/>
      <c r="AE1221" s="15"/>
      <c r="AF1221" s="85"/>
      <c r="AG1221" s="55"/>
      <c r="AH1221" s="55"/>
      <c r="AI1221" s="86"/>
      <c r="AJ1221" s="86"/>
    </row>
    <row r="1222">
      <c r="A1222" s="1"/>
      <c r="C1222" s="84"/>
      <c r="D1222" s="85"/>
      <c r="E1222" s="55"/>
      <c r="G1222" s="85"/>
      <c r="H1222" s="43"/>
      <c r="L1222" s="15"/>
      <c r="M1222" s="55"/>
      <c r="O1222" s="15"/>
      <c r="Q1222" s="86"/>
      <c r="S1222" s="55"/>
      <c r="U1222" s="55"/>
      <c r="W1222" s="43"/>
      <c r="Z1222" s="15"/>
      <c r="AB1222" s="27"/>
      <c r="AC1222" s="27"/>
      <c r="AD1222" s="15"/>
      <c r="AE1222" s="15"/>
      <c r="AF1222" s="85"/>
      <c r="AG1222" s="55"/>
      <c r="AH1222" s="55"/>
      <c r="AI1222" s="86"/>
      <c r="AJ1222" s="86"/>
    </row>
    <row r="1223">
      <c r="A1223" s="1"/>
      <c r="C1223" s="84"/>
      <c r="D1223" s="85"/>
      <c r="E1223" s="55"/>
      <c r="G1223" s="85"/>
      <c r="H1223" s="43"/>
      <c r="L1223" s="15"/>
      <c r="M1223" s="55"/>
      <c r="O1223" s="15"/>
      <c r="Q1223" s="86"/>
      <c r="S1223" s="55"/>
      <c r="U1223" s="55"/>
      <c r="W1223" s="43"/>
      <c r="Z1223" s="15"/>
      <c r="AB1223" s="27"/>
      <c r="AC1223" s="27"/>
      <c r="AD1223" s="15"/>
      <c r="AE1223" s="15"/>
      <c r="AF1223" s="85"/>
      <c r="AG1223" s="55"/>
      <c r="AH1223" s="55"/>
      <c r="AI1223" s="86"/>
      <c r="AJ1223" s="86"/>
    </row>
    <row r="1224">
      <c r="A1224" s="1"/>
      <c r="C1224" s="84"/>
      <c r="D1224" s="85"/>
      <c r="E1224" s="55"/>
      <c r="G1224" s="85"/>
      <c r="H1224" s="43"/>
      <c r="L1224" s="15"/>
      <c r="M1224" s="55"/>
      <c r="O1224" s="15"/>
      <c r="Q1224" s="86"/>
      <c r="S1224" s="55"/>
      <c r="U1224" s="55"/>
      <c r="W1224" s="43"/>
      <c r="Z1224" s="15"/>
      <c r="AB1224" s="27"/>
      <c r="AC1224" s="27"/>
      <c r="AD1224" s="15"/>
      <c r="AE1224" s="15"/>
      <c r="AF1224" s="85"/>
      <c r="AG1224" s="55"/>
      <c r="AH1224" s="55"/>
      <c r="AI1224" s="86"/>
      <c r="AJ1224" s="86"/>
    </row>
    <row r="1225">
      <c r="A1225" s="1"/>
      <c r="C1225" s="84"/>
      <c r="D1225" s="85"/>
      <c r="E1225" s="55"/>
      <c r="G1225" s="85"/>
      <c r="H1225" s="43"/>
      <c r="L1225" s="15"/>
      <c r="M1225" s="55"/>
      <c r="O1225" s="15"/>
      <c r="Q1225" s="86"/>
      <c r="S1225" s="55"/>
      <c r="U1225" s="55"/>
      <c r="W1225" s="43"/>
      <c r="Z1225" s="15"/>
      <c r="AB1225" s="27"/>
      <c r="AC1225" s="27"/>
      <c r="AD1225" s="15"/>
      <c r="AE1225" s="15"/>
      <c r="AF1225" s="85"/>
      <c r="AG1225" s="55"/>
      <c r="AH1225" s="55"/>
      <c r="AI1225" s="86"/>
      <c r="AJ1225" s="86"/>
    </row>
    <row r="1226">
      <c r="A1226" s="1"/>
      <c r="C1226" s="84"/>
      <c r="D1226" s="85"/>
      <c r="E1226" s="55"/>
      <c r="G1226" s="85"/>
      <c r="H1226" s="43"/>
      <c r="L1226" s="15"/>
      <c r="M1226" s="55"/>
      <c r="O1226" s="15"/>
      <c r="Q1226" s="86"/>
      <c r="S1226" s="55"/>
      <c r="U1226" s="55"/>
      <c r="W1226" s="43"/>
      <c r="Z1226" s="15"/>
      <c r="AB1226" s="27"/>
      <c r="AC1226" s="27"/>
      <c r="AD1226" s="15"/>
      <c r="AE1226" s="15"/>
      <c r="AF1226" s="85"/>
      <c r="AG1226" s="55"/>
      <c r="AH1226" s="55"/>
      <c r="AI1226" s="86"/>
      <c r="AJ1226" s="86"/>
    </row>
    <row r="1227">
      <c r="A1227" s="1"/>
      <c r="C1227" s="84"/>
      <c r="D1227" s="85"/>
      <c r="E1227" s="55"/>
      <c r="G1227" s="85"/>
      <c r="H1227" s="43"/>
      <c r="L1227" s="15"/>
      <c r="M1227" s="55"/>
      <c r="O1227" s="15"/>
      <c r="Q1227" s="86"/>
      <c r="S1227" s="55"/>
      <c r="U1227" s="55"/>
      <c r="W1227" s="43"/>
      <c r="Z1227" s="15"/>
      <c r="AB1227" s="27"/>
      <c r="AC1227" s="27"/>
      <c r="AD1227" s="15"/>
      <c r="AE1227" s="15"/>
      <c r="AF1227" s="85"/>
      <c r="AG1227" s="55"/>
      <c r="AH1227" s="55"/>
      <c r="AI1227" s="86"/>
      <c r="AJ1227" s="86"/>
    </row>
    <row r="1228">
      <c r="A1228" s="1"/>
      <c r="C1228" s="84"/>
      <c r="D1228" s="85"/>
      <c r="E1228" s="55"/>
      <c r="G1228" s="85"/>
      <c r="H1228" s="43"/>
      <c r="L1228" s="15"/>
      <c r="M1228" s="55"/>
      <c r="O1228" s="15"/>
      <c r="Q1228" s="86"/>
      <c r="S1228" s="55"/>
      <c r="U1228" s="55"/>
      <c r="W1228" s="43"/>
      <c r="Z1228" s="15"/>
      <c r="AB1228" s="27"/>
      <c r="AC1228" s="27"/>
      <c r="AD1228" s="15"/>
      <c r="AE1228" s="15"/>
      <c r="AF1228" s="85"/>
      <c r="AG1228" s="55"/>
      <c r="AH1228" s="55"/>
      <c r="AI1228" s="86"/>
      <c r="AJ1228" s="86"/>
    </row>
    <row r="1229">
      <c r="A1229" s="1"/>
      <c r="C1229" s="84"/>
      <c r="D1229" s="85"/>
      <c r="E1229" s="55"/>
      <c r="G1229" s="85"/>
      <c r="H1229" s="43"/>
      <c r="L1229" s="15"/>
      <c r="M1229" s="55"/>
      <c r="O1229" s="15"/>
      <c r="Q1229" s="86"/>
      <c r="S1229" s="55"/>
      <c r="U1229" s="55"/>
      <c r="W1229" s="43"/>
      <c r="Z1229" s="15"/>
      <c r="AB1229" s="27"/>
      <c r="AC1229" s="27"/>
      <c r="AD1229" s="15"/>
      <c r="AE1229" s="15"/>
      <c r="AF1229" s="85"/>
      <c r="AG1229" s="55"/>
      <c r="AH1229" s="55"/>
      <c r="AI1229" s="86"/>
      <c r="AJ1229" s="86"/>
    </row>
    <row r="1230">
      <c r="A1230" s="1"/>
      <c r="C1230" s="84"/>
      <c r="D1230" s="85"/>
      <c r="E1230" s="55"/>
      <c r="G1230" s="85"/>
      <c r="H1230" s="43"/>
      <c r="L1230" s="15"/>
      <c r="M1230" s="55"/>
      <c r="O1230" s="15"/>
      <c r="Q1230" s="86"/>
      <c r="S1230" s="55"/>
      <c r="U1230" s="55"/>
      <c r="W1230" s="43"/>
      <c r="Z1230" s="15"/>
      <c r="AB1230" s="27"/>
      <c r="AC1230" s="27"/>
      <c r="AD1230" s="15"/>
      <c r="AE1230" s="15"/>
      <c r="AF1230" s="85"/>
      <c r="AG1230" s="55"/>
      <c r="AH1230" s="55"/>
      <c r="AI1230" s="86"/>
      <c r="AJ1230" s="86"/>
    </row>
    <row r="1231">
      <c r="A1231" s="1"/>
      <c r="C1231" s="84"/>
      <c r="D1231" s="85"/>
      <c r="E1231" s="55"/>
      <c r="G1231" s="85"/>
      <c r="H1231" s="43"/>
      <c r="L1231" s="15"/>
      <c r="M1231" s="55"/>
      <c r="O1231" s="15"/>
      <c r="Q1231" s="86"/>
      <c r="S1231" s="55"/>
      <c r="U1231" s="55"/>
      <c r="W1231" s="43"/>
      <c r="Z1231" s="15"/>
      <c r="AB1231" s="27"/>
      <c r="AC1231" s="27"/>
      <c r="AD1231" s="15"/>
      <c r="AE1231" s="15"/>
      <c r="AF1231" s="85"/>
      <c r="AG1231" s="55"/>
      <c r="AH1231" s="55"/>
      <c r="AI1231" s="86"/>
      <c r="AJ1231" s="86"/>
    </row>
    <row r="1232">
      <c r="A1232" s="1"/>
      <c r="C1232" s="84"/>
      <c r="D1232" s="85"/>
      <c r="E1232" s="55"/>
      <c r="G1232" s="85"/>
      <c r="H1232" s="43"/>
      <c r="L1232" s="15"/>
      <c r="M1232" s="55"/>
      <c r="O1232" s="15"/>
      <c r="Q1232" s="86"/>
      <c r="S1232" s="55"/>
      <c r="U1232" s="55"/>
      <c r="W1232" s="43"/>
      <c r="Z1232" s="15"/>
      <c r="AB1232" s="27"/>
      <c r="AC1232" s="27"/>
      <c r="AD1232" s="15"/>
      <c r="AE1232" s="15"/>
      <c r="AF1232" s="85"/>
      <c r="AG1232" s="55"/>
      <c r="AH1232" s="55"/>
      <c r="AI1232" s="86"/>
      <c r="AJ1232" s="86"/>
    </row>
    <row r="1233">
      <c r="A1233" s="1"/>
      <c r="C1233" s="84"/>
      <c r="D1233" s="85"/>
      <c r="E1233" s="55"/>
      <c r="G1233" s="85"/>
      <c r="H1233" s="43"/>
      <c r="L1233" s="15"/>
      <c r="M1233" s="55"/>
      <c r="O1233" s="15"/>
      <c r="Q1233" s="86"/>
      <c r="S1233" s="55"/>
      <c r="U1233" s="55"/>
      <c r="W1233" s="43"/>
      <c r="Z1233" s="15"/>
      <c r="AB1233" s="27"/>
      <c r="AC1233" s="27"/>
      <c r="AD1233" s="15"/>
      <c r="AE1233" s="15"/>
      <c r="AF1233" s="85"/>
      <c r="AG1233" s="55"/>
      <c r="AH1233" s="55"/>
      <c r="AI1233" s="86"/>
      <c r="AJ1233" s="86"/>
    </row>
    <row r="1234">
      <c r="A1234" s="1"/>
      <c r="C1234" s="84"/>
      <c r="D1234" s="85"/>
      <c r="E1234" s="55"/>
      <c r="G1234" s="85"/>
      <c r="H1234" s="43"/>
      <c r="L1234" s="15"/>
      <c r="M1234" s="55"/>
      <c r="O1234" s="15"/>
      <c r="Q1234" s="86"/>
      <c r="S1234" s="55"/>
      <c r="U1234" s="55"/>
      <c r="W1234" s="43"/>
      <c r="Z1234" s="15"/>
      <c r="AB1234" s="27"/>
      <c r="AC1234" s="27"/>
      <c r="AD1234" s="15"/>
      <c r="AE1234" s="15"/>
      <c r="AF1234" s="85"/>
      <c r="AG1234" s="55"/>
      <c r="AH1234" s="55"/>
      <c r="AI1234" s="86"/>
      <c r="AJ1234" s="86"/>
    </row>
    <row r="1235">
      <c r="A1235" s="1"/>
      <c r="C1235" s="84"/>
      <c r="D1235" s="85"/>
      <c r="E1235" s="55"/>
      <c r="G1235" s="85"/>
      <c r="H1235" s="43"/>
      <c r="L1235" s="15"/>
      <c r="M1235" s="55"/>
      <c r="O1235" s="15"/>
      <c r="Q1235" s="86"/>
      <c r="S1235" s="55"/>
      <c r="U1235" s="55"/>
      <c r="W1235" s="43"/>
      <c r="Z1235" s="15"/>
      <c r="AB1235" s="27"/>
      <c r="AC1235" s="27"/>
      <c r="AD1235" s="15"/>
      <c r="AE1235" s="15"/>
      <c r="AF1235" s="85"/>
      <c r="AG1235" s="55"/>
      <c r="AH1235" s="55"/>
      <c r="AI1235" s="86"/>
      <c r="AJ1235" s="86"/>
    </row>
    <row r="1236">
      <c r="A1236" s="1"/>
      <c r="C1236" s="84"/>
      <c r="D1236" s="85"/>
      <c r="E1236" s="55"/>
      <c r="G1236" s="85"/>
      <c r="H1236" s="43"/>
      <c r="L1236" s="15"/>
      <c r="M1236" s="55"/>
      <c r="O1236" s="15"/>
      <c r="Q1236" s="86"/>
      <c r="S1236" s="55"/>
      <c r="U1236" s="55"/>
      <c r="W1236" s="43"/>
      <c r="Z1236" s="15"/>
      <c r="AB1236" s="27"/>
      <c r="AC1236" s="27"/>
      <c r="AD1236" s="15"/>
      <c r="AE1236" s="15"/>
      <c r="AF1236" s="85"/>
      <c r="AG1236" s="55"/>
      <c r="AH1236" s="55"/>
      <c r="AI1236" s="86"/>
      <c r="AJ1236" s="86"/>
    </row>
    <row r="1237">
      <c r="A1237" s="1"/>
      <c r="C1237" s="84"/>
      <c r="D1237" s="85"/>
      <c r="E1237" s="55"/>
      <c r="G1237" s="85"/>
      <c r="H1237" s="43"/>
      <c r="L1237" s="15"/>
      <c r="M1237" s="55"/>
      <c r="O1237" s="15"/>
      <c r="Q1237" s="86"/>
      <c r="S1237" s="55"/>
      <c r="U1237" s="55"/>
      <c r="W1237" s="43"/>
      <c r="Z1237" s="15"/>
      <c r="AB1237" s="27"/>
      <c r="AC1237" s="27"/>
      <c r="AD1237" s="15"/>
      <c r="AE1237" s="15"/>
      <c r="AF1237" s="85"/>
      <c r="AG1237" s="55"/>
      <c r="AH1237" s="55"/>
      <c r="AI1237" s="86"/>
      <c r="AJ1237" s="86"/>
    </row>
    <row r="1238">
      <c r="A1238" s="1"/>
      <c r="C1238" s="84"/>
      <c r="D1238" s="85"/>
      <c r="E1238" s="55"/>
      <c r="G1238" s="85"/>
      <c r="H1238" s="43"/>
      <c r="L1238" s="15"/>
      <c r="M1238" s="55"/>
      <c r="O1238" s="15"/>
      <c r="Q1238" s="86"/>
      <c r="S1238" s="55"/>
      <c r="U1238" s="55"/>
      <c r="W1238" s="43"/>
      <c r="Z1238" s="15"/>
      <c r="AB1238" s="27"/>
      <c r="AC1238" s="27"/>
      <c r="AD1238" s="15"/>
      <c r="AE1238" s="15"/>
      <c r="AF1238" s="85"/>
      <c r="AG1238" s="55"/>
      <c r="AH1238" s="55"/>
      <c r="AI1238" s="86"/>
      <c r="AJ1238" s="86"/>
    </row>
    <row r="1239">
      <c r="A1239" s="1"/>
      <c r="C1239" s="84"/>
      <c r="D1239" s="85"/>
      <c r="E1239" s="55"/>
      <c r="G1239" s="85"/>
      <c r="H1239" s="43"/>
      <c r="L1239" s="15"/>
      <c r="M1239" s="55"/>
      <c r="O1239" s="15"/>
      <c r="Q1239" s="86"/>
      <c r="S1239" s="55"/>
      <c r="U1239" s="55"/>
      <c r="W1239" s="43"/>
      <c r="Z1239" s="15"/>
      <c r="AB1239" s="27"/>
      <c r="AC1239" s="27"/>
      <c r="AD1239" s="15"/>
      <c r="AE1239" s="15"/>
      <c r="AF1239" s="85"/>
      <c r="AG1239" s="55"/>
      <c r="AH1239" s="55"/>
      <c r="AI1239" s="86"/>
      <c r="AJ1239" s="86"/>
    </row>
    <row r="1240">
      <c r="A1240" s="1"/>
      <c r="C1240" s="84"/>
      <c r="D1240" s="85"/>
      <c r="E1240" s="55"/>
      <c r="G1240" s="85"/>
      <c r="H1240" s="43"/>
      <c r="L1240" s="15"/>
      <c r="M1240" s="55"/>
      <c r="O1240" s="15"/>
      <c r="Q1240" s="86"/>
      <c r="S1240" s="55"/>
      <c r="U1240" s="55"/>
      <c r="W1240" s="43"/>
      <c r="Z1240" s="15"/>
      <c r="AB1240" s="27"/>
      <c r="AC1240" s="27"/>
      <c r="AD1240" s="15"/>
      <c r="AE1240" s="15"/>
      <c r="AF1240" s="85"/>
      <c r="AG1240" s="55"/>
      <c r="AH1240" s="55"/>
      <c r="AI1240" s="86"/>
      <c r="AJ1240" s="86"/>
    </row>
    <row r="1241">
      <c r="A1241" s="1"/>
      <c r="C1241" s="84"/>
      <c r="D1241" s="85"/>
      <c r="E1241" s="55"/>
      <c r="G1241" s="85"/>
      <c r="H1241" s="43"/>
      <c r="L1241" s="15"/>
      <c r="M1241" s="55"/>
      <c r="O1241" s="15"/>
      <c r="Q1241" s="86"/>
      <c r="S1241" s="55"/>
      <c r="U1241" s="55"/>
      <c r="W1241" s="43"/>
      <c r="Z1241" s="15"/>
      <c r="AB1241" s="27"/>
      <c r="AC1241" s="27"/>
      <c r="AD1241" s="15"/>
      <c r="AE1241" s="15"/>
      <c r="AF1241" s="85"/>
      <c r="AG1241" s="55"/>
      <c r="AH1241" s="55"/>
      <c r="AI1241" s="86"/>
      <c r="AJ1241" s="86"/>
    </row>
    <row r="1242">
      <c r="A1242" s="1"/>
      <c r="C1242" s="84"/>
      <c r="D1242" s="85"/>
      <c r="E1242" s="55"/>
      <c r="G1242" s="85"/>
      <c r="H1242" s="43"/>
      <c r="L1242" s="15"/>
      <c r="M1242" s="55"/>
      <c r="O1242" s="15"/>
      <c r="Q1242" s="86"/>
      <c r="S1242" s="55"/>
      <c r="U1242" s="55"/>
      <c r="W1242" s="43"/>
      <c r="Z1242" s="15"/>
      <c r="AB1242" s="27"/>
      <c r="AC1242" s="27"/>
      <c r="AD1242" s="15"/>
      <c r="AE1242" s="15"/>
      <c r="AF1242" s="85"/>
      <c r="AG1242" s="55"/>
      <c r="AH1242" s="55"/>
      <c r="AI1242" s="86"/>
      <c r="AJ1242" s="86"/>
    </row>
    <row r="1243">
      <c r="A1243" s="1"/>
      <c r="C1243" s="84"/>
      <c r="D1243" s="85"/>
      <c r="E1243" s="55"/>
      <c r="G1243" s="85"/>
      <c r="H1243" s="43"/>
      <c r="L1243" s="15"/>
      <c r="M1243" s="55"/>
      <c r="O1243" s="15"/>
      <c r="Q1243" s="86"/>
      <c r="S1243" s="55"/>
      <c r="U1243" s="55"/>
      <c r="W1243" s="43"/>
      <c r="Z1243" s="15"/>
      <c r="AB1243" s="27"/>
      <c r="AC1243" s="27"/>
      <c r="AD1243" s="15"/>
      <c r="AE1243" s="15"/>
      <c r="AF1243" s="85"/>
      <c r="AG1243" s="55"/>
      <c r="AH1243" s="55"/>
      <c r="AI1243" s="86"/>
      <c r="AJ1243" s="86"/>
    </row>
    <row r="1244">
      <c r="A1244" s="1"/>
      <c r="C1244" s="84"/>
      <c r="D1244" s="85"/>
      <c r="E1244" s="55"/>
      <c r="G1244" s="85"/>
      <c r="H1244" s="43"/>
      <c r="L1244" s="15"/>
      <c r="M1244" s="55"/>
      <c r="O1244" s="15"/>
      <c r="Q1244" s="86"/>
      <c r="S1244" s="55"/>
      <c r="U1244" s="55"/>
      <c r="W1244" s="43"/>
      <c r="Z1244" s="15"/>
      <c r="AB1244" s="27"/>
      <c r="AC1244" s="27"/>
      <c r="AD1244" s="15"/>
      <c r="AE1244" s="15"/>
      <c r="AF1244" s="85"/>
      <c r="AG1244" s="55"/>
      <c r="AH1244" s="55"/>
      <c r="AI1244" s="86"/>
      <c r="AJ1244" s="86"/>
    </row>
    <row r="1245">
      <c r="A1245" s="1"/>
      <c r="C1245" s="84"/>
      <c r="D1245" s="85"/>
      <c r="E1245" s="55"/>
      <c r="G1245" s="85"/>
      <c r="H1245" s="43"/>
      <c r="L1245" s="15"/>
      <c r="M1245" s="55"/>
      <c r="O1245" s="15"/>
      <c r="Q1245" s="86"/>
      <c r="S1245" s="55"/>
      <c r="U1245" s="55"/>
      <c r="W1245" s="43"/>
      <c r="Z1245" s="15"/>
      <c r="AB1245" s="27"/>
      <c r="AC1245" s="27"/>
      <c r="AD1245" s="15"/>
      <c r="AE1245" s="15"/>
      <c r="AF1245" s="85"/>
      <c r="AG1245" s="55"/>
      <c r="AH1245" s="55"/>
      <c r="AI1245" s="86"/>
      <c r="AJ1245" s="86"/>
    </row>
    <row r="1246">
      <c r="A1246" s="1"/>
      <c r="C1246" s="84"/>
      <c r="D1246" s="85"/>
      <c r="E1246" s="55"/>
      <c r="G1246" s="85"/>
      <c r="H1246" s="43"/>
      <c r="L1246" s="15"/>
      <c r="M1246" s="55"/>
      <c r="O1246" s="15"/>
      <c r="Q1246" s="86"/>
      <c r="S1246" s="55"/>
      <c r="U1246" s="55"/>
      <c r="W1246" s="43"/>
      <c r="Z1246" s="15"/>
      <c r="AB1246" s="27"/>
      <c r="AC1246" s="27"/>
      <c r="AD1246" s="15"/>
      <c r="AE1246" s="15"/>
      <c r="AF1246" s="85"/>
      <c r="AG1246" s="55"/>
      <c r="AH1246" s="55"/>
      <c r="AI1246" s="86"/>
      <c r="AJ1246" s="86"/>
    </row>
    <row r="1247">
      <c r="A1247" s="1"/>
      <c r="C1247" s="84"/>
      <c r="D1247" s="85"/>
      <c r="E1247" s="55"/>
      <c r="G1247" s="85"/>
      <c r="H1247" s="43"/>
      <c r="L1247" s="15"/>
      <c r="M1247" s="55"/>
      <c r="O1247" s="15"/>
      <c r="Q1247" s="86"/>
      <c r="S1247" s="55"/>
      <c r="U1247" s="55"/>
      <c r="W1247" s="43"/>
      <c r="Z1247" s="15"/>
      <c r="AB1247" s="27"/>
      <c r="AC1247" s="27"/>
      <c r="AD1247" s="15"/>
      <c r="AE1247" s="15"/>
      <c r="AF1247" s="85"/>
      <c r="AG1247" s="55"/>
      <c r="AH1247" s="55"/>
      <c r="AI1247" s="86"/>
      <c r="AJ1247" s="86"/>
    </row>
    <row r="1248">
      <c r="A1248" s="1"/>
      <c r="C1248" s="84"/>
      <c r="D1248" s="85"/>
      <c r="E1248" s="55"/>
      <c r="G1248" s="85"/>
      <c r="H1248" s="43"/>
      <c r="L1248" s="15"/>
      <c r="M1248" s="55"/>
      <c r="O1248" s="15"/>
      <c r="Q1248" s="86"/>
      <c r="S1248" s="55"/>
      <c r="U1248" s="55"/>
      <c r="W1248" s="43"/>
      <c r="Z1248" s="15"/>
      <c r="AB1248" s="27"/>
      <c r="AC1248" s="27"/>
      <c r="AD1248" s="15"/>
      <c r="AE1248" s="15"/>
      <c r="AF1248" s="85"/>
      <c r="AG1248" s="55"/>
      <c r="AH1248" s="55"/>
      <c r="AI1248" s="86"/>
      <c r="AJ1248" s="86"/>
    </row>
    <row r="1249">
      <c r="A1249" s="1"/>
      <c r="C1249" s="84"/>
      <c r="D1249" s="85"/>
      <c r="E1249" s="55"/>
      <c r="G1249" s="85"/>
      <c r="H1249" s="43"/>
      <c r="L1249" s="15"/>
      <c r="M1249" s="55"/>
      <c r="O1249" s="15"/>
      <c r="Q1249" s="86"/>
      <c r="S1249" s="55"/>
      <c r="U1249" s="55"/>
      <c r="W1249" s="43"/>
      <c r="Z1249" s="15"/>
      <c r="AB1249" s="27"/>
      <c r="AC1249" s="27"/>
      <c r="AD1249" s="15"/>
      <c r="AE1249" s="15"/>
      <c r="AF1249" s="85"/>
      <c r="AG1249" s="55"/>
      <c r="AH1249" s="55"/>
      <c r="AI1249" s="86"/>
      <c r="AJ1249" s="86"/>
    </row>
    <row r="1250">
      <c r="A1250" s="1"/>
      <c r="C1250" s="84"/>
      <c r="D1250" s="85"/>
      <c r="E1250" s="55"/>
      <c r="G1250" s="85"/>
      <c r="H1250" s="43"/>
      <c r="L1250" s="15"/>
      <c r="M1250" s="55"/>
      <c r="O1250" s="15"/>
      <c r="Q1250" s="86"/>
      <c r="S1250" s="55"/>
      <c r="U1250" s="55"/>
      <c r="W1250" s="43"/>
      <c r="Z1250" s="15"/>
      <c r="AB1250" s="27"/>
      <c r="AC1250" s="27"/>
      <c r="AD1250" s="15"/>
      <c r="AE1250" s="15"/>
      <c r="AF1250" s="85"/>
      <c r="AG1250" s="55"/>
      <c r="AH1250" s="55"/>
      <c r="AI1250" s="86"/>
      <c r="AJ1250" s="86"/>
    </row>
    <row r="1251">
      <c r="A1251" s="1"/>
      <c r="C1251" s="84"/>
      <c r="D1251" s="85"/>
      <c r="E1251" s="55"/>
      <c r="G1251" s="85"/>
      <c r="H1251" s="43"/>
      <c r="L1251" s="15"/>
      <c r="M1251" s="55"/>
      <c r="O1251" s="15"/>
      <c r="Q1251" s="86"/>
      <c r="S1251" s="55"/>
      <c r="U1251" s="55"/>
      <c r="W1251" s="43"/>
      <c r="Z1251" s="15"/>
      <c r="AB1251" s="27"/>
      <c r="AC1251" s="27"/>
      <c r="AD1251" s="15"/>
      <c r="AE1251" s="15"/>
      <c r="AF1251" s="85"/>
      <c r="AG1251" s="55"/>
      <c r="AH1251" s="55"/>
      <c r="AI1251" s="86"/>
      <c r="AJ1251" s="86"/>
    </row>
    <row r="1252">
      <c r="A1252" s="1"/>
      <c r="C1252" s="84"/>
      <c r="D1252" s="85"/>
      <c r="E1252" s="55"/>
      <c r="G1252" s="85"/>
      <c r="H1252" s="43"/>
      <c r="L1252" s="15"/>
      <c r="M1252" s="55"/>
      <c r="O1252" s="15"/>
      <c r="Q1252" s="86"/>
      <c r="S1252" s="55"/>
      <c r="U1252" s="55"/>
      <c r="W1252" s="43"/>
      <c r="Z1252" s="15"/>
      <c r="AB1252" s="27"/>
      <c r="AC1252" s="27"/>
      <c r="AD1252" s="15"/>
      <c r="AE1252" s="15"/>
      <c r="AF1252" s="85"/>
      <c r="AG1252" s="55"/>
      <c r="AH1252" s="55"/>
      <c r="AI1252" s="86"/>
      <c r="AJ1252" s="86"/>
    </row>
    <row r="1253">
      <c r="A1253" s="1"/>
      <c r="C1253" s="84"/>
      <c r="D1253" s="85"/>
      <c r="E1253" s="55"/>
      <c r="G1253" s="85"/>
      <c r="H1253" s="43"/>
      <c r="L1253" s="15"/>
      <c r="M1253" s="55"/>
      <c r="O1253" s="15"/>
      <c r="Q1253" s="86"/>
      <c r="S1253" s="55"/>
      <c r="U1253" s="55"/>
      <c r="W1253" s="43"/>
      <c r="Z1253" s="15"/>
      <c r="AB1253" s="27"/>
      <c r="AC1253" s="27"/>
      <c r="AD1253" s="15"/>
      <c r="AE1253" s="15"/>
      <c r="AF1253" s="85"/>
      <c r="AG1253" s="55"/>
      <c r="AH1253" s="55"/>
      <c r="AI1253" s="86"/>
      <c r="AJ1253" s="86"/>
    </row>
    <row r="1254">
      <c r="A1254" s="1"/>
      <c r="C1254" s="84"/>
      <c r="D1254" s="85"/>
      <c r="E1254" s="55"/>
      <c r="G1254" s="85"/>
      <c r="H1254" s="43"/>
      <c r="L1254" s="15"/>
      <c r="M1254" s="55"/>
      <c r="O1254" s="15"/>
      <c r="Q1254" s="86"/>
      <c r="S1254" s="55"/>
      <c r="U1254" s="55"/>
      <c r="W1254" s="43"/>
      <c r="Z1254" s="15"/>
      <c r="AB1254" s="27"/>
      <c r="AC1254" s="27"/>
      <c r="AD1254" s="15"/>
      <c r="AE1254" s="15"/>
      <c r="AF1254" s="85"/>
      <c r="AG1254" s="55"/>
      <c r="AH1254" s="55"/>
      <c r="AI1254" s="86"/>
      <c r="AJ1254" s="86"/>
    </row>
    <row r="1255">
      <c r="A1255" s="1"/>
      <c r="C1255" s="84"/>
      <c r="D1255" s="85"/>
      <c r="E1255" s="55"/>
      <c r="G1255" s="85"/>
      <c r="H1255" s="43"/>
      <c r="L1255" s="15"/>
      <c r="M1255" s="55"/>
      <c r="O1255" s="15"/>
      <c r="Q1255" s="86"/>
      <c r="S1255" s="55"/>
      <c r="U1255" s="55"/>
      <c r="W1255" s="43"/>
      <c r="Z1255" s="15"/>
      <c r="AB1255" s="27"/>
      <c r="AC1255" s="27"/>
      <c r="AD1255" s="15"/>
      <c r="AE1255" s="15"/>
      <c r="AF1255" s="85"/>
      <c r="AG1255" s="55"/>
      <c r="AH1255" s="55"/>
      <c r="AI1255" s="86"/>
      <c r="AJ1255" s="86"/>
    </row>
    <row r="1256">
      <c r="A1256" s="1"/>
      <c r="C1256" s="84"/>
      <c r="D1256" s="85"/>
      <c r="E1256" s="55"/>
      <c r="G1256" s="85"/>
      <c r="H1256" s="43"/>
      <c r="L1256" s="15"/>
      <c r="M1256" s="55"/>
      <c r="O1256" s="15"/>
      <c r="Q1256" s="86"/>
      <c r="S1256" s="55"/>
      <c r="U1256" s="55"/>
      <c r="W1256" s="43"/>
      <c r="Z1256" s="15"/>
      <c r="AB1256" s="27"/>
      <c r="AC1256" s="27"/>
      <c r="AD1256" s="15"/>
      <c r="AE1256" s="15"/>
      <c r="AF1256" s="85"/>
      <c r="AG1256" s="55"/>
      <c r="AH1256" s="55"/>
      <c r="AI1256" s="86"/>
      <c r="AJ1256" s="86"/>
    </row>
    <row r="1257">
      <c r="A1257" s="1"/>
      <c r="C1257" s="84"/>
      <c r="D1257" s="85"/>
      <c r="E1257" s="55"/>
      <c r="G1257" s="85"/>
      <c r="H1257" s="43"/>
      <c r="L1257" s="15"/>
      <c r="M1257" s="55"/>
      <c r="O1257" s="15"/>
      <c r="Q1257" s="86"/>
      <c r="S1257" s="55"/>
      <c r="U1257" s="55"/>
      <c r="W1257" s="43"/>
      <c r="Z1257" s="15"/>
      <c r="AB1257" s="27"/>
      <c r="AC1257" s="27"/>
      <c r="AD1257" s="15"/>
      <c r="AE1257" s="15"/>
      <c r="AF1257" s="85"/>
      <c r="AG1257" s="55"/>
      <c r="AH1257" s="55"/>
      <c r="AI1257" s="86"/>
      <c r="AJ1257" s="86"/>
    </row>
    <row r="1258">
      <c r="A1258" s="1"/>
      <c r="C1258" s="84"/>
      <c r="D1258" s="85"/>
      <c r="E1258" s="55"/>
      <c r="G1258" s="85"/>
      <c r="H1258" s="43"/>
      <c r="L1258" s="15"/>
      <c r="M1258" s="55"/>
      <c r="O1258" s="15"/>
      <c r="Q1258" s="86"/>
      <c r="S1258" s="55"/>
      <c r="U1258" s="55"/>
      <c r="W1258" s="43"/>
      <c r="Z1258" s="15"/>
      <c r="AB1258" s="27"/>
      <c r="AC1258" s="27"/>
      <c r="AD1258" s="15"/>
      <c r="AE1258" s="15"/>
      <c r="AF1258" s="85"/>
      <c r="AG1258" s="55"/>
      <c r="AH1258" s="55"/>
      <c r="AI1258" s="86"/>
      <c r="AJ1258" s="86"/>
    </row>
    <row r="1259">
      <c r="A1259" s="1"/>
      <c r="C1259" s="84"/>
      <c r="D1259" s="85"/>
      <c r="E1259" s="55"/>
      <c r="G1259" s="85"/>
      <c r="H1259" s="43"/>
      <c r="L1259" s="15"/>
      <c r="M1259" s="55"/>
      <c r="O1259" s="15"/>
      <c r="Q1259" s="86"/>
      <c r="S1259" s="55"/>
      <c r="U1259" s="55"/>
      <c r="W1259" s="43"/>
      <c r="Z1259" s="15"/>
      <c r="AB1259" s="27"/>
      <c r="AC1259" s="27"/>
      <c r="AD1259" s="15"/>
      <c r="AE1259" s="15"/>
      <c r="AF1259" s="85"/>
      <c r="AG1259" s="55"/>
      <c r="AH1259" s="55"/>
      <c r="AI1259" s="86"/>
      <c r="AJ1259" s="86"/>
    </row>
    <row r="1260">
      <c r="A1260" s="1"/>
      <c r="C1260" s="84"/>
      <c r="D1260" s="85"/>
      <c r="E1260" s="55"/>
      <c r="G1260" s="85"/>
      <c r="H1260" s="43"/>
      <c r="L1260" s="15"/>
      <c r="M1260" s="55"/>
      <c r="O1260" s="15"/>
      <c r="Q1260" s="86"/>
      <c r="S1260" s="55"/>
      <c r="U1260" s="55"/>
      <c r="W1260" s="43"/>
      <c r="Z1260" s="15"/>
      <c r="AB1260" s="27"/>
      <c r="AC1260" s="27"/>
      <c r="AD1260" s="15"/>
      <c r="AE1260" s="15"/>
      <c r="AF1260" s="85"/>
      <c r="AG1260" s="55"/>
      <c r="AH1260" s="55"/>
      <c r="AI1260" s="86"/>
      <c r="AJ1260" s="86"/>
    </row>
    <row r="1261">
      <c r="A1261" s="1"/>
      <c r="C1261" s="84"/>
      <c r="D1261" s="85"/>
      <c r="E1261" s="55"/>
      <c r="G1261" s="85"/>
      <c r="H1261" s="43"/>
      <c r="L1261" s="15"/>
      <c r="M1261" s="55"/>
      <c r="O1261" s="15"/>
      <c r="Q1261" s="86"/>
      <c r="S1261" s="55"/>
      <c r="U1261" s="55"/>
      <c r="W1261" s="43"/>
      <c r="Z1261" s="15"/>
      <c r="AB1261" s="27"/>
      <c r="AC1261" s="27"/>
      <c r="AD1261" s="15"/>
      <c r="AE1261" s="15"/>
      <c r="AF1261" s="85"/>
      <c r="AG1261" s="55"/>
      <c r="AH1261" s="55"/>
      <c r="AI1261" s="86"/>
      <c r="AJ1261" s="86"/>
    </row>
    <row r="1262">
      <c r="A1262" s="1"/>
      <c r="C1262" s="84"/>
      <c r="D1262" s="85"/>
      <c r="E1262" s="55"/>
      <c r="G1262" s="85"/>
      <c r="H1262" s="43"/>
      <c r="L1262" s="15"/>
      <c r="M1262" s="55"/>
      <c r="O1262" s="15"/>
      <c r="Q1262" s="86"/>
      <c r="S1262" s="55"/>
      <c r="U1262" s="55"/>
      <c r="W1262" s="43"/>
      <c r="Z1262" s="15"/>
      <c r="AB1262" s="27"/>
      <c r="AC1262" s="27"/>
      <c r="AD1262" s="15"/>
      <c r="AE1262" s="15"/>
      <c r="AF1262" s="85"/>
      <c r="AG1262" s="55"/>
      <c r="AH1262" s="55"/>
      <c r="AI1262" s="86"/>
      <c r="AJ1262" s="86"/>
    </row>
    <row r="1263">
      <c r="A1263" s="1"/>
      <c r="C1263" s="84"/>
      <c r="D1263" s="85"/>
      <c r="E1263" s="55"/>
      <c r="G1263" s="85"/>
      <c r="H1263" s="43"/>
      <c r="L1263" s="15"/>
      <c r="M1263" s="55"/>
      <c r="O1263" s="15"/>
      <c r="Q1263" s="86"/>
      <c r="S1263" s="55"/>
      <c r="U1263" s="55"/>
      <c r="W1263" s="43"/>
      <c r="Z1263" s="15"/>
      <c r="AB1263" s="27"/>
      <c r="AC1263" s="27"/>
      <c r="AD1263" s="15"/>
      <c r="AE1263" s="15"/>
      <c r="AF1263" s="85"/>
      <c r="AG1263" s="55"/>
      <c r="AH1263" s="55"/>
      <c r="AI1263" s="86"/>
      <c r="AJ1263" s="86"/>
    </row>
  </sheetData>
  <hyperlinks>
    <hyperlink r:id="rId1" ref="A330"/>
    <hyperlink r:id="rId2" ref="A432"/>
    <hyperlink r:id="rId3" ref="A433"/>
    <hyperlink r:id="rId4" ref="A434"/>
    <hyperlink r:id="rId5" ref="A437"/>
    <hyperlink r:id="rId6" ref="A438"/>
    <hyperlink r:id="rId7" ref="A440"/>
    <hyperlink r:id="rId8" ref="A441"/>
    <hyperlink r:id="rId9" ref="A442"/>
    <hyperlink r:id="rId10" ref="A443"/>
    <hyperlink r:id="rId11" ref="A444"/>
    <hyperlink r:id="rId12" ref="A446"/>
    <hyperlink r:id="rId13" ref="A449"/>
    <hyperlink r:id="rId14" ref="A450"/>
    <hyperlink r:id="rId15" ref="A452"/>
    <hyperlink r:id="rId16" ref="A455"/>
    <hyperlink r:id="rId17" ref="A456"/>
    <hyperlink r:id="rId18" ref="A457"/>
    <hyperlink r:id="rId19" ref="A462"/>
    <hyperlink r:id="rId20" ref="A468"/>
    <hyperlink r:id="rId21" ref="A469"/>
    <hyperlink r:id="rId22" ref="A479"/>
    <hyperlink r:id="rId23" ref="A481"/>
    <hyperlink r:id="rId24" ref="A482"/>
    <hyperlink r:id="rId25" ref="A484"/>
    <hyperlink r:id="rId26" ref="A485"/>
    <hyperlink r:id="rId27" ref="A486"/>
    <hyperlink r:id="rId28" ref="A488"/>
    <hyperlink r:id="rId29" ref="A489"/>
    <hyperlink r:id="rId30" ref="A490"/>
    <hyperlink r:id="rId31" ref="A491"/>
    <hyperlink r:id="rId32" ref="A492"/>
    <hyperlink r:id="rId33" ref="A493"/>
    <hyperlink r:id="rId34" ref="A494"/>
    <hyperlink r:id="rId35" ref="A495"/>
    <hyperlink r:id="rId36" ref="A498"/>
    <hyperlink r:id="rId37" ref="A502"/>
    <hyperlink r:id="rId38" ref="A503"/>
    <hyperlink r:id="rId39" ref="A504"/>
    <hyperlink r:id="rId40" ref="A506"/>
    <hyperlink r:id="rId41" ref="A514"/>
    <hyperlink r:id="rId42" ref="A515"/>
    <hyperlink r:id="rId43" ref="A520"/>
    <hyperlink r:id="rId44" ref="A521"/>
    <hyperlink r:id="rId45" ref="A523"/>
    <hyperlink r:id="rId46" ref="A524"/>
    <hyperlink r:id="rId47" ref="A530"/>
    <hyperlink r:id="rId48" ref="A531"/>
    <hyperlink r:id="rId49" ref="A532"/>
    <hyperlink r:id="rId50" ref="A533"/>
    <hyperlink r:id="rId51" ref="A535"/>
    <hyperlink r:id="rId52" ref="A536"/>
    <hyperlink r:id="rId53" ref="A537"/>
    <hyperlink r:id="rId54" ref="A539"/>
    <hyperlink r:id="rId55" ref="A549"/>
    <hyperlink r:id="rId56" ref="A551"/>
    <hyperlink r:id="rId57" ref="A552"/>
    <hyperlink r:id="rId58" ref="A555"/>
    <hyperlink r:id="rId59" ref="A556"/>
    <hyperlink r:id="rId60" ref="A558"/>
    <hyperlink r:id="rId61" ref="A559"/>
    <hyperlink r:id="rId62" ref="A561"/>
    <hyperlink r:id="rId63" ref="A564"/>
    <hyperlink r:id="rId64" ref="A567"/>
    <hyperlink r:id="rId65" ref="A573"/>
    <hyperlink r:id="rId66" ref="A574"/>
    <hyperlink r:id="rId67" ref="A575"/>
    <hyperlink r:id="rId68" ref="A576"/>
    <hyperlink r:id="rId69" ref="A577"/>
    <hyperlink r:id="rId70" ref="A578"/>
    <hyperlink r:id="rId71" ref="A582"/>
    <hyperlink r:id="rId72" ref="A585"/>
    <hyperlink r:id="rId73" ref="A589"/>
    <hyperlink r:id="rId74" ref="A591"/>
    <hyperlink r:id="rId75" ref="A592"/>
    <hyperlink r:id="rId76" ref="A593"/>
    <hyperlink r:id="rId77" ref="A595"/>
    <hyperlink r:id="rId78" ref="A596"/>
    <hyperlink r:id="rId79" ref="A602"/>
    <hyperlink r:id="rId80" ref="A606"/>
    <hyperlink r:id="rId81" ref="A607"/>
    <hyperlink r:id="rId82" ref="A674"/>
    <hyperlink r:id="rId83" ref="A675"/>
    <hyperlink r:id="rId84" ref="A676"/>
    <hyperlink r:id="rId85" ref="A677"/>
    <hyperlink r:id="rId86" ref="A678"/>
    <hyperlink r:id="rId87" ref="A679"/>
    <hyperlink r:id="rId88" ref="A680"/>
    <hyperlink r:id="rId89" ref="A681"/>
    <hyperlink r:id="rId90" ref="A682"/>
    <hyperlink r:id="rId91" ref="A683"/>
    <hyperlink r:id="rId92" ref="A684"/>
    <hyperlink r:id="rId93" ref="A685"/>
    <hyperlink r:id="rId94" ref="A686"/>
    <hyperlink r:id="rId95" ref="A687"/>
    <hyperlink r:id="rId96" ref="A688"/>
    <hyperlink r:id="rId97" ref="A689"/>
    <hyperlink r:id="rId98" ref="A690"/>
    <hyperlink r:id="rId99" ref="A691"/>
    <hyperlink r:id="rId100" ref="A692"/>
    <hyperlink r:id="rId101" ref="A693"/>
    <hyperlink r:id="rId102" ref="A694"/>
    <hyperlink r:id="rId103" ref="A695"/>
    <hyperlink r:id="rId104" ref="A696"/>
    <hyperlink r:id="rId105" ref="A697"/>
    <hyperlink r:id="rId106" ref="A698"/>
    <hyperlink r:id="rId107" ref="A700"/>
    <hyperlink r:id="rId108" ref="A701"/>
    <hyperlink r:id="rId109" ref="A705"/>
    <hyperlink r:id="rId110" ref="A707"/>
    <hyperlink r:id="rId111" ref="A709"/>
    <hyperlink r:id="rId112" ref="A710"/>
    <hyperlink r:id="rId113" ref="A711"/>
    <hyperlink r:id="rId114" ref="A712"/>
    <hyperlink r:id="rId115" ref="A713"/>
    <hyperlink r:id="rId116" ref="A714"/>
    <hyperlink r:id="rId117" ref="A715"/>
    <hyperlink r:id="rId118" ref="A716"/>
    <hyperlink r:id="rId119" ref="A717"/>
    <hyperlink r:id="rId120" ref="A718"/>
    <hyperlink r:id="rId121" ref="A719"/>
    <hyperlink r:id="rId122" ref="A720"/>
    <hyperlink r:id="rId123" ref="A721"/>
    <hyperlink r:id="rId124" ref="A722"/>
    <hyperlink r:id="rId125" ref="A723"/>
    <hyperlink r:id="rId126" ref="A724"/>
    <hyperlink r:id="rId127" ref="A725"/>
    <hyperlink r:id="rId128" ref="A726"/>
    <hyperlink r:id="rId129" ref="A727"/>
    <hyperlink r:id="rId130" ref="A728"/>
    <hyperlink r:id="rId131" ref="A729"/>
    <hyperlink r:id="rId132" ref="A730"/>
    <hyperlink r:id="rId133" ref="A731"/>
    <hyperlink r:id="rId134" ref="A732"/>
    <hyperlink r:id="rId135" ref="A733"/>
    <hyperlink r:id="rId136" ref="A734"/>
    <hyperlink r:id="rId137" ref="A735"/>
    <hyperlink r:id="rId138" ref="A736"/>
    <hyperlink r:id="rId139" ref="A737"/>
    <hyperlink r:id="rId140" ref="A738"/>
    <hyperlink r:id="rId141" ref="A739"/>
    <hyperlink r:id="rId142" ref="A740"/>
    <hyperlink r:id="rId143" ref="A741"/>
    <hyperlink r:id="rId144" ref="A742"/>
    <hyperlink r:id="rId145" ref="A743"/>
    <hyperlink r:id="rId146" ref="A744"/>
    <hyperlink r:id="rId147" ref="A745"/>
    <hyperlink r:id="rId148" ref="A746"/>
    <hyperlink r:id="rId149" ref="A747"/>
    <hyperlink r:id="rId150" ref="A748"/>
    <hyperlink r:id="rId151" ref="A749"/>
    <hyperlink r:id="rId152" ref="A750"/>
    <hyperlink r:id="rId153" ref="A751"/>
    <hyperlink r:id="rId154" ref="A752"/>
    <hyperlink r:id="rId155" ref="A753"/>
    <hyperlink r:id="rId156" ref="A754"/>
    <hyperlink r:id="rId157" ref="A755"/>
    <hyperlink r:id="rId158" ref="A758"/>
    <hyperlink r:id="rId159" ref="A771"/>
    <hyperlink r:id="rId160" ref="A772"/>
    <hyperlink r:id="rId161" ref="A773"/>
    <hyperlink r:id="rId162" ref="A775"/>
    <hyperlink r:id="rId163" ref="A776"/>
    <hyperlink r:id="rId164" ref="A781"/>
    <hyperlink r:id="rId165" ref="A787"/>
    <hyperlink r:id="rId166" ref="A788"/>
    <hyperlink r:id="rId167" ref="A801"/>
    <hyperlink r:id="rId168" ref="A803"/>
    <hyperlink r:id="rId169" ref="A809"/>
    <hyperlink r:id="rId170" ref="A810"/>
    <hyperlink r:id="rId171" ref="A811"/>
    <hyperlink r:id="rId172" ref="A817"/>
    <hyperlink r:id="rId173" ref="A820"/>
    <hyperlink r:id="rId174" ref="A823"/>
    <hyperlink r:id="rId175" ref="A826"/>
    <hyperlink r:id="rId176" ref="A828"/>
    <hyperlink r:id="rId177" ref="A829"/>
    <hyperlink r:id="rId178" ref="A830"/>
    <hyperlink r:id="rId179" ref="A831"/>
    <hyperlink r:id="rId180" ref="A839"/>
    <hyperlink r:id="rId181" ref="A840"/>
    <hyperlink r:id="rId182" ref="A844"/>
    <hyperlink r:id="rId183" ref="A847"/>
    <hyperlink r:id="rId184" ref="A848"/>
    <hyperlink r:id="rId185" ref="A854"/>
    <hyperlink r:id="rId186" ref="A863"/>
    <hyperlink r:id="rId187" ref="A867"/>
    <hyperlink r:id="rId188" ref="A870"/>
    <hyperlink r:id="rId189" ref="A871"/>
  </hyperlinks>
  <drawing r:id="rId1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15.75"/>
    <col hidden="1" min="4" max="4" width="12.63"/>
    <col customWidth="1" min="8" max="8" width="15.13"/>
    <col customWidth="1" min="9" max="9" width="16.0"/>
    <col customWidth="1" min="11" max="11" width="13.25"/>
    <col customWidth="1" min="12" max="12" width="17.5"/>
    <col customWidth="1" min="16" max="16" width="14.25"/>
    <col customWidth="1" min="21" max="21" width="15.25"/>
    <col customWidth="1" min="22" max="22" width="13.38"/>
    <col customWidth="1" min="24" max="24" width="14.88"/>
    <col customWidth="1" min="25" max="25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8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9" t="s">
        <v>5</v>
      </c>
      <c r="Q1" s="89" t="s">
        <v>21</v>
      </c>
      <c r="R1" s="89" t="s">
        <v>22</v>
      </c>
      <c r="S1" s="90" t="s">
        <v>27</v>
      </c>
      <c r="T1" s="91" t="s">
        <v>917</v>
      </c>
      <c r="U1" s="91" t="s">
        <v>918</v>
      </c>
      <c r="V1" s="87" t="s">
        <v>919</v>
      </c>
      <c r="W1" s="87" t="s">
        <v>32</v>
      </c>
      <c r="X1" s="87" t="s">
        <v>920</v>
      </c>
      <c r="Y1" s="87" t="s">
        <v>921</v>
      </c>
    </row>
    <row r="2">
      <c r="A2" s="9" t="s">
        <v>42</v>
      </c>
      <c r="B2" s="9" t="s">
        <v>922</v>
      </c>
      <c r="C2" s="92" t="s">
        <v>923</v>
      </c>
      <c r="D2" s="2" t="s">
        <v>924</v>
      </c>
      <c r="E2" s="93" t="str">
        <f>IFERROR(__xludf.DUMMYFUNCTION("IFERROR(HYPERLINK(REGEXEXTRACT(D2,""\(([^)]*)\)""),REGEXEXTRACT(D2,""\[([^\]]+)\]"")),"""")
"),"READ PITCH")</f>
        <v>READ PITCH</v>
      </c>
      <c r="F2" s="94">
        <f>VLOOKUP($A2, RawData!$A:$AJ, 33, FALSE)</f>
        <v>34.82723</v>
      </c>
      <c r="G2" s="95" t="str">
        <f>VLOOKUP($A2, RawData!$A:$AJ, 2, FALSE)</f>
        <v/>
      </c>
      <c r="H2" s="96">
        <f>VLOOKUP($A2, RawData!$A:$AJ, 3, FALSE)</f>
        <v>0.2645</v>
      </c>
      <c r="I2" s="97" t="str">
        <f>VLOOKUP($A2, RawData!$A:$AJ, 4, FALSE)</f>
        <v>No data</v>
      </c>
      <c r="J2" s="98">
        <f>VLOOKUP($A2, RawData!$A:$AM, 37, FALSE)</f>
        <v>-2.143</v>
      </c>
      <c r="K2" s="99" t="str">
        <f>VLOOKUP($A2, RawData!$A:$AM, 38, FALSE)</f>
        <v/>
      </c>
      <c r="L2" s="99" t="str">
        <f>VLOOKUP($A2, RawData!$A:$AM, 39, FALSE)</f>
        <v>No data</v>
      </c>
      <c r="M2" s="100">
        <f>VLOOKUP($A2, RawData!$A:$AJ, 30, FALSE)</f>
        <v>-13.758749</v>
      </c>
      <c r="N2" s="98">
        <f>VLOOKUP($A2, RawData!$A:$AJ, 5, FALSE)</f>
        <v>-0.3556507</v>
      </c>
      <c r="O2" s="99" t="str">
        <f>VLOOKUP($A2, RawData!$A:$AJ, 6, FALSE)</f>
        <v>No data</v>
      </c>
      <c r="P2" s="101" t="str">
        <f>VLOOKUP($A2, RawData!$A:$AJ, 7, FALSE)</f>
        <v/>
      </c>
      <c r="Q2" s="101">
        <f>VLOOKUP($A2, RawData!$A:$AJ, 23, FALSE)</f>
        <v>-0.2247</v>
      </c>
      <c r="R2" s="101" t="str">
        <f>VLOOKUP($A2, RawData!$A:$AJ, 24, FALSE)</f>
        <v/>
      </c>
      <c r="S2" s="102" t="str">
        <f>VLOOKUP($A2, RawData!$A:$AJ, 29, FALSE)</f>
        <v/>
      </c>
      <c r="T2" s="103" t="str">
        <f>VLOOKUP($A2, RawData!$A:$AJ, 26, FALSE)</f>
        <v/>
      </c>
      <c r="U2" s="103" t="str">
        <f>VLOOKUP($A2, RawData!$A:$AJ, 27, FALSE)</f>
        <v/>
      </c>
      <c r="V2" s="97" t="str">
        <f>VLOOKUP($A2, RawData!$A:$AJ,32, FALSE)</f>
        <v/>
      </c>
      <c r="W2" s="95">
        <f>VLOOKUP($A2, RawData!$A:$AJ, 33, FALSE)</f>
        <v>34.82723</v>
      </c>
      <c r="X2" s="95">
        <f>VLOOKUP($A2, RawData!$A:$AJ, 35, FALSE)</f>
        <v>5.9</v>
      </c>
      <c r="Y2" s="104">
        <f>VLOOKUP($A2, RawData!$A:$AJ, 36, FALSE)</f>
        <v>5.84</v>
      </c>
    </row>
    <row r="3">
      <c r="A3" s="9" t="s">
        <v>38</v>
      </c>
      <c r="B3" s="9" t="s">
        <v>925</v>
      </c>
      <c r="C3" s="92" t="s">
        <v>923</v>
      </c>
      <c r="D3" s="2" t="s">
        <v>926</v>
      </c>
      <c r="E3" s="93" t="str">
        <f>IFERROR(__xludf.DUMMYFUNCTION("IFERROR(HYPERLINK(REGEXEXTRACT(D3,""\(([^)]*)\)""),REGEXEXTRACT(D3,""\[([^\]]+)\]"")),"""")
"),"READ PITCH")</f>
        <v>READ PITCH</v>
      </c>
      <c r="F3" s="94">
        <f>VLOOKUP($A3, RawData!$A:$AJ, 33, FALSE)</f>
        <v>4.19544</v>
      </c>
      <c r="G3" s="95" t="str">
        <f>VLOOKUP($A3, RawData!$A:$AJ, 2, FALSE)</f>
        <v>No data</v>
      </c>
      <c r="H3" s="96">
        <f>VLOOKUP($A3, RawData!$A:$AJ, 3, FALSE)</f>
        <v>-0.56</v>
      </c>
      <c r="I3" s="97">
        <f>VLOOKUP($A3, RawData!$A:$AJ, 4, FALSE)</f>
        <v>0.045778085</v>
      </c>
      <c r="J3" s="98">
        <f>VLOOKUP($A3, RawData!$A:$AM, 37, FALSE)</f>
        <v>-7.18099</v>
      </c>
      <c r="K3" s="99" t="str">
        <f>VLOOKUP($A3, RawData!$A:$AM, 38, FALSE)</f>
        <v>No data</v>
      </c>
      <c r="L3" s="99">
        <f>VLOOKUP($A3, RawData!$A:$AM, 39, FALSE)</f>
        <v>0.32108018</v>
      </c>
      <c r="M3" s="100">
        <f>VLOOKUP($A3, RawData!$A:$AJ, 30, FALSE)</f>
        <v>0.30796728</v>
      </c>
      <c r="N3" s="98">
        <f>VLOOKUP($A3, RawData!$A:$AJ, 5, FALSE)</f>
        <v>-0.091298684</v>
      </c>
      <c r="O3" s="99">
        <f>VLOOKUP($A3, RawData!$A:$AJ, 6, FALSE)</f>
        <v>-20.9459</v>
      </c>
      <c r="P3" s="101" t="str">
        <f>VLOOKUP($A3, RawData!$A:$AJ, 7, FALSE)</f>
        <v>No data</v>
      </c>
      <c r="Q3" s="101">
        <f>VLOOKUP($A3, RawData!$A:$AJ, 23, FALSE)</f>
        <v>-0.8302</v>
      </c>
      <c r="R3" s="101" t="str">
        <f>VLOOKUP($A3, RawData!$A:$AJ, 24, FALSE)</f>
        <v>No data</v>
      </c>
      <c r="S3" s="102" t="str">
        <f>VLOOKUP($A3, RawData!$A:$AJ, 29, FALSE)</f>
        <v>No data</v>
      </c>
      <c r="T3" s="103" t="str">
        <f>VLOOKUP($A3, RawData!$A:$AJ, 26, FALSE)</f>
        <v/>
      </c>
      <c r="U3" s="103" t="str">
        <f>VLOOKUP($A3, RawData!$A:$AJ, 27, FALSE)</f>
        <v>No data</v>
      </c>
      <c r="V3" s="97" t="str">
        <f>VLOOKUP($A3, RawData!$A:$AJ,32, FALSE)</f>
        <v>No data</v>
      </c>
      <c r="W3" s="95">
        <f>VLOOKUP($A3, RawData!$A:$AJ, 33, FALSE)</f>
        <v>4.19544</v>
      </c>
      <c r="X3" s="95">
        <f>VLOOKUP($A3, RawData!$A:$AJ, 35, FALSE)</f>
        <v>0.051</v>
      </c>
      <c r="Y3" s="104">
        <f>VLOOKUP($A3, RawData!$A:$AJ, 36, FALSE)</f>
        <v>82.26</v>
      </c>
    </row>
    <row r="4">
      <c r="A4" s="9" t="s">
        <v>41</v>
      </c>
      <c r="B4" s="9" t="s">
        <v>927</v>
      </c>
      <c r="C4" s="92" t="s">
        <v>923</v>
      </c>
      <c r="D4" s="2" t="s">
        <v>928</v>
      </c>
      <c r="E4" s="93" t="str">
        <f>IFERROR(__xludf.DUMMYFUNCTION("IFERROR(HYPERLINK(REGEXEXTRACT(D4,""\(([^)]*)\)""),REGEXEXTRACT(D4,""\[([^\]]+)\]"")),"""")
"),"READ PITCH")</f>
        <v>READ PITCH</v>
      </c>
      <c r="F4" s="94">
        <f>VLOOKUP($A4, RawData!$A:$AJ, 33, FALSE)</f>
        <v>2.32</v>
      </c>
      <c r="G4" s="95" t="str">
        <f>VLOOKUP($A4, RawData!$A:$AJ, 2, FALSE)</f>
        <v/>
      </c>
      <c r="H4" s="96">
        <f>VLOOKUP($A4, RawData!$A:$AJ, 3, FALSE)</f>
        <v>-0.3871</v>
      </c>
      <c r="I4" s="97">
        <f>VLOOKUP($A4, RawData!$A:$AJ, 4, FALSE)</f>
        <v>-0.13786851</v>
      </c>
      <c r="J4" s="98">
        <f>VLOOKUP($A4, RawData!$A:$AM, 37, FALSE)</f>
        <v>-5.585</v>
      </c>
      <c r="K4" s="99" t="str">
        <f>VLOOKUP($A4, RawData!$A:$AM, 38, FALSE)</f>
        <v/>
      </c>
      <c r="L4" s="99">
        <f>VLOOKUP($A4, RawData!$A:$AM, 39, FALSE)</f>
        <v>0.019537123</v>
      </c>
      <c r="M4" s="100">
        <f>VLOOKUP($A4, RawData!$A:$AJ, 30, FALSE)</f>
        <v>-0.67358994</v>
      </c>
      <c r="N4" s="98">
        <f>VLOOKUP($A4, RawData!$A:$AJ, 5, FALSE)</f>
        <v>-1.3306202</v>
      </c>
      <c r="O4" s="99">
        <f>VLOOKUP($A4, RawData!$A:$AJ, 6, FALSE)</f>
        <v>-0.6921076</v>
      </c>
      <c r="P4" s="101" t="str">
        <f>VLOOKUP($A4, RawData!$A:$AJ, 7, FALSE)</f>
        <v/>
      </c>
      <c r="Q4" s="101">
        <f>VLOOKUP($A4, RawData!$A:$AJ, 23, FALSE)</f>
        <v>-0.4368</v>
      </c>
      <c r="R4" s="101" t="str">
        <f>VLOOKUP($A4, RawData!$A:$AJ, 24, FALSE)</f>
        <v/>
      </c>
      <c r="S4" s="102" t="str">
        <f>VLOOKUP($A4, RawData!$A:$AJ, 29, FALSE)</f>
        <v/>
      </c>
      <c r="T4" s="103" t="str">
        <f>VLOOKUP($A4, RawData!$A:$AJ, 26, FALSE)</f>
        <v/>
      </c>
      <c r="U4" s="103">
        <f>VLOOKUP($A4, RawData!$A:$AJ, 27, FALSE)</f>
        <v>1.0699426</v>
      </c>
      <c r="V4" s="97" t="str">
        <f>VLOOKUP($A4, RawData!$A:$AJ,32, FALSE)</f>
        <v/>
      </c>
      <c r="W4" s="95">
        <f>VLOOKUP($A4, RawData!$A:$AJ, 33, FALSE)</f>
        <v>2.32</v>
      </c>
      <c r="X4" s="95" t="str">
        <f>VLOOKUP($A4, RawData!$A:$AJ, 35, FALSE)</f>
        <v>No data</v>
      </c>
      <c r="Y4" s="104">
        <f>VLOOKUP($A4, RawData!$A:$AJ, 36, FALSE)</f>
        <v>5.16</v>
      </c>
    </row>
    <row r="5">
      <c r="A5" s="9" t="s">
        <v>40</v>
      </c>
      <c r="B5" s="9" t="s">
        <v>929</v>
      </c>
      <c r="C5" s="92" t="s">
        <v>930</v>
      </c>
      <c r="D5" s="2" t="s">
        <v>931</v>
      </c>
      <c r="E5" s="93" t="str">
        <f>IFERROR(__xludf.DUMMYFUNCTION("IFERROR(HYPERLINK(REGEXEXTRACT(D5,""\(([^)]*)\)""),REGEXEXTRACT(D5,""\[([^\]]+)\]"")),"""")
"),"READ PITCH")</f>
        <v>READ PITCH</v>
      </c>
      <c r="F5" s="94">
        <f>VLOOKUP($A5, RawData!$A:$AJ, 33, FALSE)</f>
        <v>377.5485</v>
      </c>
      <c r="G5" s="95" t="str">
        <f>VLOOKUP($A5, RawData!$A:$AJ, 2, FALSE)</f>
        <v/>
      </c>
      <c r="H5" s="96">
        <f>VLOOKUP($A5, RawData!$A:$AJ, 3, FALSE)</f>
        <v>0.1312</v>
      </c>
      <c r="I5" s="97">
        <f>VLOOKUP($A5, RawData!$A:$AJ, 4, FALSE)</f>
        <v>0.06155537</v>
      </c>
      <c r="J5" s="98">
        <f>VLOOKUP($A5, RawData!$A:$AM, 37, FALSE)</f>
        <v>1.878</v>
      </c>
      <c r="K5" s="99" t="str">
        <f>VLOOKUP($A5, RawData!$A:$AM, 38, FALSE)</f>
        <v/>
      </c>
      <c r="L5" s="99">
        <f>VLOOKUP($A5, RawData!$A:$AM, 39, FALSE)</f>
        <v>-0.4143127</v>
      </c>
      <c r="M5" s="100">
        <f>VLOOKUP($A5, RawData!$A:$AJ, 30, FALSE)</f>
        <v>150.76901</v>
      </c>
      <c r="N5" s="98">
        <f>VLOOKUP($A5, RawData!$A:$AJ, 5, FALSE)</f>
        <v>0.18308796</v>
      </c>
      <c r="O5" s="99">
        <f>VLOOKUP($A5, RawData!$A:$AJ, 6, FALSE)</f>
        <v>0.41564506</v>
      </c>
      <c r="P5" s="101" t="str">
        <f>VLOOKUP($A5, RawData!$A:$AJ, 7, FALSE)</f>
        <v/>
      </c>
      <c r="Q5" s="101">
        <f>VLOOKUP($A5, RawData!$A:$AJ, 23, FALSE)</f>
        <v>0.0127</v>
      </c>
      <c r="R5" s="101" t="str">
        <f>VLOOKUP($A5, RawData!$A:$AJ, 24, FALSE)</f>
        <v/>
      </c>
      <c r="S5" s="102" t="str">
        <f>VLOOKUP($A5, RawData!$A:$AJ, 29, FALSE)</f>
        <v/>
      </c>
      <c r="T5" s="103">
        <f>VLOOKUP($A5, RawData!$A:$AJ, 26, FALSE)</f>
        <v>79.08767</v>
      </c>
      <c r="U5" s="103">
        <f>VLOOKUP($A5, RawData!$A:$AJ, 27, FALSE)</f>
        <v>24.905401</v>
      </c>
      <c r="V5" s="97" t="str">
        <f>VLOOKUP($A5, RawData!$A:$AJ,32, FALSE)</f>
        <v/>
      </c>
      <c r="W5" s="95">
        <f>VLOOKUP($A5, RawData!$A:$AJ, 33, FALSE)</f>
        <v>377.5485</v>
      </c>
      <c r="X5" s="95">
        <f>VLOOKUP($A5, RawData!$A:$AJ, 35, FALSE)</f>
        <v>14.48</v>
      </c>
      <c r="Y5" s="104">
        <f>VLOOKUP($A5, RawData!$A:$AJ, 36, FALSE)</f>
        <v>26.49</v>
      </c>
    </row>
    <row r="6">
      <c r="F6" s="105"/>
      <c r="G6" s="106"/>
      <c r="H6" s="106"/>
      <c r="I6" s="106"/>
      <c r="J6" s="106"/>
      <c r="K6" s="106"/>
      <c r="L6" s="106"/>
      <c r="M6" s="106"/>
      <c r="N6" s="106"/>
      <c r="O6" s="99"/>
      <c r="P6" s="99"/>
      <c r="Q6" s="99"/>
      <c r="R6" s="99"/>
      <c r="S6" s="107"/>
      <c r="T6" s="100"/>
      <c r="U6" s="100"/>
      <c r="V6" s="106"/>
      <c r="W6" s="106"/>
      <c r="X6" s="106"/>
      <c r="Y6" s="106"/>
    </row>
    <row r="7">
      <c r="F7" s="105"/>
      <c r="G7" s="106"/>
      <c r="H7" s="106"/>
      <c r="I7" s="106"/>
      <c r="J7" s="106"/>
      <c r="K7" s="106"/>
      <c r="L7" s="106"/>
      <c r="M7" s="106"/>
      <c r="N7" s="106"/>
      <c r="O7" s="99"/>
      <c r="P7" s="99"/>
      <c r="Q7" s="99"/>
      <c r="R7" s="99"/>
      <c r="S7" s="107"/>
      <c r="T7" s="100"/>
      <c r="U7" s="100"/>
      <c r="V7" s="106"/>
      <c r="W7" s="106"/>
      <c r="X7" s="106"/>
      <c r="Y7" s="106"/>
    </row>
    <row r="8">
      <c r="F8" s="105"/>
      <c r="G8" s="106"/>
      <c r="H8" s="106"/>
      <c r="I8" s="106"/>
      <c r="J8" s="106"/>
      <c r="K8" s="106"/>
      <c r="L8" s="106"/>
      <c r="M8" s="106"/>
      <c r="N8" s="106"/>
      <c r="O8" s="99"/>
      <c r="P8" s="99"/>
      <c r="Q8" s="99"/>
      <c r="R8" s="99"/>
      <c r="S8" s="107"/>
      <c r="T8" s="100"/>
      <c r="U8" s="100"/>
      <c r="V8" s="106"/>
      <c r="W8" s="106"/>
      <c r="X8" s="106"/>
      <c r="Y8" s="106"/>
    </row>
    <row r="9">
      <c r="F9" s="105"/>
      <c r="G9" s="106"/>
      <c r="H9" s="106"/>
      <c r="I9" s="106"/>
      <c r="J9" s="106"/>
      <c r="K9" s="106"/>
      <c r="L9" s="106"/>
      <c r="M9" s="106"/>
      <c r="N9" s="106"/>
      <c r="O9" s="99"/>
      <c r="P9" s="99"/>
      <c r="Q9" s="99"/>
      <c r="R9" s="99"/>
      <c r="S9" s="107"/>
      <c r="T9" s="100"/>
      <c r="U9" s="100"/>
      <c r="V9" s="106"/>
      <c r="W9" s="106"/>
      <c r="X9" s="106"/>
      <c r="Y9" s="106"/>
    </row>
    <row r="10">
      <c r="F10" s="105"/>
      <c r="G10" s="106"/>
      <c r="H10" s="106"/>
      <c r="I10" s="106"/>
      <c r="J10" s="106"/>
      <c r="K10" s="106"/>
      <c r="L10" s="106"/>
      <c r="M10" s="106"/>
      <c r="N10" s="106"/>
      <c r="O10" s="99"/>
      <c r="P10" s="99"/>
      <c r="Q10" s="99"/>
      <c r="R10" s="99"/>
      <c r="S10" s="107"/>
      <c r="T10" s="100"/>
      <c r="U10" s="100"/>
      <c r="V10" s="106"/>
      <c r="W10" s="106"/>
      <c r="X10" s="106"/>
      <c r="Y10" s="106"/>
    </row>
    <row r="11">
      <c r="F11" s="105"/>
      <c r="G11" s="106"/>
      <c r="H11" s="106"/>
      <c r="I11" s="106"/>
      <c r="J11" s="106"/>
      <c r="K11" s="106"/>
      <c r="L11" s="106"/>
      <c r="M11" s="106"/>
      <c r="N11" s="106"/>
      <c r="O11" s="99"/>
      <c r="P11" s="99"/>
      <c r="Q11" s="99"/>
      <c r="R11" s="99"/>
      <c r="S11" s="107"/>
      <c r="T11" s="100"/>
      <c r="U11" s="100"/>
      <c r="V11" s="106"/>
      <c r="W11" s="106"/>
      <c r="X11" s="106"/>
      <c r="Y11" s="106"/>
    </row>
    <row r="12">
      <c r="F12" s="105"/>
      <c r="G12" s="106"/>
      <c r="H12" s="106"/>
      <c r="I12" s="106"/>
      <c r="J12" s="106"/>
      <c r="K12" s="106"/>
      <c r="L12" s="106"/>
      <c r="M12" s="106"/>
      <c r="N12" s="106"/>
      <c r="O12" s="99"/>
      <c r="P12" s="99"/>
      <c r="Q12" s="99"/>
      <c r="R12" s="99"/>
      <c r="S12" s="107"/>
      <c r="T12" s="100"/>
      <c r="U12" s="100"/>
      <c r="V12" s="106"/>
      <c r="W12" s="106"/>
      <c r="X12" s="106"/>
      <c r="Y12" s="106"/>
    </row>
    <row r="13">
      <c r="F13" s="105"/>
      <c r="G13" s="106"/>
      <c r="H13" s="106"/>
      <c r="I13" s="106"/>
      <c r="J13" s="106"/>
      <c r="K13" s="106"/>
      <c r="L13" s="106"/>
      <c r="M13" s="106"/>
      <c r="N13" s="106"/>
      <c r="O13" s="99"/>
      <c r="P13" s="99"/>
      <c r="Q13" s="99"/>
      <c r="R13" s="99"/>
      <c r="S13" s="107"/>
      <c r="T13" s="100"/>
      <c r="U13" s="100"/>
      <c r="V13" s="106"/>
      <c r="W13" s="106"/>
      <c r="X13" s="106"/>
      <c r="Y13" s="106"/>
    </row>
    <row r="14">
      <c r="F14" s="105"/>
      <c r="G14" s="106"/>
      <c r="H14" s="106"/>
      <c r="I14" s="106"/>
      <c r="J14" s="106"/>
      <c r="K14" s="106"/>
      <c r="L14" s="106"/>
      <c r="M14" s="106"/>
      <c r="N14" s="106"/>
      <c r="O14" s="99"/>
      <c r="P14" s="99"/>
      <c r="Q14" s="99"/>
      <c r="R14" s="99"/>
      <c r="S14" s="107"/>
      <c r="T14" s="100"/>
      <c r="U14" s="100"/>
      <c r="V14" s="106"/>
      <c r="W14" s="106"/>
      <c r="X14" s="106"/>
      <c r="Y14" s="106"/>
    </row>
    <row r="15">
      <c r="F15" s="105"/>
      <c r="G15" s="106"/>
      <c r="H15" s="106"/>
      <c r="I15" s="106"/>
      <c r="J15" s="106"/>
      <c r="K15" s="106"/>
      <c r="L15" s="106"/>
      <c r="M15" s="106"/>
      <c r="N15" s="106"/>
      <c r="O15" s="99"/>
      <c r="P15" s="99"/>
      <c r="Q15" s="99"/>
      <c r="R15" s="99"/>
      <c r="S15" s="107"/>
      <c r="T15" s="100"/>
      <c r="U15" s="100"/>
      <c r="V15" s="106"/>
      <c r="W15" s="106"/>
      <c r="X15" s="106"/>
      <c r="Y15" s="106"/>
    </row>
    <row r="16">
      <c r="F16" s="105"/>
      <c r="G16" s="106"/>
      <c r="H16" s="106"/>
      <c r="I16" s="106"/>
      <c r="J16" s="106"/>
      <c r="K16" s="106"/>
      <c r="L16" s="106"/>
      <c r="M16" s="106"/>
      <c r="N16" s="106"/>
      <c r="O16" s="99"/>
      <c r="P16" s="99"/>
      <c r="Q16" s="99"/>
      <c r="R16" s="99"/>
      <c r="S16" s="107"/>
      <c r="T16" s="100"/>
      <c r="U16" s="100"/>
      <c r="V16" s="106"/>
      <c r="W16" s="106"/>
      <c r="X16" s="106"/>
      <c r="Y16" s="106"/>
    </row>
    <row r="17">
      <c r="F17" s="105"/>
      <c r="G17" s="106"/>
      <c r="H17" s="106"/>
      <c r="I17" s="106"/>
      <c r="J17" s="106"/>
      <c r="K17" s="106"/>
      <c r="L17" s="106"/>
      <c r="M17" s="106"/>
      <c r="N17" s="106"/>
      <c r="O17" s="99"/>
      <c r="P17" s="99"/>
      <c r="Q17" s="99"/>
      <c r="R17" s="99"/>
      <c r="S17" s="107"/>
      <c r="T17" s="100"/>
      <c r="U17" s="100"/>
      <c r="V17" s="106"/>
      <c r="W17" s="106"/>
      <c r="X17" s="106"/>
      <c r="Y17" s="106"/>
    </row>
    <row r="18">
      <c r="F18" s="105"/>
      <c r="G18" s="106"/>
      <c r="H18" s="106"/>
      <c r="I18" s="106"/>
      <c r="J18" s="106"/>
      <c r="K18" s="106"/>
      <c r="L18" s="106"/>
      <c r="M18" s="106"/>
      <c r="N18" s="106"/>
      <c r="O18" s="99"/>
      <c r="P18" s="99"/>
      <c r="Q18" s="99"/>
      <c r="R18" s="99"/>
      <c r="S18" s="107"/>
      <c r="T18" s="100"/>
      <c r="U18" s="100"/>
      <c r="V18" s="106"/>
      <c r="W18" s="106"/>
      <c r="X18" s="106"/>
      <c r="Y18" s="106"/>
    </row>
    <row r="19">
      <c r="F19" s="105"/>
      <c r="G19" s="106"/>
      <c r="H19" s="106"/>
      <c r="I19" s="106"/>
      <c r="J19" s="106"/>
      <c r="K19" s="106"/>
      <c r="L19" s="106"/>
      <c r="M19" s="106"/>
      <c r="N19" s="106"/>
      <c r="O19" s="99"/>
      <c r="P19" s="99"/>
      <c r="Q19" s="99"/>
      <c r="R19" s="99"/>
      <c r="S19" s="107"/>
      <c r="T19" s="100"/>
      <c r="U19" s="100"/>
      <c r="V19" s="106"/>
      <c r="W19" s="106"/>
      <c r="X19" s="106"/>
      <c r="Y19" s="106"/>
    </row>
    <row r="20">
      <c r="F20" s="105"/>
      <c r="G20" s="106"/>
      <c r="H20" s="106"/>
      <c r="I20" s="106"/>
      <c r="J20" s="106"/>
      <c r="K20" s="106"/>
      <c r="L20" s="106"/>
      <c r="M20" s="106"/>
      <c r="N20" s="106"/>
      <c r="O20" s="99"/>
      <c r="P20" s="99"/>
      <c r="Q20" s="99"/>
      <c r="R20" s="99"/>
      <c r="S20" s="107"/>
      <c r="T20" s="100"/>
      <c r="U20" s="100"/>
      <c r="V20" s="106"/>
      <c r="W20" s="106"/>
      <c r="X20" s="106"/>
      <c r="Y20" s="106"/>
    </row>
    <row r="21">
      <c r="F21" s="105"/>
      <c r="G21" s="106"/>
      <c r="H21" s="106"/>
      <c r="I21" s="106"/>
      <c r="J21" s="106"/>
      <c r="K21" s="106"/>
      <c r="L21" s="106"/>
      <c r="M21" s="106"/>
      <c r="N21" s="106"/>
      <c r="O21" s="99"/>
      <c r="P21" s="99"/>
      <c r="Q21" s="99"/>
      <c r="R21" s="99"/>
      <c r="S21" s="107"/>
      <c r="T21" s="100"/>
      <c r="U21" s="100"/>
      <c r="V21" s="106"/>
      <c r="W21" s="106"/>
      <c r="X21" s="106"/>
      <c r="Y21" s="106"/>
    </row>
    <row r="22">
      <c r="F22" s="105"/>
      <c r="G22" s="106"/>
      <c r="H22" s="106"/>
      <c r="I22" s="106"/>
      <c r="J22" s="106"/>
      <c r="K22" s="106"/>
      <c r="L22" s="106"/>
      <c r="M22" s="106"/>
      <c r="N22" s="106"/>
      <c r="O22" s="99"/>
      <c r="P22" s="99"/>
      <c r="Q22" s="99"/>
      <c r="R22" s="99"/>
      <c r="S22" s="107"/>
      <c r="T22" s="100"/>
      <c r="U22" s="100"/>
      <c r="V22" s="106"/>
      <c r="W22" s="106"/>
      <c r="X22" s="106"/>
      <c r="Y22" s="106"/>
    </row>
    <row r="23">
      <c r="F23" s="105"/>
      <c r="G23" s="106"/>
      <c r="H23" s="106"/>
      <c r="I23" s="106"/>
      <c r="J23" s="106"/>
      <c r="K23" s="106"/>
      <c r="L23" s="106"/>
      <c r="M23" s="106"/>
      <c r="N23" s="106"/>
      <c r="O23" s="99"/>
      <c r="P23" s="99"/>
      <c r="Q23" s="99"/>
      <c r="R23" s="99"/>
      <c r="S23" s="107"/>
      <c r="T23" s="100"/>
      <c r="U23" s="100"/>
      <c r="V23" s="106"/>
      <c r="W23" s="106"/>
      <c r="X23" s="106"/>
      <c r="Y23" s="106"/>
    </row>
    <row r="24">
      <c r="F24" s="105"/>
      <c r="G24" s="106"/>
      <c r="H24" s="106"/>
      <c r="I24" s="106"/>
      <c r="J24" s="106"/>
      <c r="K24" s="106"/>
      <c r="L24" s="106"/>
      <c r="M24" s="106"/>
      <c r="N24" s="106"/>
      <c r="O24" s="99"/>
      <c r="P24" s="99"/>
      <c r="Q24" s="99"/>
      <c r="R24" s="99"/>
      <c r="S24" s="107"/>
      <c r="T24" s="100"/>
      <c r="U24" s="100"/>
      <c r="V24" s="106"/>
      <c r="W24" s="106"/>
      <c r="X24" s="106"/>
      <c r="Y24" s="106"/>
    </row>
    <row r="25">
      <c r="F25" s="105"/>
      <c r="G25" s="106"/>
      <c r="H25" s="106"/>
      <c r="I25" s="106"/>
      <c r="J25" s="106"/>
      <c r="K25" s="106"/>
      <c r="L25" s="106"/>
      <c r="M25" s="106"/>
      <c r="N25" s="106"/>
      <c r="O25" s="99"/>
      <c r="P25" s="99"/>
      <c r="Q25" s="99"/>
      <c r="R25" s="99"/>
      <c r="S25" s="107"/>
      <c r="T25" s="100"/>
      <c r="U25" s="100"/>
      <c r="V25" s="106"/>
      <c r="W25" s="106"/>
      <c r="X25" s="106"/>
      <c r="Y25" s="106"/>
    </row>
    <row r="26">
      <c r="F26" s="105"/>
      <c r="G26" s="106"/>
      <c r="H26" s="106"/>
      <c r="I26" s="106"/>
      <c r="J26" s="106"/>
      <c r="K26" s="106"/>
      <c r="L26" s="106"/>
      <c r="M26" s="106"/>
      <c r="N26" s="106"/>
      <c r="O26" s="99"/>
      <c r="P26" s="99"/>
      <c r="Q26" s="99"/>
      <c r="R26" s="99"/>
      <c r="S26" s="107"/>
      <c r="T26" s="100"/>
      <c r="U26" s="100"/>
      <c r="V26" s="106"/>
      <c r="W26" s="106"/>
      <c r="X26" s="106"/>
      <c r="Y26" s="106"/>
    </row>
    <row r="27">
      <c r="F27" s="105"/>
      <c r="G27" s="106"/>
      <c r="H27" s="106"/>
      <c r="I27" s="106"/>
      <c r="J27" s="106"/>
      <c r="K27" s="106"/>
      <c r="L27" s="106"/>
      <c r="M27" s="106"/>
      <c r="N27" s="106"/>
      <c r="O27" s="99"/>
      <c r="P27" s="99"/>
      <c r="Q27" s="99"/>
      <c r="R27" s="99"/>
      <c r="S27" s="107"/>
      <c r="T27" s="100"/>
      <c r="U27" s="100"/>
      <c r="V27" s="106"/>
      <c r="W27" s="106"/>
      <c r="X27" s="106"/>
      <c r="Y27" s="106"/>
    </row>
    <row r="28">
      <c r="F28" s="105"/>
      <c r="G28" s="106"/>
      <c r="H28" s="106"/>
      <c r="I28" s="106"/>
      <c r="J28" s="106"/>
      <c r="K28" s="106"/>
      <c r="L28" s="106"/>
      <c r="M28" s="106"/>
      <c r="N28" s="106"/>
      <c r="O28" s="99"/>
      <c r="P28" s="99"/>
      <c r="Q28" s="99"/>
      <c r="R28" s="99"/>
      <c r="S28" s="107"/>
      <c r="T28" s="100"/>
      <c r="U28" s="100"/>
      <c r="V28" s="106"/>
      <c r="W28" s="106"/>
      <c r="X28" s="106"/>
      <c r="Y28" s="106"/>
    </row>
    <row r="29">
      <c r="F29" s="105"/>
      <c r="G29" s="106"/>
      <c r="H29" s="106"/>
      <c r="I29" s="106"/>
      <c r="J29" s="106"/>
      <c r="K29" s="106"/>
      <c r="L29" s="106"/>
      <c r="M29" s="106"/>
      <c r="N29" s="106"/>
      <c r="O29" s="99"/>
      <c r="P29" s="99"/>
      <c r="Q29" s="99"/>
      <c r="R29" s="99"/>
      <c r="S29" s="107"/>
      <c r="T29" s="100"/>
      <c r="U29" s="100"/>
      <c r="V29" s="106"/>
      <c r="W29" s="106"/>
      <c r="X29" s="106"/>
      <c r="Y29" s="106"/>
    </row>
    <row r="30">
      <c r="F30" s="105"/>
      <c r="G30" s="106"/>
      <c r="H30" s="106"/>
      <c r="I30" s="106"/>
      <c r="J30" s="106"/>
      <c r="K30" s="106"/>
      <c r="L30" s="106"/>
      <c r="M30" s="106"/>
      <c r="N30" s="106"/>
      <c r="O30" s="99"/>
      <c r="P30" s="99"/>
      <c r="Q30" s="99"/>
      <c r="R30" s="99"/>
      <c r="S30" s="107"/>
      <c r="T30" s="100"/>
      <c r="U30" s="100"/>
      <c r="V30" s="106"/>
      <c r="W30" s="106"/>
      <c r="X30" s="106"/>
      <c r="Y30" s="106"/>
    </row>
    <row r="31">
      <c r="F31" s="105"/>
      <c r="G31" s="106"/>
      <c r="H31" s="106"/>
      <c r="I31" s="106"/>
      <c r="J31" s="106"/>
      <c r="K31" s="106"/>
      <c r="L31" s="106"/>
      <c r="M31" s="106"/>
      <c r="N31" s="106"/>
      <c r="O31" s="99"/>
      <c r="P31" s="99"/>
      <c r="Q31" s="99"/>
      <c r="R31" s="99"/>
      <c r="S31" s="107"/>
      <c r="T31" s="100"/>
      <c r="U31" s="100"/>
      <c r="V31" s="106"/>
      <c r="W31" s="106"/>
      <c r="X31" s="106"/>
      <c r="Y31" s="106"/>
    </row>
    <row r="32">
      <c r="F32" s="105"/>
      <c r="G32" s="106"/>
      <c r="H32" s="106"/>
      <c r="I32" s="106"/>
      <c r="J32" s="106"/>
      <c r="K32" s="106"/>
      <c r="L32" s="106"/>
      <c r="M32" s="106"/>
      <c r="N32" s="106"/>
      <c r="O32" s="99"/>
      <c r="P32" s="99"/>
      <c r="Q32" s="99"/>
      <c r="R32" s="99"/>
      <c r="S32" s="107"/>
      <c r="T32" s="100"/>
      <c r="U32" s="100"/>
      <c r="V32" s="106"/>
      <c r="W32" s="106"/>
      <c r="X32" s="106"/>
      <c r="Y32" s="106"/>
    </row>
    <row r="33">
      <c r="F33" s="105"/>
      <c r="G33" s="106"/>
      <c r="H33" s="106"/>
      <c r="I33" s="106"/>
      <c r="J33" s="106"/>
      <c r="K33" s="106"/>
      <c r="L33" s="106"/>
      <c r="M33" s="106"/>
      <c r="N33" s="106"/>
      <c r="O33" s="99"/>
      <c r="P33" s="99"/>
      <c r="Q33" s="99"/>
      <c r="R33" s="99"/>
      <c r="S33" s="107"/>
      <c r="T33" s="100"/>
      <c r="U33" s="100"/>
      <c r="V33" s="106"/>
      <c r="W33" s="106"/>
      <c r="X33" s="106"/>
      <c r="Y33" s="106"/>
    </row>
    <row r="34">
      <c r="F34" s="105"/>
      <c r="O34" s="43"/>
      <c r="P34" s="43"/>
      <c r="Q34" s="43"/>
      <c r="R34" s="43"/>
      <c r="S34" s="27"/>
      <c r="T34" s="15"/>
      <c r="U34" s="15"/>
    </row>
    <row r="35">
      <c r="F35" s="105"/>
      <c r="O35" s="43"/>
      <c r="P35" s="43"/>
      <c r="Q35" s="43"/>
      <c r="R35" s="43"/>
      <c r="S35" s="27"/>
      <c r="T35" s="15"/>
      <c r="U35" s="15"/>
    </row>
    <row r="36">
      <c r="F36" s="105"/>
      <c r="O36" s="43"/>
      <c r="P36" s="43"/>
      <c r="Q36" s="43"/>
      <c r="R36" s="43"/>
      <c r="S36" s="27"/>
      <c r="T36" s="15"/>
      <c r="U36" s="15"/>
    </row>
    <row r="37">
      <c r="F37" s="105"/>
      <c r="O37" s="43"/>
      <c r="P37" s="43"/>
      <c r="Q37" s="43"/>
      <c r="R37" s="43"/>
      <c r="S37" s="27"/>
      <c r="T37" s="15"/>
      <c r="U37" s="15"/>
    </row>
    <row r="38">
      <c r="F38" s="105"/>
      <c r="O38" s="43"/>
      <c r="P38" s="43"/>
      <c r="Q38" s="43"/>
      <c r="R38" s="43"/>
      <c r="S38" s="27"/>
      <c r="T38" s="15"/>
      <c r="U38" s="15"/>
    </row>
    <row r="39">
      <c r="F39" s="105"/>
      <c r="O39" s="43"/>
      <c r="P39" s="43"/>
      <c r="Q39" s="43"/>
      <c r="R39" s="43"/>
      <c r="S39" s="27"/>
      <c r="T39" s="15"/>
      <c r="U39" s="15"/>
    </row>
    <row r="40">
      <c r="F40" s="105"/>
      <c r="O40" s="43"/>
      <c r="P40" s="43"/>
      <c r="Q40" s="43"/>
      <c r="R40" s="43"/>
      <c r="S40" s="27"/>
      <c r="T40" s="15"/>
      <c r="U40" s="15"/>
    </row>
    <row r="41">
      <c r="F41" s="105"/>
      <c r="O41" s="43"/>
      <c r="P41" s="43"/>
      <c r="Q41" s="43"/>
      <c r="R41" s="43"/>
      <c r="S41" s="27"/>
      <c r="T41" s="15"/>
      <c r="U41" s="15"/>
    </row>
    <row r="42">
      <c r="F42" s="105"/>
      <c r="O42" s="43"/>
      <c r="P42" s="43"/>
      <c r="Q42" s="43"/>
      <c r="R42" s="43"/>
      <c r="S42" s="27"/>
      <c r="T42" s="15"/>
      <c r="U42" s="15"/>
    </row>
    <row r="43">
      <c r="F43" s="105"/>
      <c r="O43" s="43"/>
      <c r="P43" s="43"/>
      <c r="Q43" s="43"/>
      <c r="R43" s="43"/>
      <c r="S43" s="27"/>
      <c r="T43" s="15"/>
      <c r="U43" s="15"/>
    </row>
    <row r="44">
      <c r="F44" s="105"/>
      <c r="O44" s="43"/>
      <c r="P44" s="43"/>
      <c r="Q44" s="43"/>
      <c r="R44" s="43"/>
      <c r="S44" s="27"/>
      <c r="T44" s="15"/>
      <c r="U44" s="15"/>
    </row>
    <row r="45">
      <c r="F45" s="105"/>
      <c r="O45" s="43"/>
      <c r="P45" s="43"/>
      <c r="Q45" s="43"/>
      <c r="R45" s="43"/>
      <c r="S45" s="27"/>
      <c r="T45" s="15"/>
      <c r="U45" s="15"/>
    </row>
    <row r="46">
      <c r="F46" s="105"/>
      <c r="O46" s="43"/>
      <c r="P46" s="43"/>
      <c r="Q46" s="43"/>
      <c r="R46" s="43"/>
      <c r="S46" s="27"/>
      <c r="T46" s="15"/>
      <c r="U46" s="15"/>
    </row>
    <row r="47">
      <c r="F47" s="105"/>
      <c r="O47" s="43"/>
      <c r="P47" s="43"/>
      <c r="Q47" s="43"/>
      <c r="R47" s="43"/>
      <c r="S47" s="27"/>
      <c r="T47" s="15"/>
      <c r="U47" s="15"/>
    </row>
    <row r="48">
      <c r="F48" s="105"/>
      <c r="O48" s="43"/>
      <c r="P48" s="43"/>
      <c r="Q48" s="43"/>
      <c r="R48" s="43"/>
      <c r="S48" s="27"/>
      <c r="T48" s="15"/>
      <c r="U48" s="15"/>
    </row>
    <row r="49">
      <c r="F49" s="105"/>
      <c r="O49" s="43"/>
      <c r="P49" s="43"/>
      <c r="Q49" s="43"/>
      <c r="R49" s="43"/>
      <c r="S49" s="27"/>
      <c r="T49" s="15"/>
      <c r="U49" s="15"/>
    </row>
    <row r="50">
      <c r="F50" s="105"/>
      <c r="O50" s="43"/>
      <c r="P50" s="43"/>
      <c r="Q50" s="43"/>
      <c r="R50" s="43"/>
      <c r="S50" s="27"/>
      <c r="T50" s="15"/>
      <c r="U50" s="15"/>
    </row>
    <row r="51">
      <c r="F51" s="105"/>
      <c r="O51" s="43"/>
      <c r="P51" s="43"/>
      <c r="Q51" s="43"/>
      <c r="R51" s="43"/>
      <c r="S51" s="27"/>
      <c r="T51" s="15"/>
      <c r="U51" s="15"/>
    </row>
    <row r="52">
      <c r="F52" s="105"/>
      <c r="O52" s="43"/>
      <c r="P52" s="43"/>
      <c r="Q52" s="43"/>
      <c r="R52" s="43"/>
      <c r="S52" s="27"/>
      <c r="T52" s="15"/>
      <c r="U52" s="15"/>
    </row>
    <row r="53">
      <c r="F53" s="105"/>
      <c r="O53" s="43"/>
      <c r="P53" s="43"/>
      <c r="Q53" s="43"/>
      <c r="R53" s="43"/>
      <c r="S53" s="27"/>
      <c r="T53" s="15"/>
      <c r="U53" s="15"/>
    </row>
    <row r="54">
      <c r="F54" s="105"/>
      <c r="O54" s="43"/>
      <c r="P54" s="43"/>
      <c r="Q54" s="43"/>
      <c r="R54" s="43"/>
      <c r="S54" s="27"/>
      <c r="T54" s="15"/>
      <c r="U54" s="15"/>
    </row>
    <row r="55">
      <c r="F55" s="105"/>
      <c r="O55" s="43"/>
      <c r="P55" s="43"/>
      <c r="Q55" s="43"/>
      <c r="R55" s="43"/>
      <c r="S55" s="27"/>
      <c r="T55" s="15"/>
      <c r="U55" s="15"/>
    </row>
    <row r="56">
      <c r="F56" s="105"/>
      <c r="O56" s="43"/>
      <c r="P56" s="43"/>
      <c r="Q56" s="43"/>
      <c r="R56" s="43"/>
      <c r="S56" s="27"/>
      <c r="T56" s="15"/>
      <c r="U56" s="15"/>
    </row>
    <row r="57">
      <c r="F57" s="105"/>
      <c r="O57" s="43"/>
      <c r="P57" s="43"/>
      <c r="Q57" s="43"/>
      <c r="R57" s="43"/>
      <c r="S57" s="27"/>
      <c r="T57" s="15"/>
      <c r="U57" s="15"/>
    </row>
    <row r="58">
      <c r="F58" s="105"/>
      <c r="O58" s="43"/>
      <c r="P58" s="43"/>
      <c r="Q58" s="43"/>
      <c r="R58" s="43"/>
      <c r="S58" s="27"/>
      <c r="T58" s="15"/>
      <c r="U58" s="15"/>
    </row>
    <row r="59">
      <c r="F59" s="105"/>
      <c r="O59" s="43"/>
      <c r="P59" s="43"/>
      <c r="Q59" s="43"/>
      <c r="R59" s="43"/>
      <c r="S59" s="27"/>
      <c r="T59" s="15"/>
      <c r="U59" s="15"/>
    </row>
    <row r="60">
      <c r="F60" s="105"/>
      <c r="O60" s="43"/>
      <c r="P60" s="43"/>
      <c r="Q60" s="43"/>
      <c r="R60" s="43"/>
      <c r="S60" s="27"/>
      <c r="T60" s="15"/>
      <c r="U60" s="15"/>
    </row>
    <row r="61">
      <c r="F61" s="105"/>
      <c r="O61" s="43"/>
      <c r="P61" s="43"/>
      <c r="Q61" s="43"/>
      <c r="R61" s="43"/>
      <c r="S61" s="27"/>
      <c r="T61" s="15"/>
      <c r="U61" s="15"/>
    </row>
    <row r="62">
      <c r="F62" s="105"/>
      <c r="O62" s="43"/>
      <c r="P62" s="43"/>
      <c r="Q62" s="43"/>
      <c r="R62" s="43"/>
      <c r="S62" s="27"/>
      <c r="T62" s="15"/>
      <c r="U62" s="15"/>
    </row>
    <row r="63">
      <c r="F63" s="105"/>
      <c r="O63" s="43"/>
      <c r="P63" s="43"/>
      <c r="Q63" s="43"/>
      <c r="R63" s="43"/>
      <c r="S63" s="27"/>
      <c r="T63" s="15"/>
      <c r="U63" s="15"/>
    </row>
    <row r="64">
      <c r="F64" s="105"/>
      <c r="O64" s="43"/>
      <c r="P64" s="43"/>
      <c r="Q64" s="43"/>
      <c r="R64" s="43"/>
      <c r="S64" s="27"/>
      <c r="T64" s="15"/>
      <c r="U64" s="15"/>
    </row>
    <row r="65">
      <c r="F65" s="105"/>
      <c r="O65" s="43"/>
      <c r="P65" s="43"/>
      <c r="Q65" s="43"/>
      <c r="R65" s="43"/>
      <c r="S65" s="27"/>
      <c r="T65" s="15"/>
      <c r="U65" s="15"/>
    </row>
    <row r="66">
      <c r="F66" s="105"/>
      <c r="O66" s="43"/>
      <c r="P66" s="43"/>
      <c r="Q66" s="43"/>
      <c r="R66" s="43"/>
      <c r="S66" s="27"/>
      <c r="T66" s="15"/>
      <c r="U66" s="15"/>
    </row>
    <row r="67">
      <c r="F67" s="105"/>
      <c r="O67" s="43"/>
      <c r="P67" s="43"/>
      <c r="Q67" s="43"/>
      <c r="R67" s="43"/>
      <c r="S67" s="27"/>
      <c r="T67" s="15"/>
      <c r="U67" s="15"/>
    </row>
    <row r="68">
      <c r="F68" s="105"/>
      <c r="O68" s="43"/>
      <c r="P68" s="43"/>
      <c r="Q68" s="43"/>
      <c r="R68" s="43"/>
      <c r="S68" s="27"/>
      <c r="T68" s="15"/>
      <c r="U68" s="15"/>
    </row>
    <row r="69">
      <c r="F69" s="105"/>
      <c r="O69" s="43"/>
      <c r="P69" s="43"/>
      <c r="Q69" s="43"/>
      <c r="R69" s="43"/>
      <c r="S69" s="27"/>
      <c r="T69" s="15"/>
      <c r="U69" s="15"/>
    </row>
    <row r="70">
      <c r="F70" s="105"/>
      <c r="O70" s="43"/>
      <c r="P70" s="43"/>
      <c r="Q70" s="43"/>
      <c r="R70" s="43"/>
      <c r="S70" s="27"/>
      <c r="T70" s="15"/>
      <c r="U70" s="15"/>
    </row>
    <row r="71">
      <c r="F71" s="105"/>
      <c r="O71" s="43"/>
      <c r="P71" s="43"/>
      <c r="Q71" s="43"/>
      <c r="R71" s="43"/>
      <c r="S71" s="27"/>
      <c r="T71" s="15"/>
      <c r="U71" s="15"/>
    </row>
    <row r="72">
      <c r="F72" s="105"/>
      <c r="O72" s="43"/>
      <c r="P72" s="43"/>
      <c r="Q72" s="43"/>
      <c r="R72" s="43"/>
      <c r="S72" s="27"/>
      <c r="T72" s="15"/>
      <c r="U72" s="15"/>
    </row>
    <row r="73">
      <c r="F73" s="105"/>
      <c r="O73" s="43"/>
      <c r="P73" s="43"/>
      <c r="Q73" s="43"/>
      <c r="R73" s="43"/>
      <c r="S73" s="27"/>
      <c r="T73" s="15"/>
      <c r="U73" s="15"/>
    </row>
    <row r="74">
      <c r="F74" s="105"/>
      <c r="O74" s="43"/>
      <c r="P74" s="43"/>
      <c r="Q74" s="43"/>
      <c r="R74" s="43"/>
      <c r="S74" s="27"/>
      <c r="T74" s="15"/>
      <c r="U74" s="15"/>
    </row>
    <row r="75">
      <c r="F75" s="105"/>
      <c r="O75" s="43"/>
      <c r="P75" s="43"/>
      <c r="Q75" s="43"/>
      <c r="R75" s="43"/>
      <c r="S75" s="27"/>
      <c r="T75" s="15"/>
      <c r="U75" s="15"/>
    </row>
    <row r="76">
      <c r="F76" s="105"/>
      <c r="O76" s="43"/>
      <c r="P76" s="43"/>
      <c r="Q76" s="43"/>
      <c r="R76" s="43"/>
      <c r="S76" s="27"/>
      <c r="T76" s="15"/>
      <c r="U76" s="15"/>
    </row>
    <row r="77">
      <c r="F77" s="105"/>
      <c r="O77" s="43"/>
      <c r="P77" s="43"/>
      <c r="Q77" s="43"/>
      <c r="R77" s="43"/>
      <c r="S77" s="27"/>
      <c r="T77" s="15"/>
      <c r="U77" s="15"/>
    </row>
    <row r="78">
      <c r="F78" s="105"/>
      <c r="O78" s="43"/>
      <c r="P78" s="43"/>
      <c r="Q78" s="43"/>
      <c r="R78" s="43"/>
      <c r="S78" s="27"/>
      <c r="T78" s="15"/>
      <c r="U78" s="15"/>
    </row>
    <row r="79">
      <c r="F79" s="105"/>
      <c r="O79" s="43"/>
      <c r="P79" s="43"/>
      <c r="Q79" s="43"/>
      <c r="R79" s="43"/>
      <c r="S79" s="27"/>
      <c r="T79" s="15"/>
      <c r="U79" s="15"/>
    </row>
    <row r="80">
      <c r="F80" s="105"/>
      <c r="O80" s="43"/>
      <c r="P80" s="43"/>
      <c r="Q80" s="43"/>
      <c r="R80" s="43"/>
      <c r="S80" s="27"/>
      <c r="T80" s="15"/>
      <c r="U80" s="15"/>
    </row>
    <row r="81">
      <c r="F81" s="105"/>
      <c r="O81" s="43"/>
      <c r="P81" s="43"/>
      <c r="Q81" s="43"/>
      <c r="R81" s="43"/>
      <c r="S81" s="27"/>
      <c r="T81" s="15"/>
      <c r="U81" s="15"/>
    </row>
    <row r="82">
      <c r="F82" s="105"/>
      <c r="O82" s="43"/>
      <c r="P82" s="43"/>
      <c r="Q82" s="43"/>
      <c r="R82" s="43"/>
      <c r="S82" s="27"/>
      <c r="T82" s="15"/>
      <c r="U82" s="15"/>
    </row>
    <row r="83">
      <c r="F83" s="105"/>
      <c r="O83" s="43"/>
      <c r="P83" s="43"/>
      <c r="Q83" s="43"/>
      <c r="R83" s="43"/>
      <c r="S83" s="27"/>
      <c r="T83" s="15"/>
      <c r="U83" s="15"/>
    </row>
    <row r="84">
      <c r="F84" s="105"/>
      <c r="O84" s="43"/>
      <c r="P84" s="43"/>
      <c r="Q84" s="43"/>
      <c r="R84" s="43"/>
      <c r="S84" s="27"/>
      <c r="T84" s="15"/>
      <c r="U84" s="15"/>
    </row>
    <row r="85">
      <c r="F85" s="105"/>
      <c r="O85" s="43"/>
      <c r="P85" s="43"/>
      <c r="Q85" s="43"/>
      <c r="R85" s="43"/>
      <c r="S85" s="27"/>
      <c r="T85" s="15"/>
      <c r="U85" s="15"/>
    </row>
    <row r="86">
      <c r="F86" s="105"/>
      <c r="O86" s="43"/>
      <c r="P86" s="43"/>
      <c r="Q86" s="43"/>
      <c r="R86" s="43"/>
      <c r="S86" s="27"/>
      <c r="T86" s="15"/>
      <c r="U86" s="15"/>
    </row>
    <row r="87">
      <c r="F87" s="105"/>
      <c r="O87" s="43"/>
      <c r="P87" s="43"/>
      <c r="Q87" s="43"/>
      <c r="R87" s="43"/>
      <c r="S87" s="27"/>
      <c r="T87" s="15"/>
      <c r="U87" s="15"/>
    </row>
    <row r="88">
      <c r="F88" s="105"/>
      <c r="O88" s="43"/>
      <c r="P88" s="43"/>
      <c r="Q88" s="43"/>
      <c r="R88" s="43"/>
      <c r="S88" s="27"/>
      <c r="T88" s="15"/>
      <c r="U88" s="15"/>
    </row>
    <row r="89">
      <c r="F89" s="105"/>
      <c r="O89" s="43"/>
      <c r="P89" s="43"/>
      <c r="Q89" s="43"/>
      <c r="R89" s="43"/>
      <c r="S89" s="27"/>
      <c r="T89" s="15"/>
      <c r="U89" s="15"/>
    </row>
    <row r="90">
      <c r="F90" s="105"/>
      <c r="O90" s="43"/>
      <c r="P90" s="43"/>
      <c r="Q90" s="43"/>
      <c r="R90" s="43"/>
      <c r="S90" s="27"/>
      <c r="T90" s="15"/>
      <c r="U90" s="15"/>
    </row>
    <row r="91">
      <c r="F91" s="105"/>
      <c r="O91" s="43"/>
      <c r="P91" s="43"/>
      <c r="Q91" s="43"/>
      <c r="R91" s="43"/>
      <c r="S91" s="27"/>
      <c r="T91" s="15"/>
      <c r="U91" s="15"/>
    </row>
    <row r="92">
      <c r="F92" s="105"/>
      <c r="O92" s="43"/>
      <c r="P92" s="43"/>
      <c r="Q92" s="43"/>
      <c r="R92" s="43"/>
      <c r="S92" s="27"/>
      <c r="T92" s="15"/>
      <c r="U92" s="15"/>
    </row>
    <row r="93">
      <c r="F93" s="105"/>
      <c r="O93" s="43"/>
      <c r="P93" s="43"/>
      <c r="Q93" s="43"/>
      <c r="R93" s="43"/>
      <c r="S93" s="27"/>
      <c r="T93" s="15"/>
      <c r="U93" s="15"/>
    </row>
    <row r="94">
      <c r="F94" s="105"/>
      <c r="O94" s="43"/>
      <c r="P94" s="43"/>
      <c r="Q94" s="43"/>
      <c r="R94" s="43"/>
      <c r="S94" s="27"/>
      <c r="T94" s="15"/>
      <c r="U94" s="15"/>
    </row>
    <row r="95">
      <c r="F95" s="105"/>
      <c r="O95" s="43"/>
      <c r="P95" s="43"/>
      <c r="Q95" s="43"/>
      <c r="R95" s="43"/>
      <c r="S95" s="27"/>
      <c r="T95" s="15"/>
      <c r="U95" s="15"/>
    </row>
    <row r="96">
      <c r="F96" s="105"/>
      <c r="O96" s="43"/>
      <c r="P96" s="43"/>
      <c r="Q96" s="43"/>
      <c r="R96" s="43"/>
      <c r="S96" s="27"/>
      <c r="T96" s="15"/>
      <c r="U96" s="15"/>
    </row>
    <row r="97">
      <c r="F97" s="105"/>
      <c r="O97" s="43"/>
      <c r="P97" s="43"/>
      <c r="Q97" s="43"/>
      <c r="R97" s="43"/>
      <c r="S97" s="27"/>
      <c r="T97" s="15"/>
      <c r="U97" s="15"/>
    </row>
    <row r="98">
      <c r="F98" s="105"/>
      <c r="O98" s="43"/>
      <c r="P98" s="43"/>
      <c r="Q98" s="43"/>
      <c r="R98" s="43"/>
      <c r="S98" s="27"/>
      <c r="T98" s="15"/>
      <c r="U98" s="15"/>
    </row>
    <row r="99">
      <c r="F99" s="105"/>
      <c r="O99" s="43"/>
      <c r="P99" s="43"/>
      <c r="Q99" s="43"/>
      <c r="R99" s="43"/>
      <c r="S99" s="27"/>
      <c r="T99" s="15"/>
      <c r="U99" s="15"/>
    </row>
    <row r="100">
      <c r="F100" s="105"/>
      <c r="O100" s="43"/>
      <c r="P100" s="43"/>
      <c r="Q100" s="43"/>
      <c r="R100" s="43"/>
      <c r="S100" s="27"/>
      <c r="T100" s="15"/>
      <c r="U100" s="15"/>
    </row>
    <row r="101">
      <c r="F101" s="105"/>
      <c r="O101" s="43"/>
      <c r="P101" s="43"/>
      <c r="Q101" s="43"/>
      <c r="R101" s="43"/>
      <c r="S101" s="27"/>
      <c r="T101" s="15"/>
      <c r="U101" s="15"/>
    </row>
    <row r="102">
      <c r="F102" s="105"/>
      <c r="O102" s="43"/>
      <c r="P102" s="43"/>
      <c r="Q102" s="43"/>
      <c r="R102" s="43"/>
      <c r="S102" s="27"/>
      <c r="T102" s="15"/>
      <c r="U102" s="15"/>
    </row>
    <row r="103">
      <c r="F103" s="105"/>
      <c r="O103" s="43"/>
      <c r="P103" s="43"/>
      <c r="Q103" s="43"/>
      <c r="R103" s="43"/>
      <c r="S103" s="27"/>
      <c r="T103" s="15"/>
      <c r="U103" s="15"/>
    </row>
    <row r="104">
      <c r="F104" s="105"/>
      <c r="O104" s="43"/>
      <c r="P104" s="43"/>
      <c r="Q104" s="43"/>
      <c r="R104" s="43"/>
      <c r="S104" s="27"/>
      <c r="T104" s="15"/>
      <c r="U104" s="15"/>
    </row>
    <row r="105">
      <c r="F105" s="105"/>
      <c r="O105" s="43"/>
      <c r="P105" s="43"/>
      <c r="Q105" s="43"/>
      <c r="R105" s="43"/>
      <c r="S105" s="27"/>
      <c r="T105" s="15"/>
      <c r="U105" s="15"/>
    </row>
    <row r="106">
      <c r="F106" s="105"/>
      <c r="O106" s="43"/>
      <c r="P106" s="43"/>
      <c r="Q106" s="43"/>
      <c r="R106" s="43"/>
      <c r="S106" s="27"/>
      <c r="T106" s="15"/>
      <c r="U106" s="15"/>
    </row>
    <row r="107">
      <c r="F107" s="105"/>
      <c r="O107" s="43"/>
      <c r="P107" s="43"/>
      <c r="Q107" s="43"/>
      <c r="R107" s="43"/>
      <c r="S107" s="27"/>
      <c r="T107" s="15"/>
      <c r="U107" s="15"/>
    </row>
    <row r="108">
      <c r="F108" s="105"/>
      <c r="O108" s="43"/>
      <c r="P108" s="43"/>
      <c r="Q108" s="43"/>
      <c r="R108" s="43"/>
      <c r="S108" s="27"/>
      <c r="T108" s="15"/>
      <c r="U108" s="15"/>
    </row>
    <row r="109">
      <c r="F109" s="105"/>
      <c r="O109" s="43"/>
      <c r="P109" s="43"/>
      <c r="Q109" s="43"/>
      <c r="R109" s="43"/>
      <c r="S109" s="27"/>
      <c r="T109" s="15"/>
      <c r="U109" s="15"/>
    </row>
    <row r="110">
      <c r="F110" s="105"/>
      <c r="O110" s="43"/>
      <c r="P110" s="43"/>
      <c r="Q110" s="43"/>
      <c r="R110" s="43"/>
      <c r="S110" s="27"/>
      <c r="T110" s="15"/>
      <c r="U110" s="15"/>
    </row>
    <row r="111">
      <c r="F111" s="105"/>
      <c r="O111" s="43"/>
      <c r="P111" s="43"/>
      <c r="Q111" s="43"/>
      <c r="R111" s="43"/>
      <c r="S111" s="27"/>
      <c r="T111" s="15"/>
      <c r="U111" s="15"/>
    </row>
    <row r="112">
      <c r="F112" s="105"/>
      <c r="O112" s="43"/>
      <c r="P112" s="43"/>
      <c r="Q112" s="43"/>
      <c r="R112" s="43"/>
      <c r="S112" s="27"/>
      <c r="T112" s="15"/>
      <c r="U112" s="15"/>
    </row>
    <row r="113">
      <c r="F113" s="105"/>
      <c r="O113" s="43"/>
      <c r="P113" s="43"/>
      <c r="Q113" s="43"/>
      <c r="R113" s="43"/>
      <c r="S113" s="27"/>
      <c r="T113" s="15"/>
      <c r="U113" s="15"/>
    </row>
    <row r="114">
      <c r="F114" s="105"/>
      <c r="O114" s="43"/>
      <c r="P114" s="43"/>
      <c r="Q114" s="43"/>
      <c r="R114" s="43"/>
      <c r="S114" s="27"/>
      <c r="T114" s="15"/>
      <c r="U114" s="15"/>
    </row>
    <row r="115">
      <c r="F115" s="105"/>
      <c r="O115" s="43"/>
      <c r="P115" s="43"/>
      <c r="Q115" s="43"/>
      <c r="R115" s="43"/>
      <c r="S115" s="27"/>
      <c r="T115" s="15"/>
      <c r="U115" s="15"/>
    </row>
    <row r="116">
      <c r="F116" s="105"/>
      <c r="O116" s="43"/>
      <c r="P116" s="43"/>
      <c r="Q116" s="43"/>
      <c r="R116" s="43"/>
      <c r="S116" s="27"/>
      <c r="T116" s="15"/>
      <c r="U116" s="15"/>
    </row>
    <row r="117">
      <c r="F117" s="105"/>
      <c r="O117" s="43"/>
      <c r="P117" s="43"/>
      <c r="Q117" s="43"/>
      <c r="R117" s="43"/>
      <c r="S117" s="27"/>
      <c r="T117" s="15"/>
      <c r="U117" s="15"/>
    </row>
    <row r="118">
      <c r="F118" s="105"/>
      <c r="O118" s="43"/>
      <c r="P118" s="43"/>
      <c r="Q118" s="43"/>
      <c r="R118" s="43"/>
      <c r="S118" s="27"/>
      <c r="T118" s="15"/>
      <c r="U118" s="15"/>
    </row>
    <row r="119">
      <c r="F119" s="105"/>
      <c r="O119" s="43"/>
      <c r="P119" s="43"/>
      <c r="Q119" s="43"/>
      <c r="R119" s="43"/>
      <c r="S119" s="27"/>
      <c r="T119" s="15"/>
      <c r="U119" s="15"/>
    </row>
    <row r="120">
      <c r="F120" s="105"/>
      <c r="O120" s="43"/>
      <c r="P120" s="43"/>
      <c r="Q120" s="43"/>
      <c r="R120" s="43"/>
      <c r="S120" s="27"/>
      <c r="T120" s="15"/>
      <c r="U120" s="15"/>
    </row>
    <row r="121">
      <c r="F121" s="105"/>
      <c r="O121" s="43"/>
      <c r="P121" s="43"/>
      <c r="Q121" s="43"/>
      <c r="R121" s="43"/>
      <c r="S121" s="27"/>
      <c r="T121" s="15"/>
      <c r="U121" s="15"/>
    </row>
    <row r="122">
      <c r="F122" s="105"/>
      <c r="O122" s="43"/>
      <c r="P122" s="43"/>
      <c r="Q122" s="43"/>
      <c r="R122" s="43"/>
      <c r="S122" s="27"/>
      <c r="T122" s="15"/>
      <c r="U122" s="15"/>
    </row>
    <row r="123">
      <c r="F123" s="105"/>
      <c r="O123" s="43"/>
      <c r="P123" s="43"/>
      <c r="Q123" s="43"/>
      <c r="R123" s="43"/>
      <c r="S123" s="27"/>
      <c r="T123" s="15"/>
      <c r="U123" s="15"/>
    </row>
    <row r="124">
      <c r="F124" s="105"/>
      <c r="O124" s="43"/>
      <c r="P124" s="43"/>
      <c r="Q124" s="43"/>
      <c r="R124" s="43"/>
      <c r="S124" s="27"/>
      <c r="T124" s="15"/>
      <c r="U124" s="15"/>
    </row>
    <row r="125">
      <c r="F125" s="105"/>
      <c r="O125" s="43"/>
      <c r="P125" s="43"/>
      <c r="Q125" s="43"/>
      <c r="R125" s="43"/>
      <c r="S125" s="27"/>
      <c r="T125" s="15"/>
      <c r="U125" s="15"/>
    </row>
    <row r="126">
      <c r="F126" s="105"/>
      <c r="O126" s="43"/>
      <c r="P126" s="43"/>
      <c r="Q126" s="43"/>
      <c r="R126" s="43"/>
      <c r="S126" s="27"/>
      <c r="T126" s="15"/>
      <c r="U126" s="15"/>
    </row>
    <row r="127">
      <c r="F127" s="105"/>
      <c r="O127" s="43"/>
      <c r="P127" s="43"/>
      <c r="Q127" s="43"/>
      <c r="R127" s="43"/>
      <c r="S127" s="27"/>
      <c r="T127" s="15"/>
      <c r="U127" s="15"/>
    </row>
    <row r="128">
      <c r="F128" s="105"/>
      <c r="O128" s="43"/>
      <c r="P128" s="43"/>
      <c r="Q128" s="43"/>
      <c r="R128" s="43"/>
      <c r="S128" s="27"/>
      <c r="T128" s="15"/>
      <c r="U128" s="15"/>
    </row>
    <row r="129">
      <c r="F129" s="105"/>
      <c r="O129" s="43"/>
      <c r="P129" s="43"/>
      <c r="Q129" s="43"/>
      <c r="R129" s="43"/>
      <c r="S129" s="27"/>
      <c r="T129" s="15"/>
      <c r="U129" s="15"/>
    </row>
    <row r="130">
      <c r="F130" s="105"/>
      <c r="O130" s="43"/>
      <c r="P130" s="43"/>
      <c r="Q130" s="43"/>
      <c r="R130" s="43"/>
      <c r="S130" s="27"/>
      <c r="T130" s="15"/>
      <c r="U130" s="15"/>
    </row>
    <row r="131">
      <c r="F131" s="105"/>
      <c r="O131" s="43"/>
      <c r="P131" s="43"/>
      <c r="Q131" s="43"/>
      <c r="R131" s="43"/>
      <c r="S131" s="27"/>
      <c r="T131" s="15"/>
      <c r="U131" s="15"/>
    </row>
    <row r="132">
      <c r="F132" s="105"/>
      <c r="O132" s="43"/>
      <c r="P132" s="43"/>
      <c r="Q132" s="43"/>
      <c r="R132" s="43"/>
      <c r="S132" s="27"/>
      <c r="T132" s="15"/>
      <c r="U132" s="15"/>
    </row>
    <row r="133">
      <c r="F133" s="105"/>
      <c r="O133" s="43"/>
      <c r="P133" s="43"/>
      <c r="Q133" s="43"/>
      <c r="R133" s="43"/>
      <c r="S133" s="27"/>
      <c r="T133" s="15"/>
      <c r="U133" s="15"/>
    </row>
    <row r="134">
      <c r="F134" s="105"/>
      <c r="O134" s="43"/>
      <c r="P134" s="43"/>
      <c r="Q134" s="43"/>
      <c r="R134" s="43"/>
      <c r="S134" s="27"/>
      <c r="T134" s="15"/>
      <c r="U134" s="15"/>
    </row>
    <row r="135">
      <c r="F135" s="105"/>
      <c r="O135" s="43"/>
      <c r="P135" s="43"/>
      <c r="Q135" s="43"/>
      <c r="R135" s="43"/>
      <c r="S135" s="27"/>
      <c r="T135" s="15"/>
      <c r="U135" s="15"/>
    </row>
    <row r="136">
      <c r="F136" s="105"/>
      <c r="O136" s="43"/>
      <c r="P136" s="43"/>
      <c r="Q136" s="43"/>
      <c r="R136" s="43"/>
      <c r="S136" s="27"/>
      <c r="T136" s="15"/>
      <c r="U136" s="15"/>
    </row>
    <row r="137">
      <c r="F137" s="105"/>
      <c r="O137" s="43"/>
      <c r="P137" s="43"/>
      <c r="Q137" s="43"/>
      <c r="R137" s="43"/>
      <c r="S137" s="27"/>
      <c r="T137" s="15"/>
      <c r="U137" s="15"/>
    </row>
    <row r="138">
      <c r="F138" s="105"/>
      <c r="O138" s="43"/>
      <c r="P138" s="43"/>
      <c r="Q138" s="43"/>
      <c r="R138" s="43"/>
      <c r="S138" s="27"/>
      <c r="T138" s="15"/>
      <c r="U138" s="15"/>
    </row>
    <row r="139">
      <c r="F139" s="105"/>
      <c r="O139" s="43"/>
      <c r="P139" s="43"/>
      <c r="Q139" s="43"/>
      <c r="R139" s="43"/>
      <c r="S139" s="27"/>
      <c r="T139" s="15"/>
      <c r="U139" s="15"/>
    </row>
    <row r="140">
      <c r="F140" s="105"/>
      <c r="O140" s="43"/>
      <c r="P140" s="43"/>
      <c r="Q140" s="43"/>
      <c r="R140" s="43"/>
      <c r="S140" s="27"/>
      <c r="T140" s="15"/>
      <c r="U140" s="15"/>
    </row>
    <row r="141">
      <c r="F141" s="105"/>
      <c r="O141" s="43"/>
      <c r="P141" s="43"/>
      <c r="Q141" s="43"/>
      <c r="R141" s="43"/>
      <c r="S141" s="27"/>
      <c r="T141" s="15"/>
      <c r="U141" s="15"/>
    </row>
    <row r="142">
      <c r="F142" s="105"/>
      <c r="O142" s="43"/>
      <c r="P142" s="43"/>
      <c r="Q142" s="43"/>
      <c r="R142" s="43"/>
      <c r="S142" s="27"/>
      <c r="T142" s="15"/>
      <c r="U142" s="15"/>
    </row>
    <row r="143">
      <c r="F143" s="105"/>
      <c r="O143" s="43"/>
      <c r="P143" s="43"/>
      <c r="Q143" s="43"/>
      <c r="R143" s="43"/>
      <c r="S143" s="27"/>
      <c r="T143" s="15"/>
      <c r="U143" s="15"/>
    </row>
    <row r="144">
      <c r="F144" s="105"/>
      <c r="O144" s="43"/>
      <c r="P144" s="43"/>
      <c r="Q144" s="43"/>
      <c r="R144" s="43"/>
      <c r="S144" s="27"/>
      <c r="T144" s="15"/>
      <c r="U144" s="15"/>
    </row>
    <row r="145">
      <c r="F145" s="105"/>
      <c r="O145" s="43"/>
      <c r="P145" s="43"/>
      <c r="Q145" s="43"/>
      <c r="R145" s="43"/>
      <c r="S145" s="27"/>
      <c r="T145" s="15"/>
      <c r="U145" s="15"/>
    </row>
    <row r="146">
      <c r="F146" s="105"/>
      <c r="O146" s="43"/>
      <c r="P146" s="43"/>
      <c r="Q146" s="43"/>
      <c r="R146" s="43"/>
      <c r="S146" s="27"/>
      <c r="T146" s="15"/>
      <c r="U146" s="15"/>
    </row>
    <row r="147">
      <c r="F147" s="105"/>
      <c r="O147" s="43"/>
      <c r="P147" s="43"/>
      <c r="Q147" s="43"/>
      <c r="R147" s="43"/>
      <c r="S147" s="27"/>
      <c r="T147" s="15"/>
      <c r="U147" s="15"/>
    </row>
    <row r="148">
      <c r="F148" s="105"/>
      <c r="O148" s="43"/>
      <c r="P148" s="43"/>
      <c r="Q148" s="43"/>
      <c r="R148" s="43"/>
      <c r="S148" s="27"/>
      <c r="T148" s="15"/>
      <c r="U148" s="15"/>
    </row>
    <row r="149">
      <c r="F149" s="105"/>
      <c r="O149" s="43"/>
      <c r="P149" s="43"/>
      <c r="Q149" s="43"/>
      <c r="R149" s="43"/>
      <c r="S149" s="27"/>
      <c r="T149" s="15"/>
      <c r="U149" s="15"/>
    </row>
    <row r="150">
      <c r="F150" s="105"/>
      <c r="O150" s="43"/>
      <c r="P150" s="43"/>
      <c r="Q150" s="43"/>
      <c r="R150" s="43"/>
      <c r="S150" s="27"/>
      <c r="T150" s="15"/>
      <c r="U150" s="15"/>
    </row>
    <row r="151">
      <c r="F151" s="105"/>
      <c r="O151" s="43"/>
      <c r="P151" s="43"/>
      <c r="Q151" s="43"/>
      <c r="R151" s="43"/>
      <c r="S151" s="27"/>
      <c r="T151" s="15"/>
      <c r="U151" s="15"/>
    </row>
    <row r="152">
      <c r="F152" s="105"/>
      <c r="O152" s="43"/>
      <c r="P152" s="43"/>
      <c r="Q152" s="43"/>
      <c r="R152" s="43"/>
      <c r="S152" s="27"/>
      <c r="T152" s="15"/>
      <c r="U152" s="15"/>
    </row>
    <row r="153">
      <c r="F153" s="105"/>
      <c r="O153" s="43"/>
      <c r="P153" s="43"/>
      <c r="Q153" s="43"/>
      <c r="R153" s="43"/>
      <c r="S153" s="27"/>
      <c r="T153" s="15"/>
      <c r="U153" s="15"/>
    </row>
    <row r="154">
      <c r="F154" s="105"/>
      <c r="O154" s="43"/>
      <c r="P154" s="43"/>
      <c r="Q154" s="43"/>
      <c r="R154" s="43"/>
      <c r="S154" s="27"/>
      <c r="T154" s="15"/>
      <c r="U154" s="15"/>
    </row>
    <row r="155">
      <c r="F155" s="105"/>
      <c r="O155" s="43"/>
      <c r="P155" s="43"/>
      <c r="Q155" s="43"/>
      <c r="R155" s="43"/>
      <c r="S155" s="27"/>
      <c r="T155" s="15"/>
      <c r="U155" s="15"/>
    </row>
    <row r="156">
      <c r="F156" s="105"/>
      <c r="O156" s="43"/>
      <c r="P156" s="43"/>
      <c r="Q156" s="43"/>
      <c r="R156" s="43"/>
      <c r="S156" s="27"/>
      <c r="T156" s="15"/>
      <c r="U156" s="15"/>
    </row>
    <row r="157">
      <c r="F157" s="105"/>
      <c r="O157" s="43"/>
      <c r="P157" s="43"/>
      <c r="Q157" s="43"/>
      <c r="R157" s="43"/>
      <c r="S157" s="27"/>
      <c r="T157" s="15"/>
      <c r="U157" s="15"/>
    </row>
    <row r="158">
      <c r="F158" s="105"/>
      <c r="O158" s="43"/>
      <c r="P158" s="43"/>
      <c r="Q158" s="43"/>
      <c r="R158" s="43"/>
      <c r="S158" s="27"/>
      <c r="T158" s="15"/>
      <c r="U158" s="15"/>
    </row>
    <row r="159">
      <c r="F159" s="105"/>
      <c r="O159" s="43"/>
      <c r="P159" s="43"/>
      <c r="Q159" s="43"/>
      <c r="R159" s="43"/>
      <c r="S159" s="27"/>
      <c r="T159" s="15"/>
      <c r="U159" s="15"/>
    </row>
    <row r="160">
      <c r="F160" s="105"/>
      <c r="O160" s="43"/>
      <c r="P160" s="43"/>
      <c r="Q160" s="43"/>
      <c r="R160" s="43"/>
      <c r="S160" s="27"/>
      <c r="T160" s="15"/>
      <c r="U160" s="15"/>
    </row>
    <row r="161">
      <c r="F161" s="105"/>
      <c r="O161" s="43"/>
      <c r="P161" s="43"/>
      <c r="Q161" s="43"/>
      <c r="R161" s="43"/>
      <c r="S161" s="27"/>
      <c r="T161" s="15"/>
      <c r="U161" s="15"/>
    </row>
    <row r="162">
      <c r="F162" s="105"/>
      <c r="O162" s="43"/>
      <c r="P162" s="43"/>
      <c r="Q162" s="43"/>
      <c r="R162" s="43"/>
      <c r="S162" s="27"/>
      <c r="T162" s="15"/>
      <c r="U162" s="15"/>
    </row>
    <row r="163">
      <c r="F163" s="105"/>
      <c r="O163" s="43"/>
      <c r="P163" s="43"/>
      <c r="Q163" s="43"/>
      <c r="R163" s="43"/>
      <c r="S163" s="27"/>
      <c r="T163" s="15"/>
      <c r="U163" s="15"/>
    </row>
    <row r="164">
      <c r="F164" s="105"/>
      <c r="O164" s="43"/>
      <c r="P164" s="43"/>
      <c r="Q164" s="43"/>
      <c r="R164" s="43"/>
      <c r="S164" s="27"/>
      <c r="T164" s="15"/>
      <c r="U164" s="15"/>
    </row>
    <row r="165">
      <c r="F165" s="105"/>
      <c r="O165" s="43"/>
      <c r="P165" s="43"/>
      <c r="Q165" s="43"/>
      <c r="R165" s="43"/>
      <c r="S165" s="27"/>
      <c r="T165" s="15"/>
      <c r="U165" s="15"/>
    </row>
    <row r="166">
      <c r="F166" s="105"/>
      <c r="O166" s="43"/>
      <c r="P166" s="43"/>
      <c r="Q166" s="43"/>
      <c r="R166" s="43"/>
      <c r="S166" s="27"/>
      <c r="T166" s="15"/>
      <c r="U166" s="15"/>
    </row>
    <row r="167">
      <c r="F167" s="105"/>
      <c r="O167" s="43"/>
      <c r="P167" s="43"/>
      <c r="Q167" s="43"/>
      <c r="R167" s="43"/>
      <c r="S167" s="27"/>
      <c r="T167" s="15"/>
      <c r="U167" s="15"/>
    </row>
    <row r="168">
      <c r="F168" s="105"/>
      <c r="O168" s="43"/>
      <c r="P168" s="43"/>
      <c r="Q168" s="43"/>
      <c r="R168" s="43"/>
      <c r="S168" s="27"/>
      <c r="T168" s="15"/>
      <c r="U168" s="15"/>
    </row>
    <row r="169">
      <c r="F169" s="105"/>
      <c r="O169" s="43"/>
      <c r="P169" s="43"/>
      <c r="Q169" s="43"/>
      <c r="R169" s="43"/>
      <c r="S169" s="27"/>
      <c r="T169" s="15"/>
      <c r="U169" s="15"/>
    </row>
    <row r="170">
      <c r="F170" s="105"/>
      <c r="O170" s="43"/>
      <c r="P170" s="43"/>
      <c r="Q170" s="43"/>
      <c r="R170" s="43"/>
      <c r="S170" s="27"/>
      <c r="T170" s="15"/>
      <c r="U170" s="15"/>
    </row>
    <row r="171">
      <c r="F171" s="105"/>
      <c r="O171" s="43"/>
      <c r="P171" s="43"/>
      <c r="Q171" s="43"/>
      <c r="R171" s="43"/>
      <c r="S171" s="27"/>
      <c r="T171" s="15"/>
      <c r="U171" s="15"/>
    </row>
    <row r="172">
      <c r="F172" s="105"/>
      <c r="O172" s="43"/>
      <c r="P172" s="43"/>
      <c r="Q172" s="43"/>
      <c r="R172" s="43"/>
      <c r="S172" s="27"/>
      <c r="T172" s="15"/>
      <c r="U172" s="15"/>
    </row>
    <row r="173">
      <c r="F173" s="105"/>
      <c r="O173" s="43"/>
      <c r="P173" s="43"/>
      <c r="Q173" s="43"/>
      <c r="R173" s="43"/>
      <c r="S173" s="27"/>
      <c r="T173" s="15"/>
      <c r="U173" s="15"/>
    </row>
    <row r="174">
      <c r="F174" s="105"/>
      <c r="O174" s="43"/>
      <c r="P174" s="43"/>
      <c r="Q174" s="43"/>
      <c r="R174" s="43"/>
      <c r="S174" s="27"/>
      <c r="T174" s="15"/>
      <c r="U174" s="15"/>
    </row>
    <row r="175">
      <c r="F175" s="105"/>
      <c r="O175" s="43"/>
      <c r="P175" s="43"/>
      <c r="Q175" s="43"/>
      <c r="R175" s="43"/>
      <c r="S175" s="27"/>
      <c r="T175" s="15"/>
      <c r="U175" s="15"/>
    </row>
    <row r="176">
      <c r="F176" s="105"/>
      <c r="O176" s="43"/>
      <c r="P176" s="43"/>
      <c r="Q176" s="43"/>
      <c r="R176" s="43"/>
      <c r="S176" s="27"/>
      <c r="T176" s="15"/>
      <c r="U176" s="15"/>
    </row>
    <row r="177">
      <c r="F177" s="105"/>
      <c r="O177" s="43"/>
      <c r="P177" s="43"/>
      <c r="Q177" s="43"/>
      <c r="R177" s="43"/>
      <c r="S177" s="27"/>
      <c r="T177" s="15"/>
      <c r="U177" s="15"/>
    </row>
    <row r="178">
      <c r="F178" s="105"/>
      <c r="O178" s="43"/>
      <c r="P178" s="43"/>
      <c r="Q178" s="43"/>
      <c r="R178" s="43"/>
      <c r="S178" s="27"/>
      <c r="T178" s="15"/>
      <c r="U178" s="15"/>
    </row>
    <row r="179">
      <c r="F179" s="105"/>
      <c r="O179" s="43"/>
      <c r="P179" s="43"/>
      <c r="Q179" s="43"/>
      <c r="R179" s="43"/>
      <c r="S179" s="27"/>
      <c r="T179" s="15"/>
      <c r="U179" s="15"/>
    </row>
    <row r="180">
      <c r="F180" s="105"/>
      <c r="O180" s="43"/>
      <c r="P180" s="43"/>
      <c r="Q180" s="43"/>
      <c r="R180" s="43"/>
      <c r="S180" s="27"/>
      <c r="T180" s="15"/>
      <c r="U180" s="15"/>
    </row>
    <row r="181">
      <c r="F181" s="105"/>
      <c r="O181" s="43"/>
      <c r="P181" s="43"/>
      <c r="Q181" s="43"/>
      <c r="R181" s="43"/>
      <c r="S181" s="27"/>
      <c r="T181" s="15"/>
      <c r="U181" s="15"/>
    </row>
    <row r="182">
      <c r="F182" s="105"/>
      <c r="O182" s="43"/>
      <c r="P182" s="43"/>
      <c r="Q182" s="43"/>
      <c r="R182" s="43"/>
      <c r="S182" s="27"/>
      <c r="T182" s="15"/>
      <c r="U182" s="15"/>
    </row>
    <row r="183">
      <c r="F183" s="105"/>
      <c r="O183" s="43"/>
      <c r="P183" s="43"/>
      <c r="Q183" s="43"/>
      <c r="R183" s="43"/>
      <c r="S183" s="27"/>
      <c r="T183" s="15"/>
      <c r="U183" s="15"/>
    </row>
    <row r="184">
      <c r="F184" s="105"/>
      <c r="O184" s="43"/>
      <c r="P184" s="43"/>
      <c r="Q184" s="43"/>
      <c r="R184" s="43"/>
      <c r="S184" s="27"/>
      <c r="T184" s="15"/>
      <c r="U184" s="15"/>
    </row>
    <row r="185">
      <c r="F185" s="105"/>
      <c r="O185" s="43"/>
      <c r="P185" s="43"/>
      <c r="Q185" s="43"/>
      <c r="R185" s="43"/>
      <c r="S185" s="27"/>
      <c r="T185" s="15"/>
      <c r="U185" s="15"/>
    </row>
    <row r="186">
      <c r="F186" s="105"/>
      <c r="O186" s="43"/>
      <c r="P186" s="43"/>
      <c r="Q186" s="43"/>
      <c r="R186" s="43"/>
      <c r="S186" s="27"/>
      <c r="T186" s="15"/>
      <c r="U186" s="15"/>
    </row>
    <row r="187">
      <c r="F187" s="105"/>
      <c r="O187" s="43"/>
      <c r="P187" s="43"/>
      <c r="Q187" s="43"/>
      <c r="R187" s="43"/>
      <c r="S187" s="27"/>
      <c r="T187" s="15"/>
      <c r="U187" s="15"/>
    </row>
    <row r="188">
      <c r="F188" s="105"/>
      <c r="O188" s="43"/>
      <c r="P188" s="43"/>
      <c r="Q188" s="43"/>
      <c r="R188" s="43"/>
      <c r="S188" s="27"/>
      <c r="T188" s="15"/>
      <c r="U188" s="15"/>
    </row>
    <row r="189">
      <c r="F189" s="105"/>
      <c r="O189" s="43"/>
      <c r="P189" s="43"/>
      <c r="Q189" s="43"/>
      <c r="R189" s="43"/>
      <c r="S189" s="27"/>
      <c r="T189" s="15"/>
      <c r="U189" s="15"/>
    </row>
    <row r="190">
      <c r="F190" s="105"/>
      <c r="O190" s="43"/>
      <c r="P190" s="43"/>
      <c r="Q190" s="43"/>
      <c r="R190" s="43"/>
      <c r="S190" s="27"/>
      <c r="T190" s="15"/>
      <c r="U190" s="15"/>
    </row>
    <row r="191">
      <c r="F191" s="105"/>
      <c r="O191" s="43"/>
      <c r="P191" s="43"/>
      <c r="Q191" s="43"/>
      <c r="R191" s="43"/>
      <c r="S191" s="27"/>
      <c r="T191" s="15"/>
      <c r="U191" s="15"/>
    </row>
    <row r="192">
      <c r="F192" s="105"/>
      <c r="O192" s="43"/>
      <c r="P192" s="43"/>
      <c r="Q192" s="43"/>
      <c r="R192" s="43"/>
      <c r="S192" s="27"/>
      <c r="T192" s="15"/>
      <c r="U192" s="15"/>
    </row>
    <row r="193">
      <c r="F193" s="105"/>
      <c r="O193" s="43"/>
      <c r="P193" s="43"/>
      <c r="Q193" s="43"/>
      <c r="R193" s="43"/>
      <c r="S193" s="27"/>
      <c r="T193" s="15"/>
      <c r="U193" s="15"/>
    </row>
    <row r="194">
      <c r="F194" s="105"/>
      <c r="O194" s="43"/>
      <c r="P194" s="43"/>
      <c r="Q194" s="43"/>
      <c r="R194" s="43"/>
      <c r="S194" s="27"/>
      <c r="T194" s="15"/>
      <c r="U194" s="15"/>
    </row>
    <row r="195">
      <c r="F195" s="105"/>
      <c r="O195" s="43"/>
      <c r="P195" s="43"/>
      <c r="Q195" s="43"/>
      <c r="R195" s="43"/>
      <c r="S195" s="27"/>
      <c r="T195" s="15"/>
      <c r="U195" s="15"/>
    </row>
    <row r="196">
      <c r="F196" s="105"/>
      <c r="O196" s="43"/>
      <c r="P196" s="43"/>
      <c r="Q196" s="43"/>
      <c r="R196" s="43"/>
      <c r="S196" s="27"/>
      <c r="T196" s="15"/>
      <c r="U196" s="15"/>
    </row>
    <row r="197">
      <c r="F197" s="105"/>
      <c r="O197" s="43"/>
      <c r="P197" s="43"/>
      <c r="Q197" s="43"/>
      <c r="R197" s="43"/>
      <c r="S197" s="27"/>
      <c r="T197" s="15"/>
      <c r="U197" s="15"/>
    </row>
    <row r="198">
      <c r="F198" s="105"/>
      <c r="O198" s="43"/>
      <c r="P198" s="43"/>
      <c r="Q198" s="43"/>
      <c r="R198" s="43"/>
      <c r="S198" s="27"/>
      <c r="T198" s="15"/>
      <c r="U198" s="15"/>
    </row>
    <row r="199">
      <c r="F199" s="105"/>
      <c r="O199" s="43"/>
      <c r="P199" s="43"/>
      <c r="Q199" s="43"/>
      <c r="R199" s="43"/>
      <c r="S199" s="27"/>
      <c r="T199" s="15"/>
      <c r="U199" s="15"/>
    </row>
    <row r="200">
      <c r="F200" s="105"/>
      <c r="O200" s="43"/>
      <c r="P200" s="43"/>
      <c r="Q200" s="43"/>
      <c r="R200" s="43"/>
      <c r="S200" s="27"/>
      <c r="T200" s="15"/>
      <c r="U200" s="15"/>
    </row>
    <row r="201">
      <c r="F201" s="105"/>
      <c r="O201" s="43"/>
      <c r="P201" s="43"/>
      <c r="Q201" s="43"/>
      <c r="R201" s="43"/>
      <c r="S201" s="27"/>
      <c r="T201" s="15"/>
      <c r="U201" s="15"/>
    </row>
    <row r="202">
      <c r="F202" s="105"/>
      <c r="O202" s="43"/>
      <c r="P202" s="43"/>
      <c r="Q202" s="43"/>
      <c r="R202" s="43"/>
      <c r="S202" s="27"/>
      <c r="T202" s="15"/>
      <c r="U202" s="15"/>
    </row>
    <row r="203">
      <c r="F203" s="105"/>
      <c r="O203" s="43"/>
      <c r="P203" s="43"/>
      <c r="Q203" s="43"/>
      <c r="R203" s="43"/>
      <c r="S203" s="27"/>
      <c r="T203" s="15"/>
      <c r="U203" s="15"/>
    </row>
    <row r="204">
      <c r="F204" s="105"/>
      <c r="O204" s="43"/>
      <c r="P204" s="43"/>
      <c r="Q204" s="43"/>
      <c r="R204" s="43"/>
      <c r="S204" s="27"/>
      <c r="T204" s="15"/>
      <c r="U204" s="15"/>
    </row>
    <row r="205">
      <c r="F205" s="105"/>
      <c r="O205" s="43"/>
      <c r="P205" s="43"/>
      <c r="Q205" s="43"/>
      <c r="R205" s="43"/>
      <c r="S205" s="27"/>
      <c r="T205" s="15"/>
      <c r="U205" s="15"/>
    </row>
    <row r="206">
      <c r="F206" s="105"/>
      <c r="O206" s="43"/>
      <c r="P206" s="43"/>
      <c r="Q206" s="43"/>
      <c r="R206" s="43"/>
      <c r="S206" s="27"/>
      <c r="T206" s="15"/>
      <c r="U206" s="15"/>
    </row>
    <row r="207">
      <c r="F207" s="105"/>
      <c r="O207" s="43"/>
      <c r="P207" s="43"/>
      <c r="Q207" s="43"/>
      <c r="R207" s="43"/>
      <c r="S207" s="27"/>
      <c r="T207" s="15"/>
      <c r="U207" s="15"/>
    </row>
    <row r="208">
      <c r="F208" s="105"/>
      <c r="O208" s="43"/>
      <c r="P208" s="43"/>
      <c r="Q208" s="43"/>
      <c r="R208" s="43"/>
      <c r="S208" s="27"/>
      <c r="T208" s="15"/>
      <c r="U208" s="15"/>
    </row>
    <row r="209">
      <c r="F209" s="105"/>
      <c r="O209" s="43"/>
      <c r="P209" s="43"/>
      <c r="Q209" s="43"/>
      <c r="R209" s="43"/>
      <c r="S209" s="27"/>
      <c r="T209" s="15"/>
      <c r="U209" s="15"/>
    </row>
    <row r="210">
      <c r="F210" s="105"/>
      <c r="O210" s="43"/>
      <c r="P210" s="43"/>
      <c r="Q210" s="43"/>
      <c r="R210" s="43"/>
      <c r="S210" s="27"/>
      <c r="T210" s="15"/>
      <c r="U210" s="15"/>
    </row>
    <row r="211">
      <c r="F211" s="105"/>
      <c r="O211" s="43"/>
      <c r="P211" s="43"/>
      <c r="Q211" s="43"/>
      <c r="R211" s="43"/>
      <c r="S211" s="27"/>
      <c r="T211" s="15"/>
      <c r="U211" s="15"/>
    </row>
    <row r="212">
      <c r="F212" s="105"/>
      <c r="O212" s="43"/>
      <c r="P212" s="43"/>
      <c r="Q212" s="43"/>
      <c r="R212" s="43"/>
      <c r="S212" s="27"/>
      <c r="T212" s="15"/>
      <c r="U212" s="15"/>
    </row>
    <row r="213">
      <c r="F213" s="105"/>
      <c r="O213" s="43"/>
      <c r="P213" s="43"/>
      <c r="Q213" s="43"/>
      <c r="R213" s="43"/>
      <c r="S213" s="27"/>
      <c r="T213" s="15"/>
      <c r="U213" s="15"/>
    </row>
    <row r="214">
      <c r="F214" s="105"/>
      <c r="O214" s="43"/>
      <c r="P214" s="43"/>
      <c r="Q214" s="43"/>
      <c r="R214" s="43"/>
      <c r="S214" s="27"/>
      <c r="T214" s="15"/>
      <c r="U214" s="15"/>
    </row>
    <row r="215">
      <c r="F215" s="105"/>
      <c r="O215" s="43"/>
      <c r="P215" s="43"/>
      <c r="Q215" s="43"/>
      <c r="R215" s="43"/>
      <c r="S215" s="27"/>
      <c r="T215" s="15"/>
      <c r="U215" s="15"/>
    </row>
    <row r="216">
      <c r="F216" s="105"/>
      <c r="O216" s="43"/>
      <c r="P216" s="43"/>
      <c r="Q216" s="43"/>
      <c r="R216" s="43"/>
      <c r="S216" s="27"/>
      <c r="T216" s="15"/>
      <c r="U216" s="15"/>
    </row>
    <row r="217">
      <c r="F217" s="105"/>
      <c r="O217" s="43"/>
      <c r="P217" s="43"/>
      <c r="Q217" s="43"/>
      <c r="R217" s="43"/>
      <c r="S217" s="27"/>
      <c r="T217" s="15"/>
      <c r="U217" s="15"/>
    </row>
    <row r="218">
      <c r="F218" s="105"/>
      <c r="O218" s="43"/>
      <c r="P218" s="43"/>
      <c r="Q218" s="43"/>
      <c r="R218" s="43"/>
      <c r="S218" s="27"/>
      <c r="T218" s="15"/>
      <c r="U218" s="15"/>
    </row>
    <row r="219">
      <c r="F219" s="105"/>
      <c r="O219" s="43"/>
      <c r="P219" s="43"/>
      <c r="Q219" s="43"/>
      <c r="R219" s="43"/>
      <c r="S219" s="27"/>
      <c r="T219" s="15"/>
      <c r="U219" s="15"/>
    </row>
    <row r="220">
      <c r="F220" s="105"/>
      <c r="O220" s="43"/>
      <c r="P220" s="43"/>
      <c r="Q220" s="43"/>
      <c r="R220" s="43"/>
      <c r="S220" s="27"/>
      <c r="T220" s="15"/>
      <c r="U220" s="15"/>
    </row>
    <row r="221">
      <c r="F221" s="105"/>
      <c r="O221" s="43"/>
      <c r="P221" s="43"/>
      <c r="Q221" s="43"/>
      <c r="R221" s="43"/>
      <c r="S221" s="27"/>
      <c r="T221" s="15"/>
      <c r="U221" s="15"/>
    </row>
    <row r="222">
      <c r="F222" s="105"/>
      <c r="O222" s="43"/>
      <c r="P222" s="43"/>
      <c r="Q222" s="43"/>
      <c r="R222" s="43"/>
      <c r="S222" s="27"/>
      <c r="T222" s="15"/>
      <c r="U222" s="15"/>
    </row>
    <row r="223">
      <c r="F223" s="105"/>
      <c r="O223" s="43"/>
      <c r="P223" s="43"/>
      <c r="Q223" s="43"/>
      <c r="R223" s="43"/>
      <c r="S223" s="27"/>
      <c r="T223" s="15"/>
      <c r="U223" s="15"/>
    </row>
    <row r="224">
      <c r="F224" s="105"/>
      <c r="O224" s="43"/>
      <c r="P224" s="43"/>
      <c r="Q224" s="43"/>
      <c r="R224" s="43"/>
      <c r="S224" s="27"/>
      <c r="T224" s="15"/>
      <c r="U224" s="15"/>
    </row>
    <row r="225">
      <c r="F225" s="105"/>
      <c r="O225" s="43"/>
      <c r="P225" s="43"/>
      <c r="Q225" s="43"/>
      <c r="R225" s="43"/>
      <c r="S225" s="27"/>
      <c r="T225" s="15"/>
      <c r="U225" s="15"/>
    </row>
    <row r="226">
      <c r="F226" s="105"/>
      <c r="O226" s="43"/>
      <c r="P226" s="43"/>
      <c r="Q226" s="43"/>
      <c r="R226" s="43"/>
      <c r="S226" s="27"/>
      <c r="T226" s="15"/>
      <c r="U226" s="15"/>
    </row>
    <row r="227">
      <c r="F227" s="105"/>
      <c r="O227" s="43"/>
      <c r="P227" s="43"/>
      <c r="Q227" s="43"/>
      <c r="R227" s="43"/>
      <c r="S227" s="27"/>
      <c r="T227" s="15"/>
      <c r="U227" s="15"/>
    </row>
    <row r="228">
      <c r="F228" s="105"/>
      <c r="O228" s="43"/>
      <c r="P228" s="43"/>
      <c r="Q228" s="43"/>
      <c r="R228" s="43"/>
      <c r="S228" s="27"/>
      <c r="T228" s="15"/>
      <c r="U228" s="15"/>
    </row>
    <row r="229">
      <c r="F229" s="105"/>
      <c r="O229" s="43"/>
      <c r="P229" s="43"/>
      <c r="Q229" s="43"/>
      <c r="R229" s="43"/>
      <c r="S229" s="27"/>
      <c r="T229" s="15"/>
      <c r="U229" s="15"/>
    </row>
    <row r="230">
      <c r="F230" s="105"/>
      <c r="O230" s="43"/>
      <c r="P230" s="43"/>
      <c r="Q230" s="43"/>
      <c r="R230" s="43"/>
      <c r="S230" s="27"/>
      <c r="T230" s="15"/>
      <c r="U230" s="15"/>
    </row>
    <row r="231">
      <c r="F231" s="105"/>
      <c r="O231" s="43"/>
      <c r="P231" s="43"/>
      <c r="Q231" s="43"/>
      <c r="R231" s="43"/>
      <c r="S231" s="27"/>
      <c r="T231" s="15"/>
      <c r="U231" s="15"/>
    </row>
    <row r="232">
      <c r="F232" s="105"/>
      <c r="O232" s="43"/>
      <c r="P232" s="43"/>
      <c r="Q232" s="43"/>
      <c r="R232" s="43"/>
      <c r="S232" s="27"/>
      <c r="T232" s="15"/>
      <c r="U232" s="15"/>
    </row>
    <row r="233">
      <c r="F233" s="105"/>
      <c r="O233" s="43"/>
      <c r="P233" s="43"/>
      <c r="Q233" s="43"/>
      <c r="R233" s="43"/>
      <c r="S233" s="27"/>
      <c r="T233" s="15"/>
      <c r="U233" s="15"/>
    </row>
    <row r="234">
      <c r="F234" s="105"/>
      <c r="O234" s="43"/>
      <c r="P234" s="43"/>
      <c r="Q234" s="43"/>
      <c r="R234" s="43"/>
      <c r="S234" s="27"/>
      <c r="T234" s="15"/>
      <c r="U234" s="15"/>
    </row>
    <row r="235">
      <c r="F235" s="105"/>
      <c r="O235" s="43"/>
      <c r="P235" s="43"/>
      <c r="Q235" s="43"/>
      <c r="R235" s="43"/>
      <c r="S235" s="27"/>
      <c r="T235" s="15"/>
      <c r="U235" s="15"/>
    </row>
    <row r="236">
      <c r="F236" s="105"/>
      <c r="O236" s="43"/>
      <c r="P236" s="43"/>
      <c r="Q236" s="43"/>
      <c r="R236" s="43"/>
      <c r="S236" s="27"/>
      <c r="T236" s="15"/>
      <c r="U236" s="15"/>
    </row>
    <row r="237">
      <c r="F237" s="105"/>
      <c r="O237" s="43"/>
      <c r="P237" s="43"/>
      <c r="Q237" s="43"/>
      <c r="R237" s="43"/>
      <c r="S237" s="27"/>
      <c r="T237" s="15"/>
      <c r="U237" s="15"/>
    </row>
    <row r="238">
      <c r="F238" s="105"/>
      <c r="O238" s="43"/>
      <c r="P238" s="43"/>
      <c r="Q238" s="43"/>
      <c r="R238" s="43"/>
      <c r="S238" s="27"/>
      <c r="T238" s="15"/>
      <c r="U238" s="15"/>
    </row>
    <row r="239">
      <c r="F239" s="105"/>
      <c r="O239" s="43"/>
      <c r="P239" s="43"/>
      <c r="Q239" s="43"/>
      <c r="R239" s="43"/>
      <c r="S239" s="27"/>
      <c r="T239" s="15"/>
      <c r="U239" s="15"/>
    </row>
    <row r="240">
      <c r="F240" s="105"/>
      <c r="O240" s="43"/>
      <c r="P240" s="43"/>
      <c r="Q240" s="43"/>
      <c r="R240" s="43"/>
      <c r="S240" s="27"/>
      <c r="T240" s="15"/>
      <c r="U240" s="15"/>
    </row>
    <row r="241">
      <c r="F241" s="105"/>
      <c r="O241" s="43"/>
      <c r="P241" s="43"/>
      <c r="Q241" s="43"/>
      <c r="R241" s="43"/>
      <c r="S241" s="27"/>
      <c r="T241" s="15"/>
      <c r="U241" s="15"/>
    </row>
    <row r="242">
      <c r="F242" s="105"/>
      <c r="O242" s="43"/>
      <c r="P242" s="43"/>
      <c r="Q242" s="43"/>
      <c r="R242" s="43"/>
      <c r="S242" s="27"/>
      <c r="T242" s="15"/>
      <c r="U242" s="15"/>
    </row>
    <row r="243">
      <c r="F243" s="105"/>
      <c r="O243" s="43"/>
      <c r="P243" s="43"/>
      <c r="Q243" s="43"/>
      <c r="R243" s="43"/>
      <c r="S243" s="27"/>
      <c r="T243" s="15"/>
      <c r="U243" s="15"/>
    </row>
    <row r="244">
      <c r="F244" s="105"/>
      <c r="O244" s="43"/>
      <c r="P244" s="43"/>
      <c r="Q244" s="43"/>
      <c r="R244" s="43"/>
      <c r="S244" s="27"/>
      <c r="T244" s="15"/>
      <c r="U244" s="15"/>
    </row>
    <row r="245">
      <c r="F245" s="105"/>
      <c r="O245" s="43"/>
      <c r="P245" s="43"/>
      <c r="Q245" s="43"/>
      <c r="R245" s="43"/>
      <c r="S245" s="27"/>
      <c r="T245" s="15"/>
      <c r="U245" s="15"/>
    </row>
    <row r="246">
      <c r="F246" s="105"/>
      <c r="O246" s="43"/>
      <c r="P246" s="43"/>
      <c r="Q246" s="43"/>
      <c r="R246" s="43"/>
      <c r="S246" s="27"/>
      <c r="T246" s="15"/>
      <c r="U246" s="15"/>
    </row>
    <row r="247">
      <c r="F247" s="105"/>
      <c r="O247" s="43"/>
      <c r="P247" s="43"/>
      <c r="Q247" s="43"/>
      <c r="R247" s="43"/>
      <c r="S247" s="27"/>
      <c r="T247" s="15"/>
      <c r="U247" s="15"/>
    </row>
    <row r="248">
      <c r="F248" s="105"/>
      <c r="O248" s="43"/>
      <c r="P248" s="43"/>
      <c r="Q248" s="43"/>
      <c r="R248" s="43"/>
      <c r="S248" s="27"/>
      <c r="T248" s="15"/>
      <c r="U248" s="15"/>
    </row>
    <row r="249">
      <c r="F249" s="105"/>
      <c r="O249" s="43"/>
      <c r="P249" s="43"/>
      <c r="Q249" s="43"/>
      <c r="R249" s="43"/>
      <c r="S249" s="27"/>
      <c r="T249" s="15"/>
      <c r="U249" s="15"/>
    </row>
    <row r="250">
      <c r="F250" s="105"/>
      <c r="O250" s="43"/>
      <c r="P250" s="43"/>
      <c r="Q250" s="43"/>
      <c r="R250" s="43"/>
      <c r="S250" s="27"/>
      <c r="T250" s="15"/>
      <c r="U250" s="15"/>
    </row>
    <row r="251">
      <c r="F251" s="105"/>
      <c r="O251" s="43"/>
      <c r="P251" s="43"/>
      <c r="Q251" s="43"/>
      <c r="R251" s="43"/>
      <c r="S251" s="27"/>
      <c r="T251" s="15"/>
      <c r="U251" s="15"/>
    </row>
    <row r="252">
      <c r="F252" s="105"/>
      <c r="O252" s="43"/>
      <c r="P252" s="43"/>
      <c r="Q252" s="43"/>
      <c r="R252" s="43"/>
      <c r="S252" s="27"/>
      <c r="T252" s="15"/>
      <c r="U252" s="15"/>
    </row>
    <row r="253">
      <c r="F253" s="105"/>
      <c r="O253" s="43"/>
      <c r="P253" s="43"/>
      <c r="Q253" s="43"/>
      <c r="R253" s="43"/>
      <c r="S253" s="27"/>
      <c r="T253" s="15"/>
      <c r="U253" s="15"/>
    </row>
    <row r="254">
      <c r="F254" s="105"/>
      <c r="O254" s="43"/>
      <c r="P254" s="43"/>
      <c r="Q254" s="43"/>
      <c r="R254" s="43"/>
      <c r="S254" s="27"/>
      <c r="T254" s="15"/>
      <c r="U254" s="15"/>
    </row>
    <row r="255">
      <c r="F255" s="105"/>
      <c r="O255" s="43"/>
      <c r="P255" s="43"/>
      <c r="Q255" s="43"/>
      <c r="R255" s="43"/>
      <c r="S255" s="27"/>
      <c r="T255" s="15"/>
      <c r="U255" s="15"/>
    </row>
    <row r="256">
      <c r="F256" s="105"/>
      <c r="O256" s="43"/>
      <c r="P256" s="43"/>
      <c r="Q256" s="43"/>
      <c r="R256" s="43"/>
      <c r="S256" s="27"/>
      <c r="T256" s="15"/>
      <c r="U256" s="15"/>
    </row>
    <row r="257">
      <c r="F257" s="105"/>
      <c r="O257" s="43"/>
      <c r="P257" s="43"/>
      <c r="Q257" s="43"/>
      <c r="R257" s="43"/>
      <c r="S257" s="27"/>
      <c r="T257" s="15"/>
      <c r="U257" s="15"/>
    </row>
    <row r="258">
      <c r="F258" s="105"/>
      <c r="O258" s="43"/>
      <c r="P258" s="43"/>
      <c r="Q258" s="43"/>
      <c r="R258" s="43"/>
      <c r="S258" s="27"/>
      <c r="T258" s="15"/>
      <c r="U258" s="15"/>
    </row>
    <row r="259">
      <c r="F259" s="105"/>
      <c r="O259" s="43"/>
      <c r="P259" s="43"/>
      <c r="Q259" s="43"/>
      <c r="R259" s="43"/>
      <c r="S259" s="27"/>
      <c r="T259" s="15"/>
      <c r="U259" s="15"/>
    </row>
    <row r="260">
      <c r="F260" s="105"/>
      <c r="O260" s="43"/>
      <c r="P260" s="43"/>
      <c r="Q260" s="43"/>
      <c r="R260" s="43"/>
      <c r="S260" s="27"/>
      <c r="T260" s="15"/>
      <c r="U260" s="15"/>
    </row>
    <row r="261">
      <c r="F261" s="105"/>
      <c r="O261" s="43"/>
      <c r="P261" s="43"/>
      <c r="Q261" s="43"/>
      <c r="R261" s="43"/>
      <c r="S261" s="27"/>
      <c r="T261" s="15"/>
      <c r="U261" s="15"/>
    </row>
    <row r="262">
      <c r="F262" s="105"/>
      <c r="O262" s="43"/>
      <c r="P262" s="43"/>
      <c r="Q262" s="43"/>
      <c r="R262" s="43"/>
      <c r="S262" s="27"/>
      <c r="T262" s="15"/>
      <c r="U262" s="15"/>
    </row>
    <row r="263">
      <c r="F263" s="105"/>
      <c r="O263" s="43"/>
      <c r="P263" s="43"/>
      <c r="Q263" s="43"/>
      <c r="R263" s="43"/>
      <c r="S263" s="27"/>
      <c r="T263" s="15"/>
      <c r="U263" s="15"/>
    </row>
    <row r="264">
      <c r="F264" s="105"/>
      <c r="O264" s="43"/>
      <c r="P264" s="43"/>
      <c r="Q264" s="43"/>
      <c r="R264" s="43"/>
      <c r="S264" s="27"/>
      <c r="T264" s="15"/>
      <c r="U264" s="15"/>
    </row>
    <row r="265">
      <c r="F265" s="105"/>
      <c r="O265" s="43"/>
      <c r="P265" s="43"/>
      <c r="Q265" s="43"/>
      <c r="R265" s="43"/>
      <c r="S265" s="27"/>
      <c r="T265" s="15"/>
      <c r="U265" s="15"/>
    </row>
    <row r="266">
      <c r="F266" s="105"/>
      <c r="O266" s="43"/>
      <c r="P266" s="43"/>
      <c r="Q266" s="43"/>
      <c r="R266" s="43"/>
      <c r="S266" s="27"/>
      <c r="T266" s="15"/>
      <c r="U266" s="15"/>
    </row>
    <row r="267">
      <c r="F267" s="105"/>
      <c r="O267" s="43"/>
      <c r="P267" s="43"/>
      <c r="Q267" s="43"/>
      <c r="R267" s="43"/>
      <c r="S267" s="27"/>
      <c r="T267" s="15"/>
      <c r="U267" s="15"/>
    </row>
    <row r="268">
      <c r="F268" s="105"/>
      <c r="O268" s="43"/>
      <c r="P268" s="43"/>
      <c r="Q268" s="43"/>
      <c r="R268" s="43"/>
      <c r="S268" s="27"/>
      <c r="T268" s="15"/>
      <c r="U268" s="15"/>
    </row>
    <row r="269">
      <c r="F269" s="105"/>
      <c r="O269" s="43"/>
      <c r="P269" s="43"/>
      <c r="Q269" s="43"/>
      <c r="R269" s="43"/>
      <c r="S269" s="27"/>
      <c r="T269" s="15"/>
      <c r="U269" s="15"/>
    </row>
    <row r="270">
      <c r="F270" s="105"/>
      <c r="O270" s="43"/>
      <c r="P270" s="43"/>
      <c r="Q270" s="43"/>
      <c r="R270" s="43"/>
      <c r="S270" s="27"/>
      <c r="T270" s="15"/>
      <c r="U270" s="15"/>
    </row>
    <row r="271">
      <c r="F271" s="105"/>
      <c r="O271" s="43"/>
      <c r="P271" s="43"/>
      <c r="Q271" s="43"/>
      <c r="R271" s="43"/>
      <c r="S271" s="27"/>
      <c r="T271" s="15"/>
      <c r="U271" s="15"/>
    </row>
    <row r="272">
      <c r="F272" s="105"/>
      <c r="O272" s="43"/>
      <c r="P272" s="43"/>
      <c r="Q272" s="43"/>
      <c r="R272" s="43"/>
      <c r="S272" s="27"/>
      <c r="T272" s="15"/>
      <c r="U272" s="15"/>
    </row>
    <row r="273">
      <c r="F273" s="105"/>
      <c r="O273" s="43"/>
      <c r="P273" s="43"/>
      <c r="Q273" s="43"/>
      <c r="R273" s="43"/>
      <c r="S273" s="27"/>
      <c r="T273" s="15"/>
      <c r="U273" s="15"/>
    </row>
    <row r="274">
      <c r="F274" s="105"/>
      <c r="O274" s="43"/>
      <c r="P274" s="43"/>
      <c r="Q274" s="43"/>
      <c r="R274" s="43"/>
      <c r="S274" s="27"/>
      <c r="T274" s="15"/>
      <c r="U274" s="15"/>
    </row>
    <row r="275">
      <c r="F275" s="105"/>
      <c r="O275" s="43"/>
      <c r="P275" s="43"/>
      <c r="Q275" s="43"/>
      <c r="R275" s="43"/>
      <c r="S275" s="27"/>
      <c r="T275" s="15"/>
      <c r="U275" s="15"/>
    </row>
    <row r="276">
      <c r="F276" s="105"/>
      <c r="O276" s="43"/>
      <c r="P276" s="43"/>
      <c r="Q276" s="43"/>
      <c r="R276" s="43"/>
      <c r="S276" s="27"/>
      <c r="T276" s="15"/>
      <c r="U276" s="15"/>
    </row>
    <row r="277">
      <c r="F277" s="105"/>
      <c r="O277" s="43"/>
      <c r="P277" s="43"/>
      <c r="Q277" s="43"/>
      <c r="R277" s="43"/>
      <c r="S277" s="27"/>
      <c r="T277" s="15"/>
      <c r="U277" s="15"/>
    </row>
    <row r="278">
      <c r="F278" s="105"/>
      <c r="O278" s="43"/>
      <c r="P278" s="43"/>
      <c r="Q278" s="43"/>
      <c r="R278" s="43"/>
      <c r="S278" s="27"/>
      <c r="T278" s="15"/>
      <c r="U278" s="15"/>
    </row>
    <row r="279">
      <c r="F279" s="105"/>
      <c r="O279" s="43"/>
      <c r="P279" s="43"/>
      <c r="Q279" s="43"/>
      <c r="R279" s="43"/>
      <c r="S279" s="27"/>
      <c r="T279" s="15"/>
      <c r="U279" s="15"/>
    </row>
    <row r="280">
      <c r="F280" s="105"/>
      <c r="O280" s="43"/>
      <c r="P280" s="43"/>
      <c r="Q280" s="43"/>
      <c r="R280" s="43"/>
      <c r="S280" s="27"/>
      <c r="T280" s="15"/>
      <c r="U280" s="15"/>
    </row>
    <row r="281">
      <c r="F281" s="105"/>
      <c r="O281" s="43"/>
      <c r="P281" s="43"/>
      <c r="Q281" s="43"/>
      <c r="R281" s="43"/>
      <c r="S281" s="27"/>
      <c r="T281" s="15"/>
      <c r="U281" s="15"/>
    </row>
    <row r="282">
      <c r="F282" s="105"/>
      <c r="O282" s="43"/>
      <c r="P282" s="43"/>
      <c r="Q282" s="43"/>
      <c r="R282" s="43"/>
      <c r="S282" s="27"/>
      <c r="T282" s="15"/>
      <c r="U282" s="15"/>
    </row>
    <row r="283">
      <c r="F283" s="105"/>
      <c r="O283" s="43"/>
      <c r="P283" s="43"/>
      <c r="Q283" s="43"/>
      <c r="R283" s="43"/>
      <c r="S283" s="27"/>
      <c r="T283" s="15"/>
      <c r="U283" s="15"/>
    </row>
    <row r="284">
      <c r="F284" s="105"/>
      <c r="O284" s="43"/>
      <c r="P284" s="43"/>
      <c r="Q284" s="43"/>
      <c r="R284" s="43"/>
      <c r="S284" s="27"/>
      <c r="T284" s="15"/>
      <c r="U284" s="15"/>
    </row>
    <row r="285">
      <c r="F285" s="105"/>
      <c r="O285" s="43"/>
      <c r="P285" s="43"/>
      <c r="Q285" s="43"/>
      <c r="R285" s="43"/>
      <c r="S285" s="27"/>
      <c r="T285" s="15"/>
      <c r="U285" s="15"/>
    </row>
    <row r="286">
      <c r="F286" s="105"/>
      <c r="O286" s="43"/>
      <c r="P286" s="43"/>
      <c r="Q286" s="43"/>
      <c r="R286" s="43"/>
      <c r="S286" s="27"/>
      <c r="T286" s="15"/>
      <c r="U286" s="15"/>
    </row>
    <row r="287">
      <c r="F287" s="105"/>
      <c r="O287" s="43"/>
      <c r="P287" s="43"/>
      <c r="Q287" s="43"/>
      <c r="R287" s="43"/>
      <c r="S287" s="27"/>
      <c r="T287" s="15"/>
      <c r="U287" s="15"/>
    </row>
    <row r="288">
      <c r="F288" s="105"/>
      <c r="O288" s="43"/>
      <c r="P288" s="43"/>
      <c r="Q288" s="43"/>
      <c r="R288" s="43"/>
      <c r="S288" s="27"/>
      <c r="T288" s="15"/>
      <c r="U288" s="15"/>
    </row>
    <row r="289">
      <c r="F289" s="105"/>
      <c r="O289" s="43"/>
      <c r="P289" s="43"/>
      <c r="Q289" s="43"/>
      <c r="R289" s="43"/>
      <c r="S289" s="27"/>
      <c r="T289" s="15"/>
      <c r="U289" s="15"/>
    </row>
    <row r="290">
      <c r="F290" s="105"/>
      <c r="O290" s="43"/>
      <c r="P290" s="43"/>
      <c r="Q290" s="43"/>
      <c r="R290" s="43"/>
      <c r="S290" s="27"/>
      <c r="T290" s="15"/>
      <c r="U290" s="15"/>
    </row>
    <row r="291">
      <c r="F291" s="105"/>
      <c r="O291" s="43"/>
      <c r="P291" s="43"/>
      <c r="Q291" s="43"/>
      <c r="R291" s="43"/>
      <c r="S291" s="27"/>
      <c r="T291" s="15"/>
      <c r="U291" s="15"/>
    </row>
    <row r="292">
      <c r="F292" s="105"/>
      <c r="O292" s="43"/>
      <c r="P292" s="43"/>
      <c r="Q292" s="43"/>
      <c r="R292" s="43"/>
      <c r="S292" s="27"/>
      <c r="T292" s="15"/>
      <c r="U292" s="15"/>
    </row>
    <row r="293">
      <c r="F293" s="105"/>
      <c r="O293" s="43"/>
      <c r="P293" s="43"/>
      <c r="Q293" s="43"/>
      <c r="R293" s="43"/>
      <c r="S293" s="27"/>
      <c r="T293" s="15"/>
      <c r="U293" s="15"/>
    </row>
    <row r="294">
      <c r="F294" s="105"/>
      <c r="O294" s="43"/>
      <c r="P294" s="43"/>
      <c r="Q294" s="43"/>
      <c r="R294" s="43"/>
      <c r="S294" s="27"/>
      <c r="T294" s="15"/>
      <c r="U294" s="15"/>
    </row>
    <row r="295">
      <c r="F295" s="105"/>
      <c r="O295" s="43"/>
      <c r="P295" s="43"/>
      <c r="Q295" s="43"/>
      <c r="R295" s="43"/>
      <c r="S295" s="27"/>
      <c r="T295" s="15"/>
      <c r="U295" s="15"/>
    </row>
    <row r="296">
      <c r="F296" s="105"/>
      <c r="O296" s="43"/>
      <c r="P296" s="43"/>
      <c r="Q296" s="43"/>
      <c r="R296" s="43"/>
      <c r="S296" s="27"/>
      <c r="T296" s="15"/>
      <c r="U296" s="15"/>
    </row>
    <row r="297">
      <c r="F297" s="105"/>
      <c r="O297" s="43"/>
      <c r="P297" s="43"/>
      <c r="Q297" s="43"/>
      <c r="R297" s="43"/>
      <c r="S297" s="27"/>
      <c r="T297" s="15"/>
      <c r="U297" s="15"/>
    </row>
    <row r="298">
      <c r="F298" s="105"/>
      <c r="O298" s="43"/>
      <c r="P298" s="43"/>
      <c r="Q298" s="43"/>
      <c r="R298" s="43"/>
      <c r="S298" s="27"/>
      <c r="T298" s="15"/>
      <c r="U298" s="15"/>
    </row>
    <row r="299">
      <c r="F299" s="105"/>
      <c r="O299" s="43"/>
      <c r="P299" s="43"/>
      <c r="Q299" s="43"/>
      <c r="R299" s="43"/>
      <c r="S299" s="27"/>
      <c r="T299" s="15"/>
      <c r="U299" s="15"/>
    </row>
    <row r="300">
      <c r="F300" s="105"/>
      <c r="O300" s="43"/>
      <c r="P300" s="43"/>
      <c r="Q300" s="43"/>
      <c r="R300" s="43"/>
      <c r="S300" s="27"/>
      <c r="T300" s="15"/>
      <c r="U300" s="15"/>
    </row>
    <row r="301">
      <c r="F301" s="105"/>
      <c r="O301" s="43"/>
      <c r="P301" s="43"/>
      <c r="Q301" s="43"/>
      <c r="R301" s="43"/>
      <c r="S301" s="27"/>
      <c r="T301" s="15"/>
      <c r="U301" s="15"/>
    </row>
    <row r="302">
      <c r="F302" s="105"/>
      <c r="O302" s="43"/>
      <c r="P302" s="43"/>
      <c r="Q302" s="43"/>
      <c r="R302" s="43"/>
      <c r="S302" s="27"/>
      <c r="T302" s="15"/>
      <c r="U302" s="15"/>
    </row>
    <row r="303">
      <c r="F303" s="105"/>
      <c r="O303" s="43"/>
      <c r="P303" s="43"/>
      <c r="Q303" s="43"/>
      <c r="R303" s="43"/>
      <c r="S303" s="27"/>
      <c r="T303" s="15"/>
      <c r="U303" s="15"/>
    </row>
    <row r="304">
      <c r="F304" s="105"/>
      <c r="O304" s="43"/>
      <c r="P304" s="43"/>
      <c r="Q304" s="43"/>
      <c r="R304" s="43"/>
      <c r="S304" s="27"/>
      <c r="T304" s="15"/>
      <c r="U304" s="15"/>
    </row>
    <row r="305">
      <c r="F305" s="105"/>
      <c r="O305" s="43"/>
      <c r="P305" s="43"/>
      <c r="Q305" s="43"/>
      <c r="R305" s="43"/>
      <c r="S305" s="27"/>
      <c r="T305" s="15"/>
      <c r="U305" s="15"/>
    </row>
    <row r="306">
      <c r="F306" s="105"/>
      <c r="O306" s="43"/>
      <c r="P306" s="43"/>
      <c r="Q306" s="43"/>
      <c r="R306" s="43"/>
      <c r="S306" s="27"/>
      <c r="T306" s="15"/>
      <c r="U306" s="15"/>
    </row>
    <row r="307">
      <c r="F307" s="105"/>
      <c r="O307" s="43"/>
      <c r="P307" s="43"/>
      <c r="Q307" s="43"/>
      <c r="R307" s="43"/>
      <c r="S307" s="27"/>
      <c r="T307" s="15"/>
      <c r="U307" s="15"/>
    </row>
    <row r="308">
      <c r="F308" s="105"/>
      <c r="O308" s="43"/>
      <c r="P308" s="43"/>
      <c r="Q308" s="43"/>
      <c r="R308" s="43"/>
      <c r="S308" s="27"/>
      <c r="T308" s="15"/>
      <c r="U308" s="15"/>
    </row>
    <row r="309">
      <c r="F309" s="105"/>
      <c r="O309" s="43"/>
      <c r="P309" s="43"/>
      <c r="Q309" s="43"/>
      <c r="R309" s="43"/>
      <c r="S309" s="27"/>
      <c r="T309" s="15"/>
      <c r="U309" s="15"/>
    </row>
    <row r="310">
      <c r="F310" s="105"/>
      <c r="O310" s="43"/>
      <c r="P310" s="43"/>
      <c r="Q310" s="43"/>
      <c r="R310" s="43"/>
      <c r="S310" s="27"/>
      <c r="T310" s="15"/>
      <c r="U310" s="15"/>
    </row>
    <row r="311">
      <c r="F311" s="105"/>
      <c r="O311" s="43"/>
      <c r="P311" s="43"/>
      <c r="Q311" s="43"/>
      <c r="R311" s="43"/>
      <c r="S311" s="27"/>
      <c r="T311" s="15"/>
      <c r="U311" s="15"/>
    </row>
    <row r="312">
      <c r="F312" s="105"/>
      <c r="O312" s="43"/>
      <c r="P312" s="43"/>
      <c r="Q312" s="43"/>
      <c r="R312" s="43"/>
      <c r="S312" s="27"/>
      <c r="T312" s="15"/>
      <c r="U312" s="15"/>
    </row>
    <row r="313">
      <c r="F313" s="105"/>
      <c r="O313" s="43"/>
      <c r="P313" s="43"/>
      <c r="Q313" s="43"/>
      <c r="R313" s="43"/>
      <c r="S313" s="27"/>
      <c r="T313" s="15"/>
      <c r="U313" s="15"/>
    </row>
    <row r="314">
      <c r="F314" s="105"/>
      <c r="O314" s="43"/>
      <c r="P314" s="43"/>
      <c r="Q314" s="43"/>
      <c r="R314" s="43"/>
      <c r="S314" s="27"/>
      <c r="T314" s="15"/>
      <c r="U314" s="15"/>
    </row>
    <row r="315">
      <c r="F315" s="105"/>
      <c r="O315" s="43"/>
      <c r="P315" s="43"/>
      <c r="Q315" s="43"/>
      <c r="R315" s="43"/>
      <c r="S315" s="27"/>
      <c r="T315" s="15"/>
      <c r="U315" s="15"/>
    </row>
    <row r="316">
      <c r="F316" s="105"/>
      <c r="O316" s="43"/>
      <c r="P316" s="43"/>
      <c r="Q316" s="43"/>
      <c r="R316" s="43"/>
      <c r="S316" s="27"/>
      <c r="T316" s="15"/>
      <c r="U316" s="15"/>
    </row>
    <row r="317">
      <c r="F317" s="105"/>
      <c r="O317" s="43"/>
      <c r="P317" s="43"/>
      <c r="Q317" s="43"/>
      <c r="R317" s="43"/>
      <c r="S317" s="27"/>
      <c r="T317" s="15"/>
      <c r="U317" s="15"/>
    </row>
    <row r="318">
      <c r="F318" s="105"/>
      <c r="O318" s="43"/>
      <c r="P318" s="43"/>
      <c r="Q318" s="43"/>
      <c r="R318" s="43"/>
      <c r="S318" s="27"/>
      <c r="T318" s="15"/>
      <c r="U318" s="15"/>
    </row>
    <row r="319">
      <c r="F319" s="105"/>
      <c r="O319" s="43"/>
      <c r="P319" s="43"/>
      <c r="Q319" s="43"/>
      <c r="R319" s="43"/>
      <c r="S319" s="27"/>
      <c r="T319" s="15"/>
      <c r="U319" s="15"/>
    </row>
    <row r="320">
      <c r="F320" s="105"/>
      <c r="O320" s="43"/>
      <c r="P320" s="43"/>
      <c r="Q320" s="43"/>
      <c r="R320" s="43"/>
      <c r="S320" s="27"/>
      <c r="T320" s="15"/>
      <c r="U320" s="15"/>
    </row>
    <row r="321">
      <c r="F321" s="105"/>
      <c r="O321" s="43"/>
      <c r="P321" s="43"/>
      <c r="Q321" s="43"/>
      <c r="R321" s="43"/>
      <c r="S321" s="27"/>
      <c r="T321" s="15"/>
      <c r="U321" s="15"/>
    </row>
    <row r="322">
      <c r="F322" s="105"/>
      <c r="O322" s="43"/>
      <c r="P322" s="43"/>
      <c r="Q322" s="43"/>
      <c r="R322" s="43"/>
      <c r="S322" s="27"/>
      <c r="T322" s="15"/>
      <c r="U322" s="15"/>
    </row>
    <row r="323">
      <c r="F323" s="105"/>
      <c r="O323" s="43"/>
      <c r="P323" s="43"/>
      <c r="Q323" s="43"/>
      <c r="R323" s="43"/>
      <c r="S323" s="27"/>
      <c r="T323" s="15"/>
      <c r="U323" s="15"/>
    </row>
    <row r="324">
      <c r="F324" s="105"/>
      <c r="O324" s="43"/>
      <c r="P324" s="43"/>
      <c r="Q324" s="43"/>
      <c r="R324" s="43"/>
      <c r="S324" s="27"/>
      <c r="T324" s="15"/>
      <c r="U324" s="15"/>
    </row>
    <row r="325">
      <c r="F325" s="105"/>
      <c r="O325" s="43"/>
      <c r="P325" s="43"/>
      <c r="Q325" s="43"/>
      <c r="R325" s="43"/>
      <c r="S325" s="27"/>
      <c r="T325" s="15"/>
      <c r="U325" s="15"/>
    </row>
    <row r="326">
      <c r="F326" s="105"/>
      <c r="O326" s="43"/>
      <c r="P326" s="43"/>
      <c r="Q326" s="43"/>
      <c r="R326" s="43"/>
      <c r="S326" s="27"/>
      <c r="T326" s="15"/>
      <c r="U326" s="15"/>
    </row>
    <row r="327">
      <c r="F327" s="105"/>
      <c r="O327" s="43"/>
      <c r="P327" s="43"/>
      <c r="Q327" s="43"/>
      <c r="R327" s="43"/>
      <c r="S327" s="27"/>
      <c r="T327" s="15"/>
      <c r="U327" s="15"/>
    </row>
    <row r="328">
      <c r="F328" s="105"/>
      <c r="O328" s="43"/>
      <c r="P328" s="43"/>
      <c r="Q328" s="43"/>
      <c r="R328" s="43"/>
      <c r="S328" s="27"/>
      <c r="T328" s="15"/>
      <c r="U328" s="15"/>
    </row>
    <row r="329">
      <c r="F329" s="105"/>
      <c r="O329" s="43"/>
      <c r="P329" s="43"/>
      <c r="Q329" s="43"/>
      <c r="R329" s="43"/>
      <c r="S329" s="27"/>
      <c r="T329" s="15"/>
      <c r="U329" s="15"/>
    </row>
    <row r="330">
      <c r="F330" s="105"/>
      <c r="O330" s="43"/>
      <c r="P330" s="43"/>
      <c r="Q330" s="43"/>
      <c r="R330" s="43"/>
      <c r="S330" s="27"/>
      <c r="T330" s="15"/>
      <c r="U330" s="15"/>
    </row>
    <row r="331">
      <c r="F331" s="105"/>
      <c r="O331" s="43"/>
      <c r="P331" s="43"/>
      <c r="Q331" s="43"/>
      <c r="R331" s="43"/>
      <c r="S331" s="27"/>
      <c r="T331" s="15"/>
      <c r="U331" s="15"/>
    </row>
    <row r="332">
      <c r="F332" s="105"/>
      <c r="O332" s="43"/>
      <c r="P332" s="43"/>
      <c r="Q332" s="43"/>
      <c r="R332" s="43"/>
      <c r="S332" s="27"/>
      <c r="T332" s="15"/>
      <c r="U332" s="15"/>
    </row>
    <row r="333">
      <c r="F333" s="105"/>
      <c r="O333" s="43"/>
      <c r="P333" s="43"/>
      <c r="Q333" s="43"/>
      <c r="R333" s="43"/>
      <c r="S333" s="27"/>
      <c r="T333" s="15"/>
      <c r="U333" s="15"/>
    </row>
    <row r="334">
      <c r="F334" s="105"/>
      <c r="O334" s="43"/>
      <c r="P334" s="43"/>
      <c r="Q334" s="43"/>
      <c r="R334" s="43"/>
      <c r="S334" s="27"/>
      <c r="T334" s="15"/>
      <c r="U334" s="15"/>
    </row>
    <row r="335">
      <c r="F335" s="105"/>
      <c r="O335" s="43"/>
      <c r="P335" s="43"/>
      <c r="Q335" s="43"/>
      <c r="R335" s="43"/>
      <c r="S335" s="27"/>
      <c r="T335" s="15"/>
      <c r="U335" s="15"/>
    </row>
    <row r="336">
      <c r="F336" s="105"/>
      <c r="O336" s="43"/>
      <c r="P336" s="43"/>
      <c r="Q336" s="43"/>
      <c r="R336" s="43"/>
      <c r="S336" s="27"/>
      <c r="T336" s="15"/>
      <c r="U336" s="15"/>
    </row>
    <row r="337">
      <c r="F337" s="105"/>
      <c r="O337" s="43"/>
      <c r="P337" s="43"/>
      <c r="Q337" s="43"/>
      <c r="R337" s="43"/>
      <c r="S337" s="27"/>
      <c r="T337" s="15"/>
      <c r="U337" s="15"/>
    </row>
    <row r="338">
      <c r="F338" s="105"/>
      <c r="O338" s="43"/>
      <c r="P338" s="43"/>
      <c r="Q338" s="43"/>
      <c r="R338" s="43"/>
      <c r="S338" s="27"/>
      <c r="T338" s="15"/>
      <c r="U338" s="15"/>
    </row>
    <row r="339">
      <c r="F339" s="105"/>
      <c r="O339" s="43"/>
      <c r="P339" s="43"/>
      <c r="Q339" s="43"/>
      <c r="R339" s="43"/>
      <c r="S339" s="27"/>
      <c r="T339" s="15"/>
      <c r="U339" s="15"/>
    </row>
    <row r="340">
      <c r="F340" s="105"/>
      <c r="O340" s="43"/>
      <c r="P340" s="43"/>
      <c r="Q340" s="43"/>
      <c r="R340" s="43"/>
      <c r="S340" s="27"/>
      <c r="T340" s="15"/>
      <c r="U340" s="15"/>
    </row>
    <row r="341">
      <c r="F341" s="105"/>
      <c r="O341" s="43"/>
      <c r="P341" s="43"/>
      <c r="Q341" s="43"/>
      <c r="R341" s="43"/>
      <c r="S341" s="27"/>
      <c r="T341" s="15"/>
      <c r="U341" s="15"/>
    </row>
    <row r="342">
      <c r="F342" s="105"/>
      <c r="O342" s="43"/>
      <c r="P342" s="43"/>
      <c r="Q342" s="43"/>
      <c r="R342" s="43"/>
      <c r="S342" s="27"/>
      <c r="T342" s="15"/>
      <c r="U342" s="15"/>
    </row>
    <row r="343">
      <c r="F343" s="105"/>
      <c r="O343" s="43"/>
      <c r="P343" s="43"/>
      <c r="Q343" s="43"/>
      <c r="R343" s="43"/>
      <c r="S343" s="27"/>
      <c r="T343" s="15"/>
      <c r="U343" s="15"/>
    </row>
    <row r="344">
      <c r="F344" s="105"/>
      <c r="O344" s="43"/>
      <c r="P344" s="43"/>
      <c r="Q344" s="43"/>
      <c r="R344" s="43"/>
      <c r="S344" s="27"/>
      <c r="T344" s="15"/>
      <c r="U344" s="15"/>
    </row>
    <row r="345">
      <c r="F345" s="105"/>
      <c r="O345" s="43"/>
      <c r="P345" s="43"/>
      <c r="Q345" s="43"/>
      <c r="R345" s="43"/>
      <c r="S345" s="27"/>
      <c r="T345" s="15"/>
      <c r="U345" s="15"/>
    </row>
    <row r="346">
      <c r="F346" s="105"/>
      <c r="O346" s="43"/>
      <c r="P346" s="43"/>
      <c r="Q346" s="43"/>
      <c r="R346" s="43"/>
      <c r="S346" s="27"/>
      <c r="T346" s="15"/>
      <c r="U346" s="15"/>
    </row>
    <row r="347">
      <c r="F347" s="105"/>
      <c r="O347" s="43"/>
      <c r="P347" s="43"/>
      <c r="Q347" s="43"/>
      <c r="R347" s="43"/>
      <c r="S347" s="27"/>
      <c r="T347" s="15"/>
      <c r="U347" s="15"/>
    </row>
    <row r="348">
      <c r="F348" s="105"/>
      <c r="O348" s="43"/>
      <c r="P348" s="43"/>
      <c r="Q348" s="43"/>
      <c r="R348" s="43"/>
      <c r="S348" s="27"/>
      <c r="T348" s="15"/>
      <c r="U348" s="15"/>
    </row>
    <row r="349">
      <c r="F349" s="105"/>
      <c r="O349" s="43"/>
      <c r="P349" s="43"/>
      <c r="Q349" s="43"/>
      <c r="R349" s="43"/>
      <c r="S349" s="27"/>
      <c r="T349" s="15"/>
      <c r="U349" s="15"/>
    </row>
    <row r="350">
      <c r="F350" s="105"/>
      <c r="O350" s="43"/>
      <c r="P350" s="43"/>
      <c r="Q350" s="43"/>
      <c r="R350" s="43"/>
      <c r="S350" s="27"/>
      <c r="T350" s="15"/>
      <c r="U350" s="15"/>
    </row>
    <row r="351">
      <c r="F351" s="105"/>
      <c r="O351" s="43"/>
      <c r="P351" s="43"/>
      <c r="Q351" s="43"/>
      <c r="R351" s="43"/>
      <c r="S351" s="27"/>
      <c r="T351" s="15"/>
      <c r="U351" s="15"/>
    </row>
    <row r="352">
      <c r="F352" s="105"/>
      <c r="O352" s="43"/>
      <c r="P352" s="43"/>
      <c r="Q352" s="43"/>
      <c r="R352" s="43"/>
      <c r="S352" s="27"/>
      <c r="T352" s="15"/>
      <c r="U352" s="15"/>
    </row>
    <row r="353">
      <c r="F353" s="105"/>
      <c r="O353" s="43"/>
      <c r="P353" s="43"/>
      <c r="Q353" s="43"/>
      <c r="R353" s="43"/>
      <c r="S353" s="27"/>
      <c r="T353" s="15"/>
      <c r="U353" s="15"/>
    </row>
    <row r="354">
      <c r="F354" s="105"/>
      <c r="O354" s="43"/>
      <c r="P354" s="43"/>
      <c r="Q354" s="43"/>
      <c r="R354" s="43"/>
      <c r="S354" s="27"/>
      <c r="T354" s="15"/>
      <c r="U354" s="15"/>
    </row>
    <row r="355">
      <c r="F355" s="105"/>
      <c r="O355" s="43"/>
      <c r="P355" s="43"/>
      <c r="Q355" s="43"/>
      <c r="R355" s="43"/>
      <c r="S355" s="27"/>
      <c r="T355" s="15"/>
      <c r="U355" s="15"/>
    </row>
    <row r="356">
      <c r="F356" s="105"/>
      <c r="O356" s="43"/>
      <c r="P356" s="43"/>
      <c r="Q356" s="43"/>
      <c r="R356" s="43"/>
      <c r="S356" s="27"/>
      <c r="T356" s="15"/>
      <c r="U356" s="15"/>
    </row>
    <row r="357">
      <c r="F357" s="105"/>
      <c r="O357" s="43"/>
      <c r="P357" s="43"/>
      <c r="Q357" s="43"/>
      <c r="R357" s="43"/>
      <c r="S357" s="27"/>
      <c r="T357" s="15"/>
      <c r="U357" s="15"/>
    </row>
    <row r="358">
      <c r="F358" s="105"/>
      <c r="O358" s="43"/>
      <c r="P358" s="43"/>
      <c r="Q358" s="43"/>
      <c r="R358" s="43"/>
      <c r="S358" s="27"/>
      <c r="T358" s="15"/>
      <c r="U358" s="15"/>
    </row>
    <row r="359">
      <c r="F359" s="105"/>
      <c r="O359" s="43"/>
      <c r="P359" s="43"/>
      <c r="Q359" s="43"/>
      <c r="R359" s="43"/>
      <c r="S359" s="27"/>
      <c r="T359" s="15"/>
      <c r="U359" s="15"/>
    </row>
    <row r="360">
      <c r="F360" s="105"/>
      <c r="O360" s="43"/>
      <c r="P360" s="43"/>
      <c r="Q360" s="43"/>
      <c r="R360" s="43"/>
      <c r="S360" s="27"/>
      <c r="T360" s="15"/>
      <c r="U360" s="15"/>
    </row>
    <row r="361">
      <c r="F361" s="105"/>
      <c r="O361" s="43"/>
      <c r="P361" s="43"/>
      <c r="Q361" s="43"/>
      <c r="R361" s="43"/>
      <c r="S361" s="27"/>
      <c r="T361" s="15"/>
      <c r="U361" s="15"/>
    </row>
    <row r="362">
      <c r="F362" s="105"/>
      <c r="O362" s="43"/>
      <c r="P362" s="43"/>
      <c r="Q362" s="43"/>
      <c r="R362" s="43"/>
      <c r="S362" s="27"/>
      <c r="T362" s="15"/>
      <c r="U362" s="15"/>
    </row>
    <row r="363">
      <c r="F363" s="105"/>
      <c r="O363" s="43"/>
      <c r="P363" s="43"/>
      <c r="Q363" s="43"/>
      <c r="R363" s="43"/>
      <c r="S363" s="27"/>
      <c r="T363" s="15"/>
      <c r="U363" s="15"/>
    </row>
    <row r="364">
      <c r="F364" s="105"/>
      <c r="O364" s="43"/>
      <c r="P364" s="43"/>
      <c r="Q364" s="43"/>
      <c r="R364" s="43"/>
      <c r="S364" s="27"/>
      <c r="T364" s="15"/>
      <c r="U364" s="15"/>
    </row>
    <row r="365">
      <c r="F365" s="105"/>
      <c r="O365" s="43"/>
      <c r="P365" s="43"/>
      <c r="Q365" s="43"/>
      <c r="R365" s="43"/>
      <c r="S365" s="27"/>
      <c r="T365" s="15"/>
      <c r="U365" s="15"/>
    </row>
    <row r="366">
      <c r="F366" s="105"/>
      <c r="O366" s="43"/>
      <c r="P366" s="43"/>
      <c r="Q366" s="43"/>
      <c r="R366" s="43"/>
      <c r="S366" s="27"/>
      <c r="T366" s="15"/>
      <c r="U366" s="15"/>
    </row>
    <row r="367">
      <c r="F367" s="105"/>
      <c r="O367" s="43"/>
      <c r="P367" s="43"/>
      <c r="Q367" s="43"/>
      <c r="R367" s="43"/>
      <c r="S367" s="27"/>
      <c r="T367" s="15"/>
      <c r="U367" s="15"/>
    </row>
    <row r="368">
      <c r="F368" s="105"/>
      <c r="O368" s="43"/>
      <c r="P368" s="43"/>
      <c r="Q368" s="43"/>
      <c r="R368" s="43"/>
      <c r="S368" s="27"/>
      <c r="T368" s="15"/>
      <c r="U368" s="15"/>
    </row>
    <row r="369">
      <c r="F369" s="105"/>
      <c r="O369" s="43"/>
      <c r="P369" s="43"/>
      <c r="Q369" s="43"/>
      <c r="R369" s="43"/>
      <c r="S369" s="27"/>
      <c r="T369" s="15"/>
      <c r="U369" s="15"/>
    </row>
    <row r="370">
      <c r="F370" s="105"/>
      <c r="O370" s="43"/>
      <c r="P370" s="43"/>
      <c r="Q370" s="43"/>
      <c r="R370" s="43"/>
      <c r="S370" s="27"/>
      <c r="T370" s="15"/>
      <c r="U370" s="15"/>
    </row>
    <row r="371">
      <c r="F371" s="105"/>
      <c r="O371" s="43"/>
      <c r="P371" s="43"/>
      <c r="Q371" s="43"/>
      <c r="R371" s="43"/>
      <c r="S371" s="27"/>
      <c r="T371" s="15"/>
      <c r="U371" s="15"/>
    </row>
    <row r="372">
      <c r="F372" s="105"/>
      <c r="O372" s="43"/>
      <c r="P372" s="43"/>
      <c r="Q372" s="43"/>
      <c r="R372" s="43"/>
      <c r="S372" s="27"/>
      <c r="T372" s="15"/>
      <c r="U372" s="15"/>
    </row>
    <row r="373">
      <c r="F373" s="105"/>
      <c r="O373" s="43"/>
      <c r="P373" s="43"/>
      <c r="Q373" s="43"/>
      <c r="R373" s="43"/>
      <c r="S373" s="27"/>
      <c r="T373" s="15"/>
      <c r="U373" s="15"/>
    </row>
    <row r="374">
      <c r="F374" s="105"/>
      <c r="O374" s="43"/>
      <c r="P374" s="43"/>
      <c r="Q374" s="43"/>
      <c r="R374" s="43"/>
      <c r="S374" s="27"/>
      <c r="T374" s="15"/>
      <c r="U374" s="15"/>
    </row>
    <row r="375">
      <c r="F375" s="105"/>
      <c r="O375" s="43"/>
      <c r="P375" s="43"/>
      <c r="Q375" s="43"/>
      <c r="R375" s="43"/>
      <c r="S375" s="27"/>
      <c r="T375" s="15"/>
      <c r="U375" s="15"/>
    </row>
    <row r="376">
      <c r="F376" s="105"/>
      <c r="O376" s="43"/>
      <c r="P376" s="43"/>
      <c r="Q376" s="43"/>
      <c r="R376" s="43"/>
      <c r="S376" s="27"/>
      <c r="T376" s="15"/>
      <c r="U376" s="15"/>
    </row>
    <row r="377">
      <c r="F377" s="105"/>
      <c r="O377" s="43"/>
      <c r="P377" s="43"/>
      <c r="Q377" s="43"/>
      <c r="R377" s="43"/>
      <c r="S377" s="27"/>
      <c r="T377" s="15"/>
      <c r="U377" s="15"/>
    </row>
    <row r="378">
      <c r="F378" s="105"/>
      <c r="O378" s="43"/>
      <c r="P378" s="43"/>
      <c r="Q378" s="43"/>
      <c r="R378" s="43"/>
      <c r="S378" s="27"/>
      <c r="T378" s="15"/>
      <c r="U378" s="15"/>
    </row>
    <row r="379">
      <c r="F379" s="105"/>
      <c r="O379" s="43"/>
      <c r="P379" s="43"/>
      <c r="Q379" s="43"/>
      <c r="R379" s="43"/>
      <c r="S379" s="27"/>
      <c r="T379" s="15"/>
      <c r="U379" s="15"/>
    </row>
    <row r="380">
      <c r="F380" s="105"/>
      <c r="O380" s="43"/>
      <c r="P380" s="43"/>
      <c r="Q380" s="43"/>
      <c r="R380" s="43"/>
      <c r="S380" s="27"/>
      <c r="T380" s="15"/>
      <c r="U380" s="15"/>
    </row>
    <row r="381">
      <c r="F381" s="105"/>
      <c r="O381" s="43"/>
      <c r="P381" s="43"/>
      <c r="Q381" s="43"/>
      <c r="R381" s="43"/>
      <c r="S381" s="27"/>
      <c r="T381" s="15"/>
      <c r="U381" s="15"/>
    </row>
    <row r="382">
      <c r="F382" s="105"/>
      <c r="O382" s="43"/>
      <c r="P382" s="43"/>
      <c r="Q382" s="43"/>
      <c r="R382" s="43"/>
      <c r="S382" s="27"/>
      <c r="T382" s="15"/>
      <c r="U382" s="15"/>
    </row>
    <row r="383">
      <c r="F383" s="105"/>
      <c r="O383" s="43"/>
      <c r="P383" s="43"/>
      <c r="Q383" s="43"/>
      <c r="R383" s="43"/>
      <c r="S383" s="27"/>
      <c r="T383" s="15"/>
      <c r="U383" s="15"/>
    </row>
    <row r="384">
      <c r="F384" s="105"/>
      <c r="O384" s="43"/>
      <c r="P384" s="43"/>
      <c r="Q384" s="43"/>
      <c r="R384" s="43"/>
      <c r="S384" s="27"/>
      <c r="T384" s="15"/>
      <c r="U384" s="15"/>
    </row>
    <row r="385">
      <c r="F385" s="105"/>
      <c r="O385" s="43"/>
      <c r="P385" s="43"/>
      <c r="Q385" s="43"/>
      <c r="R385" s="43"/>
      <c r="S385" s="27"/>
      <c r="T385" s="15"/>
      <c r="U385" s="15"/>
    </row>
    <row r="386">
      <c r="F386" s="105"/>
      <c r="O386" s="43"/>
      <c r="P386" s="43"/>
      <c r="Q386" s="43"/>
      <c r="R386" s="43"/>
      <c r="S386" s="27"/>
      <c r="T386" s="15"/>
      <c r="U386" s="15"/>
    </row>
    <row r="387">
      <c r="F387" s="105"/>
      <c r="O387" s="43"/>
      <c r="P387" s="43"/>
      <c r="Q387" s="43"/>
      <c r="R387" s="43"/>
      <c r="S387" s="27"/>
      <c r="T387" s="15"/>
      <c r="U387" s="15"/>
    </row>
    <row r="388">
      <c r="F388" s="105"/>
      <c r="O388" s="43"/>
      <c r="P388" s="43"/>
      <c r="Q388" s="43"/>
      <c r="R388" s="43"/>
      <c r="S388" s="27"/>
      <c r="T388" s="15"/>
      <c r="U388" s="15"/>
    </row>
    <row r="389">
      <c r="F389" s="105"/>
      <c r="O389" s="43"/>
      <c r="P389" s="43"/>
      <c r="Q389" s="43"/>
      <c r="R389" s="43"/>
      <c r="S389" s="27"/>
      <c r="T389" s="15"/>
      <c r="U389" s="15"/>
    </row>
    <row r="390">
      <c r="F390" s="105"/>
      <c r="O390" s="43"/>
      <c r="P390" s="43"/>
      <c r="Q390" s="43"/>
      <c r="R390" s="43"/>
      <c r="S390" s="27"/>
      <c r="T390" s="15"/>
      <c r="U390" s="15"/>
    </row>
    <row r="391">
      <c r="F391" s="105"/>
      <c r="O391" s="43"/>
      <c r="P391" s="43"/>
      <c r="Q391" s="43"/>
      <c r="R391" s="43"/>
      <c r="S391" s="27"/>
      <c r="T391" s="15"/>
      <c r="U391" s="15"/>
    </row>
    <row r="392">
      <c r="F392" s="105"/>
      <c r="O392" s="43"/>
      <c r="P392" s="43"/>
      <c r="Q392" s="43"/>
      <c r="R392" s="43"/>
      <c r="S392" s="27"/>
      <c r="T392" s="15"/>
      <c r="U392" s="15"/>
    </row>
    <row r="393">
      <c r="F393" s="105"/>
      <c r="O393" s="43"/>
      <c r="P393" s="43"/>
      <c r="Q393" s="43"/>
      <c r="R393" s="43"/>
      <c r="S393" s="27"/>
      <c r="T393" s="15"/>
      <c r="U393" s="15"/>
    </row>
    <row r="394">
      <c r="F394" s="105"/>
      <c r="O394" s="43"/>
      <c r="P394" s="43"/>
      <c r="Q394" s="43"/>
      <c r="R394" s="43"/>
      <c r="S394" s="27"/>
      <c r="T394" s="15"/>
      <c r="U394" s="15"/>
    </row>
    <row r="395">
      <c r="F395" s="105"/>
      <c r="O395" s="43"/>
      <c r="P395" s="43"/>
      <c r="Q395" s="43"/>
      <c r="R395" s="43"/>
      <c r="S395" s="27"/>
      <c r="T395" s="15"/>
      <c r="U395" s="15"/>
    </row>
    <row r="396">
      <c r="F396" s="105"/>
      <c r="O396" s="43"/>
      <c r="P396" s="43"/>
      <c r="Q396" s="43"/>
      <c r="R396" s="43"/>
      <c r="S396" s="27"/>
      <c r="T396" s="15"/>
      <c r="U396" s="15"/>
    </row>
    <row r="397">
      <c r="F397" s="105"/>
      <c r="O397" s="43"/>
      <c r="P397" s="43"/>
      <c r="Q397" s="43"/>
      <c r="R397" s="43"/>
      <c r="S397" s="27"/>
      <c r="T397" s="15"/>
      <c r="U397" s="15"/>
    </row>
    <row r="398">
      <c r="F398" s="105"/>
      <c r="O398" s="43"/>
      <c r="P398" s="43"/>
      <c r="Q398" s="43"/>
      <c r="R398" s="43"/>
      <c r="S398" s="27"/>
      <c r="T398" s="15"/>
      <c r="U398" s="15"/>
    </row>
    <row r="399">
      <c r="F399" s="105"/>
      <c r="O399" s="43"/>
      <c r="P399" s="43"/>
      <c r="Q399" s="43"/>
      <c r="R399" s="43"/>
      <c r="S399" s="27"/>
      <c r="T399" s="15"/>
      <c r="U399" s="15"/>
    </row>
    <row r="400">
      <c r="F400" s="105"/>
      <c r="O400" s="43"/>
      <c r="P400" s="43"/>
      <c r="Q400" s="43"/>
      <c r="R400" s="43"/>
      <c r="S400" s="27"/>
      <c r="T400" s="15"/>
      <c r="U400" s="15"/>
    </row>
    <row r="401">
      <c r="F401" s="105"/>
      <c r="O401" s="43"/>
      <c r="P401" s="43"/>
      <c r="Q401" s="43"/>
      <c r="R401" s="43"/>
      <c r="S401" s="27"/>
      <c r="T401" s="15"/>
      <c r="U401" s="15"/>
    </row>
    <row r="402">
      <c r="F402" s="105"/>
      <c r="O402" s="43"/>
      <c r="P402" s="43"/>
      <c r="Q402" s="43"/>
      <c r="R402" s="43"/>
      <c r="S402" s="27"/>
      <c r="T402" s="15"/>
      <c r="U402" s="15"/>
    </row>
    <row r="403">
      <c r="F403" s="105"/>
      <c r="O403" s="43"/>
      <c r="P403" s="43"/>
      <c r="Q403" s="43"/>
      <c r="R403" s="43"/>
      <c r="S403" s="27"/>
      <c r="T403" s="15"/>
      <c r="U403" s="15"/>
    </row>
    <row r="404">
      <c r="F404" s="105"/>
      <c r="O404" s="43"/>
      <c r="P404" s="43"/>
      <c r="Q404" s="43"/>
      <c r="R404" s="43"/>
      <c r="S404" s="27"/>
      <c r="T404" s="15"/>
      <c r="U404" s="15"/>
    </row>
    <row r="405">
      <c r="F405" s="105"/>
      <c r="O405" s="43"/>
      <c r="P405" s="43"/>
      <c r="Q405" s="43"/>
      <c r="R405" s="43"/>
      <c r="S405" s="27"/>
      <c r="T405" s="15"/>
      <c r="U405" s="15"/>
    </row>
    <row r="406">
      <c r="F406" s="105"/>
      <c r="O406" s="43"/>
      <c r="P406" s="43"/>
      <c r="Q406" s="43"/>
      <c r="R406" s="43"/>
      <c r="S406" s="27"/>
      <c r="T406" s="15"/>
      <c r="U406" s="15"/>
    </row>
    <row r="407">
      <c r="F407" s="105"/>
      <c r="O407" s="43"/>
      <c r="P407" s="43"/>
      <c r="Q407" s="43"/>
      <c r="R407" s="43"/>
      <c r="S407" s="27"/>
      <c r="T407" s="15"/>
      <c r="U407" s="15"/>
    </row>
    <row r="408">
      <c r="F408" s="105"/>
      <c r="O408" s="43"/>
      <c r="P408" s="43"/>
      <c r="Q408" s="43"/>
      <c r="R408" s="43"/>
      <c r="S408" s="27"/>
      <c r="T408" s="15"/>
      <c r="U408" s="15"/>
    </row>
    <row r="409">
      <c r="F409" s="105"/>
      <c r="O409" s="43"/>
      <c r="P409" s="43"/>
      <c r="Q409" s="43"/>
      <c r="R409" s="43"/>
      <c r="S409" s="27"/>
      <c r="T409" s="15"/>
      <c r="U409" s="15"/>
    </row>
    <row r="410">
      <c r="F410" s="105"/>
      <c r="O410" s="43"/>
      <c r="P410" s="43"/>
      <c r="Q410" s="43"/>
      <c r="R410" s="43"/>
      <c r="S410" s="27"/>
      <c r="T410" s="15"/>
      <c r="U410" s="15"/>
    </row>
    <row r="411">
      <c r="F411" s="105"/>
      <c r="O411" s="43"/>
      <c r="P411" s="43"/>
      <c r="Q411" s="43"/>
      <c r="R411" s="43"/>
      <c r="S411" s="27"/>
      <c r="T411" s="15"/>
      <c r="U411" s="15"/>
    </row>
    <row r="412">
      <c r="F412" s="105"/>
      <c r="O412" s="43"/>
      <c r="P412" s="43"/>
      <c r="Q412" s="43"/>
      <c r="R412" s="43"/>
      <c r="S412" s="27"/>
      <c r="T412" s="15"/>
      <c r="U412" s="15"/>
    </row>
    <row r="413">
      <c r="F413" s="105"/>
      <c r="O413" s="43"/>
      <c r="P413" s="43"/>
      <c r="Q413" s="43"/>
      <c r="R413" s="43"/>
      <c r="S413" s="27"/>
      <c r="T413" s="15"/>
      <c r="U413" s="15"/>
    </row>
    <row r="414">
      <c r="F414" s="105"/>
      <c r="O414" s="43"/>
      <c r="P414" s="43"/>
      <c r="Q414" s="43"/>
      <c r="R414" s="43"/>
      <c r="S414" s="27"/>
      <c r="T414" s="15"/>
      <c r="U414" s="15"/>
    </row>
    <row r="415">
      <c r="F415" s="105"/>
      <c r="O415" s="43"/>
      <c r="P415" s="43"/>
      <c r="Q415" s="43"/>
      <c r="R415" s="43"/>
      <c r="S415" s="27"/>
      <c r="T415" s="15"/>
      <c r="U415" s="15"/>
    </row>
    <row r="416">
      <c r="F416" s="105"/>
      <c r="O416" s="43"/>
      <c r="P416" s="43"/>
      <c r="Q416" s="43"/>
      <c r="R416" s="43"/>
      <c r="S416" s="27"/>
      <c r="T416" s="15"/>
      <c r="U416" s="15"/>
    </row>
    <row r="417">
      <c r="F417" s="105"/>
      <c r="O417" s="43"/>
      <c r="P417" s="43"/>
      <c r="Q417" s="43"/>
      <c r="R417" s="43"/>
      <c r="S417" s="27"/>
      <c r="T417" s="15"/>
      <c r="U417" s="15"/>
    </row>
    <row r="418">
      <c r="F418" s="105"/>
      <c r="O418" s="43"/>
      <c r="P418" s="43"/>
      <c r="Q418" s="43"/>
      <c r="R418" s="43"/>
      <c r="S418" s="27"/>
      <c r="T418" s="15"/>
      <c r="U418" s="15"/>
    </row>
    <row r="419">
      <c r="F419" s="105"/>
      <c r="O419" s="43"/>
      <c r="P419" s="43"/>
      <c r="Q419" s="43"/>
      <c r="R419" s="43"/>
      <c r="S419" s="27"/>
      <c r="T419" s="15"/>
      <c r="U419" s="15"/>
    </row>
    <row r="420">
      <c r="F420" s="105"/>
      <c r="O420" s="43"/>
      <c r="P420" s="43"/>
      <c r="Q420" s="43"/>
      <c r="R420" s="43"/>
      <c r="S420" s="27"/>
      <c r="T420" s="15"/>
      <c r="U420" s="15"/>
    </row>
    <row r="421">
      <c r="F421" s="105"/>
      <c r="O421" s="43"/>
      <c r="P421" s="43"/>
      <c r="Q421" s="43"/>
      <c r="R421" s="43"/>
      <c r="S421" s="27"/>
      <c r="T421" s="15"/>
      <c r="U421" s="15"/>
    </row>
    <row r="422">
      <c r="F422" s="105"/>
      <c r="O422" s="43"/>
      <c r="P422" s="43"/>
      <c r="Q422" s="43"/>
      <c r="R422" s="43"/>
      <c r="S422" s="27"/>
      <c r="T422" s="15"/>
      <c r="U422" s="15"/>
    </row>
    <row r="423">
      <c r="F423" s="105"/>
      <c r="O423" s="43"/>
      <c r="P423" s="43"/>
      <c r="Q423" s="43"/>
      <c r="R423" s="43"/>
      <c r="S423" s="27"/>
      <c r="T423" s="15"/>
      <c r="U423" s="15"/>
    </row>
    <row r="424">
      <c r="F424" s="105"/>
      <c r="O424" s="43"/>
      <c r="P424" s="43"/>
      <c r="Q424" s="43"/>
      <c r="R424" s="43"/>
      <c r="S424" s="27"/>
      <c r="T424" s="15"/>
      <c r="U424" s="15"/>
    </row>
    <row r="425">
      <c r="F425" s="105"/>
      <c r="O425" s="43"/>
      <c r="P425" s="43"/>
      <c r="Q425" s="43"/>
      <c r="R425" s="43"/>
      <c r="S425" s="27"/>
      <c r="T425" s="15"/>
      <c r="U425" s="15"/>
    </row>
    <row r="426">
      <c r="F426" s="105"/>
      <c r="O426" s="43"/>
      <c r="P426" s="43"/>
      <c r="Q426" s="43"/>
      <c r="R426" s="43"/>
      <c r="S426" s="27"/>
      <c r="T426" s="15"/>
      <c r="U426" s="15"/>
    </row>
    <row r="427">
      <c r="F427" s="105"/>
      <c r="O427" s="43"/>
      <c r="P427" s="43"/>
      <c r="Q427" s="43"/>
      <c r="R427" s="43"/>
      <c r="S427" s="27"/>
      <c r="T427" s="15"/>
      <c r="U427" s="15"/>
    </row>
    <row r="428">
      <c r="F428" s="105"/>
      <c r="O428" s="43"/>
      <c r="P428" s="43"/>
      <c r="Q428" s="43"/>
      <c r="R428" s="43"/>
      <c r="S428" s="27"/>
      <c r="T428" s="15"/>
      <c r="U428" s="15"/>
    </row>
    <row r="429">
      <c r="F429" s="105"/>
      <c r="O429" s="43"/>
      <c r="P429" s="43"/>
      <c r="Q429" s="43"/>
      <c r="R429" s="43"/>
      <c r="S429" s="27"/>
      <c r="T429" s="15"/>
      <c r="U429" s="15"/>
    </row>
    <row r="430">
      <c r="F430" s="105"/>
      <c r="O430" s="43"/>
      <c r="P430" s="43"/>
      <c r="Q430" s="43"/>
      <c r="R430" s="43"/>
      <c r="S430" s="27"/>
      <c r="T430" s="15"/>
      <c r="U430" s="15"/>
    </row>
    <row r="431">
      <c r="F431" s="105"/>
      <c r="O431" s="43"/>
      <c r="P431" s="43"/>
      <c r="Q431" s="43"/>
      <c r="R431" s="43"/>
      <c r="S431" s="27"/>
      <c r="T431" s="15"/>
      <c r="U431" s="15"/>
    </row>
    <row r="432">
      <c r="F432" s="105"/>
      <c r="O432" s="43"/>
      <c r="P432" s="43"/>
      <c r="Q432" s="43"/>
      <c r="R432" s="43"/>
      <c r="S432" s="27"/>
      <c r="T432" s="15"/>
      <c r="U432" s="15"/>
    </row>
    <row r="433">
      <c r="F433" s="105"/>
      <c r="O433" s="43"/>
      <c r="P433" s="43"/>
      <c r="Q433" s="43"/>
      <c r="R433" s="43"/>
      <c r="S433" s="27"/>
      <c r="T433" s="15"/>
      <c r="U433" s="15"/>
    </row>
    <row r="434">
      <c r="F434" s="105"/>
      <c r="O434" s="43"/>
      <c r="P434" s="43"/>
      <c r="Q434" s="43"/>
      <c r="R434" s="43"/>
      <c r="S434" s="27"/>
      <c r="T434" s="15"/>
      <c r="U434" s="15"/>
    </row>
    <row r="435">
      <c r="F435" s="105"/>
      <c r="O435" s="43"/>
      <c r="P435" s="43"/>
      <c r="Q435" s="43"/>
      <c r="R435" s="43"/>
      <c r="S435" s="27"/>
      <c r="T435" s="15"/>
      <c r="U435" s="15"/>
    </row>
    <row r="436">
      <c r="F436" s="105"/>
      <c r="O436" s="43"/>
      <c r="P436" s="43"/>
      <c r="Q436" s="43"/>
      <c r="R436" s="43"/>
      <c r="S436" s="27"/>
      <c r="T436" s="15"/>
      <c r="U436" s="15"/>
    </row>
    <row r="437">
      <c r="F437" s="105"/>
      <c r="O437" s="43"/>
      <c r="P437" s="43"/>
      <c r="Q437" s="43"/>
      <c r="R437" s="43"/>
      <c r="S437" s="27"/>
      <c r="T437" s="15"/>
      <c r="U437" s="15"/>
    </row>
    <row r="438">
      <c r="F438" s="105"/>
      <c r="O438" s="43"/>
      <c r="P438" s="43"/>
      <c r="Q438" s="43"/>
      <c r="R438" s="43"/>
      <c r="S438" s="27"/>
      <c r="T438" s="15"/>
      <c r="U438" s="15"/>
    </row>
    <row r="439">
      <c r="F439" s="105"/>
      <c r="O439" s="43"/>
      <c r="P439" s="43"/>
      <c r="Q439" s="43"/>
      <c r="R439" s="43"/>
      <c r="S439" s="27"/>
      <c r="T439" s="15"/>
      <c r="U439" s="15"/>
    </row>
    <row r="440">
      <c r="F440" s="105"/>
      <c r="O440" s="43"/>
      <c r="P440" s="43"/>
      <c r="Q440" s="43"/>
      <c r="R440" s="43"/>
      <c r="S440" s="27"/>
      <c r="T440" s="15"/>
      <c r="U440" s="15"/>
    </row>
    <row r="441">
      <c r="F441" s="105"/>
      <c r="O441" s="43"/>
      <c r="P441" s="43"/>
      <c r="Q441" s="43"/>
      <c r="R441" s="43"/>
      <c r="S441" s="27"/>
      <c r="T441" s="15"/>
      <c r="U441" s="15"/>
    </row>
    <row r="442">
      <c r="F442" s="105"/>
      <c r="O442" s="43"/>
      <c r="P442" s="43"/>
      <c r="Q442" s="43"/>
      <c r="R442" s="43"/>
      <c r="S442" s="27"/>
      <c r="T442" s="15"/>
      <c r="U442" s="15"/>
    </row>
    <row r="443">
      <c r="F443" s="105"/>
      <c r="O443" s="43"/>
      <c r="P443" s="43"/>
      <c r="Q443" s="43"/>
      <c r="R443" s="43"/>
      <c r="S443" s="27"/>
      <c r="T443" s="15"/>
      <c r="U443" s="15"/>
    </row>
    <row r="444">
      <c r="F444" s="105"/>
      <c r="O444" s="43"/>
      <c r="P444" s="43"/>
      <c r="Q444" s="43"/>
      <c r="R444" s="43"/>
      <c r="S444" s="27"/>
      <c r="T444" s="15"/>
      <c r="U444" s="15"/>
    </row>
    <row r="445">
      <c r="F445" s="105"/>
      <c r="O445" s="43"/>
      <c r="P445" s="43"/>
      <c r="Q445" s="43"/>
      <c r="R445" s="43"/>
      <c r="S445" s="27"/>
      <c r="T445" s="15"/>
      <c r="U445" s="15"/>
    </row>
    <row r="446">
      <c r="F446" s="105"/>
      <c r="O446" s="43"/>
      <c r="P446" s="43"/>
      <c r="Q446" s="43"/>
      <c r="R446" s="43"/>
      <c r="S446" s="27"/>
      <c r="T446" s="15"/>
      <c r="U446" s="15"/>
    </row>
    <row r="447">
      <c r="F447" s="105"/>
      <c r="O447" s="43"/>
      <c r="P447" s="43"/>
      <c r="Q447" s="43"/>
      <c r="R447" s="43"/>
      <c r="S447" s="27"/>
      <c r="T447" s="15"/>
      <c r="U447" s="15"/>
    </row>
    <row r="448">
      <c r="F448" s="105"/>
      <c r="O448" s="43"/>
      <c r="P448" s="43"/>
      <c r="Q448" s="43"/>
      <c r="R448" s="43"/>
      <c r="S448" s="27"/>
      <c r="T448" s="15"/>
      <c r="U448" s="15"/>
    </row>
    <row r="449">
      <c r="F449" s="105"/>
      <c r="O449" s="43"/>
      <c r="P449" s="43"/>
      <c r="Q449" s="43"/>
      <c r="R449" s="43"/>
      <c r="S449" s="27"/>
      <c r="T449" s="15"/>
      <c r="U449" s="15"/>
    </row>
    <row r="450">
      <c r="F450" s="105"/>
      <c r="O450" s="43"/>
      <c r="P450" s="43"/>
      <c r="Q450" s="43"/>
      <c r="R450" s="43"/>
      <c r="S450" s="27"/>
      <c r="T450" s="15"/>
      <c r="U450" s="15"/>
    </row>
    <row r="451">
      <c r="F451" s="105"/>
      <c r="O451" s="43"/>
      <c r="P451" s="43"/>
      <c r="Q451" s="43"/>
      <c r="R451" s="43"/>
      <c r="S451" s="27"/>
      <c r="T451" s="15"/>
      <c r="U451" s="15"/>
    </row>
    <row r="452">
      <c r="F452" s="105"/>
      <c r="O452" s="43"/>
      <c r="P452" s="43"/>
      <c r="Q452" s="43"/>
      <c r="R452" s="43"/>
      <c r="S452" s="27"/>
      <c r="T452" s="15"/>
      <c r="U452" s="15"/>
    </row>
    <row r="453">
      <c r="F453" s="105"/>
      <c r="O453" s="43"/>
      <c r="P453" s="43"/>
      <c r="Q453" s="43"/>
      <c r="R453" s="43"/>
      <c r="S453" s="27"/>
      <c r="T453" s="15"/>
      <c r="U453" s="15"/>
    </row>
    <row r="454">
      <c r="F454" s="105"/>
      <c r="O454" s="43"/>
      <c r="P454" s="43"/>
      <c r="Q454" s="43"/>
      <c r="R454" s="43"/>
      <c r="S454" s="27"/>
      <c r="T454" s="15"/>
      <c r="U454" s="15"/>
    </row>
    <row r="455">
      <c r="F455" s="105"/>
      <c r="O455" s="43"/>
      <c r="P455" s="43"/>
      <c r="Q455" s="43"/>
      <c r="R455" s="43"/>
      <c r="S455" s="27"/>
      <c r="T455" s="15"/>
      <c r="U455" s="15"/>
    </row>
    <row r="456">
      <c r="F456" s="105"/>
      <c r="O456" s="43"/>
      <c r="P456" s="43"/>
      <c r="Q456" s="43"/>
      <c r="R456" s="43"/>
      <c r="S456" s="27"/>
      <c r="T456" s="15"/>
      <c r="U456" s="15"/>
    </row>
    <row r="457">
      <c r="F457" s="105"/>
      <c r="O457" s="43"/>
      <c r="P457" s="43"/>
      <c r="Q457" s="43"/>
      <c r="R457" s="43"/>
      <c r="S457" s="27"/>
      <c r="T457" s="15"/>
      <c r="U457" s="15"/>
    </row>
    <row r="458">
      <c r="F458" s="105"/>
      <c r="O458" s="43"/>
      <c r="P458" s="43"/>
      <c r="Q458" s="43"/>
      <c r="R458" s="43"/>
      <c r="S458" s="27"/>
      <c r="T458" s="15"/>
      <c r="U458" s="15"/>
    </row>
    <row r="459">
      <c r="F459" s="105"/>
      <c r="O459" s="43"/>
      <c r="P459" s="43"/>
      <c r="Q459" s="43"/>
      <c r="R459" s="43"/>
      <c r="S459" s="27"/>
      <c r="T459" s="15"/>
      <c r="U459" s="15"/>
    </row>
    <row r="460">
      <c r="F460" s="105"/>
      <c r="O460" s="43"/>
      <c r="P460" s="43"/>
      <c r="Q460" s="43"/>
      <c r="R460" s="43"/>
      <c r="S460" s="27"/>
      <c r="T460" s="15"/>
      <c r="U460" s="15"/>
    </row>
    <row r="461">
      <c r="F461" s="105"/>
      <c r="O461" s="43"/>
      <c r="P461" s="43"/>
      <c r="Q461" s="43"/>
      <c r="R461" s="43"/>
      <c r="S461" s="27"/>
      <c r="T461" s="15"/>
      <c r="U461" s="15"/>
    </row>
    <row r="462">
      <c r="F462" s="105"/>
      <c r="O462" s="43"/>
      <c r="P462" s="43"/>
      <c r="Q462" s="43"/>
      <c r="R462" s="43"/>
      <c r="S462" s="27"/>
      <c r="T462" s="15"/>
      <c r="U462" s="15"/>
    </row>
    <row r="463">
      <c r="F463" s="105"/>
      <c r="O463" s="43"/>
      <c r="P463" s="43"/>
      <c r="Q463" s="43"/>
      <c r="R463" s="43"/>
      <c r="S463" s="27"/>
      <c r="T463" s="15"/>
      <c r="U463" s="15"/>
    </row>
    <row r="464">
      <c r="F464" s="105"/>
      <c r="O464" s="43"/>
      <c r="P464" s="43"/>
      <c r="Q464" s="43"/>
      <c r="R464" s="43"/>
      <c r="S464" s="27"/>
      <c r="T464" s="15"/>
      <c r="U464" s="15"/>
    </row>
    <row r="465">
      <c r="F465" s="105"/>
      <c r="O465" s="43"/>
      <c r="P465" s="43"/>
      <c r="Q465" s="43"/>
      <c r="R465" s="43"/>
      <c r="S465" s="27"/>
      <c r="T465" s="15"/>
      <c r="U465" s="15"/>
    </row>
    <row r="466">
      <c r="F466" s="105"/>
      <c r="O466" s="43"/>
      <c r="P466" s="43"/>
      <c r="Q466" s="43"/>
      <c r="R466" s="43"/>
      <c r="S466" s="27"/>
      <c r="T466" s="15"/>
      <c r="U466" s="15"/>
    </row>
    <row r="467">
      <c r="F467" s="105"/>
      <c r="O467" s="43"/>
      <c r="P467" s="43"/>
      <c r="Q467" s="43"/>
      <c r="R467" s="43"/>
      <c r="S467" s="27"/>
      <c r="T467" s="15"/>
      <c r="U467" s="15"/>
    </row>
    <row r="468">
      <c r="F468" s="105"/>
      <c r="O468" s="43"/>
      <c r="P468" s="43"/>
      <c r="Q468" s="43"/>
      <c r="R468" s="43"/>
      <c r="S468" s="27"/>
      <c r="T468" s="15"/>
      <c r="U468" s="15"/>
    </row>
    <row r="469">
      <c r="F469" s="105"/>
      <c r="O469" s="43"/>
      <c r="P469" s="43"/>
      <c r="Q469" s="43"/>
      <c r="R469" s="43"/>
      <c r="S469" s="27"/>
      <c r="T469" s="15"/>
      <c r="U469" s="15"/>
    </row>
    <row r="470">
      <c r="F470" s="105"/>
      <c r="O470" s="43"/>
      <c r="P470" s="43"/>
      <c r="Q470" s="43"/>
      <c r="R470" s="43"/>
      <c r="S470" s="27"/>
      <c r="T470" s="15"/>
      <c r="U470" s="15"/>
    </row>
    <row r="471">
      <c r="F471" s="105"/>
      <c r="O471" s="43"/>
      <c r="P471" s="43"/>
      <c r="Q471" s="43"/>
      <c r="R471" s="43"/>
      <c r="S471" s="27"/>
      <c r="T471" s="15"/>
      <c r="U471" s="15"/>
    </row>
    <row r="472">
      <c r="F472" s="105"/>
      <c r="O472" s="43"/>
      <c r="P472" s="43"/>
      <c r="Q472" s="43"/>
      <c r="R472" s="43"/>
      <c r="S472" s="27"/>
      <c r="T472" s="15"/>
      <c r="U472" s="15"/>
    </row>
    <row r="473">
      <c r="F473" s="105"/>
      <c r="O473" s="43"/>
      <c r="P473" s="43"/>
      <c r="Q473" s="43"/>
      <c r="R473" s="43"/>
      <c r="S473" s="27"/>
      <c r="T473" s="15"/>
      <c r="U473" s="15"/>
    </row>
    <row r="474">
      <c r="F474" s="105"/>
      <c r="O474" s="43"/>
      <c r="P474" s="43"/>
      <c r="Q474" s="43"/>
      <c r="R474" s="43"/>
      <c r="S474" s="27"/>
      <c r="T474" s="15"/>
      <c r="U474" s="15"/>
    </row>
    <row r="475">
      <c r="F475" s="105"/>
      <c r="O475" s="43"/>
      <c r="P475" s="43"/>
      <c r="Q475" s="43"/>
      <c r="R475" s="43"/>
      <c r="S475" s="27"/>
      <c r="T475" s="15"/>
      <c r="U475" s="15"/>
    </row>
    <row r="476">
      <c r="F476" s="105"/>
      <c r="O476" s="43"/>
      <c r="P476" s="43"/>
      <c r="Q476" s="43"/>
      <c r="R476" s="43"/>
      <c r="S476" s="27"/>
      <c r="T476" s="15"/>
      <c r="U476" s="15"/>
    </row>
    <row r="477">
      <c r="F477" s="105"/>
      <c r="O477" s="43"/>
      <c r="P477" s="43"/>
      <c r="Q477" s="43"/>
      <c r="R477" s="43"/>
      <c r="S477" s="27"/>
      <c r="T477" s="15"/>
      <c r="U477" s="15"/>
    </row>
    <row r="478">
      <c r="F478" s="105"/>
      <c r="O478" s="43"/>
      <c r="P478" s="43"/>
      <c r="Q478" s="43"/>
      <c r="R478" s="43"/>
      <c r="S478" s="27"/>
      <c r="T478" s="15"/>
      <c r="U478" s="15"/>
    </row>
    <row r="479">
      <c r="F479" s="105"/>
      <c r="O479" s="43"/>
      <c r="P479" s="43"/>
      <c r="Q479" s="43"/>
      <c r="R479" s="43"/>
      <c r="S479" s="27"/>
      <c r="T479" s="15"/>
      <c r="U479" s="15"/>
    </row>
    <row r="480">
      <c r="F480" s="105"/>
      <c r="O480" s="43"/>
      <c r="P480" s="43"/>
      <c r="Q480" s="43"/>
      <c r="R480" s="43"/>
      <c r="S480" s="27"/>
      <c r="T480" s="15"/>
      <c r="U480" s="15"/>
    </row>
    <row r="481">
      <c r="F481" s="105"/>
      <c r="O481" s="43"/>
      <c r="P481" s="43"/>
      <c r="Q481" s="43"/>
      <c r="R481" s="43"/>
      <c r="S481" s="27"/>
      <c r="T481" s="15"/>
      <c r="U481" s="15"/>
    </row>
    <row r="482">
      <c r="F482" s="105"/>
      <c r="O482" s="43"/>
      <c r="P482" s="43"/>
      <c r="Q482" s="43"/>
      <c r="R482" s="43"/>
      <c r="S482" s="27"/>
      <c r="T482" s="15"/>
      <c r="U482" s="15"/>
    </row>
    <row r="483">
      <c r="F483" s="105"/>
      <c r="O483" s="43"/>
      <c r="P483" s="43"/>
      <c r="Q483" s="43"/>
      <c r="R483" s="43"/>
      <c r="S483" s="27"/>
      <c r="T483" s="15"/>
      <c r="U483" s="15"/>
    </row>
    <row r="484">
      <c r="F484" s="105"/>
      <c r="O484" s="43"/>
      <c r="P484" s="43"/>
      <c r="Q484" s="43"/>
      <c r="R484" s="43"/>
      <c r="S484" s="27"/>
      <c r="T484" s="15"/>
      <c r="U484" s="15"/>
    </row>
    <row r="485">
      <c r="F485" s="105"/>
      <c r="O485" s="43"/>
      <c r="P485" s="43"/>
      <c r="Q485" s="43"/>
      <c r="R485" s="43"/>
      <c r="S485" s="27"/>
      <c r="T485" s="15"/>
      <c r="U485" s="15"/>
    </row>
    <row r="486">
      <c r="F486" s="105"/>
      <c r="O486" s="43"/>
      <c r="P486" s="43"/>
      <c r="Q486" s="43"/>
      <c r="R486" s="43"/>
      <c r="S486" s="27"/>
      <c r="T486" s="15"/>
      <c r="U486" s="15"/>
    </row>
    <row r="487">
      <c r="F487" s="105"/>
      <c r="O487" s="43"/>
      <c r="P487" s="43"/>
      <c r="Q487" s="43"/>
      <c r="R487" s="43"/>
      <c r="S487" s="27"/>
      <c r="T487" s="15"/>
      <c r="U487" s="15"/>
    </row>
    <row r="488">
      <c r="F488" s="105"/>
      <c r="O488" s="43"/>
      <c r="P488" s="43"/>
      <c r="Q488" s="43"/>
      <c r="R488" s="43"/>
      <c r="S488" s="27"/>
      <c r="T488" s="15"/>
      <c r="U488" s="15"/>
    </row>
    <row r="489">
      <c r="F489" s="105"/>
      <c r="O489" s="43"/>
      <c r="P489" s="43"/>
      <c r="Q489" s="43"/>
      <c r="R489" s="43"/>
      <c r="S489" s="27"/>
      <c r="T489" s="15"/>
      <c r="U489" s="15"/>
    </row>
    <row r="490">
      <c r="F490" s="105"/>
      <c r="O490" s="43"/>
      <c r="P490" s="43"/>
      <c r="Q490" s="43"/>
      <c r="R490" s="43"/>
      <c r="S490" s="27"/>
      <c r="T490" s="15"/>
      <c r="U490" s="15"/>
    </row>
    <row r="491">
      <c r="F491" s="105"/>
      <c r="O491" s="43"/>
      <c r="P491" s="43"/>
      <c r="Q491" s="43"/>
      <c r="R491" s="43"/>
      <c r="S491" s="27"/>
      <c r="T491" s="15"/>
      <c r="U491" s="15"/>
    </row>
    <row r="492">
      <c r="F492" s="105"/>
      <c r="O492" s="43"/>
      <c r="P492" s="43"/>
      <c r="Q492" s="43"/>
      <c r="R492" s="43"/>
      <c r="S492" s="27"/>
      <c r="T492" s="15"/>
      <c r="U492" s="15"/>
    </row>
    <row r="493">
      <c r="F493" s="105"/>
      <c r="O493" s="43"/>
      <c r="P493" s="43"/>
      <c r="Q493" s="43"/>
      <c r="R493" s="43"/>
      <c r="S493" s="27"/>
      <c r="T493" s="15"/>
      <c r="U493" s="15"/>
    </row>
    <row r="494">
      <c r="F494" s="105"/>
      <c r="O494" s="43"/>
      <c r="P494" s="43"/>
      <c r="Q494" s="43"/>
      <c r="R494" s="43"/>
      <c r="S494" s="27"/>
      <c r="T494" s="15"/>
      <c r="U494" s="15"/>
    </row>
    <row r="495">
      <c r="F495" s="105"/>
      <c r="O495" s="43"/>
      <c r="P495" s="43"/>
      <c r="Q495" s="43"/>
      <c r="R495" s="43"/>
      <c r="S495" s="27"/>
      <c r="T495" s="15"/>
      <c r="U495" s="15"/>
    </row>
    <row r="496">
      <c r="F496" s="105"/>
      <c r="O496" s="43"/>
      <c r="P496" s="43"/>
      <c r="Q496" s="43"/>
      <c r="R496" s="43"/>
      <c r="S496" s="27"/>
      <c r="T496" s="15"/>
      <c r="U496" s="15"/>
    </row>
    <row r="497">
      <c r="F497" s="105"/>
      <c r="O497" s="43"/>
      <c r="P497" s="43"/>
      <c r="Q497" s="43"/>
      <c r="R497" s="43"/>
      <c r="S497" s="27"/>
      <c r="T497" s="15"/>
      <c r="U497" s="15"/>
    </row>
    <row r="498">
      <c r="F498" s="105"/>
      <c r="O498" s="43"/>
      <c r="P498" s="43"/>
      <c r="Q498" s="43"/>
      <c r="R498" s="43"/>
      <c r="S498" s="27"/>
      <c r="T498" s="15"/>
      <c r="U498" s="15"/>
    </row>
    <row r="499">
      <c r="F499" s="105"/>
      <c r="O499" s="43"/>
      <c r="P499" s="43"/>
      <c r="Q499" s="43"/>
      <c r="R499" s="43"/>
      <c r="S499" s="27"/>
      <c r="T499" s="15"/>
      <c r="U499" s="15"/>
    </row>
    <row r="500">
      <c r="F500" s="105"/>
      <c r="O500" s="43"/>
      <c r="P500" s="43"/>
      <c r="Q500" s="43"/>
      <c r="R500" s="43"/>
      <c r="S500" s="27"/>
      <c r="T500" s="15"/>
      <c r="U500" s="15"/>
    </row>
    <row r="501">
      <c r="F501" s="105"/>
      <c r="O501" s="43"/>
      <c r="P501" s="43"/>
      <c r="Q501" s="43"/>
      <c r="R501" s="43"/>
      <c r="S501" s="27"/>
      <c r="T501" s="15"/>
      <c r="U501" s="15"/>
    </row>
    <row r="502">
      <c r="F502" s="105"/>
      <c r="O502" s="43"/>
      <c r="P502" s="43"/>
      <c r="Q502" s="43"/>
      <c r="R502" s="43"/>
      <c r="S502" s="27"/>
      <c r="T502" s="15"/>
      <c r="U502" s="15"/>
    </row>
    <row r="503">
      <c r="F503" s="105"/>
      <c r="O503" s="43"/>
      <c r="P503" s="43"/>
      <c r="Q503" s="43"/>
      <c r="R503" s="43"/>
      <c r="S503" s="27"/>
      <c r="T503" s="15"/>
      <c r="U503" s="15"/>
    </row>
    <row r="504">
      <c r="F504" s="105"/>
      <c r="O504" s="43"/>
      <c r="P504" s="43"/>
      <c r="Q504" s="43"/>
      <c r="R504" s="43"/>
      <c r="S504" s="27"/>
      <c r="T504" s="15"/>
      <c r="U504" s="15"/>
    </row>
    <row r="505">
      <c r="F505" s="105"/>
      <c r="O505" s="43"/>
      <c r="P505" s="43"/>
      <c r="Q505" s="43"/>
      <c r="R505" s="43"/>
      <c r="S505" s="27"/>
      <c r="T505" s="15"/>
      <c r="U505" s="15"/>
    </row>
    <row r="506">
      <c r="F506" s="105"/>
      <c r="O506" s="43"/>
      <c r="P506" s="43"/>
      <c r="Q506" s="43"/>
      <c r="R506" s="43"/>
      <c r="S506" s="27"/>
      <c r="T506" s="15"/>
      <c r="U506" s="15"/>
    </row>
    <row r="507">
      <c r="F507" s="105"/>
      <c r="O507" s="43"/>
      <c r="P507" s="43"/>
      <c r="Q507" s="43"/>
      <c r="R507" s="43"/>
      <c r="S507" s="27"/>
      <c r="T507" s="15"/>
      <c r="U507" s="15"/>
    </row>
    <row r="508">
      <c r="F508" s="105"/>
      <c r="O508" s="43"/>
      <c r="P508" s="43"/>
      <c r="Q508" s="43"/>
      <c r="R508" s="43"/>
      <c r="S508" s="27"/>
      <c r="T508" s="15"/>
      <c r="U508" s="15"/>
    </row>
    <row r="509">
      <c r="F509" s="105"/>
      <c r="O509" s="43"/>
      <c r="P509" s="43"/>
      <c r="Q509" s="43"/>
      <c r="R509" s="43"/>
      <c r="S509" s="27"/>
      <c r="T509" s="15"/>
      <c r="U509" s="15"/>
    </row>
    <row r="510">
      <c r="F510" s="105"/>
      <c r="O510" s="43"/>
      <c r="P510" s="43"/>
      <c r="Q510" s="43"/>
      <c r="R510" s="43"/>
      <c r="S510" s="27"/>
      <c r="T510" s="15"/>
      <c r="U510" s="15"/>
    </row>
    <row r="511">
      <c r="F511" s="105"/>
      <c r="O511" s="43"/>
      <c r="P511" s="43"/>
      <c r="Q511" s="43"/>
      <c r="R511" s="43"/>
      <c r="S511" s="27"/>
      <c r="T511" s="15"/>
      <c r="U511" s="15"/>
    </row>
    <row r="512">
      <c r="F512" s="105"/>
      <c r="O512" s="43"/>
      <c r="P512" s="43"/>
      <c r="Q512" s="43"/>
      <c r="R512" s="43"/>
      <c r="S512" s="27"/>
      <c r="T512" s="15"/>
      <c r="U512" s="15"/>
    </row>
    <row r="513">
      <c r="F513" s="105"/>
      <c r="O513" s="43"/>
      <c r="P513" s="43"/>
      <c r="Q513" s="43"/>
      <c r="R513" s="43"/>
      <c r="S513" s="27"/>
      <c r="T513" s="15"/>
      <c r="U513" s="15"/>
    </row>
    <row r="514">
      <c r="F514" s="105"/>
      <c r="O514" s="43"/>
      <c r="P514" s="43"/>
      <c r="Q514" s="43"/>
      <c r="R514" s="43"/>
      <c r="S514" s="27"/>
      <c r="T514" s="15"/>
      <c r="U514" s="15"/>
    </row>
    <row r="515">
      <c r="F515" s="105"/>
      <c r="O515" s="43"/>
      <c r="P515" s="43"/>
      <c r="Q515" s="43"/>
      <c r="R515" s="43"/>
      <c r="S515" s="27"/>
      <c r="T515" s="15"/>
      <c r="U515" s="15"/>
    </row>
    <row r="516">
      <c r="F516" s="105"/>
      <c r="O516" s="43"/>
      <c r="P516" s="43"/>
      <c r="Q516" s="43"/>
      <c r="R516" s="43"/>
      <c r="S516" s="27"/>
      <c r="T516" s="15"/>
      <c r="U516" s="15"/>
    </row>
    <row r="517">
      <c r="F517" s="105"/>
      <c r="O517" s="43"/>
      <c r="P517" s="43"/>
      <c r="Q517" s="43"/>
      <c r="R517" s="43"/>
      <c r="S517" s="27"/>
      <c r="T517" s="15"/>
      <c r="U517" s="15"/>
    </row>
    <row r="518">
      <c r="F518" s="105"/>
      <c r="O518" s="43"/>
      <c r="P518" s="43"/>
      <c r="Q518" s="43"/>
      <c r="R518" s="43"/>
      <c r="S518" s="27"/>
      <c r="T518" s="15"/>
      <c r="U518" s="15"/>
    </row>
    <row r="519">
      <c r="F519" s="105"/>
      <c r="O519" s="43"/>
      <c r="P519" s="43"/>
      <c r="Q519" s="43"/>
      <c r="R519" s="43"/>
      <c r="S519" s="27"/>
      <c r="T519" s="15"/>
      <c r="U519" s="15"/>
    </row>
    <row r="520">
      <c r="F520" s="105"/>
      <c r="O520" s="43"/>
      <c r="P520" s="43"/>
      <c r="Q520" s="43"/>
      <c r="R520" s="43"/>
      <c r="S520" s="27"/>
      <c r="T520" s="15"/>
      <c r="U520" s="15"/>
    </row>
    <row r="521">
      <c r="F521" s="105"/>
      <c r="O521" s="43"/>
      <c r="P521" s="43"/>
      <c r="Q521" s="43"/>
      <c r="R521" s="43"/>
      <c r="S521" s="27"/>
      <c r="T521" s="15"/>
      <c r="U521" s="15"/>
    </row>
    <row r="522">
      <c r="F522" s="105"/>
      <c r="O522" s="43"/>
      <c r="P522" s="43"/>
      <c r="Q522" s="43"/>
      <c r="R522" s="43"/>
      <c r="S522" s="27"/>
      <c r="T522" s="15"/>
      <c r="U522" s="15"/>
    </row>
    <row r="523">
      <c r="F523" s="105"/>
      <c r="O523" s="43"/>
      <c r="P523" s="43"/>
      <c r="Q523" s="43"/>
      <c r="R523" s="43"/>
      <c r="S523" s="27"/>
      <c r="T523" s="15"/>
      <c r="U523" s="15"/>
    </row>
    <row r="524">
      <c r="F524" s="105"/>
      <c r="O524" s="43"/>
      <c r="P524" s="43"/>
      <c r="Q524" s="43"/>
      <c r="R524" s="43"/>
      <c r="S524" s="27"/>
      <c r="T524" s="15"/>
      <c r="U524" s="15"/>
    </row>
    <row r="525">
      <c r="F525" s="105"/>
      <c r="O525" s="43"/>
      <c r="P525" s="43"/>
      <c r="Q525" s="43"/>
      <c r="R525" s="43"/>
      <c r="S525" s="27"/>
      <c r="T525" s="15"/>
      <c r="U525" s="15"/>
    </row>
    <row r="526">
      <c r="F526" s="105"/>
      <c r="O526" s="43"/>
      <c r="P526" s="43"/>
      <c r="Q526" s="43"/>
      <c r="R526" s="43"/>
      <c r="S526" s="27"/>
      <c r="T526" s="15"/>
      <c r="U526" s="15"/>
    </row>
    <row r="527">
      <c r="F527" s="105"/>
      <c r="O527" s="43"/>
      <c r="P527" s="43"/>
      <c r="Q527" s="43"/>
      <c r="R527" s="43"/>
      <c r="S527" s="27"/>
      <c r="T527" s="15"/>
      <c r="U527" s="15"/>
    </row>
    <row r="528">
      <c r="F528" s="105"/>
      <c r="O528" s="43"/>
      <c r="P528" s="43"/>
      <c r="Q528" s="43"/>
      <c r="R528" s="43"/>
      <c r="S528" s="27"/>
      <c r="T528" s="15"/>
      <c r="U528" s="15"/>
    </row>
    <row r="529">
      <c r="F529" s="105"/>
      <c r="O529" s="43"/>
      <c r="P529" s="43"/>
      <c r="Q529" s="43"/>
      <c r="R529" s="43"/>
      <c r="S529" s="27"/>
      <c r="T529" s="15"/>
      <c r="U529" s="15"/>
    </row>
    <row r="530">
      <c r="F530" s="105"/>
      <c r="O530" s="43"/>
      <c r="P530" s="43"/>
      <c r="Q530" s="43"/>
      <c r="R530" s="43"/>
      <c r="S530" s="27"/>
      <c r="T530" s="15"/>
      <c r="U530" s="15"/>
    </row>
    <row r="531">
      <c r="F531" s="105"/>
      <c r="O531" s="43"/>
      <c r="P531" s="43"/>
      <c r="Q531" s="43"/>
      <c r="R531" s="43"/>
      <c r="S531" s="27"/>
      <c r="T531" s="15"/>
      <c r="U531" s="15"/>
    </row>
    <row r="532">
      <c r="F532" s="105"/>
      <c r="O532" s="43"/>
      <c r="P532" s="43"/>
      <c r="Q532" s="43"/>
      <c r="R532" s="43"/>
      <c r="S532" s="27"/>
      <c r="T532" s="15"/>
      <c r="U532" s="15"/>
    </row>
    <row r="533">
      <c r="F533" s="105"/>
      <c r="O533" s="43"/>
      <c r="P533" s="43"/>
      <c r="Q533" s="43"/>
      <c r="R533" s="43"/>
      <c r="S533" s="27"/>
      <c r="T533" s="15"/>
      <c r="U533" s="15"/>
    </row>
    <row r="534">
      <c r="F534" s="105"/>
      <c r="O534" s="43"/>
      <c r="P534" s="43"/>
      <c r="Q534" s="43"/>
      <c r="R534" s="43"/>
      <c r="S534" s="27"/>
      <c r="T534" s="15"/>
      <c r="U534" s="15"/>
    </row>
    <row r="535">
      <c r="F535" s="105"/>
      <c r="O535" s="43"/>
      <c r="P535" s="43"/>
      <c r="Q535" s="43"/>
      <c r="R535" s="43"/>
      <c r="S535" s="27"/>
      <c r="T535" s="15"/>
      <c r="U535" s="15"/>
    </row>
    <row r="536">
      <c r="F536" s="105"/>
      <c r="O536" s="43"/>
      <c r="P536" s="43"/>
      <c r="Q536" s="43"/>
      <c r="R536" s="43"/>
      <c r="S536" s="27"/>
      <c r="T536" s="15"/>
      <c r="U536" s="15"/>
    </row>
    <row r="537">
      <c r="F537" s="105"/>
      <c r="O537" s="43"/>
      <c r="P537" s="43"/>
      <c r="Q537" s="43"/>
      <c r="R537" s="43"/>
      <c r="S537" s="27"/>
      <c r="T537" s="15"/>
      <c r="U537" s="15"/>
    </row>
    <row r="538">
      <c r="F538" s="105"/>
      <c r="O538" s="43"/>
      <c r="P538" s="43"/>
      <c r="Q538" s="43"/>
      <c r="R538" s="43"/>
      <c r="S538" s="27"/>
      <c r="T538" s="15"/>
      <c r="U538" s="15"/>
    </row>
    <row r="539">
      <c r="F539" s="105"/>
      <c r="O539" s="43"/>
      <c r="P539" s="43"/>
      <c r="Q539" s="43"/>
      <c r="R539" s="43"/>
      <c r="S539" s="27"/>
      <c r="T539" s="15"/>
      <c r="U539" s="15"/>
    </row>
    <row r="540">
      <c r="F540" s="105"/>
      <c r="O540" s="43"/>
      <c r="P540" s="43"/>
      <c r="Q540" s="43"/>
      <c r="R540" s="43"/>
      <c r="S540" s="27"/>
      <c r="T540" s="15"/>
      <c r="U540" s="15"/>
    </row>
    <row r="541">
      <c r="F541" s="105"/>
      <c r="O541" s="43"/>
      <c r="P541" s="43"/>
      <c r="Q541" s="43"/>
      <c r="R541" s="43"/>
      <c r="S541" s="27"/>
      <c r="T541" s="15"/>
      <c r="U541" s="15"/>
    </row>
    <row r="542">
      <c r="F542" s="105"/>
      <c r="O542" s="43"/>
      <c r="P542" s="43"/>
      <c r="Q542" s="43"/>
      <c r="R542" s="43"/>
      <c r="S542" s="27"/>
      <c r="T542" s="15"/>
      <c r="U542" s="15"/>
    </row>
    <row r="543">
      <c r="F543" s="105"/>
      <c r="O543" s="43"/>
      <c r="P543" s="43"/>
      <c r="Q543" s="43"/>
      <c r="R543" s="43"/>
      <c r="S543" s="27"/>
      <c r="T543" s="15"/>
      <c r="U543" s="15"/>
    </row>
    <row r="544">
      <c r="F544" s="105"/>
      <c r="O544" s="43"/>
      <c r="P544" s="43"/>
      <c r="Q544" s="43"/>
      <c r="R544" s="43"/>
      <c r="S544" s="27"/>
      <c r="T544" s="15"/>
      <c r="U544" s="15"/>
    </row>
    <row r="545">
      <c r="F545" s="105"/>
      <c r="O545" s="43"/>
      <c r="P545" s="43"/>
      <c r="Q545" s="43"/>
      <c r="R545" s="43"/>
      <c r="S545" s="27"/>
      <c r="T545" s="15"/>
      <c r="U545" s="15"/>
    </row>
    <row r="546">
      <c r="F546" s="105"/>
      <c r="O546" s="43"/>
      <c r="P546" s="43"/>
      <c r="Q546" s="43"/>
      <c r="R546" s="43"/>
      <c r="S546" s="27"/>
      <c r="T546" s="15"/>
      <c r="U546" s="15"/>
    </row>
    <row r="547">
      <c r="F547" s="105"/>
      <c r="O547" s="43"/>
      <c r="P547" s="43"/>
      <c r="Q547" s="43"/>
      <c r="R547" s="43"/>
      <c r="S547" s="27"/>
      <c r="T547" s="15"/>
      <c r="U547" s="15"/>
    </row>
    <row r="548">
      <c r="F548" s="105"/>
      <c r="O548" s="43"/>
      <c r="P548" s="43"/>
      <c r="Q548" s="43"/>
      <c r="R548" s="43"/>
      <c r="S548" s="27"/>
      <c r="T548" s="15"/>
      <c r="U548" s="15"/>
    </row>
    <row r="549">
      <c r="F549" s="105"/>
      <c r="O549" s="43"/>
      <c r="P549" s="43"/>
      <c r="Q549" s="43"/>
      <c r="R549" s="43"/>
      <c r="S549" s="27"/>
      <c r="T549" s="15"/>
      <c r="U549" s="15"/>
    </row>
    <row r="550">
      <c r="F550" s="105"/>
      <c r="O550" s="43"/>
      <c r="P550" s="43"/>
      <c r="Q550" s="43"/>
      <c r="R550" s="43"/>
      <c r="S550" s="27"/>
      <c r="T550" s="15"/>
      <c r="U550" s="15"/>
    </row>
    <row r="551">
      <c r="F551" s="105"/>
      <c r="O551" s="43"/>
      <c r="P551" s="43"/>
      <c r="Q551" s="43"/>
      <c r="R551" s="43"/>
      <c r="S551" s="27"/>
      <c r="T551" s="15"/>
      <c r="U551" s="15"/>
    </row>
    <row r="552">
      <c r="F552" s="105"/>
      <c r="O552" s="43"/>
      <c r="P552" s="43"/>
      <c r="Q552" s="43"/>
      <c r="R552" s="43"/>
      <c r="S552" s="27"/>
      <c r="T552" s="15"/>
      <c r="U552" s="15"/>
    </row>
    <row r="553">
      <c r="F553" s="105"/>
      <c r="O553" s="43"/>
      <c r="P553" s="43"/>
      <c r="Q553" s="43"/>
      <c r="R553" s="43"/>
      <c r="S553" s="27"/>
      <c r="T553" s="15"/>
      <c r="U553" s="15"/>
    </row>
    <row r="554">
      <c r="F554" s="105"/>
      <c r="O554" s="43"/>
      <c r="P554" s="43"/>
      <c r="Q554" s="43"/>
      <c r="R554" s="43"/>
      <c r="S554" s="27"/>
      <c r="T554" s="15"/>
      <c r="U554" s="15"/>
    </row>
    <row r="555">
      <c r="F555" s="105"/>
      <c r="O555" s="43"/>
      <c r="P555" s="43"/>
      <c r="Q555" s="43"/>
      <c r="R555" s="43"/>
      <c r="S555" s="27"/>
      <c r="T555" s="15"/>
      <c r="U555" s="15"/>
    </row>
    <row r="556">
      <c r="F556" s="105"/>
      <c r="O556" s="43"/>
      <c r="P556" s="43"/>
      <c r="Q556" s="43"/>
      <c r="R556" s="43"/>
      <c r="S556" s="27"/>
      <c r="T556" s="15"/>
      <c r="U556" s="15"/>
    </row>
    <row r="557">
      <c r="F557" s="105"/>
      <c r="O557" s="43"/>
      <c r="P557" s="43"/>
      <c r="Q557" s="43"/>
      <c r="R557" s="43"/>
      <c r="S557" s="27"/>
      <c r="T557" s="15"/>
      <c r="U557" s="15"/>
    </row>
    <row r="558">
      <c r="F558" s="105"/>
      <c r="O558" s="43"/>
      <c r="P558" s="43"/>
      <c r="Q558" s="43"/>
      <c r="R558" s="43"/>
      <c r="S558" s="27"/>
      <c r="T558" s="15"/>
      <c r="U558" s="15"/>
    </row>
    <row r="559">
      <c r="F559" s="105"/>
      <c r="O559" s="43"/>
      <c r="P559" s="43"/>
      <c r="Q559" s="43"/>
      <c r="R559" s="43"/>
      <c r="S559" s="27"/>
      <c r="T559" s="15"/>
      <c r="U559" s="15"/>
    </row>
    <row r="560">
      <c r="F560" s="105"/>
      <c r="O560" s="43"/>
      <c r="P560" s="43"/>
      <c r="Q560" s="43"/>
      <c r="R560" s="43"/>
      <c r="S560" s="27"/>
      <c r="T560" s="15"/>
      <c r="U560" s="15"/>
    </row>
    <row r="561">
      <c r="F561" s="105"/>
      <c r="O561" s="43"/>
      <c r="P561" s="43"/>
      <c r="Q561" s="43"/>
      <c r="R561" s="43"/>
      <c r="S561" s="27"/>
      <c r="T561" s="15"/>
      <c r="U561" s="15"/>
    </row>
    <row r="562">
      <c r="F562" s="105"/>
      <c r="O562" s="43"/>
      <c r="P562" s="43"/>
      <c r="Q562" s="43"/>
      <c r="R562" s="43"/>
      <c r="S562" s="27"/>
      <c r="T562" s="15"/>
      <c r="U562" s="15"/>
    </row>
    <row r="563">
      <c r="F563" s="105"/>
      <c r="O563" s="43"/>
      <c r="P563" s="43"/>
      <c r="Q563" s="43"/>
      <c r="R563" s="43"/>
      <c r="S563" s="27"/>
      <c r="T563" s="15"/>
      <c r="U563" s="15"/>
    </row>
    <row r="564">
      <c r="F564" s="105"/>
      <c r="O564" s="43"/>
      <c r="P564" s="43"/>
      <c r="Q564" s="43"/>
      <c r="R564" s="43"/>
      <c r="S564" s="27"/>
      <c r="T564" s="15"/>
      <c r="U564" s="15"/>
    </row>
    <row r="565">
      <c r="F565" s="105"/>
      <c r="O565" s="43"/>
      <c r="P565" s="43"/>
      <c r="Q565" s="43"/>
      <c r="R565" s="43"/>
      <c r="S565" s="27"/>
      <c r="T565" s="15"/>
      <c r="U565" s="15"/>
    </row>
    <row r="566">
      <c r="F566" s="105"/>
      <c r="O566" s="43"/>
      <c r="P566" s="43"/>
      <c r="Q566" s="43"/>
      <c r="R566" s="43"/>
      <c r="S566" s="27"/>
      <c r="T566" s="15"/>
      <c r="U566" s="15"/>
    </row>
    <row r="567">
      <c r="F567" s="105"/>
      <c r="O567" s="43"/>
      <c r="P567" s="43"/>
      <c r="Q567" s="43"/>
      <c r="R567" s="43"/>
      <c r="S567" s="27"/>
      <c r="T567" s="15"/>
      <c r="U567" s="15"/>
    </row>
    <row r="568">
      <c r="F568" s="105"/>
      <c r="O568" s="43"/>
      <c r="P568" s="43"/>
      <c r="Q568" s="43"/>
      <c r="R568" s="43"/>
      <c r="S568" s="27"/>
      <c r="T568" s="15"/>
      <c r="U568" s="15"/>
    </row>
    <row r="569">
      <c r="F569" s="105"/>
      <c r="O569" s="43"/>
      <c r="P569" s="43"/>
      <c r="Q569" s="43"/>
      <c r="R569" s="43"/>
      <c r="S569" s="27"/>
      <c r="T569" s="15"/>
      <c r="U569" s="15"/>
    </row>
    <row r="570">
      <c r="F570" s="105"/>
      <c r="O570" s="43"/>
      <c r="P570" s="43"/>
      <c r="Q570" s="43"/>
      <c r="R570" s="43"/>
      <c r="S570" s="27"/>
      <c r="T570" s="15"/>
      <c r="U570" s="15"/>
    </row>
    <row r="571">
      <c r="F571" s="105"/>
      <c r="O571" s="43"/>
      <c r="P571" s="43"/>
      <c r="Q571" s="43"/>
      <c r="R571" s="43"/>
      <c r="S571" s="27"/>
      <c r="T571" s="15"/>
      <c r="U571" s="15"/>
    </row>
    <row r="572">
      <c r="F572" s="105"/>
      <c r="O572" s="43"/>
      <c r="P572" s="43"/>
      <c r="Q572" s="43"/>
      <c r="R572" s="43"/>
      <c r="S572" s="27"/>
      <c r="T572" s="15"/>
      <c r="U572" s="15"/>
    </row>
    <row r="573">
      <c r="F573" s="105"/>
      <c r="O573" s="43"/>
      <c r="P573" s="43"/>
      <c r="Q573" s="43"/>
      <c r="R573" s="43"/>
      <c r="S573" s="27"/>
      <c r="T573" s="15"/>
      <c r="U573" s="15"/>
    </row>
    <row r="574">
      <c r="F574" s="105"/>
      <c r="O574" s="43"/>
      <c r="P574" s="43"/>
      <c r="Q574" s="43"/>
      <c r="R574" s="43"/>
      <c r="S574" s="27"/>
      <c r="T574" s="15"/>
      <c r="U574" s="15"/>
    </row>
    <row r="575">
      <c r="F575" s="105"/>
      <c r="O575" s="43"/>
      <c r="P575" s="43"/>
      <c r="Q575" s="43"/>
      <c r="R575" s="43"/>
      <c r="S575" s="27"/>
      <c r="T575" s="15"/>
      <c r="U575" s="15"/>
    </row>
    <row r="576">
      <c r="F576" s="105"/>
      <c r="O576" s="43"/>
      <c r="P576" s="43"/>
      <c r="Q576" s="43"/>
      <c r="R576" s="43"/>
      <c r="S576" s="27"/>
      <c r="T576" s="15"/>
      <c r="U576" s="15"/>
    </row>
    <row r="577">
      <c r="F577" s="105"/>
      <c r="O577" s="43"/>
      <c r="P577" s="43"/>
      <c r="Q577" s="43"/>
      <c r="R577" s="43"/>
      <c r="S577" s="27"/>
      <c r="T577" s="15"/>
      <c r="U577" s="15"/>
    </row>
    <row r="578">
      <c r="F578" s="105"/>
      <c r="O578" s="43"/>
      <c r="P578" s="43"/>
      <c r="Q578" s="43"/>
      <c r="R578" s="43"/>
      <c r="S578" s="27"/>
      <c r="T578" s="15"/>
      <c r="U578" s="15"/>
    </row>
    <row r="579">
      <c r="F579" s="105"/>
      <c r="O579" s="43"/>
      <c r="P579" s="43"/>
      <c r="Q579" s="43"/>
      <c r="R579" s="43"/>
      <c r="S579" s="27"/>
      <c r="T579" s="15"/>
      <c r="U579" s="15"/>
    </row>
    <row r="580">
      <c r="F580" s="105"/>
      <c r="O580" s="43"/>
      <c r="P580" s="43"/>
      <c r="Q580" s="43"/>
      <c r="R580" s="43"/>
      <c r="S580" s="27"/>
      <c r="T580" s="15"/>
      <c r="U580" s="15"/>
    </row>
    <row r="581">
      <c r="F581" s="105"/>
      <c r="O581" s="43"/>
      <c r="P581" s="43"/>
      <c r="Q581" s="43"/>
      <c r="R581" s="43"/>
      <c r="S581" s="27"/>
      <c r="T581" s="15"/>
      <c r="U581" s="15"/>
    </row>
    <row r="582">
      <c r="F582" s="105"/>
      <c r="O582" s="43"/>
      <c r="P582" s="43"/>
      <c r="Q582" s="43"/>
      <c r="R582" s="43"/>
      <c r="S582" s="27"/>
      <c r="T582" s="15"/>
      <c r="U582" s="15"/>
    </row>
    <row r="583">
      <c r="F583" s="105"/>
      <c r="O583" s="43"/>
      <c r="P583" s="43"/>
      <c r="Q583" s="43"/>
      <c r="R583" s="43"/>
      <c r="S583" s="27"/>
      <c r="T583" s="15"/>
      <c r="U583" s="15"/>
    </row>
    <row r="584">
      <c r="F584" s="105"/>
      <c r="O584" s="43"/>
      <c r="P584" s="43"/>
      <c r="Q584" s="43"/>
      <c r="R584" s="43"/>
      <c r="S584" s="27"/>
      <c r="T584" s="15"/>
      <c r="U584" s="15"/>
    </row>
    <row r="585">
      <c r="F585" s="105"/>
      <c r="O585" s="43"/>
      <c r="P585" s="43"/>
      <c r="Q585" s="43"/>
      <c r="R585" s="43"/>
      <c r="S585" s="27"/>
      <c r="T585" s="15"/>
      <c r="U585" s="15"/>
    </row>
    <row r="586">
      <c r="F586" s="105"/>
      <c r="O586" s="43"/>
      <c r="P586" s="43"/>
      <c r="Q586" s="43"/>
      <c r="R586" s="43"/>
      <c r="S586" s="27"/>
      <c r="T586" s="15"/>
      <c r="U586" s="15"/>
    </row>
    <row r="587">
      <c r="F587" s="105"/>
      <c r="O587" s="43"/>
      <c r="P587" s="43"/>
      <c r="Q587" s="43"/>
      <c r="R587" s="43"/>
      <c r="S587" s="27"/>
      <c r="T587" s="15"/>
      <c r="U587" s="15"/>
    </row>
    <row r="588">
      <c r="F588" s="105"/>
      <c r="O588" s="43"/>
      <c r="P588" s="43"/>
      <c r="Q588" s="43"/>
      <c r="R588" s="43"/>
      <c r="S588" s="27"/>
      <c r="T588" s="15"/>
      <c r="U588" s="15"/>
    </row>
    <row r="589">
      <c r="F589" s="105"/>
      <c r="O589" s="43"/>
      <c r="P589" s="43"/>
      <c r="Q589" s="43"/>
      <c r="R589" s="43"/>
      <c r="S589" s="27"/>
      <c r="T589" s="15"/>
      <c r="U589" s="15"/>
    </row>
    <row r="590">
      <c r="F590" s="105"/>
      <c r="O590" s="43"/>
      <c r="P590" s="43"/>
      <c r="Q590" s="43"/>
      <c r="R590" s="43"/>
      <c r="S590" s="27"/>
      <c r="T590" s="15"/>
      <c r="U590" s="15"/>
    </row>
    <row r="591">
      <c r="F591" s="105"/>
      <c r="O591" s="43"/>
      <c r="P591" s="43"/>
      <c r="Q591" s="43"/>
      <c r="R591" s="43"/>
      <c r="S591" s="27"/>
      <c r="T591" s="15"/>
      <c r="U591" s="15"/>
    </row>
    <row r="592">
      <c r="F592" s="105"/>
      <c r="O592" s="43"/>
      <c r="P592" s="43"/>
      <c r="Q592" s="43"/>
      <c r="R592" s="43"/>
      <c r="S592" s="27"/>
      <c r="T592" s="15"/>
      <c r="U592" s="15"/>
    </row>
    <row r="593">
      <c r="F593" s="105"/>
      <c r="O593" s="43"/>
      <c r="P593" s="43"/>
      <c r="Q593" s="43"/>
      <c r="R593" s="43"/>
      <c r="S593" s="27"/>
      <c r="T593" s="15"/>
      <c r="U593" s="15"/>
    </row>
    <row r="594">
      <c r="F594" s="105"/>
      <c r="O594" s="43"/>
      <c r="P594" s="43"/>
      <c r="Q594" s="43"/>
      <c r="R594" s="43"/>
      <c r="S594" s="27"/>
      <c r="T594" s="15"/>
      <c r="U594" s="15"/>
    </row>
    <row r="595">
      <c r="F595" s="105"/>
      <c r="O595" s="43"/>
      <c r="P595" s="43"/>
      <c r="Q595" s="43"/>
      <c r="R595" s="43"/>
      <c r="S595" s="27"/>
      <c r="T595" s="15"/>
      <c r="U595" s="15"/>
    </row>
    <row r="596">
      <c r="F596" s="105"/>
      <c r="O596" s="43"/>
      <c r="P596" s="43"/>
      <c r="Q596" s="43"/>
      <c r="R596" s="43"/>
      <c r="S596" s="27"/>
      <c r="T596" s="15"/>
      <c r="U596" s="15"/>
    </row>
    <row r="597">
      <c r="F597" s="105"/>
      <c r="O597" s="43"/>
      <c r="P597" s="43"/>
      <c r="Q597" s="43"/>
      <c r="R597" s="43"/>
      <c r="S597" s="27"/>
      <c r="T597" s="15"/>
      <c r="U597" s="15"/>
    </row>
    <row r="598">
      <c r="F598" s="105"/>
      <c r="O598" s="43"/>
      <c r="P598" s="43"/>
      <c r="Q598" s="43"/>
      <c r="R598" s="43"/>
      <c r="S598" s="27"/>
      <c r="T598" s="15"/>
      <c r="U598" s="15"/>
    </row>
    <row r="599">
      <c r="F599" s="105"/>
      <c r="O599" s="43"/>
      <c r="P599" s="43"/>
      <c r="Q599" s="43"/>
      <c r="R599" s="43"/>
      <c r="S599" s="27"/>
      <c r="T599" s="15"/>
      <c r="U599" s="15"/>
    </row>
    <row r="600">
      <c r="F600" s="105"/>
      <c r="O600" s="43"/>
      <c r="P600" s="43"/>
      <c r="Q600" s="43"/>
      <c r="R600" s="43"/>
      <c r="S600" s="27"/>
      <c r="T600" s="15"/>
      <c r="U600" s="15"/>
    </row>
    <row r="601">
      <c r="F601" s="105"/>
      <c r="O601" s="43"/>
      <c r="P601" s="43"/>
      <c r="Q601" s="43"/>
      <c r="R601" s="43"/>
      <c r="S601" s="27"/>
      <c r="T601" s="15"/>
      <c r="U601" s="15"/>
    </row>
    <row r="602">
      <c r="F602" s="105"/>
      <c r="O602" s="43"/>
      <c r="P602" s="43"/>
      <c r="Q602" s="43"/>
      <c r="R602" s="43"/>
      <c r="S602" s="27"/>
      <c r="T602" s="15"/>
      <c r="U602" s="15"/>
    </row>
    <row r="603">
      <c r="F603" s="105"/>
      <c r="O603" s="43"/>
      <c r="P603" s="43"/>
      <c r="Q603" s="43"/>
      <c r="R603" s="43"/>
      <c r="S603" s="27"/>
      <c r="T603" s="15"/>
      <c r="U603" s="15"/>
    </row>
    <row r="604">
      <c r="F604" s="105"/>
      <c r="O604" s="43"/>
      <c r="P604" s="43"/>
      <c r="Q604" s="43"/>
      <c r="R604" s="43"/>
      <c r="S604" s="27"/>
      <c r="T604" s="15"/>
      <c r="U604" s="15"/>
    </row>
    <row r="605">
      <c r="F605" s="105"/>
      <c r="O605" s="43"/>
      <c r="P605" s="43"/>
      <c r="Q605" s="43"/>
      <c r="R605" s="43"/>
      <c r="S605" s="27"/>
      <c r="T605" s="15"/>
      <c r="U605" s="15"/>
    </row>
    <row r="606">
      <c r="F606" s="105"/>
      <c r="O606" s="43"/>
      <c r="P606" s="43"/>
      <c r="Q606" s="43"/>
      <c r="R606" s="43"/>
      <c r="S606" s="27"/>
      <c r="T606" s="15"/>
      <c r="U606" s="15"/>
    </row>
    <row r="607">
      <c r="F607" s="105"/>
      <c r="O607" s="43"/>
      <c r="P607" s="43"/>
      <c r="Q607" s="43"/>
      <c r="R607" s="43"/>
      <c r="S607" s="27"/>
      <c r="T607" s="15"/>
      <c r="U607" s="15"/>
    </row>
    <row r="608">
      <c r="F608" s="105"/>
      <c r="O608" s="43"/>
      <c r="P608" s="43"/>
      <c r="Q608" s="43"/>
      <c r="R608" s="43"/>
      <c r="S608" s="27"/>
      <c r="T608" s="15"/>
      <c r="U608" s="15"/>
    </row>
    <row r="609">
      <c r="F609" s="105"/>
      <c r="O609" s="43"/>
      <c r="P609" s="43"/>
      <c r="Q609" s="43"/>
      <c r="R609" s="43"/>
      <c r="S609" s="27"/>
      <c r="T609" s="15"/>
      <c r="U609" s="15"/>
    </row>
    <row r="610">
      <c r="F610" s="105"/>
      <c r="O610" s="43"/>
      <c r="P610" s="43"/>
      <c r="Q610" s="43"/>
      <c r="R610" s="43"/>
      <c r="S610" s="27"/>
      <c r="T610" s="15"/>
      <c r="U610" s="15"/>
    </row>
    <row r="611">
      <c r="F611" s="105"/>
      <c r="O611" s="43"/>
      <c r="P611" s="43"/>
      <c r="Q611" s="43"/>
      <c r="R611" s="43"/>
      <c r="S611" s="27"/>
      <c r="T611" s="15"/>
      <c r="U611" s="15"/>
    </row>
    <row r="612">
      <c r="F612" s="105"/>
      <c r="O612" s="43"/>
      <c r="P612" s="43"/>
      <c r="Q612" s="43"/>
      <c r="R612" s="43"/>
      <c r="S612" s="27"/>
      <c r="T612" s="15"/>
      <c r="U612" s="15"/>
    </row>
    <row r="613">
      <c r="F613" s="105"/>
      <c r="O613" s="43"/>
      <c r="P613" s="43"/>
      <c r="Q613" s="43"/>
      <c r="R613" s="43"/>
      <c r="S613" s="27"/>
      <c r="T613" s="15"/>
      <c r="U613" s="15"/>
    </row>
    <row r="614">
      <c r="F614" s="105"/>
      <c r="O614" s="43"/>
      <c r="P614" s="43"/>
      <c r="Q614" s="43"/>
      <c r="R614" s="43"/>
      <c r="S614" s="27"/>
      <c r="T614" s="15"/>
      <c r="U614" s="15"/>
    </row>
    <row r="615">
      <c r="F615" s="105"/>
      <c r="O615" s="43"/>
      <c r="P615" s="43"/>
      <c r="Q615" s="43"/>
      <c r="R615" s="43"/>
      <c r="S615" s="27"/>
      <c r="T615" s="15"/>
      <c r="U615" s="15"/>
    </row>
    <row r="616">
      <c r="F616" s="105"/>
      <c r="O616" s="43"/>
      <c r="P616" s="43"/>
      <c r="Q616" s="43"/>
      <c r="R616" s="43"/>
      <c r="S616" s="27"/>
      <c r="T616" s="15"/>
      <c r="U616" s="15"/>
    </row>
    <row r="617">
      <c r="F617" s="105"/>
      <c r="O617" s="43"/>
      <c r="P617" s="43"/>
      <c r="Q617" s="43"/>
      <c r="R617" s="43"/>
      <c r="S617" s="27"/>
      <c r="T617" s="15"/>
      <c r="U617" s="15"/>
    </row>
    <row r="618">
      <c r="F618" s="105"/>
      <c r="O618" s="43"/>
      <c r="P618" s="43"/>
      <c r="Q618" s="43"/>
      <c r="R618" s="43"/>
      <c r="S618" s="27"/>
      <c r="T618" s="15"/>
      <c r="U618" s="15"/>
    </row>
    <row r="619">
      <c r="F619" s="105"/>
      <c r="O619" s="43"/>
      <c r="P619" s="43"/>
      <c r="Q619" s="43"/>
      <c r="R619" s="43"/>
      <c r="S619" s="27"/>
      <c r="T619" s="15"/>
      <c r="U619" s="15"/>
    </row>
    <row r="620">
      <c r="F620" s="105"/>
      <c r="O620" s="43"/>
      <c r="P620" s="43"/>
      <c r="Q620" s="43"/>
      <c r="R620" s="43"/>
      <c r="S620" s="27"/>
      <c r="T620" s="15"/>
      <c r="U620" s="15"/>
    </row>
    <row r="621">
      <c r="F621" s="105"/>
      <c r="O621" s="43"/>
      <c r="P621" s="43"/>
      <c r="Q621" s="43"/>
      <c r="R621" s="43"/>
      <c r="S621" s="27"/>
      <c r="T621" s="15"/>
      <c r="U621" s="15"/>
    </row>
    <row r="622">
      <c r="F622" s="105"/>
      <c r="O622" s="43"/>
      <c r="P622" s="43"/>
      <c r="Q622" s="43"/>
      <c r="R622" s="43"/>
      <c r="S622" s="27"/>
      <c r="T622" s="15"/>
      <c r="U622" s="15"/>
    </row>
    <row r="623">
      <c r="F623" s="105"/>
      <c r="O623" s="43"/>
      <c r="P623" s="43"/>
      <c r="Q623" s="43"/>
      <c r="R623" s="43"/>
      <c r="S623" s="27"/>
      <c r="T623" s="15"/>
      <c r="U623" s="15"/>
    </row>
    <row r="624">
      <c r="F624" s="105"/>
      <c r="O624" s="43"/>
      <c r="P624" s="43"/>
      <c r="Q624" s="43"/>
      <c r="R624" s="43"/>
      <c r="S624" s="27"/>
      <c r="T624" s="15"/>
      <c r="U624" s="15"/>
    </row>
    <row r="625">
      <c r="F625" s="105"/>
      <c r="O625" s="43"/>
      <c r="P625" s="43"/>
      <c r="Q625" s="43"/>
      <c r="R625" s="43"/>
      <c r="S625" s="27"/>
      <c r="T625" s="15"/>
      <c r="U625" s="15"/>
    </row>
    <row r="626">
      <c r="F626" s="105"/>
      <c r="O626" s="43"/>
      <c r="P626" s="43"/>
      <c r="Q626" s="43"/>
      <c r="R626" s="43"/>
      <c r="S626" s="27"/>
      <c r="T626" s="15"/>
      <c r="U626" s="15"/>
    </row>
    <row r="627">
      <c r="F627" s="105"/>
      <c r="O627" s="43"/>
      <c r="P627" s="43"/>
      <c r="Q627" s="43"/>
      <c r="R627" s="43"/>
      <c r="S627" s="27"/>
      <c r="T627" s="15"/>
      <c r="U627" s="15"/>
    </row>
    <row r="628">
      <c r="F628" s="105"/>
      <c r="O628" s="43"/>
      <c r="P628" s="43"/>
      <c r="Q628" s="43"/>
      <c r="R628" s="43"/>
      <c r="S628" s="27"/>
      <c r="T628" s="15"/>
      <c r="U628" s="15"/>
    </row>
    <row r="629">
      <c r="F629" s="105"/>
      <c r="O629" s="43"/>
      <c r="P629" s="43"/>
      <c r="Q629" s="43"/>
      <c r="R629" s="43"/>
      <c r="S629" s="27"/>
      <c r="T629" s="15"/>
      <c r="U629" s="15"/>
    </row>
    <row r="630">
      <c r="F630" s="105"/>
      <c r="O630" s="43"/>
      <c r="P630" s="43"/>
      <c r="Q630" s="43"/>
      <c r="R630" s="43"/>
      <c r="S630" s="27"/>
      <c r="T630" s="15"/>
      <c r="U630" s="15"/>
    </row>
    <row r="631">
      <c r="F631" s="105"/>
      <c r="O631" s="43"/>
      <c r="P631" s="43"/>
      <c r="Q631" s="43"/>
      <c r="R631" s="43"/>
      <c r="S631" s="27"/>
      <c r="T631" s="15"/>
      <c r="U631" s="15"/>
    </row>
    <row r="632">
      <c r="F632" s="105"/>
      <c r="O632" s="43"/>
      <c r="P632" s="43"/>
      <c r="Q632" s="43"/>
      <c r="R632" s="43"/>
      <c r="S632" s="27"/>
      <c r="T632" s="15"/>
      <c r="U632" s="15"/>
    </row>
    <row r="633">
      <c r="F633" s="105"/>
      <c r="O633" s="43"/>
      <c r="P633" s="43"/>
      <c r="Q633" s="43"/>
      <c r="R633" s="43"/>
      <c r="S633" s="27"/>
      <c r="T633" s="15"/>
      <c r="U633" s="15"/>
    </row>
    <row r="634">
      <c r="F634" s="105"/>
      <c r="O634" s="43"/>
      <c r="P634" s="43"/>
      <c r="Q634" s="43"/>
      <c r="R634" s="43"/>
      <c r="S634" s="27"/>
      <c r="T634" s="15"/>
      <c r="U634" s="15"/>
    </row>
    <row r="635">
      <c r="F635" s="105"/>
      <c r="O635" s="43"/>
      <c r="P635" s="43"/>
      <c r="Q635" s="43"/>
      <c r="R635" s="43"/>
      <c r="S635" s="27"/>
      <c r="T635" s="15"/>
      <c r="U635" s="15"/>
    </row>
    <row r="636">
      <c r="F636" s="105"/>
      <c r="O636" s="43"/>
      <c r="P636" s="43"/>
      <c r="Q636" s="43"/>
      <c r="R636" s="43"/>
      <c r="S636" s="27"/>
      <c r="T636" s="15"/>
      <c r="U636" s="15"/>
    </row>
    <row r="637">
      <c r="F637" s="105"/>
      <c r="O637" s="43"/>
      <c r="P637" s="43"/>
      <c r="Q637" s="43"/>
      <c r="R637" s="43"/>
      <c r="S637" s="27"/>
      <c r="T637" s="15"/>
      <c r="U637" s="15"/>
    </row>
    <row r="638">
      <c r="F638" s="105"/>
      <c r="O638" s="43"/>
      <c r="P638" s="43"/>
      <c r="Q638" s="43"/>
      <c r="R638" s="43"/>
      <c r="S638" s="27"/>
      <c r="T638" s="15"/>
      <c r="U638" s="15"/>
    </row>
    <row r="639">
      <c r="F639" s="105"/>
      <c r="O639" s="43"/>
      <c r="P639" s="43"/>
      <c r="Q639" s="43"/>
      <c r="R639" s="43"/>
      <c r="S639" s="27"/>
      <c r="T639" s="15"/>
      <c r="U639" s="15"/>
    </row>
    <row r="640">
      <c r="F640" s="105"/>
      <c r="O640" s="43"/>
      <c r="P640" s="43"/>
      <c r="Q640" s="43"/>
      <c r="R640" s="43"/>
      <c r="S640" s="27"/>
      <c r="T640" s="15"/>
      <c r="U640" s="15"/>
    </row>
    <row r="641">
      <c r="F641" s="105"/>
      <c r="O641" s="43"/>
      <c r="P641" s="43"/>
      <c r="Q641" s="43"/>
      <c r="R641" s="43"/>
      <c r="S641" s="27"/>
      <c r="T641" s="15"/>
      <c r="U641" s="15"/>
    </row>
    <row r="642">
      <c r="F642" s="105"/>
      <c r="O642" s="43"/>
      <c r="P642" s="43"/>
      <c r="Q642" s="43"/>
      <c r="R642" s="43"/>
      <c r="S642" s="27"/>
      <c r="T642" s="15"/>
      <c r="U642" s="15"/>
    </row>
    <row r="643">
      <c r="F643" s="105"/>
      <c r="O643" s="43"/>
      <c r="P643" s="43"/>
      <c r="Q643" s="43"/>
      <c r="R643" s="43"/>
      <c r="S643" s="27"/>
      <c r="T643" s="15"/>
      <c r="U643" s="15"/>
    </row>
    <row r="644">
      <c r="F644" s="105"/>
      <c r="O644" s="43"/>
      <c r="P644" s="43"/>
      <c r="Q644" s="43"/>
      <c r="R644" s="43"/>
      <c r="S644" s="27"/>
      <c r="T644" s="15"/>
      <c r="U644" s="15"/>
    </row>
    <row r="645">
      <c r="F645" s="105"/>
      <c r="O645" s="43"/>
      <c r="P645" s="43"/>
      <c r="Q645" s="43"/>
      <c r="R645" s="43"/>
      <c r="S645" s="27"/>
      <c r="T645" s="15"/>
      <c r="U645" s="15"/>
    </row>
    <row r="646">
      <c r="F646" s="105"/>
      <c r="O646" s="43"/>
      <c r="P646" s="43"/>
      <c r="Q646" s="43"/>
      <c r="R646" s="43"/>
      <c r="S646" s="27"/>
      <c r="T646" s="15"/>
      <c r="U646" s="15"/>
    </row>
    <row r="647">
      <c r="F647" s="105"/>
      <c r="O647" s="43"/>
      <c r="P647" s="43"/>
      <c r="Q647" s="43"/>
      <c r="R647" s="43"/>
      <c r="S647" s="27"/>
      <c r="T647" s="15"/>
      <c r="U647" s="15"/>
    </row>
    <row r="648">
      <c r="F648" s="105"/>
      <c r="O648" s="43"/>
      <c r="P648" s="43"/>
      <c r="Q648" s="43"/>
      <c r="R648" s="43"/>
      <c r="S648" s="27"/>
      <c r="T648" s="15"/>
      <c r="U648" s="15"/>
    </row>
    <row r="649">
      <c r="F649" s="105"/>
      <c r="O649" s="43"/>
      <c r="P649" s="43"/>
      <c r="Q649" s="43"/>
      <c r="R649" s="43"/>
      <c r="S649" s="27"/>
      <c r="T649" s="15"/>
      <c r="U649" s="15"/>
    </row>
    <row r="650">
      <c r="F650" s="105"/>
      <c r="O650" s="43"/>
      <c r="P650" s="43"/>
      <c r="Q650" s="43"/>
      <c r="R650" s="43"/>
      <c r="S650" s="27"/>
      <c r="T650" s="15"/>
      <c r="U650" s="15"/>
    </row>
    <row r="651">
      <c r="F651" s="105"/>
      <c r="O651" s="43"/>
      <c r="P651" s="43"/>
      <c r="Q651" s="43"/>
      <c r="R651" s="43"/>
      <c r="S651" s="27"/>
      <c r="T651" s="15"/>
      <c r="U651" s="15"/>
    </row>
    <row r="652">
      <c r="F652" s="105"/>
      <c r="O652" s="43"/>
      <c r="P652" s="43"/>
      <c r="Q652" s="43"/>
      <c r="R652" s="43"/>
      <c r="S652" s="27"/>
      <c r="T652" s="15"/>
      <c r="U652" s="15"/>
    </row>
    <row r="653">
      <c r="F653" s="105"/>
      <c r="O653" s="43"/>
      <c r="P653" s="43"/>
      <c r="Q653" s="43"/>
      <c r="R653" s="43"/>
      <c r="S653" s="27"/>
      <c r="T653" s="15"/>
      <c r="U653" s="15"/>
    </row>
    <row r="654">
      <c r="F654" s="105"/>
      <c r="O654" s="43"/>
      <c r="P654" s="43"/>
      <c r="Q654" s="43"/>
      <c r="R654" s="43"/>
      <c r="S654" s="27"/>
      <c r="T654" s="15"/>
      <c r="U654" s="15"/>
    </row>
    <row r="655">
      <c r="F655" s="105"/>
      <c r="O655" s="43"/>
      <c r="P655" s="43"/>
      <c r="Q655" s="43"/>
      <c r="R655" s="43"/>
      <c r="S655" s="27"/>
      <c r="T655" s="15"/>
      <c r="U655" s="15"/>
    </row>
    <row r="656">
      <c r="F656" s="105"/>
      <c r="O656" s="43"/>
      <c r="P656" s="43"/>
      <c r="Q656" s="43"/>
      <c r="R656" s="43"/>
      <c r="S656" s="27"/>
      <c r="T656" s="15"/>
      <c r="U656" s="15"/>
    </row>
    <row r="657">
      <c r="F657" s="105"/>
      <c r="O657" s="43"/>
      <c r="P657" s="43"/>
      <c r="Q657" s="43"/>
      <c r="R657" s="43"/>
      <c r="S657" s="27"/>
      <c r="T657" s="15"/>
      <c r="U657" s="15"/>
    </row>
    <row r="658">
      <c r="F658" s="105"/>
      <c r="O658" s="43"/>
      <c r="P658" s="43"/>
      <c r="Q658" s="43"/>
      <c r="R658" s="43"/>
      <c r="S658" s="27"/>
      <c r="T658" s="15"/>
      <c r="U658" s="15"/>
    </row>
    <row r="659">
      <c r="F659" s="105"/>
      <c r="O659" s="43"/>
      <c r="P659" s="43"/>
      <c r="Q659" s="43"/>
      <c r="R659" s="43"/>
      <c r="S659" s="27"/>
      <c r="T659" s="15"/>
      <c r="U659" s="15"/>
    </row>
    <row r="660">
      <c r="F660" s="105"/>
      <c r="O660" s="43"/>
      <c r="P660" s="43"/>
      <c r="Q660" s="43"/>
      <c r="R660" s="43"/>
      <c r="S660" s="27"/>
      <c r="T660" s="15"/>
      <c r="U660" s="15"/>
    </row>
    <row r="661">
      <c r="F661" s="105"/>
      <c r="O661" s="43"/>
      <c r="P661" s="43"/>
      <c r="Q661" s="43"/>
      <c r="R661" s="43"/>
      <c r="S661" s="27"/>
      <c r="T661" s="15"/>
      <c r="U661" s="15"/>
    </row>
    <row r="662">
      <c r="F662" s="105"/>
      <c r="O662" s="43"/>
      <c r="P662" s="43"/>
      <c r="Q662" s="43"/>
      <c r="R662" s="43"/>
      <c r="S662" s="27"/>
      <c r="T662" s="15"/>
      <c r="U662" s="15"/>
    </row>
    <row r="663">
      <c r="F663" s="105"/>
      <c r="O663" s="43"/>
      <c r="P663" s="43"/>
      <c r="Q663" s="43"/>
      <c r="R663" s="43"/>
      <c r="S663" s="27"/>
      <c r="T663" s="15"/>
      <c r="U663" s="15"/>
    </row>
    <row r="664">
      <c r="F664" s="105"/>
      <c r="O664" s="43"/>
      <c r="P664" s="43"/>
      <c r="Q664" s="43"/>
      <c r="R664" s="43"/>
      <c r="S664" s="27"/>
      <c r="T664" s="15"/>
      <c r="U664" s="15"/>
    </row>
    <row r="665">
      <c r="F665" s="105"/>
      <c r="O665" s="43"/>
      <c r="P665" s="43"/>
      <c r="Q665" s="43"/>
      <c r="R665" s="43"/>
      <c r="S665" s="27"/>
      <c r="T665" s="15"/>
      <c r="U665" s="15"/>
    </row>
    <row r="666">
      <c r="F666" s="105"/>
      <c r="O666" s="43"/>
      <c r="P666" s="43"/>
      <c r="Q666" s="43"/>
      <c r="R666" s="43"/>
      <c r="S666" s="27"/>
      <c r="T666" s="15"/>
      <c r="U666" s="15"/>
    </row>
    <row r="667">
      <c r="F667" s="105"/>
      <c r="O667" s="43"/>
      <c r="P667" s="43"/>
      <c r="Q667" s="43"/>
      <c r="R667" s="43"/>
      <c r="S667" s="27"/>
      <c r="T667" s="15"/>
      <c r="U667" s="15"/>
    </row>
    <row r="668">
      <c r="F668" s="105"/>
      <c r="O668" s="43"/>
      <c r="P668" s="43"/>
      <c r="Q668" s="43"/>
      <c r="R668" s="43"/>
      <c r="S668" s="27"/>
      <c r="T668" s="15"/>
      <c r="U668" s="15"/>
    </row>
    <row r="669">
      <c r="F669" s="105"/>
      <c r="O669" s="43"/>
      <c r="P669" s="43"/>
      <c r="Q669" s="43"/>
      <c r="R669" s="43"/>
      <c r="S669" s="27"/>
      <c r="T669" s="15"/>
      <c r="U669" s="15"/>
    </row>
    <row r="670">
      <c r="F670" s="105"/>
      <c r="O670" s="43"/>
      <c r="P670" s="43"/>
      <c r="Q670" s="43"/>
      <c r="R670" s="43"/>
      <c r="S670" s="27"/>
      <c r="T670" s="15"/>
      <c r="U670" s="15"/>
    </row>
    <row r="671">
      <c r="F671" s="105"/>
      <c r="O671" s="43"/>
      <c r="P671" s="43"/>
      <c r="Q671" s="43"/>
      <c r="R671" s="43"/>
      <c r="S671" s="27"/>
      <c r="T671" s="15"/>
      <c r="U671" s="15"/>
    </row>
    <row r="672">
      <c r="F672" s="105"/>
      <c r="O672" s="43"/>
      <c r="P672" s="43"/>
      <c r="Q672" s="43"/>
      <c r="R672" s="43"/>
      <c r="S672" s="27"/>
      <c r="T672" s="15"/>
      <c r="U672" s="15"/>
    </row>
    <row r="673">
      <c r="F673" s="105"/>
      <c r="O673" s="43"/>
      <c r="P673" s="43"/>
      <c r="Q673" s="43"/>
      <c r="R673" s="43"/>
      <c r="S673" s="27"/>
      <c r="T673" s="15"/>
      <c r="U673" s="15"/>
    </row>
    <row r="674">
      <c r="F674" s="105"/>
      <c r="O674" s="43"/>
      <c r="P674" s="43"/>
      <c r="Q674" s="43"/>
      <c r="R674" s="43"/>
      <c r="S674" s="27"/>
      <c r="T674" s="15"/>
      <c r="U674" s="15"/>
    </row>
    <row r="675">
      <c r="F675" s="105"/>
      <c r="O675" s="43"/>
      <c r="P675" s="43"/>
      <c r="Q675" s="43"/>
      <c r="R675" s="43"/>
      <c r="S675" s="27"/>
      <c r="T675" s="15"/>
      <c r="U675" s="15"/>
    </row>
    <row r="676">
      <c r="F676" s="105"/>
      <c r="O676" s="43"/>
      <c r="P676" s="43"/>
      <c r="Q676" s="43"/>
      <c r="R676" s="43"/>
      <c r="S676" s="27"/>
      <c r="T676" s="15"/>
      <c r="U676" s="15"/>
    </row>
    <row r="677">
      <c r="F677" s="105"/>
      <c r="O677" s="43"/>
      <c r="P677" s="43"/>
      <c r="Q677" s="43"/>
      <c r="R677" s="43"/>
      <c r="S677" s="27"/>
      <c r="T677" s="15"/>
      <c r="U677" s="15"/>
    </row>
    <row r="678">
      <c r="F678" s="105"/>
      <c r="O678" s="43"/>
      <c r="P678" s="43"/>
      <c r="Q678" s="43"/>
      <c r="R678" s="43"/>
      <c r="S678" s="27"/>
      <c r="T678" s="15"/>
      <c r="U678" s="15"/>
    </row>
    <row r="679">
      <c r="F679" s="105"/>
      <c r="O679" s="43"/>
      <c r="P679" s="43"/>
      <c r="Q679" s="43"/>
      <c r="R679" s="43"/>
      <c r="S679" s="27"/>
      <c r="T679" s="15"/>
      <c r="U679" s="15"/>
    </row>
    <row r="680">
      <c r="F680" s="105"/>
      <c r="O680" s="43"/>
      <c r="P680" s="43"/>
      <c r="Q680" s="43"/>
      <c r="R680" s="43"/>
      <c r="S680" s="27"/>
      <c r="T680" s="15"/>
      <c r="U680" s="15"/>
    </row>
    <row r="681">
      <c r="F681" s="105"/>
      <c r="O681" s="43"/>
      <c r="P681" s="43"/>
      <c r="Q681" s="43"/>
      <c r="R681" s="43"/>
      <c r="S681" s="27"/>
      <c r="T681" s="15"/>
      <c r="U681" s="15"/>
    </row>
    <row r="682">
      <c r="F682" s="105"/>
      <c r="O682" s="43"/>
      <c r="P682" s="43"/>
      <c r="Q682" s="43"/>
      <c r="R682" s="43"/>
      <c r="S682" s="27"/>
      <c r="T682" s="15"/>
      <c r="U682" s="15"/>
    </row>
    <row r="683">
      <c r="F683" s="105"/>
      <c r="O683" s="43"/>
      <c r="P683" s="43"/>
      <c r="Q683" s="43"/>
      <c r="R683" s="43"/>
      <c r="S683" s="27"/>
      <c r="T683" s="15"/>
      <c r="U683" s="15"/>
    </row>
    <row r="684">
      <c r="F684" s="105"/>
      <c r="O684" s="43"/>
      <c r="P684" s="43"/>
      <c r="Q684" s="43"/>
      <c r="R684" s="43"/>
      <c r="S684" s="27"/>
      <c r="T684" s="15"/>
      <c r="U684" s="15"/>
    </row>
    <row r="685">
      <c r="F685" s="105"/>
      <c r="O685" s="43"/>
      <c r="P685" s="43"/>
      <c r="Q685" s="43"/>
      <c r="R685" s="43"/>
      <c r="S685" s="27"/>
      <c r="T685" s="15"/>
      <c r="U685" s="15"/>
    </row>
    <row r="686">
      <c r="F686" s="105"/>
      <c r="O686" s="43"/>
      <c r="P686" s="43"/>
      <c r="Q686" s="43"/>
      <c r="R686" s="43"/>
      <c r="S686" s="27"/>
      <c r="T686" s="15"/>
      <c r="U686" s="15"/>
    </row>
    <row r="687">
      <c r="F687" s="105"/>
      <c r="O687" s="43"/>
      <c r="P687" s="43"/>
      <c r="Q687" s="43"/>
      <c r="R687" s="43"/>
      <c r="S687" s="27"/>
      <c r="T687" s="15"/>
      <c r="U687" s="15"/>
    </row>
    <row r="688">
      <c r="F688" s="105"/>
      <c r="O688" s="43"/>
      <c r="P688" s="43"/>
      <c r="Q688" s="43"/>
      <c r="R688" s="43"/>
      <c r="S688" s="27"/>
      <c r="T688" s="15"/>
      <c r="U688" s="15"/>
    </row>
    <row r="689">
      <c r="F689" s="105"/>
      <c r="O689" s="43"/>
      <c r="P689" s="43"/>
      <c r="Q689" s="43"/>
      <c r="R689" s="43"/>
      <c r="S689" s="27"/>
      <c r="T689" s="15"/>
      <c r="U689" s="15"/>
    </row>
    <row r="690">
      <c r="F690" s="105"/>
      <c r="O690" s="43"/>
      <c r="P690" s="43"/>
      <c r="Q690" s="43"/>
      <c r="R690" s="43"/>
      <c r="S690" s="27"/>
      <c r="T690" s="15"/>
      <c r="U690" s="15"/>
    </row>
    <row r="691">
      <c r="F691" s="105"/>
      <c r="O691" s="43"/>
      <c r="P691" s="43"/>
      <c r="Q691" s="43"/>
      <c r="R691" s="43"/>
      <c r="S691" s="27"/>
      <c r="T691" s="15"/>
      <c r="U691" s="15"/>
    </row>
    <row r="692">
      <c r="F692" s="105"/>
      <c r="O692" s="43"/>
      <c r="P692" s="43"/>
      <c r="Q692" s="43"/>
      <c r="R692" s="43"/>
      <c r="S692" s="27"/>
      <c r="T692" s="15"/>
      <c r="U692" s="15"/>
    </row>
    <row r="693">
      <c r="F693" s="105"/>
      <c r="O693" s="43"/>
      <c r="P693" s="43"/>
      <c r="Q693" s="43"/>
      <c r="R693" s="43"/>
      <c r="S693" s="27"/>
      <c r="T693" s="15"/>
      <c r="U693" s="15"/>
    </row>
    <row r="694">
      <c r="F694" s="105"/>
      <c r="O694" s="43"/>
      <c r="P694" s="43"/>
      <c r="Q694" s="43"/>
      <c r="R694" s="43"/>
      <c r="S694" s="27"/>
      <c r="T694" s="15"/>
      <c r="U694" s="15"/>
    </row>
    <row r="695">
      <c r="F695" s="105"/>
      <c r="O695" s="43"/>
      <c r="P695" s="43"/>
      <c r="Q695" s="43"/>
      <c r="R695" s="43"/>
      <c r="S695" s="27"/>
      <c r="T695" s="15"/>
      <c r="U695" s="15"/>
    </row>
    <row r="696">
      <c r="F696" s="105"/>
      <c r="O696" s="43"/>
      <c r="P696" s="43"/>
      <c r="Q696" s="43"/>
      <c r="R696" s="43"/>
      <c r="S696" s="27"/>
      <c r="T696" s="15"/>
      <c r="U696" s="15"/>
    </row>
    <row r="697">
      <c r="F697" s="105"/>
      <c r="O697" s="43"/>
      <c r="P697" s="43"/>
      <c r="Q697" s="43"/>
      <c r="R697" s="43"/>
      <c r="S697" s="27"/>
      <c r="T697" s="15"/>
      <c r="U697" s="15"/>
    </row>
    <row r="698">
      <c r="F698" s="105"/>
      <c r="O698" s="43"/>
      <c r="P698" s="43"/>
      <c r="Q698" s="43"/>
      <c r="R698" s="43"/>
      <c r="S698" s="27"/>
      <c r="T698" s="15"/>
      <c r="U698" s="15"/>
    </row>
    <row r="699">
      <c r="F699" s="105"/>
      <c r="O699" s="43"/>
      <c r="P699" s="43"/>
      <c r="Q699" s="43"/>
      <c r="R699" s="43"/>
      <c r="S699" s="27"/>
      <c r="T699" s="15"/>
      <c r="U699" s="15"/>
    </row>
    <row r="700">
      <c r="F700" s="105"/>
      <c r="O700" s="43"/>
      <c r="P700" s="43"/>
      <c r="Q700" s="43"/>
      <c r="R700" s="43"/>
      <c r="S700" s="27"/>
      <c r="T700" s="15"/>
      <c r="U700" s="15"/>
    </row>
    <row r="701">
      <c r="F701" s="105"/>
      <c r="O701" s="43"/>
      <c r="P701" s="43"/>
      <c r="Q701" s="43"/>
      <c r="R701" s="43"/>
      <c r="S701" s="27"/>
      <c r="T701" s="15"/>
      <c r="U701" s="15"/>
    </row>
    <row r="702">
      <c r="F702" s="105"/>
      <c r="O702" s="43"/>
      <c r="P702" s="43"/>
      <c r="Q702" s="43"/>
      <c r="R702" s="43"/>
      <c r="S702" s="27"/>
      <c r="T702" s="15"/>
      <c r="U702" s="15"/>
    </row>
    <row r="703">
      <c r="F703" s="105"/>
      <c r="O703" s="43"/>
      <c r="P703" s="43"/>
      <c r="Q703" s="43"/>
      <c r="R703" s="43"/>
      <c r="S703" s="27"/>
      <c r="T703" s="15"/>
      <c r="U703" s="15"/>
    </row>
    <row r="704">
      <c r="F704" s="105"/>
      <c r="O704" s="43"/>
      <c r="P704" s="43"/>
      <c r="Q704" s="43"/>
      <c r="R704" s="43"/>
      <c r="S704" s="27"/>
      <c r="T704" s="15"/>
      <c r="U704" s="15"/>
    </row>
    <row r="705">
      <c r="F705" s="105"/>
      <c r="O705" s="43"/>
      <c r="P705" s="43"/>
      <c r="Q705" s="43"/>
      <c r="R705" s="43"/>
      <c r="S705" s="27"/>
      <c r="T705" s="15"/>
      <c r="U705" s="15"/>
    </row>
    <row r="706">
      <c r="F706" s="105"/>
      <c r="O706" s="43"/>
      <c r="P706" s="43"/>
      <c r="Q706" s="43"/>
      <c r="R706" s="43"/>
      <c r="S706" s="27"/>
      <c r="T706" s="15"/>
      <c r="U706" s="15"/>
    </row>
    <row r="707">
      <c r="F707" s="105"/>
      <c r="O707" s="43"/>
      <c r="P707" s="43"/>
      <c r="Q707" s="43"/>
      <c r="R707" s="43"/>
      <c r="S707" s="27"/>
      <c r="T707" s="15"/>
      <c r="U707" s="15"/>
    </row>
    <row r="708">
      <c r="F708" s="105"/>
      <c r="O708" s="43"/>
      <c r="P708" s="43"/>
      <c r="Q708" s="43"/>
      <c r="R708" s="43"/>
      <c r="S708" s="27"/>
      <c r="T708" s="15"/>
      <c r="U708" s="15"/>
    </row>
    <row r="709">
      <c r="F709" s="105"/>
      <c r="O709" s="43"/>
      <c r="P709" s="43"/>
      <c r="Q709" s="43"/>
      <c r="R709" s="43"/>
      <c r="S709" s="27"/>
      <c r="T709" s="15"/>
      <c r="U709" s="15"/>
    </row>
    <row r="710">
      <c r="F710" s="105"/>
      <c r="O710" s="43"/>
      <c r="P710" s="43"/>
      <c r="Q710" s="43"/>
      <c r="R710" s="43"/>
      <c r="S710" s="27"/>
      <c r="T710" s="15"/>
      <c r="U710" s="15"/>
    </row>
    <row r="711">
      <c r="F711" s="105"/>
      <c r="O711" s="43"/>
      <c r="P711" s="43"/>
      <c r="Q711" s="43"/>
      <c r="R711" s="43"/>
      <c r="S711" s="27"/>
      <c r="T711" s="15"/>
      <c r="U711" s="15"/>
    </row>
    <row r="712">
      <c r="F712" s="105"/>
      <c r="O712" s="43"/>
      <c r="P712" s="43"/>
      <c r="Q712" s="43"/>
      <c r="R712" s="43"/>
      <c r="S712" s="27"/>
      <c r="T712" s="15"/>
      <c r="U712" s="15"/>
    </row>
    <row r="713">
      <c r="F713" s="105"/>
      <c r="O713" s="43"/>
      <c r="P713" s="43"/>
      <c r="Q713" s="43"/>
      <c r="R713" s="43"/>
      <c r="S713" s="27"/>
      <c r="T713" s="15"/>
      <c r="U713" s="15"/>
    </row>
    <row r="714">
      <c r="F714" s="105"/>
      <c r="O714" s="43"/>
      <c r="P714" s="43"/>
      <c r="Q714" s="43"/>
      <c r="R714" s="43"/>
      <c r="S714" s="27"/>
      <c r="T714" s="15"/>
      <c r="U714" s="15"/>
    </row>
    <row r="715">
      <c r="F715" s="105"/>
      <c r="O715" s="43"/>
      <c r="P715" s="43"/>
      <c r="Q715" s="43"/>
      <c r="R715" s="43"/>
      <c r="S715" s="27"/>
      <c r="T715" s="15"/>
      <c r="U715" s="15"/>
    </row>
    <row r="716">
      <c r="F716" s="105"/>
      <c r="O716" s="43"/>
      <c r="P716" s="43"/>
      <c r="Q716" s="43"/>
      <c r="R716" s="43"/>
      <c r="S716" s="27"/>
      <c r="T716" s="15"/>
      <c r="U716" s="15"/>
    </row>
    <row r="717">
      <c r="F717" s="105"/>
      <c r="O717" s="43"/>
      <c r="P717" s="43"/>
      <c r="Q717" s="43"/>
      <c r="R717" s="43"/>
      <c r="S717" s="27"/>
      <c r="T717" s="15"/>
      <c r="U717" s="15"/>
    </row>
    <row r="718">
      <c r="F718" s="105"/>
      <c r="O718" s="43"/>
      <c r="P718" s="43"/>
      <c r="Q718" s="43"/>
      <c r="R718" s="43"/>
      <c r="S718" s="27"/>
      <c r="T718" s="15"/>
      <c r="U718" s="15"/>
    </row>
    <row r="719">
      <c r="F719" s="105"/>
      <c r="O719" s="43"/>
      <c r="P719" s="43"/>
      <c r="Q719" s="43"/>
      <c r="R719" s="43"/>
      <c r="S719" s="27"/>
      <c r="T719" s="15"/>
      <c r="U719" s="15"/>
    </row>
    <row r="720">
      <c r="F720" s="105"/>
      <c r="O720" s="43"/>
      <c r="P720" s="43"/>
      <c r="Q720" s="43"/>
      <c r="R720" s="43"/>
      <c r="S720" s="27"/>
      <c r="T720" s="15"/>
      <c r="U720" s="15"/>
    </row>
    <row r="721">
      <c r="F721" s="105"/>
      <c r="O721" s="43"/>
      <c r="P721" s="43"/>
      <c r="Q721" s="43"/>
      <c r="R721" s="43"/>
      <c r="S721" s="27"/>
      <c r="T721" s="15"/>
      <c r="U721" s="15"/>
    </row>
    <row r="722">
      <c r="F722" s="105"/>
      <c r="O722" s="43"/>
      <c r="P722" s="43"/>
      <c r="Q722" s="43"/>
      <c r="R722" s="43"/>
      <c r="S722" s="27"/>
      <c r="T722" s="15"/>
      <c r="U722" s="15"/>
    </row>
    <row r="723">
      <c r="F723" s="105"/>
      <c r="O723" s="43"/>
      <c r="P723" s="43"/>
      <c r="Q723" s="43"/>
      <c r="R723" s="43"/>
      <c r="S723" s="27"/>
      <c r="T723" s="15"/>
      <c r="U723" s="15"/>
    </row>
    <row r="724">
      <c r="F724" s="105"/>
      <c r="O724" s="43"/>
      <c r="P724" s="43"/>
      <c r="Q724" s="43"/>
      <c r="R724" s="43"/>
      <c r="S724" s="27"/>
      <c r="T724" s="15"/>
      <c r="U724" s="15"/>
    </row>
    <row r="725">
      <c r="F725" s="105"/>
      <c r="O725" s="43"/>
      <c r="P725" s="43"/>
      <c r="Q725" s="43"/>
      <c r="R725" s="43"/>
      <c r="S725" s="27"/>
      <c r="T725" s="15"/>
      <c r="U725" s="15"/>
    </row>
    <row r="726">
      <c r="F726" s="105"/>
      <c r="O726" s="43"/>
      <c r="P726" s="43"/>
      <c r="Q726" s="43"/>
      <c r="R726" s="43"/>
      <c r="S726" s="27"/>
      <c r="T726" s="15"/>
      <c r="U726" s="15"/>
    </row>
    <row r="727">
      <c r="F727" s="105"/>
      <c r="O727" s="43"/>
      <c r="P727" s="43"/>
      <c r="Q727" s="43"/>
      <c r="R727" s="43"/>
      <c r="S727" s="27"/>
      <c r="T727" s="15"/>
      <c r="U727" s="15"/>
    </row>
    <row r="728">
      <c r="F728" s="105"/>
      <c r="O728" s="43"/>
      <c r="P728" s="43"/>
      <c r="Q728" s="43"/>
      <c r="R728" s="43"/>
      <c r="S728" s="27"/>
      <c r="T728" s="15"/>
      <c r="U728" s="15"/>
    </row>
    <row r="729">
      <c r="F729" s="105"/>
      <c r="O729" s="43"/>
      <c r="P729" s="43"/>
      <c r="Q729" s="43"/>
      <c r="R729" s="43"/>
      <c r="S729" s="27"/>
      <c r="T729" s="15"/>
      <c r="U729" s="15"/>
    </row>
    <row r="730">
      <c r="F730" s="105"/>
      <c r="O730" s="43"/>
      <c r="P730" s="43"/>
      <c r="Q730" s="43"/>
      <c r="R730" s="43"/>
      <c r="S730" s="27"/>
      <c r="T730" s="15"/>
      <c r="U730" s="15"/>
    </row>
    <row r="731">
      <c r="F731" s="105"/>
      <c r="O731" s="43"/>
      <c r="P731" s="43"/>
      <c r="Q731" s="43"/>
      <c r="R731" s="43"/>
      <c r="S731" s="27"/>
      <c r="T731" s="15"/>
      <c r="U731" s="15"/>
    </row>
    <row r="732">
      <c r="F732" s="105"/>
      <c r="O732" s="43"/>
      <c r="P732" s="43"/>
      <c r="Q732" s="43"/>
      <c r="R732" s="43"/>
      <c r="S732" s="27"/>
      <c r="T732" s="15"/>
      <c r="U732" s="15"/>
    </row>
    <row r="733">
      <c r="F733" s="105"/>
      <c r="O733" s="43"/>
      <c r="P733" s="43"/>
      <c r="Q733" s="43"/>
      <c r="R733" s="43"/>
      <c r="S733" s="27"/>
      <c r="T733" s="15"/>
      <c r="U733" s="15"/>
    </row>
    <row r="734">
      <c r="F734" s="105"/>
      <c r="O734" s="43"/>
      <c r="P734" s="43"/>
      <c r="Q734" s="43"/>
      <c r="R734" s="43"/>
      <c r="S734" s="27"/>
      <c r="T734" s="15"/>
      <c r="U734" s="15"/>
    </row>
    <row r="735">
      <c r="F735" s="105"/>
      <c r="O735" s="43"/>
      <c r="P735" s="43"/>
      <c r="Q735" s="43"/>
      <c r="R735" s="43"/>
      <c r="S735" s="27"/>
      <c r="T735" s="15"/>
      <c r="U735" s="15"/>
    </row>
    <row r="736">
      <c r="F736" s="105"/>
      <c r="O736" s="43"/>
      <c r="P736" s="43"/>
      <c r="Q736" s="43"/>
      <c r="R736" s="43"/>
      <c r="S736" s="27"/>
      <c r="T736" s="15"/>
      <c r="U736" s="15"/>
    </row>
    <row r="737">
      <c r="F737" s="105"/>
      <c r="O737" s="43"/>
      <c r="P737" s="43"/>
      <c r="Q737" s="43"/>
      <c r="R737" s="43"/>
      <c r="S737" s="27"/>
      <c r="T737" s="15"/>
      <c r="U737" s="15"/>
    </row>
    <row r="738">
      <c r="F738" s="105"/>
      <c r="O738" s="43"/>
      <c r="P738" s="43"/>
      <c r="Q738" s="43"/>
      <c r="R738" s="43"/>
      <c r="S738" s="27"/>
      <c r="T738" s="15"/>
      <c r="U738" s="15"/>
    </row>
    <row r="739">
      <c r="F739" s="105"/>
      <c r="O739" s="43"/>
      <c r="P739" s="43"/>
      <c r="Q739" s="43"/>
      <c r="R739" s="43"/>
      <c r="S739" s="27"/>
      <c r="T739" s="15"/>
      <c r="U739" s="15"/>
    </row>
    <row r="740">
      <c r="F740" s="105"/>
      <c r="O740" s="43"/>
      <c r="P740" s="43"/>
      <c r="Q740" s="43"/>
      <c r="R740" s="43"/>
      <c r="S740" s="27"/>
      <c r="T740" s="15"/>
      <c r="U740" s="15"/>
    </row>
    <row r="741">
      <c r="F741" s="105"/>
      <c r="O741" s="43"/>
      <c r="P741" s="43"/>
      <c r="Q741" s="43"/>
      <c r="R741" s="43"/>
      <c r="S741" s="27"/>
      <c r="T741" s="15"/>
      <c r="U741" s="15"/>
    </row>
    <row r="742">
      <c r="F742" s="105"/>
      <c r="O742" s="43"/>
      <c r="P742" s="43"/>
      <c r="Q742" s="43"/>
      <c r="R742" s="43"/>
      <c r="S742" s="27"/>
      <c r="T742" s="15"/>
      <c r="U742" s="15"/>
    </row>
    <row r="743">
      <c r="F743" s="105"/>
      <c r="O743" s="43"/>
      <c r="P743" s="43"/>
      <c r="Q743" s="43"/>
      <c r="R743" s="43"/>
      <c r="S743" s="27"/>
      <c r="T743" s="15"/>
      <c r="U743" s="15"/>
    </row>
    <row r="744">
      <c r="F744" s="105"/>
      <c r="O744" s="43"/>
      <c r="P744" s="43"/>
      <c r="Q744" s="43"/>
      <c r="R744" s="43"/>
      <c r="S744" s="27"/>
      <c r="T744" s="15"/>
      <c r="U744" s="15"/>
    </row>
    <row r="745">
      <c r="F745" s="105"/>
      <c r="O745" s="43"/>
      <c r="P745" s="43"/>
      <c r="Q745" s="43"/>
      <c r="R745" s="43"/>
      <c r="S745" s="27"/>
      <c r="T745" s="15"/>
      <c r="U745" s="15"/>
    </row>
    <row r="746">
      <c r="F746" s="105"/>
      <c r="O746" s="43"/>
      <c r="P746" s="43"/>
      <c r="Q746" s="43"/>
      <c r="R746" s="43"/>
      <c r="S746" s="27"/>
      <c r="T746" s="15"/>
      <c r="U746" s="15"/>
    </row>
    <row r="747">
      <c r="F747" s="105"/>
      <c r="O747" s="43"/>
      <c r="P747" s="43"/>
      <c r="Q747" s="43"/>
      <c r="R747" s="43"/>
      <c r="S747" s="27"/>
      <c r="T747" s="15"/>
      <c r="U747" s="15"/>
    </row>
    <row r="748">
      <c r="F748" s="105"/>
      <c r="O748" s="43"/>
      <c r="P748" s="43"/>
      <c r="Q748" s="43"/>
      <c r="R748" s="43"/>
      <c r="S748" s="27"/>
      <c r="T748" s="15"/>
      <c r="U748" s="15"/>
    </row>
    <row r="749">
      <c r="F749" s="105"/>
      <c r="O749" s="43"/>
      <c r="P749" s="43"/>
      <c r="Q749" s="43"/>
      <c r="R749" s="43"/>
      <c r="S749" s="27"/>
      <c r="T749" s="15"/>
      <c r="U749" s="15"/>
    </row>
    <row r="750">
      <c r="F750" s="105"/>
      <c r="O750" s="43"/>
      <c r="P750" s="43"/>
      <c r="Q750" s="43"/>
      <c r="R750" s="43"/>
      <c r="S750" s="27"/>
      <c r="T750" s="15"/>
      <c r="U750" s="15"/>
    </row>
    <row r="751">
      <c r="F751" s="105"/>
      <c r="O751" s="43"/>
      <c r="P751" s="43"/>
      <c r="Q751" s="43"/>
      <c r="R751" s="43"/>
      <c r="S751" s="27"/>
      <c r="T751" s="15"/>
      <c r="U751" s="15"/>
    </row>
    <row r="752">
      <c r="F752" s="105"/>
      <c r="O752" s="43"/>
      <c r="P752" s="43"/>
      <c r="Q752" s="43"/>
      <c r="R752" s="43"/>
      <c r="S752" s="27"/>
      <c r="T752" s="15"/>
      <c r="U752" s="15"/>
    </row>
    <row r="753">
      <c r="F753" s="105"/>
      <c r="O753" s="43"/>
      <c r="P753" s="43"/>
      <c r="Q753" s="43"/>
      <c r="R753" s="43"/>
      <c r="S753" s="27"/>
      <c r="T753" s="15"/>
      <c r="U753" s="15"/>
    </row>
    <row r="754">
      <c r="F754" s="105"/>
      <c r="O754" s="43"/>
      <c r="P754" s="43"/>
      <c r="Q754" s="43"/>
      <c r="R754" s="43"/>
      <c r="S754" s="27"/>
      <c r="T754" s="15"/>
      <c r="U754" s="15"/>
    </row>
    <row r="755">
      <c r="F755" s="105"/>
      <c r="O755" s="43"/>
      <c r="P755" s="43"/>
      <c r="Q755" s="43"/>
      <c r="R755" s="43"/>
      <c r="S755" s="27"/>
      <c r="T755" s="15"/>
      <c r="U755" s="15"/>
    </row>
    <row r="756">
      <c r="F756" s="105"/>
      <c r="O756" s="43"/>
      <c r="P756" s="43"/>
      <c r="Q756" s="43"/>
      <c r="R756" s="43"/>
      <c r="S756" s="27"/>
      <c r="T756" s="15"/>
      <c r="U756" s="15"/>
    </row>
    <row r="757">
      <c r="F757" s="105"/>
      <c r="O757" s="43"/>
      <c r="P757" s="43"/>
      <c r="Q757" s="43"/>
      <c r="R757" s="43"/>
      <c r="S757" s="27"/>
      <c r="T757" s="15"/>
      <c r="U757" s="15"/>
    </row>
    <row r="758">
      <c r="F758" s="105"/>
      <c r="O758" s="43"/>
      <c r="P758" s="43"/>
      <c r="Q758" s="43"/>
      <c r="R758" s="43"/>
      <c r="S758" s="27"/>
      <c r="T758" s="15"/>
      <c r="U758" s="15"/>
    </row>
    <row r="759">
      <c r="F759" s="105"/>
      <c r="O759" s="43"/>
      <c r="P759" s="43"/>
      <c r="Q759" s="43"/>
      <c r="R759" s="43"/>
      <c r="S759" s="27"/>
      <c r="T759" s="15"/>
      <c r="U759" s="15"/>
    </row>
    <row r="760">
      <c r="F760" s="105"/>
      <c r="O760" s="43"/>
      <c r="P760" s="43"/>
      <c r="Q760" s="43"/>
      <c r="R760" s="43"/>
      <c r="S760" s="27"/>
      <c r="T760" s="15"/>
      <c r="U760" s="15"/>
    </row>
    <row r="761">
      <c r="F761" s="105"/>
      <c r="O761" s="43"/>
      <c r="P761" s="43"/>
      <c r="Q761" s="43"/>
      <c r="R761" s="43"/>
      <c r="S761" s="27"/>
      <c r="T761" s="15"/>
      <c r="U761" s="15"/>
    </row>
    <row r="762">
      <c r="F762" s="105"/>
      <c r="O762" s="43"/>
      <c r="P762" s="43"/>
      <c r="Q762" s="43"/>
      <c r="R762" s="43"/>
      <c r="S762" s="27"/>
      <c r="T762" s="15"/>
      <c r="U762" s="15"/>
    </row>
    <row r="763">
      <c r="F763" s="105"/>
      <c r="O763" s="43"/>
      <c r="P763" s="43"/>
      <c r="Q763" s="43"/>
      <c r="R763" s="43"/>
      <c r="S763" s="27"/>
      <c r="T763" s="15"/>
      <c r="U763" s="15"/>
    </row>
    <row r="764">
      <c r="F764" s="105"/>
      <c r="O764" s="43"/>
      <c r="P764" s="43"/>
      <c r="Q764" s="43"/>
      <c r="R764" s="43"/>
      <c r="S764" s="27"/>
      <c r="T764" s="15"/>
      <c r="U764" s="15"/>
    </row>
    <row r="765">
      <c r="F765" s="105"/>
      <c r="O765" s="43"/>
      <c r="P765" s="43"/>
      <c r="Q765" s="43"/>
      <c r="R765" s="43"/>
      <c r="S765" s="27"/>
      <c r="T765" s="15"/>
      <c r="U765" s="15"/>
    </row>
    <row r="766">
      <c r="F766" s="105"/>
      <c r="O766" s="43"/>
      <c r="P766" s="43"/>
      <c r="Q766" s="43"/>
      <c r="R766" s="43"/>
      <c r="S766" s="27"/>
      <c r="T766" s="15"/>
      <c r="U766" s="15"/>
    </row>
    <row r="767">
      <c r="F767" s="105"/>
      <c r="O767" s="43"/>
      <c r="P767" s="43"/>
      <c r="Q767" s="43"/>
      <c r="R767" s="43"/>
      <c r="S767" s="27"/>
      <c r="T767" s="15"/>
      <c r="U767" s="15"/>
    </row>
    <row r="768">
      <c r="F768" s="105"/>
      <c r="O768" s="43"/>
      <c r="P768" s="43"/>
      <c r="Q768" s="43"/>
      <c r="R768" s="43"/>
      <c r="S768" s="27"/>
      <c r="T768" s="15"/>
      <c r="U768" s="15"/>
    </row>
    <row r="769">
      <c r="F769" s="105"/>
      <c r="O769" s="43"/>
      <c r="P769" s="43"/>
      <c r="Q769" s="43"/>
      <c r="R769" s="43"/>
      <c r="S769" s="27"/>
      <c r="T769" s="15"/>
      <c r="U769" s="15"/>
    </row>
    <row r="770">
      <c r="F770" s="105"/>
      <c r="O770" s="43"/>
      <c r="P770" s="43"/>
      <c r="Q770" s="43"/>
      <c r="R770" s="43"/>
      <c r="S770" s="27"/>
      <c r="T770" s="15"/>
      <c r="U770" s="15"/>
    </row>
    <row r="771">
      <c r="F771" s="105"/>
      <c r="O771" s="43"/>
      <c r="P771" s="43"/>
      <c r="Q771" s="43"/>
      <c r="R771" s="43"/>
      <c r="S771" s="27"/>
      <c r="T771" s="15"/>
      <c r="U771" s="15"/>
    </row>
    <row r="772">
      <c r="F772" s="105"/>
      <c r="O772" s="43"/>
      <c r="P772" s="43"/>
      <c r="Q772" s="43"/>
      <c r="R772" s="43"/>
      <c r="S772" s="27"/>
      <c r="T772" s="15"/>
      <c r="U772" s="15"/>
    </row>
    <row r="773">
      <c r="F773" s="105"/>
      <c r="O773" s="43"/>
      <c r="P773" s="43"/>
      <c r="Q773" s="43"/>
      <c r="R773" s="43"/>
      <c r="S773" s="27"/>
      <c r="T773" s="15"/>
      <c r="U773" s="15"/>
    </row>
    <row r="774">
      <c r="F774" s="105"/>
      <c r="O774" s="43"/>
      <c r="P774" s="43"/>
      <c r="Q774" s="43"/>
      <c r="R774" s="43"/>
      <c r="S774" s="27"/>
      <c r="T774" s="15"/>
      <c r="U774" s="15"/>
    </row>
    <row r="775">
      <c r="F775" s="105"/>
      <c r="O775" s="43"/>
      <c r="P775" s="43"/>
      <c r="Q775" s="43"/>
      <c r="R775" s="43"/>
      <c r="S775" s="27"/>
      <c r="T775" s="15"/>
      <c r="U775" s="15"/>
    </row>
    <row r="776">
      <c r="F776" s="105"/>
      <c r="O776" s="43"/>
      <c r="P776" s="43"/>
      <c r="Q776" s="43"/>
      <c r="R776" s="43"/>
      <c r="S776" s="27"/>
      <c r="T776" s="15"/>
      <c r="U776" s="15"/>
    </row>
    <row r="777">
      <c r="F777" s="105"/>
      <c r="O777" s="43"/>
      <c r="P777" s="43"/>
      <c r="Q777" s="43"/>
      <c r="R777" s="43"/>
      <c r="S777" s="27"/>
      <c r="T777" s="15"/>
      <c r="U777" s="15"/>
    </row>
    <row r="778">
      <c r="F778" s="105"/>
      <c r="O778" s="43"/>
      <c r="P778" s="43"/>
      <c r="Q778" s="43"/>
      <c r="R778" s="43"/>
      <c r="S778" s="27"/>
      <c r="T778" s="15"/>
      <c r="U778" s="15"/>
    </row>
    <row r="779">
      <c r="F779" s="105"/>
      <c r="O779" s="43"/>
      <c r="P779" s="43"/>
      <c r="Q779" s="43"/>
      <c r="R779" s="43"/>
      <c r="S779" s="27"/>
      <c r="T779" s="15"/>
      <c r="U779" s="15"/>
    </row>
    <row r="780">
      <c r="F780" s="105"/>
      <c r="O780" s="43"/>
      <c r="P780" s="43"/>
      <c r="Q780" s="43"/>
      <c r="R780" s="43"/>
      <c r="S780" s="27"/>
      <c r="T780" s="15"/>
      <c r="U780" s="15"/>
    </row>
    <row r="781">
      <c r="F781" s="105"/>
      <c r="O781" s="43"/>
      <c r="P781" s="43"/>
      <c r="Q781" s="43"/>
      <c r="R781" s="43"/>
      <c r="S781" s="27"/>
      <c r="T781" s="15"/>
      <c r="U781" s="15"/>
    </row>
    <row r="782">
      <c r="F782" s="105"/>
      <c r="O782" s="43"/>
      <c r="P782" s="43"/>
      <c r="Q782" s="43"/>
      <c r="R782" s="43"/>
      <c r="S782" s="27"/>
      <c r="T782" s="15"/>
      <c r="U782" s="15"/>
    </row>
    <row r="783">
      <c r="F783" s="105"/>
      <c r="O783" s="43"/>
      <c r="P783" s="43"/>
      <c r="Q783" s="43"/>
      <c r="R783" s="43"/>
      <c r="S783" s="27"/>
      <c r="T783" s="15"/>
      <c r="U783" s="15"/>
    </row>
    <row r="784">
      <c r="F784" s="105"/>
      <c r="O784" s="43"/>
      <c r="P784" s="43"/>
      <c r="Q784" s="43"/>
      <c r="R784" s="43"/>
      <c r="S784" s="27"/>
      <c r="T784" s="15"/>
      <c r="U784" s="15"/>
    </row>
    <row r="785">
      <c r="F785" s="105"/>
      <c r="O785" s="43"/>
      <c r="P785" s="43"/>
      <c r="Q785" s="43"/>
      <c r="R785" s="43"/>
      <c r="S785" s="27"/>
      <c r="T785" s="15"/>
      <c r="U785" s="15"/>
    </row>
    <row r="786">
      <c r="F786" s="105"/>
      <c r="O786" s="43"/>
      <c r="P786" s="43"/>
      <c r="Q786" s="43"/>
      <c r="R786" s="43"/>
      <c r="S786" s="27"/>
      <c r="T786" s="15"/>
      <c r="U786" s="15"/>
    </row>
    <row r="787">
      <c r="F787" s="105"/>
      <c r="O787" s="43"/>
      <c r="P787" s="43"/>
      <c r="Q787" s="43"/>
      <c r="R787" s="43"/>
      <c r="S787" s="27"/>
      <c r="T787" s="15"/>
      <c r="U787" s="15"/>
    </row>
    <row r="788">
      <c r="F788" s="105"/>
      <c r="O788" s="43"/>
      <c r="P788" s="43"/>
      <c r="Q788" s="43"/>
      <c r="R788" s="43"/>
      <c r="S788" s="27"/>
      <c r="T788" s="15"/>
      <c r="U788" s="15"/>
    </row>
    <row r="789">
      <c r="F789" s="105"/>
      <c r="O789" s="43"/>
      <c r="P789" s="43"/>
      <c r="Q789" s="43"/>
      <c r="R789" s="43"/>
      <c r="S789" s="27"/>
      <c r="T789" s="15"/>
      <c r="U789" s="15"/>
    </row>
    <row r="790">
      <c r="F790" s="105"/>
      <c r="O790" s="43"/>
      <c r="P790" s="43"/>
      <c r="Q790" s="43"/>
      <c r="R790" s="43"/>
      <c r="S790" s="27"/>
      <c r="T790" s="15"/>
      <c r="U790" s="15"/>
    </row>
    <row r="791">
      <c r="F791" s="105"/>
      <c r="O791" s="43"/>
      <c r="P791" s="43"/>
      <c r="Q791" s="43"/>
      <c r="R791" s="43"/>
      <c r="S791" s="27"/>
      <c r="T791" s="15"/>
      <c r="U791" s="15"/>
    </row>
    <row r="792">
      <c r="F792" s="105"/>
      <c r="O792" s="43"/>
      <c r="P792" s="43"/>
      <c r="Q792" s="43"/>
      <c r="R792" s="43"/>
      <c r="S792" s="27"/>
      <c r="T792" s="15"/>
      <c r="U792" s="15"/>
    </row>
    <row r="793">
      <c r="F793" s="105"/>
      <c r="O793" s="43"/>
      <c r="P793" s="43"/>
      <c r="Q793" s="43"/>
      <c r="R793" s="43"/>
      <c r="S793" s="27"/>
      <c r="T793" s="15"/>
      <c r="U793" s="15"/>
    </row>
    <row r="794">
      <c r="F794" s="105"/>
      <c r="O794" s="43"/>
      <c r="P794" s="43"/>
      <c r="Q794" s="43"/>
      <c r="R794" s="43"/>
      <c r="S794" s="27"/>
      <c r="T794" s="15"/>
      <c r="U794" s="15"/>
    </row>
    <row r="795">
      <c r="F795" s="105"/>
      <c r="O795" s="43"/>
      <c r="P795" s="43"/>
      <c r="Q795" s="43"/>
      <c r="R795" s="43"/>
      <c r="S795" s="27"/>
      <c r="T795" s="15"/>
      <c r="U795" s="15"/>
    </row>
    <row r="796">
      <c r="F796" s="105"/>
      <c r="O796" s="43"/>
      <c r="P796" s="43"/>
      <c r="Q796" s="43"/>
      <c r="R796" s="43"/>
      <c r="S796" s="27"/>
      <c r="T796" s="15"/>
      <c r="U796" s="15"/>
    </row>
    <row r="797">
      <c r="F797" s="105"/>
      <c r="O797" s="43"/>
      <c r="P797" s="43"/>
      <c r="Q797" s="43"/>
      <c r="R797" s="43"/>
      <c r="S797" s="27"/>
      <c r="T797" s="15"/>
      <c r="U797" s="15"/>
    </row>
    <row r="798">
      <c r="F798" s="105"/>
      <c r="O798" s="43"/>
      <c r="P798" s="43"/>
      <c r="Q798" s="43"/>
      <c r="R798" s="43"/>
      <c r="S798" s="27"/>
      <c r="T798" s="15"/>
      <c r="U798" s="15"/>
    </row>
    <row r="799">
      <c r="F799" s="105"/>
      <c r="O799" s="43"/>
      <c r="P799" s="43"/>
      <c r="Q799" s="43"/>
      <c r="R799" s="43"/>
      <c r="S799" s="27"/>
      <c r="T799" s="15"/>
      <c r="U799" s="15"/>
    </row>
    <row r="800">
      <c r="F800" s="105"/>
      <c r="O800" s="43"/>
      <c r="P800" s="43"/>
      <c r="Q800" s="43"/>
      <c r="R800" s="43"/>
      <c r="S800" s="27"/>
      <c r="T800" s="15"/>
      <c r="U800" s="15"/>
    </row>
    <row r="801">
      <c r="F801" s="105"/>
      <c r="O801" s="43"/>
      <c r="P801" s="43"/>
      <c r="Q801" s="43"/>
      <c r="R801" s="43"/>
      <c r="S801" s="27"/>
      <c r="T801" s="15"/>
      <c r="U801" s="15"/>
    </row>
    <row r="802">
      <c r="F802" s="105"/>
      <c r="O802" s="43"/>
      <c r="P802" s="43"/>
      <c r="Q802" s="43"/>
      <c r="R802" s="43"/>
      <c r="S802" s="27"/>
      <c r="T802" s="15"/>
      <c r="U802" s="15"/>
    </row>
    <row r="803">
      <c r="F803" s="105"/>
      <c r="O803" s="43"/>
      <c r="P803" s="43"/>
      <c r="Q803" s="43"/>
      <c r="R803" s="43"/>
      <c r="S803" s="27"/>
      <c r="T803" s="15"/>
      <c r="U803" s="15"/>
    </row>
    <row r="804">
      <c r="F804" s="105"/>
      <c r="O804" s="43"/>
      <c r="P804" s="43"/>
      <c r="Q804" s="43"/>
      <c r="R804" s="43"/>
      <c r="S804" s="27"/>
      <c r="T804" s="15"/>
      <c r="U804" s="15"/>
    </row>
    <row r="805">
      <c r="F805" s="105"/>
      <c r="O805" s="43"/>
      <c r="P805" s="43"/>
      <c r="Q805" s="43"/>
      <c r="R805" s="43"/>
      <c r="S805" s="27"/>
      <c r="T805" s="15"/>
      <c r="U805" s="15"/>
    </row>
    <row r="806">
      <c r="F806" s="105"/>
      <c r="O806" s="43"/>
      <c r="P806" s="43"/>
      <c r="Q806" s="43"/>
      <c r="R806" s="43"/>
      <c r="S806" s="27"/>
      <c r="T806" s="15"/>
      <c r="U806" s="15"/>
    </row>
    <row r="807">
      <c r="F807" s="105"/>
      <c r="O807" s="43"/>
      <c r="P807" s="43"/>
      <c r="Q807" s="43"/>
      <c r="R807" s="43"/>
      <c r="S807" s="27"/>
      <c r="T807" s="15"/>
      <c r="U807" s="15"/>
    </row>
    <row r="808">
      <c r="F808" s="105"/>
      <c r="O808" s="43"/>
      <c r="P808" s="43"/>
      <c r="Q808" s="43"/>
      <c r="R808" s="43"/>
      <c r="S808" s="27"/>
      <c r="T808" s="15"/>
      <c r="U808" s="15"/>
    </row>
    <row r="809">
      <c r="F809" s="105"/>
      <c r="O809" s="43"/>
      <c r="P809" s="43"/>
      <c r="Q809" s="43"/>
      <c r="R809" s="43"/>
      <c r="S809" s="27"/>
      <c r="T809" s="15"/>
      <c r="U809" s="15"/>
    </row>
    <row r="810">
      <c r="F810" s="105"/>
      <c r="O810" s="43"/>
      <c r="P810" s="43"/>
      <c r="Q810" s="43"/>
      <c r="R810" s="43"/>
      <c r="S810" s="27"/>
      <c r="T810" s="15"/>
      <c r="U810" s="15"/>
    </row>
    <row r="811">
      <c r="F811" s="105"/>
      <c r="O811" s="43"/>
      <c r="P811" s="43"/>
      <c r="Q811" s="43"/>
      <c r="R811" s="43"/>
      <c r="S811" s="27"/>
      <c r="T811" s="15"/>
      <c r="U811" s="15"/>
    </row>
    <row r="812">
      <c r="F812" s="105"/>
      <c r="O812" s="43"/>
      <c r="P812" s="43"/>
      <c r="Q812" s="43"/>
      <c r="R812" s="43"/>
      <c r="S812" s="27"/>
      <c r="T812" s="15"/>
      <c r="U812" s="15"/>
    </row>
    <row r="813">
      <c r="F813" s="105"/>
      <c r="O813" s="43"/>
      <c r="P813" s="43"/>
      <c r="Q813" s="43"/>
      <c r="R813" s="43"/>
      <c r="S813" s="27"/>
      <c r="T813" s="15"/>
      <c r="U813" s="15"/>
    </row>
    <row r="814">
      <c r="F814" s="105"/>
      <c r="O814" s="43"/>
      <c r="P814" s="43"/>
      <c r="Q814" s="43"/>
      <c r="R814" s="43"/>
      <c r="S814" s="27"/>
      <c r="T814" s="15"/>
      <c r="U814" s="15"/>
    </row>
    <row r="815">
      <c r="F815" s="105"/>
      <c r="O815" s="43"/>
      <c r="P815" s="43"/>
      <c r="Q815" s="43"/>
      <c r="R815" s="43"/>
      <c r="S815" s="27"/>
      <c r="T815" s="15"/>
      <c r="U815" s="15"/>
    </row>
    <row r="816">
      <c r="F816" s="105"/>
      <c r="O816" s="43"/>
      <c r="P816" s="43"/>
      <c r="Q816" s="43"/>
      <c r="R816" s="43"/>
      <c r="S816" s="27"/>
      <c r="T816" s="15"/>
      <c r="U816" s="15"/>
    </row>
    <row r="817">
      <c r="F817" s="105"/>
      <c r="O817" s="43"/>
      <c r="P817" s="43"/>
      <c r="Q817" s="43"/>
      <c r="R817" s="43"/>
      <c r="S817" s="27"/>
      <c r="T817" s="15"/>
      <c r="U817" s="15"/>
    </row>
    <row r="818">
      <c r="F818" s="105"/>
      <c r="O818" s="43"/>
      <c r="P818" s="43"/>
      <c r="Q818" s="43"/>
      <c r="R818" s="43"/>
      <c r="S818" s="27"/>
      <c r="T818" s="15"/>
      <c r="U818" s="15"/>
    </row>
    <row r="819">
      <c r="F819" s="105"/>
      <c r="O819" s="43"/>
      <c r="P819" s="43"/>
      <c r="Q819" s="43"/>
      <c r="R819" s="43"/>
      <c r="S819" s="27"/>
      <c r="T819" s="15"/>
      <c r="U819" s="15"/>
    </row>
    <row r="820">
      <c r="F820" s="105"/>
      <c r="O820" s="43"/>
      <c r="P820" s="43"/>
      <c r="Q820" s="43"/>
      <c r="R820" s="43"/>
      <c r="S820" s="27"/>
      <c r="T820" s="15"/>
      <c r="U820" s="15"/>
    </row>
    <row r="821">
      <c r="F821" s="105"/>
      <c r="O821" s="43"/>
      <c r="P821" s="43"/>
      <c r="Q821" s="43"/>
      <c r="R821" s="43"/>
      <c r="S821" s="27"/>
      <c r="T821" s="15"/>
      <c r="U821" s="15"/>
    </row>
    <row r="822">
      <c r="F822" s="105"/>
      <c r="O822" s="43"/>
      <c r="P822" s="43"/>
      <c r="Q822" s="43"/>
      <c r="R822" s="43"/>
      <c r="S822" s="27"/>
      <c r="T822" s="15"/>
      <c r="U822" s="15"/>
    </row>
    <row r="823">
      <c r="F823" s="105"/>
      <c r="O823" s="43"/>
      <c r="P823" s="43"/>
      <c r="Q823" s="43"/>
      <c r="R823" s="43"/>
      <c r="S823" s="27"/>
      <c r="T823" s="15"/>
      <c r="U823" s="15"/>
    </row>
    <row r="824">
      <c r="F824" s="105"/>
      <c r="O824" s="43"/>
      <c r="P824" s="43"/>
      <c r="Q824" s="43"/>
      <c r="R824" s="43"/>
      <c r="S824" s="27"/>
      <c r="T824" s="15"/>
      <c r="U824" s="15"/>
    </row>
    <row r="825">
      <c r="F825" s="105"/>
      <c r="O825" s="43"/>
      <c r="P825" s="43"/>
      <c r="Q825" s="43"/>
      <c r="R825" s="43"/>
      <c r="S825" s="27"/>
      <c r="T825" s="15"/>
      <c r="U825" s="15"/>
    </row>
    <row r="826">
      <c r="F826" s="105"/>
      <c r="O826" s="43"/>
      <c r="P826" s="43"/>
      <c r="Q826" s="43"/>
      <c r="R826" s="43"/>
      <c r="S826" s="27"/>
      <c r="T826" s="15"/>
      <c r="U826" s="15"/>
    </row>
    <row r="827">
      <c r="F827" s="105"/>
      <c r="O827" s="43"/>
      <c r="P827" s="43"/>
      <c r="Q827" s="43"/>
      <c r="R827" s="43"/>
      <c r="S827" s="27"/>
      <c r="T827" s="15"/>
      <c r="U827" s="15"/>
    </row>
    <row r="828">
      <c r="F828" s="105"/>
      <c r="O828" s="43"/>
      <c r="P828" s="43"/>
      <c r="Q828" s="43"/>
      <c r="R828" s="43"/>
      <c r="S828" s="27"/>
      <c r="T828" s="15"/>
      <c r="U828" s="15"/>
    </row>
    <row r="829">
      <c r="F829" s="105"/>
      <c r="O829" s="43"/>
      <c r="P829" s="43"/>
      <c r="Q829" s="43"/>
      <c r="R829" s="43"/>
      <c r="S829" s="27"/>
      <c r="T829" s="15"/>
      <c r="U829" s="15"/>
    </row>
    <row r="830">
      <c r="F830" s="105"/>
      <c r="O830" s="43"/>
      <c r="P830" s="43"/>
      <c r="Q830" s="43"/>
      <c r="R830" s="43"/>
      <c r="S830" s="27"/>
      <c r="T830" s="15"/>
      <c r="U830" s="15"/>
    </row>
    <row r="831">
      <c r="F831" s="105"/>
      <c r="O831" s="43"/>
      <c r="P831" s="43"/>
      <c r="Q831" s="43"/>
      <c r="R831" s="43"/>
      <c r="S831" s="27"/>
      <c r="T831" s="15"/>
      <c r="U831" s="15"/>
    </row>
    <row r="832">
      <c r="F832" s="105"/>
      <c r="O832" s="43"/>
      <c r="P832" s="43"/>
      <c r="Q832" s="43"/>
      <c r="R832" s="43"/>
      <c r="S832" s="27"/>
      <c r="T832" s="15"/>
      <c r="U832" s="15"/>
    </row>
    <row r="833">
      <c r="F833" s="105"/>
      <c r="O833" s="43"/>
      <c r="P833" s="43"/>
      <c r="Q833" s="43"/>
      <c r="R833" s="43"/>
      <c r="S833" s="27"/>
      <c r="T833" s="15"/>
      <c r="U833" s="15"/>
    </row>
    <row r="834">
      <c r="F834" s="105"/>
      <c r="O834" s="43"/>
      <c r="P834" s="43"/>
      <c r="Q834" s="43"/>
      <c r="R834" s="43"/>
      <c r="S834" s="27"/>
      <c r="T834" s="15"/>
      <c r="U834" s="15"/>
    </row>
    <row r="835">
      <c r="F835" s="105"/>
      <c r="O835" s="43"/>
      <c r="P835" s="43"/>
      <c r="Q835" s="43"/>
      <c r="R835" s="43"/>
      <c r="S835" s="27"/>
      <c r="T835" s="15"/>
      <c r="U835" s="15"/>
    </row>
    <row r="836">
      <c r="F836" s="105"/>
      <c r="O836" s="43"/>
      <c r="P836" s="43"/>
      <c r="Q836" s="43"/>
      <c r="R836" s="43"/>
      <c r="S836" s="27"/>
      <c r="T836" s="15"/>
      <c r="U836" s="15"/>
    </row>
    <row r="837">
      <c r="F837" s="105"/>
      <c r="O837" s="43"/>
      <c r="P837" s="43"/>
      <c r="Q837" s="43"/>
      <c r="R837" s="43"/>
      <c r="S837" s="27"/>
      <c r="T837" s="15"/>
      <c r="U837" s="15"/>
    </row>
    <row r="838">
      <c r="F838" s="105"/>
      <c r="O838" s="43"/>
      <c r="P838" s="43"/>
      <c r="Q838" s="43"/>
      <c r="R838" s="43"/>
      <c r="S838" s="27"/>
      <c r="T838" s="15"/>
      <c r="U838" s="15"/>
    </row>
    <row r="839">
      <c r="F839" s="105"/>
      <c r="O839" s="43"/>
      <c r="P839" s="43"/>
      <c r="Q839" s="43"/>
      <c r="R839" s="43"/>
      <c r="S839" s="27"/>
      <c r="T839" s="15"/>
      <c r="U839" s="15"/>
    </row>
    <row r="840">
      <c r="F840" s="105"/>
      <c r="O840" s="43"/>
      <c r="P840" s="43"/>
      <c r="Q840" s="43"/>
      <c r="R840" s="43"/>
      <c r="S840" s="27"/>
      <c r="T840" s="15"/>
      <c r="U840" s="15"/>
    </row>
    <row r="841">
      <c r="F841" s="105"/>
      <c r="O841" s="43"/>
      <c r="P841" s="43"/>
      <c r="Q841" s="43"/>
      <c r="R841" s="43"/>
      <c r="S841" s="27"/>
      <c r="T841" s="15"/>
      <c r="U841" s="15"/>
    </row>
    <row r="842">
      <c r="F842" s="105"/>
      <c r="O842" s="43"/>
      <c r="P842" s="43"/>
      <c r="Q842" s="43"/>
      <c r="R842" s="43"/>
      <c r="S842" s="27"/>
      <c r="T842" s="15"/>
      <c r="U842" s="15"/>
    </row>
    <row r="843">
      <c r="F843" s="105"/>
      <c r="O843" s="43"/>
      <c r="P843" s="43"/>
      <c r="Q843" s="43"/>
      <c r="R843" s="43"/>
      <c r="S843" s="27"/>
      <c r="T843" s="15"/>
      <c r="U843" s="15"/>
    </row>
    <row r="844">
      <c r="F844" s="105"/>
      <c r="O844" s="43"/>
      <c r="P844" s="43"/>
      <c r="Q844" s="43"/>
      <c r="R844" s="43"/>
      <c r="S844" s="27"/>
      <c r="T844" s="15"/>
      <c r="U844" s="15"/>
    </row>
    <row r="845">
      <c r="F845" s="105"/>
      <c r="O845" s="43"/>
      <c r="P845" s="43"/>
      <c r="Q845" s="43"/>
      <c r="R845" s="43"/>
      <c r="S845" s="27"/>
      <c r="T845" s="15"/>
      <c r="U845" s="15"/>
    </row>
    <row r="846">
      <c r="F846" s="105"/>
      <c r="O846" s="43"/>
      <c r="P846" s="43"/>
      <c r="Q846" s="43"/>
      <c r="R846" s="43"/>
      <c r="S846" s="27"/>
      <c r="T846" s="15"/>
      <c r="U846" s="15"/>
    </row>
    <row r="847">
      <c r="F847" s="105"/>
      <c r="O847" s="43"/>
      <c r="P847" s="43"/>
      <c r="Q847" s="43"/>
      <c r="R847" s="43"/>
      <c r="S847" s="27"/>
      <c r="T847" s="15"/>
      <c r="U847" s="15"/>
    </row>
    <row r="848">
      <c r="F848" s="105"/>
      <c r="O848" s="43"/>
      <c r="P848" s="43"/>
      <c r="Q848" s="43"/>
      <c r="R848" s="43"/>
      <c r="S848" s="27"/>
      <c r="T848" s="15"/>
      <c r="U848" s="15"/>
    </row>
    <row r="849">
      <c r="F849" s="105"/>
      <c r="O849" s="43"/>
      <c r="P849" s="43"/>
      <c r="Q849" s="43"/>
      <c r="R849" s="43"/>
      <c r="S849" s="27"/>
      <c r="T849" s="15"/>
      <c r="U849" s="15"/>
    </row>
    <row r="850">
      <c r="F850" s="105"/>
      <c r="O850" s="43"/>
      <c r="P850" s="43"/>
      <c r="Q850" s="43"/>
      <c r="R850" s="43"/>
      <c r="S850" s="27"/>
      <c r="T850" s="15"/>
      <c r="U850" s="15"/>
    </row>
    <row r="851">
      <c r="F851" s="105"/>
      <c r="O851" s="43"/>
      <c r="P851" s="43"/>
      <c r="Q851" s="43"/>
      <c r="R851" s="43"/>
      <c r="S851" s="27"/>
      <c r="T851" s="15"/>
      <c r="U851" s="15"/>
    </row>
    <row r="852">
      <c r="F852" s="105"/>
      <c r="O852" s="43"/>
      <c r="P852" s="43"/>
      <c r="Q852" s="43"/>
      <c r="R852" s="43"/>
      <c r="S852" s="27"/>
      <c r="T852" s="15"/>
      <c r="U852" s="15"/>
    </row>
    <row r="853">
      <c r="F853" s="105"/>
      <c r="O853" s="43"/>
      <c r="P853" s="43"/>
      <c r="Q853" s="43"/>
      <c r="R853" s="43"/>
      <c r="S853" s="27"/>
      <c r="T853" s="15"/>
      <c r="U853" s="15"/>
    </row>
    <row r="854">
      <c r="F854" s="105"/>
      <c r="O854" s="43"/>
      <c r="P854" s="43"/>
      <c r="Q854" s="43"/>
      <c r="R854" s="43"/>
      <c r="S854" s="27"/>
      <c r="T854" s="15"/>
      <c r="U854" s="15"/>
    </row>
    <row r="855">
      <c r="F855" s="105"/>
      <c r="O855" s="43"/>
      <c r="P855" s="43"/>
      <c r="Q855" s="43"/>
      <c r="R855" s="43"/>
      <c r="S855" s="27"/>
      <c r="T855" s="15"/>
      <c r="U855" s="15"/>
    </row>
    <row r="856">
      <c r="F856" s="105"/>
      <c r="O856" s="43"/>
      <c r="P856" s="43"/>
      <c r="Q856" s="43"/>
      <c r="R856" s="43"/>
      <c r="S856" s="27"/>
      <c r="T856" s="15"/>
      <c r="U856" s="15"/>
    </row>
    <row r="857">
      <c r="F857" s="105"/>
      <c r="O857" s="43"/>
      <c r="P857" s="43"/>
      <c r="Q857" s="43"/>
      <c r="R857" s="43"/>
      <c r="S857" s="27"/>
      <c r="T857" s="15"/>
      <c r="U857" s="15"/>
    </row>
    <row r="858">
      <c r="F858" s="105"/>
      <c r="O858" s="43"/>
      <c r="P858" s="43"/>
      <c r="Q858" s="43"/>
      <c r="R858" s="43"/>
      <c r="S858" s="27"/>
      <c r="T858" s="15"/>
      <c r="U858" s="15"/>
    </row>
    <row r="859">
      <c r="F859" s="105"/>
      <c r="O859" s="43"/>
      <c r="P859" s="43"/>
      <c r="Q859" s="43"/>
      <c r="R859" s="43"/>
      <c r="S859" s="27"/>
      <c r="T859" s="15"/>
      <c r="U859" s="15"/>
    </row>
    <row r="860">
      <c r="F860" s="105"/>
      <c r="O860" s="43"/>
      <c r="P860" s="43"/>
      <c r="Q860" s="43"/>
      <c r="R860" s="43"/>
      <c r="S860" s="27"/>
      <c r="T860" s="15"/>
      <c r="U860" s="15"/>
    </row>
    <row r="861">
      <c r="F861" s="105"/>
      <c r="O861" s="43"/>
      <c r="P861" s="43"/>
      <c r="Q861" s="43"/>
      <c r="R861" s="43"/>
      <c r="S861" s="27"/>
      <c r="T861" s="15"/>
      <c r="U861" s="15"/>
    </row>
    <row r="862">
      <c r="F862" s="105"/>
      <c r="O862" s="43"/>
      <c r="P862" s="43"/>
      <c r="Q862" s="43"/>
      <c r="R862" s="43"/>
      <c r="S862" s="27"/>
      <c r="T862" s="15"/>
      <c r="U862" s="15"/>
    </row>
    <row r="863">
      <c r="F863" s="105"/>
      <c r="O863" s="43"/>
      <c r="P863" s="43"/>
      <c r="Q863" s="43"/>
      <c r="R863" s="43"/>
      <c r="S863" s="27"/>
      <c r="T863" s="15"/>
      <c r="U863" s="15"/>
    </row>
    <row r="864">
      <c r="F864" s="105"/>
      <c r="O864" s="43"/>
      <c r="P864" s="43"/>
      <c r="Q864" s="43"/>
      <c r="R864" s="43"/>
      <c r="S864" s="27"/>
      <c r="T864" s="15"/>
      <c r="U864" s="15"/>
    </row>
    <row r="865">
      <c r="F865" s="105"/>
      <c r="O865" s="43"/>
      <c r="P865" s="43"/>
      <c r="Q865" s="43"/>
      <c r="R865" s="43"/>
      <c r="S865" s="27"/>
      <c r="T865" s="15"/>
      <c r="U865" s="15"/>
    </row>
    <row r="866">
      <c r="F866" s="105"/>
      <c r="O866" s="43"/>
      <c r="P866" s="43"/>
      <c r="Q866" s="43"/>
      <c r="R866" s="43"/>
      <c r="S866" s="27"/>
      <c r="T866" s="15"/>
      <c r="U866" s="15"/>
    </row>
    <row r="867">
      <c r="F867" s="105"/>
      <c r="O867" s="43"/>
      <c r="P867" s="43"/>
      <c r="Q867" s="43"/>
      <c r="R867" s="43"/>
      <c r="S867" s="27"/>
      <c r="T867" s="15"/>
      <c r="U867" s="15"/>
    </row>
    <row r="868">
      <c r="F868" s="105"/>
      <c r="O868" s="43"/>
      <c r="P868" s="43"/>
      <c r="Q868" s="43"/>
      <c r="R868" s="43"/>
      <c r="S868" s="27"/>
      <c r="T868" s="15"/>
      <c r="U868" s="15"/>
    </row>
    <row r="869">
      <c r="F869" s="105"/>
      <c r="O869" s="43"/>
      <c r="P869" s="43"/>
      <c r="Q869" s="43"/>
      <c r="R869" s="43"/>
      <c r="S869" s="27"/>
      <c r="T869" s="15"/>
      <c r="U869" s="15"/>
    </row>
    <row r="870">
      <c r="F870" s="105"/>
      <c r="O870" s="43"/>
      <c r="P870" s="43"/>
      <c r="Q870" s="43"/>
      <c r="R870" s="43"/>
      <c r="S870" s="27"/>
      <c r="T870" s="15"/>
      <c r="U870" s="15"/>
    </row>
    <row r="871">
      <c r="F871" s="105"/>
      <c r="O871" s="43"/>
      <c r="P871" s="43"/>
      <c r="Q871" s="43"/>
      <c r="R871" s="43"/>
      <c r="S871" s="27"/>
      <c r="T871" s="15"/>
      <c r="U871" s="15"/>
    </row>
    <row r="872">
      <c r="F872" s="105"/>
      <c r="O872" s="43"/>
      <c r="P872" s="43"/>
      <c r="Q872" s="43"/>
      <c r="R872" s="43"/>
      <c r="S872" s="27"/>
      <c r="T872" s="15"/>
      <c r="U872" s="15"/>
    </row>
    <row r="873">
      <c r="F873" s="105"/>
      <c r="O873" s="43"/>
      <c r="P873" s="43"/>
      <c r="Q873" s="43"/>
      <c r="R873" s="43"/>
      <c r="S873" s="27"/>
      <c r="T873" s="15"/>
      <c r="U873" s="15"/>
    </row>
    <row r="874">
      <c r="F874" s="105"/>
      <c r="O874" s="43"/>
      <c r="P874" s="43"/>
      <c r="Q874" s="43"/>
      <c r="R874" s="43"/>
      <c r="S874" s="27"/>
      <c r="T874" s="15"/>
      <c r="U874" s="15"/>
    </row>
    <row r="875">
      <c r="F875" s="105"/>
      <c r="O875" s="43"/>
      <c r="P875" s="43"/>
      <c r="Q875" s="43"/>
      <c r="R875" s="43"/>
      <c r="S875" s="27"/>
      <c r="T875" s="15"/>
      <c r="U875" s="15"/>
    </row>
    <row r="876">
      <c r="F876" s="105"/>
      <c r="O876" s="43"/>
      <c r="P876" s="43"/>
      <c r="Q876" s="43"/>
      <c r="R876" s="43"/>
      <c r="S876" s="27"/>
      <c r="T876" s="15"/>
      <c r="U876" s="15"/>
    </row>
    <row r="877">
      <c r="F877" s="105"/>
      <c r="O877" s="43"/>
      <c r="P877" s="43"/>
      <c r="Q877" s="43"/>
      <c r="R877" s="43"/>
      <c r="S877" s="27"/>
      <c r="T877" s="15"/>
      <c r="U877" s="15"/>
    </row>
    <row r="878">
      <c r="F878" s="105"/>
      <c r="O878" s="43"/>
      <c r="P878" s="43"/>
      <c r="Q878" s="43"/>
      <c r="R878" s="43"/>
      <c r="S878" s="27"/>
      <c r="T878" s="15"/>
      <c r="U878" s="15"/>
    </row>
    <row r="879">
      <c r="F879" s="105"/>
      <c r="O879" s="43"/>
      <c r="P879" s="43"/>
      <c r="Q879" s="43"/>
      <c r="R879" s="43"/>
      <c r="S879" s="27"/>
      <c r="T879" s="15"/>
      <c r="U879" s="15"/>
    </row>
    <row r="880">
      <c r="F880" s="105"/>
      <c r="O880" s="43"/>
      <c r="P880" s="43"/>
      <c r="Q880" s="43"/>
      <c r="R880" s="43"/>
      <c r="S880" s="27"/>
      <c r="T880" s="15"/>
      <c r="U880" s="15"/>
    </row>
    <row r="881">
      <c r="F881" s="105"/>
      <c r="O881" s="43"/>
      <c r="P881" s="43"/>
      <c r="Q881" s="43"/>
      <c r="R881" s="43"/>
      <c r="S881" s="27"/>
      <c r="T881" s="15"/>
      <c r="U881" s="15"/>
    </row>
    <row r="882">
      <c r="F882" s="105"/>
      <c r="O882" s="43"/>
      <c r="P882" s="43"/>
      <c r="Q882" s="43"/>
      <c r="R882" s="43"/>
      <c r="S882" s="27"/>
      <c r="T882" s="15"/>
      <c r="U882" s="15"/>
    </row>
    <row r="883">
      <c r="F883" s="105"/>
      <c r="O883" s="43"/>
      <c r="P883" s="43"/>
      <c r="Q883" s="43"/>
      <c r="R883" s="43"/>
      <c r="S883" s="27"/>
      <c r="T883" s="15"/>
      <c r="U883" s="15"/>
    </row>
    <row r="884">
      <c r="F884" s="105"/>
      <c r="O884" s="43"/>
      <c r="P884" s="43"/>
      <c r="Q884" s="43"/>
      <c r="R884" s="43"/>
      <c r="S884" s="27"/>
      <c r="T884" s="15"/>
      <c r="U884" s="15"/>
    </row>
    <row r="885">
      <c r="F885" s="105"/>
      <c r="O885" s="43"/>
      <c r="P885" s="43"/>
      <c r="Q885" s="43"/>
      <c r="R885" s="43"/>
      <c r="S885" s="27"/>
      <c r="T885" s="15"/>
      <c r="U885" s="15"/>
    </row>
    <row r="886">
      <c r="F886" s="105"/>
      <c r="O886" s="43"/>
      <c r="P886" s="43"/>
      <c r="Q886" s="43"/>
      <c r="R886" s="43"/>
      <c r="S886" s="27"/>
      <c r="T886" s="15"/>
      <c r="U886" s="15"/>
    </row>
    <row r="887">
      <c r="F887" s="105"/>
      <c r="O887" s="43"/>
      <c r="P887" s="43"/>
      <c r="Q887" s="43"/>
      <c r="R887" s="43"/>
      <c r="S887" s="27"/>
      <c r="T887" s="15"/>
      <c r="U887" s="15"/>
    </row>
    <row r="888">
      <c r="F888" s="105"/>
      <c r="O888" s="43"/>
      <c r="P888" s="43"/>
      <c r="Q888" s="43"/>
      <c r="R888" s="43"/>
      <c r="S888" s="27"/>
      <c r="T888" s="15"/>
      <c r="U888" s="15"/>
    </row>
    <row r="889">
      <c r="F889" s="105"/>
      <c r="O889" s="43"/>
      <c r="P889" s="43"/>
      <c r="Q889" s="43"/>
      <c r="R889" s="43"/>
      <c r="S889" s="27"/>
      <c r="T889" s="15"/>
      <c r="U889" s="15"/>
    </row>
    <row r="890">
      <c r="F890" s="105"/>
      <c r="O890" s="43"/>
      <c r="P890" s="43"/>
      <c r="Q890" s="43"/>
      <c r="R890" s="43"/>
      <c r="S890" s="27"/>
      <c r="T890" s="15"/>
      <c r="U890" s="15"/>
    </row>
    <row r="891">
      <c r="F891" s="105"/>
      <c r="O891" s="43"/>
      <c r="P891" s="43"/>
      <c r="Q891" s="43"/>
      <c r="R891" s="43"/>
      <c r="S891" s="27"/>
      <c r="T891" s="15"/>
      <c r="U891" s="15"/>
    </row>
    <row r="892">
      <c r="F892" s="105"/>
      <c r="O892" s="43"/>
      <c r="P892" s="43"/>
      <c r="Q892" s="43"/>
      <c r="R892" s="43"/>
      <c r="S892" s="27"/>
      <c r="T892" s="15"/>
      <c r="U892" s="15"/>
    </row>
    <row r="893">
      <c r="F893" s="105"/>
      <c r="O893" s="43"/>
      <c r="P893" s="43"/>
      <c r="Q893" s="43"/>
      <c r="R893" s="43"/>
      <c r="S893" s="27"/>
      <c r="T893" s="15"/>
      <c r="U893" s="15"/>
    </row>
    <row r="894">
      <c r="F894" s="105"/>
      <c r="O894" s="43"/>
      <c r="P894" s="43"/>
      <c r="Q894" s="43"/>
      <c r="R894" s="43"/>
      <c r="S894" s="27"/>
      <c r="T894" s="15"/>
      <c r="U894" s="15"/>
    </row>
    <row r="895">
      <c r="F895" s="105"/>
      <c r="O895" s="43"/>
      <c r="P895" s="43"/>
      <c r="Q895" s="43"/>
      <c r="R895" s="43"/>
      <c r="S895" s="27"/>
      <c r="T895" s="15"/>
      <c r="U895" s="15"/>
    </row>
    <row r="896">
      <c r="F896" s="105"/>
      <c r="O896" s="43"/>
      <c r="P896" s="43"/>
      <c r="Q896" s="43"/>
      <c r="R896" s="43"/>
      <c r="S896" s="27"/>
      <c r="T896" s="15"/>
      <c r="U896" s="15"/>
    </row>
    <row r="897">
      <c r="F897" s="105"/>
      <c r="O897" s="43"/>
      <c r="P897" s="43"/>
      <c r="Q897" s="43"/>
      <c r="R897" s="43"/>
      <c r="S897" s="27"/>
      <c r="T897" s="15"/>
      <c r="U897" s="15"/>
    </row>
    <row r="898">
      <c r="F898" s="105"/>
      <c r="O898" s="43"/>
      <c r="P898" s="43"/>
      <c r="Q898" s="43"/>
      <c r="R898" s="43"/>
      <c r="S898" s="27"/>
      <c r="T898" s="15"/>
      <c r="U898" s="15"/>
    </row>
    <row r="899">
      <c r="F899" s="105"/>
      <c r="O899" s="43"/>
      <c r="P899" s="43"/>
      <c r="Q899" s="43"/>
      <c r="R899" s="43"/>
      <c r="S899" s="27"/>
      <c r="T899" s="15"/>
      <c r="U899" s="15"/>
    </row>
    <row r="900">
      <c r="F900" s="105"/>
      <c r="O900" s="43"/>
      <c r="P900" s="43"/>
      <c r="Q900" s="43"/>
      <c r="R900" s="43"/>
      <c r="S900" s="27"/>
      <c r="T900" s="15"/>
      <c r="U900" s="15"/>
    </row>
    <row r="901">
      <c r="F901" s="105"/>
      <c r="O901" s="43"/>
      <c r="P901" s="43"/>
      <c r="Q901" s="43"/>
      <c r="R901" s="43"/>
      <c r="S901" s="27"/>
      <c r="T901" s="15"/>
      <c r="U901" s="15"/>
    </row>
    <row r="902">
      <c r="F902" s="105"/>
      <c r="O902" s="43"/>
      <c r="P902" s="43"/>
      <c r="Q902" s="43"/>
      <c r="R902" s="43"/>
      <c r="S902" s="27"/>
      <c r="T902" s="15"/>
      <c r="U902" s="15"/>
    </row>
    <row r="903">
      <c r="F903" s="105"/>
      <c r="O903" s="43"/>
      <c r="P903" s="43"/>
      <c r="Q903" s="43"/>
      <c r="R903" s="43"/>
      <c r="S903" s="27"/>
      <c r="T903" s="15"/>
      <c r="U903" s="15"/>
    </row>
    <row r="904">
      <c r="F904" s="105"/>
      <c r="O904" s="43"/>
      <c r="P904" s="43"/>
      <c r="Q904" s="43"/>
      <c r="R904" s="43"/>
      <c r="S904" s="27"/>
      <c r="T904" s="15"/>
      <c r="U904" s="15"/>
    </row>
    <row r="905">
      <c r="F905" s="105"/>
      <c r="O905" s="43"/>
      <c r="P905" s="43"/>
      <c r="Q905" s="43"/>
      <c r="R905" s="43"/>
      <c r="S905" s="27"/>
      <c r="T905" s="15"/>
      <c r="U905" s="15"/>
    </row>
    <row r="906">
      <c r="F906" s="105"/>
      <c r="O906" s="43"/>
      <c r="P906" s="43"/>
      <c r="Q906" s="43"/>
      <c r="R906" s="43"/>
      <c r="S906" s="27"/>
      <c r="T906" s="15"/>
      <c r="U906" s="15"/>
    </row>
    <row r="907">
      <c r="F907" s="105"/>
      <c r="O907" s="43"/>
      <c r="P907" s="43"/>
      <c r="Q907" s="43"/>
      <c r="R907" s="43"/>
      <c r="S907" s="27"/>
      <c r="T907" s="15"/>
      <c r="U907" s="15"/>
    </row>
    <row r="908">
      <c r="F908" s="105"/>
      <c r="O908" s="43"/>
      <c r="P908" s="43"/>
      <c r="Q908" s="43"/>
      <c r="R908" s="43"/>
      <c r="S908" s="27"/>
      <c r="T908" s="15"/>
      <c r="U908" s="15"/>
    </row>
    <row r="909">
      <c r="F909" s="105"/>
      <c r="O909" s="43"/>
      <c r="P909" s="43"/>
      <c r="Q909" s="43"/>
      <c r="R909" s="43"/>
      <c r="S909" s="27"/>
      <c r="T909" s="15"/>
      <c r="U909" s="15"/>
    </row>
    <row r="910">
      <c r="F910" s="105"/>
      <c r="O910" s="43"/>
      <c r="P910" s="43"/>
      <c r="Q910" s="43"/>
      <c r="R910" s="43"/>
      <c r="S910" s="27"/>
      <c r="T910" s="15"/>
      <c r="U910" s="15"/>
    </row>
    <row r="911">
      <c r="F911" s="105"/>
      <c r="O911" s="43"/>
      <c r="P911" s="43"/>
      <c r="Q911" s="43"/>
      <c r="R911" s="43"/>
      <c r="S911" s="27"/>
      <c r="T911" s="15"/>
      <c r="U911" s="15"/>
    </row>
    <row r="912">
      <c r="F912" s="105"/>
      <c r="O912" s="43"/>
      <c r="P912" s="43"/>
      <c r="Q912" s="43"/>
      <c r="R912" s="43"/>
      <c r="S912" s="27"/>
      <c r="T912" s="15"/>
      <c r="U912" s="15"/>
    </row>
    <row r="913">
      <c r="F913" s="105"/>
      <c r="O913" s="43"/>
      <c r="P913" s="43"/>
      <c r="Q913" s="43"/>
      <c r="R913" s="43"/>
      <c r="S913" s="27"/>
      <c r="T913" s="15"/>
      <c r="U913" s="15"/>
    </row>
    <row r="914">
      <c r="F914" s="105"/>
      <c r="O914" s="43"/>
      <c r="P914" s="43"/>
      <c r="Q914" s="43"/>
      <c r="R914" s="43"/>
      <c r="S914" s="27"/>
      <c r="T914" s="15"/>
      <c r="U914" s="15"/>
    </row>
    <row r="915">
      <c r="F915" s="105"/>
      <c r="O915" s="43"/>
      <c r="P915" s="43"/>
      <c r="Q915" s="43"/>
      <c r="R915" s="43"/>
      <c r="S915" s="27"/>
      <c r="T915" s="15"/>
      <c r="U915" s="15"/>
    </row>
    <row r="916">
      <c r="F916" s="105"/>
      <c r="O916" s="43"/>
      <c r="P916" s="43"/>
      <c r="Q916" s="43"/>
      <c r="R916" s="43"/>
      <c r="S916" s="27"/>
      <c r="T916" s="15"/>
      <c r="U916" s="15"/>
    </row>
    <row r="917">
      <c r="F917" s="105"/>
      <c r="O917" s="43"/>
      <c r="P917" s="43"/>
      <c r="Q917" s="43"/>
      <c r="R917" s="43"/>
      <c r="S917" s="27"/>
      <c r="T917" s="15"/>
      <c r="U917" s="15"/>
    </row>
    <row r="918">
      <c r="F918" s="105"/>
      <c r="O918" s="43"/>
      <c r="P918" s="43"/>
      <c r="Q918" s="43"/>
      <c r="R918" s="43"/>
      <c r="S918" s="27"/>
      <c r="T918" s="15"/>
      <c r="U918" s="15"/>
    </row>
    <row r="919">
      <c r="F919" s="105"/>
      <c r="O919" s="43"/>
      <c r="P919" s="43"/>
      <c r="Q919" s="43"/>
      <c r="R919" s="43"/>
      <c r="S919" s="27"/>
      <c r="T919" s="15"/>
      <c r="U919" s="15"/>
    </row>
    <row r="920">
      <c r="F920" s="105"/>
      <c r="O920" s="43"/>
      <c r="P920" s="43"/>
      <c r="Q920" s="43"/>
      <c r="R920" s="43"/>
      <c r="S920" s="27"/>
      <c r="T920" s="15"/>
      <c r="U920" s="15"/>
    </row>
    <row r="921">
      <c r="F921" s="105"/>
      <c r="O921" s="43"/>
      <c r="P921" s="43"/>
      <c r="Q921" s="43"/>
      <c r="R921" s="43"/>
      <c r="S921" s="27"/>
      <c r="T921" s="15"/>
      <c r="U921" s="15"/>
    </row>
    <row r="922">
      <c r="F922" s="105"/>
      <c r="O922" s="43"/>
      <c r="P922" s="43"/>
      <c r="Q922" s="43"/>
      <c r="R922" s="43"/>
      <c r="S922" s="27"/>
      <c r="T922" s="15"/>
      <c r="U922" s="15"/>
    </row>
    <row r="923">
      <c r="F923" s="105"/>
      <c r="O923" s="43"/>
      <c r="P923" s="43"/>
      <c r="Q923" s="43"/>
      <c r="R923" s="43"/>
      <c r="S923" s="27"/>
      <c r="T923" s="15"/>
      <c r="U923" s="15"/>
    </row>
    <row r="924">
      <c r="F924" s="105"/>
      <c r="O924" s="43"/>
      <c r="P924" s="43"/>
      <c r="Q924" s="43"/>
      <c r="R924" s="43"/>
      <c r="S924" s="27"/>
      <c r="T924" s="15"/>
      <c r="U924" s="15"/>
    </row>
    <row r="925">
      <c r="F925" s="105"/>
      <c r="O925" s="43"/>
      <c r="P925" s="43"/>
      <c r="Q925" s="43"/>
      <c r="R925" s="43"/>
      <c r="S925" s="27"/>
      <c r="T925" s="15"/>
      <c r="U925" s="15"/>
    </row>
    <row r="926">
      <c r="F926" s="105"/>
      <c r="O926" s="43"/>
      <c r="P926" s="43"/>
      <c r="Q926" s="43"/>
      <c r="R926" s="43"/>
      <c r="S926" s="27"/>
      <c r="T926" s="15"/>
      <c r="U926" s="15"/>
    </row>
    <row r="927">
      <c r="F927" s="105"/>
      <c r="O927" s="43"/>
      <c r="P927" s="43"/>
      <c r="Q927" s="43"/>
      <c r="R927" s="43"/>
      <c r="S927" s="27"/>
      <c r="T927" s="15"/>
      <c r="U927" s="15"/>
    </row>
    <row r="928">
      <c r="F928" s="105"/>
      <c r="O928" s="43"/>
      <c r="P928" s="43"/>
      <c r="Q928" s="43"/>
      <c r="R928" s="43"/>
      <c r="S928" s="27"/>
      <c r="T928" s="15"/>
      <c r="U928" s="15"/>
    </row>
    <row r="929">
      <c r="F929" s="105"/>
      <c r="O929" s="43"/>
      <c r="P929" s="43"/>
      <c r="Q929" s="43"/>
      <c r="R929" s="43"/>
      <c r="S929" s="27"/>
      <c r="T929" s="15"/>
      <c r="U929" s="15"/>
    </row>
    <row r="930">
      <c r="F930" s="105"/>
      <c r="O930" s="43"/>
      <c r="P930" s="43"/>
      <c r="Q930" s="43"/>
      <c r="R930" s="43"/>
      <c r="S930" s="27"/>
      <c r="T930" s="15"/>
      <c r="U930" s="15"/>
    </row>
    <row r="931">
      <c r="F931" s="105"/>
      <c r="O931" s="43"/>
      <c r="P931" s="43"/>
      <c r="Q931" s="43"/>
      <c r="R931" s="43"/>
      <c r="S931" s="27"/>
      <c r="T931" s="15"/>
      <c r="U931" s="15"/>
    </row>
    <row r="932">
      <c r="F932" s="105"/>
      <c r="O932" s="43"/>
      <c r="P932" s="43"/>
      <c r="Q932" s="43"/>
      <c r="R932" s="43"/>
      <c r="S932" s="27"/>
      <c r="T932" s="15"/>
      <c r="U932" s="15"/>
    </row>
    <row r="933">
      <c r="F933" s="105"/>
      <c r="O933" s="43"/>
      <c r="P933" s="43"/>
      <c r="Q933" s="43"/>
      <c r="R933" s="43"/>
      <c r="S933" s="27"/>
      <c r="T933" s="15"/>
      <c r="U933" s="15"/>
    </row>
    <row r="934">
      <c r="F934" s="105"/>
      <c r="O934" s="43"/>
      <c r="P934" s="43"/>
      <c r="Q934" s="43"/>
      <c r="R934" s="43"/>
      <c r="S934" s="27"/>
      <c r="T934" s="15"/>
      <c r="U934" s="15"/>
    </row>
    <row r="935">
      <c r="F935" s="105"/>
      <c r="O935" s="43"/>
      <c r="P935" s="43"/>
      <c r="Q935" s="43"/>
      <c r="R935" s="43"/>
      <c r="S935" s="27"/>
      <c r="T935" s="15"/>
      <c r="U935" s="15"/>
    </row>
    <row r="936">
      <c r="F936" s="105"/>
      <c r="O936" s="43"/>
      <c r="P936" s="43"/>
      <c r="Q936" s="43"/>
      <c r="R936" s="43"/>
      <c r="S936" s="27"/>
      <c r="T936" s="15"/>
      <c r="U936" s="15"/>
    </row>
    <row r="937">
      <c r="F937" s="105"/>
      <c r="O937" s="43"/>
      <c r="P937" s="43"/>
      <c r="Q937" s="43"/>
      <c r="R937" s="43"/>
      <c r="S937" s="27"/>
      <c r="T937" s="15"/>
      <c r="U937" s="15"/>
    </row>
    <row r="938">
      <c r="F938" s="105"/>
      <c r="O938" s="43"/>
      <c r="P938" s="43"/>
      <c r="Q938" s="43"/>
      <c r="R938" s="43"/>
      <c r="S938" s="27"/>
      <c r="T938" s="15"/>
      <c r="U938" s="15"/>
    </row>
    <row r="939">
      <c r="F939" s="105"/>
      <c r="O939" s="43"/>
      <c r="P939" s="43"/>
      <c r="Q939" s="43"/>
      <c r="R939" s="43"/>
      <c r="S939" s="27"/>
      <c r="T939" s="15"/>
      <c r="U939" s="15"/>
    </row>
    <row r="940">
      <c r="F940" s="105"/>
      <c r="O940" s="43"/>
      <c r="P940" s="43"/>
      <c r="Q940" s="43"/>
      <c r="R940" s="43"/>
      <c r="S940" s="27"/>
      <c r="T940" s="15"/>
      <c r="U940" s="15"/>
    </row>
    <row r="941">
      <c r="F941" s="105"/>
      <c r="O941" s="43"/>
      <c r="P941" s="43"/>
      <c r="Q941" s="43"/>
      <c r="R941" s="43"/>
      <c r="S941" s="27"/>
      <c r="T941" s="15"/>
      <c r="U941" s="15"/>
    </row>
    <row r="942">
      <c r="F942" s="105"/>
      <c r="O942" s="43"/>
      <c r="P942" s="43"/>
      <c r="Q942" s="43"/>
      <c r="R942" s="43"/>
      <c r="S942" s="27"/>
      <c r="T942" s="15"/>
      <c r="U942" s="15"/>
    </row>
    <row r="943">
      <c r="F943" s="105"/>
      <c r="O943" s="43"/>
      <c r="P943" s="43"/>
      <c r="Q943" s="43"/>
      <c r="R943" s="43"/>
      <c r="S943" s="27"/>
      <c r="T943" s="15"/>
      <c r="U943" s="15"/>
    </row>
    <row r="944">
      <c r="F944" s="105"/>
      <c r="O944" s="43"/>
      <c r="P944" s="43"/>
      <c r="Q944" s="43"/>
      <c r="R944" s="43"/>
      <c r="S944" s="27"/>
      <c r="T944" s="15"/>
      <c r="U944" s="15"/>
    </row>
    <row r="945">
      <c r="F945" s="105"/>
      <c r="O945" s="43"/>
      <c r="P945" s="43"/>
      <c r="Q945" s="43"/>
      <c r="R945" s="43"/>
      <c r="S945" s="27"/>
      <c r="T945" s="15"/>
      <c r="U945" s="15"/>
    </row>
    <row r="946">
      <c r="F946" s="105"/>
      <c r="O946" s="43"/>
      <c r="P946" s="43"/>
      <c r="Q946" s="43"/>
      <c r="R946" s="43"/>
      <c r="S946" s="27"/>
      <c r="T946" s="15"/>
      <c r="U946" s="15"/>
    </row>
    <row r="947">
      <c r="F947" s="105"/>
      <c r="O947" s="43"/>
      <c r="P947" s="43"/>
      <c r="Q947" s="43"/>
      <c r="R947" s="43"/>
      <c r="S947" s="27"/>
      <c r="T947" s="15"/>
      <c r="U947" s="15"/>
    </row>
    <row r="948">
      <c r="F948" s="105"/>
      <c r="O948" s="43"/>
      <c r="P948" s="43"/>
      <c r="Q948" s="43"/>
      <c r="R948" s="43"/>
      <c r="S948" s="27"/>
      <c r="T948" s="15"/>
      <c r="U948" s="15"/>
    </row>
    <row r="949">
      <c r="F949" s="105"/>
      <c r="O949" s="43"/>
      <c r="P949" s="43"/>
      <c r="Q949" s="43"/>
      <c r="R949" s="43"/>
      <c r="S949" s="27"/>
      <c r="T949" s="15"/>
      <c r="U949" s="15"/>
    </row>
    <row r="950">
      <c r="F950" s="105"/>
      <c r="O950" s="43"/>
      <c r="P950" s="43"/>
      <c r="Q950" s="43"/>
      <c r="R950" s="43"/>
      <c r="S950" s="27"/>
      <c r="T950" s="15"/>
      <c r="U950" s="15"/>
    </row>
    <row r="951">
      <c r="F951" s="105"/>
      <c r="O951" s="43"/>
      <c r="P951" s="43"/>
      <c r="Q951" s="43"/>
      <c r="R951" s="43"/>
      <c r="S951" s="27"/>
      <c r="T951" s="15"/>
      <c r="U951" s="15"/>
    </row>
    <row r="952">
      <c r="F952" s="105"/>
      <c r="O952" s="43"/>
      <c r="P952" s="43"/>
      <c r="Q952" s="43"/>
      <c r="R952" s="43"/>
      <c r="S952" s="27"/>
      <c r="T952" s="15"/>
      <c r="U952" s="15"/>
    </row>
    <row r="953">
      <c r="F953" s="105"/>
      <c r="O953" s="43"/>
      <c r="P953" s="43"/>
      <c r="Q953" s="43"/>
      <c r="R953" s="43"/>
      <c r="S953" s="27"/>
      <c r="T953" s="15"/>
      <c r="U953" s="15"/>
    </row>
    <row r="954">
      <c r="F954" s="105"/>
      <c r="O954" s="43"/>
      <c r="P954" s="43"/>
      <c r="Q954" s="43"/>
      <c r="R954" s="43"/>
      <c r="S954" s="27"/>
      <c r="T954" s="15"/>
      <c r="U954" s="15"/>
    </row>
    <row r="955">
      <c r="F955" s="105"/>
      <c r="O955" s="43"/>
      <c r="P955" s="43"/>
      <c r="Q955" s="43"/>
      <c r="R955" s="43"/>
      <c r="S955" s="27"/>
      <c r="T955" s="15"/>
      <c r="U955" s="15"/>
    </row>
    <row r="956">
      <c r="F956" s="105"/>
      <c r="O956" s="43"/>
      <c r="P956" s="43"/>
      <c r="Q956" s="43"/>
      <c r="R956" s="43"/>
      <c r="S956" s="27"/>
      <c r="T956" s="15"/>
      <c r="U956" s="15"/>
    </row>
    <row r="957">
      <c r="F957" s="105"/>
      <c r="O957" s="43"/>
      <c r="P957" s="43"/>
      <c r="Q957" s="43"/>
      <c r="R957" s="43"/>
      <c r="S957" s="27"/>
      <c r="T957" s="15"/>
      <c r="U957" s="15"/>
    </row>
    <row r="958">
      <c r="F958" s="105"/>
      <c r="O958" s="43"/>
      <c r="P958" s="43"/>
      <c r="Q958" s="43"/>
      <c r="R958" s="43"/>
      <c r="S958" s="27"/>
      <c r="T958" s="15"/>
      <c r="U958" s="15"/>
    </row>
    <row r="959">
      <c r="F959" s="105"/>
      <c r="O959" s="43"/>
      <c r="P959" s="43"/>
      <c r="Q959" s="43"/>
      <c r="R959" s="43"/>
      <c r="S959" s="27"/>
      <c r="T959" s="15"/>
      <c r="U959" s="15"/>
    </row>
    <row r="960">
      <c r="F960" s="105"/>
      <c r="O960" s="43"/>
      <c r="P960" s="43"/>
      <c r="Q960" s="43"/>
      <c r="R960" s="43"/>
      <c r="S960" s="27"/>
      <c r="T960" s="15"/>
      <c r="U960" s="15"/>
    </row>
    <row r="961">
      <c r="F961" s="105"/>
      <c r="O961" s="43"/>
      <c r="P961" s="43"/>
      <c r="Q961" s="43"/>
      <c r="R961" s="43"/>
      <c r="S961" s="27"/>
      <c r="T961" s="15"/>
      <c r="U961" s="15"/>
    </row>
    <row r="962">
      <c r="F962" s="105"/>
      <c r="O962" s="43"/>
      <c r="P962" s="43"/>
      <c r="Q962" s="43"/>
      <c r="R962" s="43"/>
      <c r="S962" s="27"/>
      <c r="T962" s="15"/>
      <c r="U962" s="15"/>
    </row>
    <row r="963">
      <c r="F963" s="105"/>
      <c r="O963" s="43"/>
      <c r="P963" s="43"/>
      <c r="Q963" s="43"/>
      <c r="R963" s="43"/>
      <c r="S963" s="27"/>
      <c r="T963" s="15"/>
      <c r="U963" s="15"/>
    </row>
    <row r="964">
      <c r="F964" s="105"/>
      <c r="O964" s="43"/>
      <c r="P964" s="43"/>
      <c r="Q964" s="43"/>
      <c r="R964" s="43"/>
      <c r="S964" s="27"/>
      <c r="T964" s="15"/>
      <c r="U964" s="15"/>
    </row>
    <row r="965">
      <c r="F965" s="105"/>
      <c r="O965" s="43"/>
      <c r="P965" s="43"/>
      <c r="Q965" s="43"/>
      <c r="R965" s="43"/>
      <c r="S965" s="27"/>
      <c r="T965" s="15"/>
      <c r="U965" s="15"/>
    </row>
    <row r="966">
      <c r="F966" s="105"/>
      <c r="O966" s="43"/>
      <c r="P966" s="43"/>
      <c r="Q966" s="43"/>
      <c r="R966" s="43"/>
      <c r="S966" s="27"/>
      <c r="T966" s="15"/>
      <c r="U966" s="15"/>
    </row>
    <row r="967">
      <c r="F967" s="105"/>
      <c r="O967" s="43"/>
      <c r="P967" s="43"/>
      <c r="Q967" s="43"/>
      <c r="R967" s="43"/>
      <c r="S967" s="27"/>
      <c r="T967" s="15"/>
      <c r="U967" s="15"/>
    </row>
    <row r="968">
      <c r="F968" s="105"/>
      <c r="O968" s="43"/>
      <c r="P968" s="43"/>
      <c r="Q968" s="43"/>
      <c r="R968" s="43"/>
      <c r="S968" s="27"/>
      <c r="T968" s="15"/>
      <c r="U968" s="15"/>
    </row>
    <row r="969">
      <c r="F969" s="105"/>
      <c r="O969" s="43"/>
      <c r="P969" s="43"/>
      <c r="Q969" s="43"/>
      <c r="R969" s="43"/>
      <c r="S969" s="27"/>
      <c r="T969" s="15"/>
      <c r="U969" s="15"/>
    </row>
    <row r="970">
      <c r="F970" s="105"/>
      <c r="O970" s="43"/>
      <c r="P970" s="43"/>
      <c r="Q970" s="43"/>
      <c r="R970" s="43"/>
      <c r="S970" s="27"/>
      <c r="T970" s="15"/>
      <c r="U970" s="15"/>
    </row>
    <row r="971">
      <c r="F971" s="105"/>
      <c r="O971" s="43"/>
      <c r="P971" s="43"/>
      <c r="Q971" s="43"/>
      <c r="R971" s="43"/>
      <c r="S971" s="27"/>
      <c r="T971" s="15"/>
      <c r="U971" s="15"/>
    </row>
    <row r="972">
      <c r="F972" s="105"/>
      <c r="O972" s="43"/>
      <c r="P972" s="43"/>
      <c r="Q972" s="43"/>
      <c r="R972" s="43"/>
      <c r="S972" s="27"/>
      <c r="T972" s="15"/>
      <c r="U972" s="15"/>
    </row>
    <row r="973">
      <c r="F973" s="105"/>
      <c r="O973" s="43"/>
      <c r="P973" s="43"/>
      <c r="Q973" s="43"/>
      <c r="R973" s="43"/>
      <c r="S973" s="27"/>
      <c r="T973" s="15"/>
      <c r="U973" s="15"/>
    </row>
    <row r="974">
      <c r="F974" s="105"/>
      <c r="O974" s="43"/>
      <c r="P974" s="43"/>
      <c r="Q974" s="43"/>
      <c r="R974" s="43"/>
      <c r="S974" s="27"/>
      <c r="T974" s="15"/>
      <c r="U974" s="15"/>
    </row>
    <row r="975">
      <c r="F975" s="105"/>
      <c r="O975" s="43"/>
      <c r="P975" s="43"/>
      <c r="Q975" s="43"/>
      <c r="R975" s="43"/>
      <c r="S975" s="27"/>
      <c r="T975" s="15"/>
      <c r="U975" s="15"/>
    </row>
    <row r="976">
      <c r="F976" s="105"/>
      <c r="O976" s="43"/>
      <c r="P976" s="43"/>
      <c r="Q976" s="43"/>
      <c r="R976" s="43"/>
      <c r="S976" s="27"/>
      <c r="T976" s="15"/>
      <c r="U976" s="15"/>
    </row>
    <row r="977">
      <c r="F977" s="105"/>
      <c r="O977" s="43"/>
      <c r="P977" s="43"/>
      <c r="Q977" s="43"/>
      <c r="R977" s="43"/>
      <c r="S977" s="27"/>
      <c r="T977" s="15"/>
      <c r="U977" s="15"/>
    </row>
    <row r="978">
      <c r="F978" s="105"/>
      <c r="O978" s="43"/>
      <c r="P978" s="43"/>
      <c r="Q978" s="43"/>
      <c r="R978" s="43"/>
      <c r="S978" s="27"/>
      <c r="T978" s="15"/>
      <c r="U978" s="15"/>
    </row>
    <row r="979">
      <c r="F979" s="105"/>
      <c r="O979" s="43"/>
      <c r="P979" s="43"/>
      <c r="Q979" s="43"/>
      <c r="R979" s="43"/>
      <c r="S979" s="27"/>
      <c r="T979" s="15"/>
      <c r="U979" s="15"/>
    </row>
    <row r="980">
      <c r="F980" s="105"/>
      <c r="O980" s="43"/>
      <c r="P980" s="43"/>
      <c r="Q980" s="43"/>
      <c r="R980" s="43"/>
      <c r="S980" s="27"/>
      <c r="T980" s="15"/>
      <c r="U980" s="15"/>
    </row>
    <row r="981">
      <c r="F981" s="105"/>
      <c r="O981" s="43"/>
      <c r="P981" s="43"/>
      <c r="Q981" s="43"/>
      <c r="R981" s="43"/>
      <c r="S981" s="27"/>
      <c r="T981" s="15"/>
      <c r="U981" s="15"/>
    </row>
    <row r="982">
      <c r="F982" s="105"/>
      <c r="O982" s="43"/>
      <c r="P982" s="43"/>
      <c r="Q982" s="43"/>
      <c r="R982" s="43"/>
      <c r="S982" s="27"/>
      <c r="T982" s="15"/>
      <c r="U982" s="15"/>
    </row>
    <row r="983">
      <c r="F983" s="105"/>
      <c r="O983" s="43"/>
      <c r="P983" s="43"/>
      <c r="Q983" s="43"/>
      <c r="R983" s="43"/>
      <c r="S983" s="27"/>
      <c r="T983" s="15"/>
      <c r="U983" s="15"/>
    </row>
    <row r="984">
      <c r="F984" s="105"/>
      <c r="O984" s="43"/>
      <c r="P984" s="43"/>
      <c r="Q984" s="43"/>
      <c r="R984" s="43"/>
      <c r="S984" s="27"/>
      <c r="T984" s="15"/>
      <c r="U984" s="15"/>
    </row>
    <row r="985">
      <c r="F985" s="105"/>
      <c r="O985" s="43"/>
      <c r="P985" s="43"/>
      <c r="Q985" s="43"/>
      <c r="R985" s="43"/>
      <c r="S985" s="27"/>
      <c r="T985" s="15"/>
      <c r="U985" s="15"/>
    </row>
    <row r="986">
      <c r="F986" s="105"/>
      <c r="O986" s="43"/>
      <c r="P986" s="43"/>
      <c r="Q986" s="43"/>
      <c r="R986" s="43"/>
      <c r="S986" s="27"/>
      <c r="T986" s="15"/>
      <c r="U986" s="15"/>
    </row>
    <row r="987">
      <c r="F987" s="105"/>
      <c r="O987" s="43"/>
      <c r="P987" s="43"/>
      <c r="Q987" s="43"/>
      <c r="R987" s="43"/>
      <c r="S987" s="27"/>
      <c r="T987" s="15"/>
      <c r="U987" s="15"/>
    </row>
    <row r="988">
      <c r="F988" s="105"/>
      <c r="O988" s="43"/>
      <c r="P988" s="43"/>
      <c r="Q988" s="43"/>
      <c r="R988" s="43"/>
      <c r="S988" s="27"/>
      <c r="T988" s="15"/>
      <c r="U988" s="15"/>
    </row>
    <row r="989">
      <c r="F989" s="105"/>
      <c r="O989" s="43"/>
      <c r="P989" s="43"/>
      <c r="Q989" s="43"/>
      <c r="R989" s="43"/>
      <c r="S989" s="27"/>
      <c r="T989" s="15"/>
      <c r="U989" s="15"/>
    </row>
    <row r="990">
      <c r="F990" s="105"/>
      <c r="O990" s="43"/>
      <c r="P990" s="43"/>
      <c r="Q990" s="43"/>
      <c r="R990" s="43"/>
      <c r="S990" s="27"/>
      <c r="T990" s="15"/>
      <c r="U990" s="15"/>
    </row>
    <row r="991">
      <c r="F991" s="105"/>
      <c r="O991" s="43"/>
      <c r="P991" s="43"/>
      <c r="Q991" s="43"/>
      <c r="R991" s="43"/>
      <c r="S991" s="27"/>
      <c r="T991" s="15"/>
      <c r="U991" s="15"/>
    </row>
    <row r="992">
      <c r="F992" s="105"/>
      <c r="O992" s="43"/>
      <c r="P992" s="43"/>
      <c r="Q992" s="43"/>
      <c r="R992" s="43"/>
      <c r="S992" s="27"/>
      <c r="T992" s="15"/>
      <c r="U992" s="15"/>
    </row>
    <row r="993">
      <c r="F993" s="105"/>
      <c r="O993" s="43"/>
      <c r="P993" s="43"/>
      <c r="Q993" s="43"/>
      <c r="R993" s="43"/>
      <c r="S993" s="27"/>
      <c r="T993" s="15"/>
      <c r="U993" s="15"/>
    </row>
    <row r="994">
      <c r="F994" s="105"/>
      <c r="O994" s="43"/>
      <c r="P994" s="43"/>
      <c r="Q994" s="43"/>
      <c r="R994" s="43"/>
      <c r="S994" s="27"/>
      <c r="T994" s="15"/>
      <c r="U994" s="15"/>
    </row>
    <row r="995">
      <c r="F995" s="105"/>
      <c r="O995" s="43"/>
      <c r="P995" s="43"/>
      <c r="Q995" s="43"/>
      <c r="R995" s="43"/>
      <c r="S995" s="27"/>
      <c r="T995" s="15"/>
      <c r="U995" s="15"/>
    </row>
    <row r="996">
      <c r="F996" s="105"/>
      <c r="O996" s="43"/>
      <c r="P996" s="43"/>
      <c r="Q996" s="43"/>
      <c r="R996" s="43"/>
      <c r="S996" s="27"/>
      <c r="T996" s="15"/>
      <c r="U996" s="15"/>
    </row>
    <row r="997">
      <c r="F997" s="105"/>
      <c r="O997" s="43"/>
      <c r="P997" s="43"/>
      <c r="Q997" s="43"/>
      <c r="R997" s="43"/>
      <c r="S997" s="27"/>
      <c r="T997" s="15"/>
      <c r="U997" s="15"/>
    </row>
    <row r="998">
      <c r="F998" s="105"/>
      <c r="O998" s="43"/>
      <c r="P998" s="43"/>
      <c r="Q998" s="43"/>
      <c r="R998" s="43"/>
      <c r="S998" s="27"/>
      <c r="T998" s="15"/>
      <c r="U998" s="15"/>
    </row>
    <row r="999">
      <c r="F999" s="105"/>
      <c r="O999" s="43"/>
      <c r="P999" s="43"/>
      <c r="Q999" s="43"/>
      <c r="R999" s="43"/>
      <c r="S999" s="27"/>
      <c r="T999" s="15"/>
      <c r="U999" s="15"/>
    </row>
  </sheetData>
  <autoFilter ref="$C$1:$Y$999">
    <sortState ref="C1:Y999">
      <sortCondition ref="G1:G999"/>
    </sortState>
  </autoFil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1.75"/>
    <col customWidth="1" hidden="1" min="4" max="4" width="7.88"/>
    <col customWidth="1" min="8" max="8" width="10.5"/>
    <col customWidth="1" min="9" max="9" width="16.0"/>
    <col customWidth="1" min="11" max="11" width="15.88"/>
    <col customWidth="1" min="12" max="12" width="17.5"/>
    <col customWidth="1" min="16" max="16" width="14.25"/>
    <col customWidth="1" min="25" max="25" width="14.75"/>
    <col customWidth="1" min="28" max="28" width="13.38"/>
    <col customWidth="1" min="30" max="30" width="14.88"/>
    <col customWidth="1" min="31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932</v>
      </c>
      <c r="S1" s="87" t="s">
        <v>11</v>
      </c>
      <c r="T1" s="87" t="s">
        <v>933</v>
      </c>
      <c r="U1" s="87" t="s">
        <v>21</v>
      </c>
      <c r="V1" s="87" t="s">
        <v>22</v>
      </c>
      <c r="W1" s="87" t="s">
        <v>23</v>
      </c>
      <c r="X1" s="87" t="s">
        <v>24</v>
      </c>
      <c r="Y1" s="87" t="s">
        <v>934</v>
      </c>
      <c r="Z1" s="87" t="s">
        <v>26</v>
      </c>
      <c r="AA1" s="87" t="s">
        <v>29</v>
      </c>
      <c r="AB1" s="87" t="s">
        <v>919</v>
      </c>
      <c r="AC1" s="87" t="s">
        <v>32</v>
      </c>
      <c r="AD1" s="87" t="s">
        <v>920</v>
      </c>
      <c r="AE1" s="87" t="s">
        <v>921</v>
      </c>
    </row>
    <row r="2">
      <c r="A2" s="9" t="s">
        <v>43</v>
      </c>
      <c r="B2" s="9" t="s">
        <v>935</v>
      </c>
      <c r="C2" s="92" t="s">
        <v>930</v>
      </c>
      <c r="D2" s="2" t="s">
        <v>936</v>
      </c>
      <c r="E2" s="93" t="str">
        <f>IFERROR(__xludf.DUMMYFUNCTION("IFERROR(HYPERLINK(REGEXEXTRACT(D2,""\(([^)]*)\)""),REGEXEXTRACT(D2,""\[([^\]]+)\]"")),"""")
"),"READ PITCH")</f>
        <v>READ PITCH</v>
      </c>
      <c r="F2" s="109">
        <f>VLOOKUP($A2, RawData!$A:$AJ, 33, FALSE)</f>
        <v>46.263557</v>
      </c>
      <c r="G2" s="95" t="str">
        <f>VLOOKUP($A2, RawData!$A:$AJ, 2, FALSE)</f>
        <v/>
      </c>
      <c r="H2" s="96">
        <f>VLOOKUP($A2, RawData!$A:$AJ, 3, FALSE)</f>
        <v>-0.4248</v>
      </c>
      <c r="I2" s="97">
        <f>VLOOKUP($A2, RawData!$A:$AJ, 4, FALSE)</f>
        <v>-0.12822299</v>
      </c>
      <c r="J2" s="98">
        <f>VLOOKUP($A2, RawData!$A:$AM, 37, FALSE)</f>
        <v>-35.05172</v>
      </c>
      <c r="K2" s="96" t="str">
        <f>VLOOKUP($A2, RawData!$A:$AM, 38, FALSE)</f>
        <v/>
      </c>
      <c r="L2" s="99">
        <f>VLOOKUP($A2, RawData!$A:$AM, 39, FALSE)</f>
        <v>-0.15716498</v>
      </c>
      <c r="M2" s="100">
        <f>VLOOKUP($A2, RawData!$A:$AJ, 30, FALSE)</f>
        <v>-1.1254569</v>
      </c>
      <c r="N2" s="98">
        <f>VLOOKUP($A2, RawData!$A:$AJ, 5, FALSE)</f>
        <v>-0.31139722</v>
      </c>
      <c r="O2" s="99">
        <f>VLOOKUP($A2, RawData!$A:$AJ, 6, FALSE)</f>
        <v>-0.46814975</v>
      </c>
      <c r="P2" s="101" t="str">
        <f>VLOOKUP($A2, RawData!$A:$AJ, 7, FALSE)</f>
        <v/>
      </c>
      <c r="Q2" s="99">
        <f>VLOOKUP($A2, RawData!$A:$AJ, 8, FALSE)</f>
        <v>0.1917</v>
      </c>
      <c r="R2" s="99" t="str">
        <f>VLOOKUP($A2, RawData!$A:$AJ, 11, FALSE)</f>
        <v/>
      </c>
      <c r="S2" s="98">
        <f>VLOOKUP($A2, RawData!$A:$AJ, 13, FALSE)</f>
        <v>-22.84184</v>
      </c>
      <c r="T2" s="106">
        <f>VLOOKUP($A2, RawData!$A:$AJ, 14, FALSE)</f>
        <v>0.720281</v>
      </c>
      <c r="U2" s="99">
        <f>VLOOKUP($A2, RawData!$A:$AJ, 23, FALSE)</f>
        <v>-0.3931</v>
      </c>
      <c r="V2" s="106" t="str">
        <f>VLOOKUP($A2, RawData!$A:$AJ, 24, FALSE)</f>
        <v/>
      </c>
      <c r="W2" s="106" t="str">
        <f>VLOOKUP($A2, RawData!$A:$AJ, 25, FALSE)</f>
        <v/>
      </c>
      <c r="X2" s="100" t="str">
        <f>VLOOKUP($A2, RawData!$A:$AJ, 26, FALSE)</f>
        <v/>
      </c>
      <c r="Y2" s="106" t="str">
        <f>VLOOKUP($A2, RawData!$A:$AJ, 27, FALSE)</f>
        <v/>
      </c>
      <c r="Z2" s="107">
        <f>VLOOKUP($A2, RawData!$A:$AJ, 28, FALSE)</f>
        <v>0.633634</v>
      </c>
      <c r="AA2" s="100">
        <f>VLOOKUP($A2, RawData!$A:$AJ, 31, FALSE)</f>
        <v>-1.7270608</v>
      </c>
      <c r="AB2" s="96" t="str">
        <f>VLOOKUP($A2, RawData!$A:$AJ,32, FALSE)</f>
        <v/>
      </c>
      <c r="AC2" s="95">
        <f>VLOOKUP($A2, RawData!$A:$AJ, 34, FALSE)</f>
        <v>39.449177</v>
      </c>
      <c r="AD2" s="98">
        <f>VLOOKUP($A2, RawData!$A:$AJ, 35, FALSE)</f>
        <v>0.4621</v>
      </c>
      <c r="AE2" s="104">
        <f>VLOOKUP($A2, RawData!$A:$AJ, 36, FALSE)</f>
        <v>98.38</v>
      </c>
    </row>
    <row r="3">
      <c r="A3" s="9" t="s">
        <v>44</v>
      </c>
      <c r="B3" s="9" t="s">
        <v>937</v>
      </c>
      <c r="C3" s="92" t="s">
        <v>930</v>
      </c>
      <c r="D3" s="110" t="s">
        <v>938</v>
      </c>
      <c r="E3" s="93" t="str">
        <f>IFERROR(__xludf.DUMMYFUNCTION("IFERROR(HYPERLINK(REGEXEXTRACT(D3,""\(([^)]*)\)""),REGEXEXTRACT(D3,""\[([^\]]+)\]"")),"""")
"),"READ PITCH")</f>
        <v>READ PITCH</v>
      </c>
      <c r="F3" s="109">
        <f>VLOOKUP($A3, RawData!$A:$AJ, 33, FALSE)</f>
        <v>6404.815</v>
      </c>
      <c r="G3" s="95" t="str">
        <f>VLOOKUP($A3, RawData!$A:$AJ, 2, FALSE)</f>
        <v/>
      </c>
      <c r="H3" s="96">
        <f>VLOOKUP($A3, RawData!$A:$AJ, 3, FALSE)</f>
        <v>0.0424</v>
      </c>
      <c r="I3" s="97">
        <f>VLOOKUP($A3, RawData!$A:$AJ, 4, FALSE)</f>
        <v>0.20215866</v>
      </c>
      <c r="J3" s="98">
        <f>VLOOKUP($A3, RawData!$A:$AM, 37, FALSE)</f>
        <v>7.213</v>
      </c>
      <c r="K3" s="96" t="str">
        <f>VLOOKUP($A3, RawData!$A:$AM, 38, FALSE)</f>
        <v/>
      </c>
      <c r="L3" s="99">
        <f>VLOOKUP($A3, RawData!$A:$AM, 39, FALSE)</f>
        <v>-0.030969055</v>
      </c>
      <c r="M3" s="100">
        <f>VLOOKUP($A3, RawData!$A:$AJ, 30, FALSE)</f>
        <v>788.76843</v>
      </c>
      <c r="N3" s="98">
        <f>VLOOKUP($A3, RawData!$A:$AJ, 5, FALSE)</f>
        <v>-0.4117569</v>
      </c>
      <c r="O3" s="99">
        <f>VLOOKUP($A3, RawData!$A:$AJ, 6, FALSE)</f>
        <v>-1.2009693</v>
      </c>
      <c r="P3" s="101" t="str">
        <f>VLOOKUP($A3, RawData!$A:$AJ, 7, FALSE)</f>
        <v/>
      </c>
      <c r="Q3" s="99">
        <f>VLOOKUP($A3, RawData!$A:$AJ, 8, FALSE)</f>
        <v>0.5221</v>
      </c>
      <c r="R3" s="99" t="str">
        <f>VLOOKUP($A3, RawData!$A:$AJ, 11, FALSE)</f>
        <v/>
      </c>
      <c r="S3" s="98">
        <f>VLOOKUP($A3, RawData!$A:$AJ, 13, FALSE)</f>
        <v>40.267</v>
      </c>
      <c r="T3" s="99">
        <f>VLOOKUP($A3, RawData!$A:$AJ, 14, FALSE)</f>
        <v>0.3955268</v>
      </c>
      <c r="U3" s="99">
        <f>VLOOKUP($A3, RawData!$A:$AJ, 23, FALSE)</f>
        <v>-0.0249</v>
      </c>
      <c r="V3" s="99" t="str">
        <f>VLOOKUP($A3, RawData!$A:$AJ, 24, FALSE)</f>
        <v/>
      </c>
      <c r="W3" s="99" t="str">
        <f>VLOOKUP($A3, RawData!$A:$AJ, 25, FALSE)</f>
        <v/>
      </c>
      <c r="X3" s="100" t="str">
        <f>VLOOKUP($A3, RawData!$A:$AJ, 26, FALSE)</f>
        <v/>
      </c>
      <c r="Y3" s="111">
        <f>VLOOKUP($A3, RawData!$A:$AJ, 27, FALSE)</f>
        <v>86.15877</v>
      </c>
      <c r="Z3" s="107">
        <f>VLOOKUP($A3, RawData!$A:$AJ, 28, FALSE)</f>
        <v>15.177392</v>
      </c>
      <c r="AA3" s="100">
        <f>VLOOKUP($A3, RawData!$A:$AJ, 31, FALSE)</f>
        <v>141.29155</v>
      </c>
      <c r="AB3" s="96" t="str">
        <f>VLOOKUP($A3, RawData!$A:$AJ,32, FALSE)</f>
        <v/>
      </c>
      <c r="AC3" s="95">
        <f>VLOOKUP($A3, RawData!$A:$AJ, 34, FALSE)</f>
        <v>5689.3867</v>
      </c>
      <c r="AD3" s="98">
        <f>VLOOKUP($A3, RawData!$A:$AJ, 35, FALSE)</f>
        <v>181.36</v>
      </c>
      <c r="AE3" s="104">
        <f>VLOOKUP($A3, RawData!$A:$AJ, 36, FALSE)</f>
        <v>30.11</v>
      </c>
    </row>
    <row r="4">
      <c r="A4" s="9" t="s">
        <v>45</v>
      </c>
      <c r="B4" s="9" t="s">
        <v>939</v>
      </c>
      <c r="C4" s="92" t="s">
        <v>923</v>
      </c>
      <c r="D4" s="2" t="s">
        <v>940</v>
      </c>
      <c r="E4" s="93" t="str">
        <f>IFERROR(__xludf.DUMMYFUNCTION("IFERROR(HYPERLINK(REGEXEXTRACT(D4,""\(([^)]*)\)""),REGEXEXTRACT(D4,""\[([^\]]+)\]"")),"""")
"),"READ PITCH")</f>
        <v>READ PITCH</v>
      </c>
      <c r="F4" s="109">
        <f>VLOOKUP($A4, RawData!$A:$AJ, 33, FALSE)</f>
        <v>1272.4558</v>
      </c>
      <c r="G4" s="95" t="str">
        <f>VLOOKUP($A4, RawData!$A:$AJ, 2, FALSE)</f>
        <v/>
      </c>
      <c r="H4" s="96">
        <f>VLOOKUP($A4, RawData!$A:$AJ, 3, FALSE)</f>
        <v>0.0252</v>
      </c>
      <c r="I4" s="97">
        <f>VLOOKUP($A4, RawData!$A:$AJ, 4, FALSE)</f>
        <v>-0.015953567</v>
      </c>
      <c r="J4" s="98">
        <f>VLOOKUP($A4, RawData!$A:$AM, 37, FALSE)</f>
        <v>128.926</v>
      </c>
      <c r="K4" s="96" t="str">
        <f>VLOOKUP($A4, RawData!$A:$AM, 38, FALSE)</f>
        <v/>
      </c>
      <c r="L4" s="99">
        <f>VLOOKUP($A4, RawData!$A:$AM, 39, FALSE)</f>
        <v>0.19638498</v>
      </c>
      <c r="M4" s="100">
        <f>VLOOKUP($A4, RawData!$A:$AJ, 30, FALSE)</f>
        <v>8.653185</v>
      </c>
      <c r="N4" s="98">
        <f>VLOOKUP($A4, RawData!$A:$AJ, 5, FALSE)</f>
        <v>3.2392502</v>
      </c>
      <c r="O4" s="99">
        <f>VLOOKUP($A4, RawData!$A:$AJ, 6, FALSE)</f>
        <v>0.096753284</v>
      </c>
      <c r="P4" s="101" t="str">
        <f>VLOOKUP($A4, RawData!$A:$AJ, 7, FALSE)</f>
        <v/>
      </c>
      <c r="Q4" s="99">
        <f>VLOOKUP($A4, RawData!$A:$AJ, 8, FALSE)</f>
        <v>0.367</v>
      </c>
      <c r="R4" s="99" t="str">
        <f>VLOOKUP($A4, RawData!$A:$AJ, 11, FALSE)</f>
        <v/>
      </c>
      <c r="S4" s="98">
        <f>VLOOKUP($A4, RawData!$A:$AJ, 13, FALSE)</f>
        <v>92.905</v>
      </c>
      <c r="T4" s="99">
        <f>VLOOKUP($A4, RawData!$A:$AJ, 14, FALSE)</f>
        <v>2.1266053</v>
      </c>
      <c r="U4" s="99">
        <f>VLOOKUP($A4, RawData!$A:$AJ, 23, FALSE)</f>
        <v>0.1322</v>
      </c>
      <c r="V4" s="99" t="str">
        <f>VLOOKUP($A4, RawData!$A:$AJ, 24, FALSE)</f>
        <v/>
      </c>
      <c r="W4" s="99" t="str">
        <f>VLOOKUP($A4, RawData!$A:$AJ, 25, FALSE)</f>
        <v/>
      </c>
      <c r="X4" s="100">
        <f>VLOOKUP($A4, RawData!$A:$AJ, 26, FALSE)</f>
        <v>16.068533</v>
      </c>
      <c r="Y4" s="111">
        <f>VLOOKUP($A4, RawData!$A:$AJ, 27, FALSE)</f>
        <v>15.501221</v>
      </c>
      <c r="Z4" s="107">
        <f>VLOOKUP($A4, RawData!$A:$AJ, 28, FALSE)</f>
        <v>1.0483767</v>
      </c>
      <c r="AA4" s="100">
        <f>VLOOKUP($A4, RawData!$A:$AJ, 31, FALSE)</f>
        <v>12.008185</v>
      </c>
      <c r="AB4" s="96" t="str">
        <f>VLOOKUP($A4, RawData!$A:$AJ,32, FALSE)</f>
        <v/>
      </c>
      <c r="AC4" s="95">
        <f>VLOOKUP($A4, RawData!$A:$AJ, 34, FALSE)</f>
        <v>1115.6205</v>
      </c>
      <c r="AD4" s="98">
        <f>VLOOKUP($A4, RawData!$A:$AJ, 35, FALSE)</f>
        <v>52.05</v>
      </c>
      <c r="AE4" s="104">
        <f>VLOOKUP($A4, RawData!$A:$AJ, 36, FALSE)</f>
        <v>25.07</v>
      </c>
    </row>
    <row r="5">
      <c r="A5" s="9" t="s">
        <v>46</v>
      </c>
      <c r="B5" s="9" t="s">
        <v>941</v>
      </c>
      <c r="C5" s="92" t="s">
        <v>942</v>
      </c>
      <c r="D5" s="2" t="s">
        <v>943</v>
      </c>
      <c r="E5" s="93" t="str">
        <f>IFERROR(__xludf.DUMMYFUNCTION("IFERROR(HYPERLINK(REGEXEXTRACT(D5,""\(([^)]*)\)""),REGEXEXTRACT(D5,""\[([^\]]+)\]"")),"""")
"),"READ PITCH")</f>
        <v>READ PITCH</v>
      </c>
      <c r="F5" s="109">
        <f>VLOOKUP($A5, RawData!$A:$AJ, 33, FALSE)</f>
        <v>288.68884</v>
      </c>
      <c r="G5" s="95" t="str">
        <f>VLOOKUP($A5, RawData!$A:$AJ, 2, FALSE)</f>
        <v/>
      </c>
      <c r="H5" s="96">
        <f>VLOOKUP($A5, RawData!$A:$AJ, 3, FALSE)</f>
        <v>0.0463</v>
      </c>
      <c r="I5" s="97">
        <f>VLOOKUP($A5, RawData!$A:$AJ, 4, FALSE)</f>
        <v>0.1438503</v>
      </c>
      <c r="J5" s="98">
        <f>VLOOKUP($A5, RawData!$A:$AM, 37, FALSE)</f>
        <v>13.289</v>
      </c>
      <c r="K5" s="96" t="str">
        <f>VLOOKUP($A5, RawData!$A:$AM, 38, FALSE)</f>
        <v/>
      </c>
      <c r="L5" s="99">
        <f>VLOOKUP($A5, RawData!$A:$AM, 39, FALSE)</f>
        <v>0.74884135</v>
      </c>
      <c r="M5" s="100">
        <f>VLOOKUP($A5, RawData!$A:$AJ, 30, FALSE)</f>
        <v>23.659426</v>
      </c>
      <c r="N5" s="98">
        <f>VLOOKUP($A5, RawData!$A:$AJ, 5, FALSE)</f>
        <v>3.1868632</v>
      </c>
      <c r="O5" s="99">
        <f>VLOOKUP($A5, RawData!$A:$AJ, 6, FALSE)</f>
        <v>3.362202</v>
      </c>
      <c r="P5" s="101" t="str">
        <f>VLOOKUP($A5, RawData!$A:$AJ, 7, FALSE)</f>
        <v/>
      </c>
      <c r="Q5" s="99">
        <f>VLOOKUP($A5, RawData!$A:$AJ, 8, FALSE)</f>
        <v>0.4366</v>
      </c>
      <c r="R5" s="99" t="str">
        <f>VLOOKUP($A5, RawData!$A:$AJ, 11, FALSE)</f>
        <v/>
      </c>
      <c r="S5" s="98">
        <f>VLOOKUP($A5, RawData!$A:$AJ, 13, FALSE)</f>
        <v>12.283</v>
      </c>
      <c r="T5" s="99">
        <f>VLOOKUP($A5, RawData!$A:$AJ, 14, FALSE)</f>
        <v>8.8942795</v>
      </c>
      <c r="U5" s="99">
        <f>VLOOKUP($A5, RawData!$A:$AJ, 23, FALSE)</f>
        <v>0.2218</v>
      </c>
      <c r="V5" s="99" t="str">
        <f>VLOOKUP($A5, RawData!$A:$AJ, 24, FALSE)</f>
        <v/>
      </c>
      <c r="W5" s="99" t="str">
        <f>VLOOKUP($A5, RawData!$A:$AJ, 25, FALSE)</f>
        <v/>
      </c>
      <c r="X5" s="100">
        <f>VLOOKUP($A5, RawData!$A:$AJ, 26, FALSE)</f>
        <v>27.447052</v>
      </c>
      <c r="Y5" s="111">
        <f>VLOOKUP($A5, RawData!$A:$AJ, 27, FALSE)</f>
        <v>21.765203</v>
      </c>
      <c r="Z5" s="107">
        <f>VLOOKUP($A5, RawData!$A:$AJ, 28, FALSE)</f>
        <v>4.1654506</v>
      </c>
      <c r="AA5" s="100">
        <f>VLOOKUP($A5, RawData!$A:$AJ, 31, FALSE)</f>
        <v>25.597176</v>
      </c>
      <c r="AB5" s="96" t="str">
        <f>VLOOKUP($A5, RawData!$A:$AJ,32, FALSE)</f>
        <v/>
      </c>
      <c r="AC5" s="95">
        <f>VLOOKUP($A5, RawData!$A:$AJ, 34, FALSE)</f>
        <v>314.4101</v>
      </c>
      <c r="AD5" s="98">
        <f>VLOOKUP($A5, RawData!$A:$AJ, 35, FALSE)</f>
        <v>87.47</v>
      </c>
      <c r="AE5" s="104">
        <f>VLOOKUP($A5, RawData!$A:$AJ, 36, FALSE)</f>
        <v>3.73</v>
      </c>
    </row>
    <row r="6">
      <c r="A6" s="9" t="s">
        <v>47</v>
      </c>
      <c r="B6" s="9" t="s">
        <v>944</v>
      </c>
      <c r="C6" s="92" t="s">
        <v>942</v>
      </c>
      <c r="D6" s="2" t="s">
        <v>945</v>
      </c>
      <c r="E6" s="93" t="str">
        <f>IFERROR(__xludf.DUMMYFUNCTION("IFERROR(HYPERLINK(REGEXEXTRACT(D6,""\(([^)]*)\)""),REGEXEXTRACT(D6,""\[([^\]]+)\]"")),"""")
"),"READ PITCH")</f>
        <v>READ PITCH</v>
      </c>
      <c r="F6" s="109">
        <f>VLOOKUP($A6, RawData!$A:$AJ, 33, FALSE)</f>
        <v>745.3378</v>
      </c>
      <c r="G6" s="95" t="str">
        <f>VLOOKUP($A6, RawData!$A:$AJ, 2, FALSE)</f>
        <v/>
      </c>
      <c r="H6" s="96">
        <f>VLOOKUP($A6, RawData!$A:$AJ, 3, FALSE)</f>
        <v>0.2227</v>
      </c>
      <c r="I6" s="97">
        <f>VLOOKUP($A6, RawData!$A:$AJ, 4, FALSE)</f>
        <v>0.2003615</v>
      </c>
      <c r="J6" s="98">
        <f>VLOOKUP($A6, RawData!$A:$AM, 37, FALSE)</f>
        <v>22.293</v>
      </c>
      <c r="K6" s="96" t="str">
        <f>VLOOKUP($A6, RawData!$A:$AM, 38, FALSE)</f>
        <v/>
      </c>
      <c r="L6" s="99" t="str">
        <f>VLOOKUP($A6, RawData!$A:$AM, 39, FALSE)</f>
        <v>No data</v>
      </c>
      <c r="M6" s="100">
        <f>VLOOKUP($A6, RawData!$A:$AJ, 30, FALSE)</f>
        <v>30.11736</v>
      </c>
      <c r="N6" s="98">
        <f>VLOOKUP($A6, RawData!$A:$AJ, 5, FALSE)</f>
        <v>0.79503196</v>
      </c>
      <c r="O6" s="99">
        <f>VLOOKUP($A6, RawData!$A:$AJ, 6, FALSE)</f>
        <v>1.2094674</v>
      </c>
      <c r="P6" s="101" t="str">
        <f>VLOOKUP($A6, RawData!$A:$AJ, 7, FALSE)</f>
        <v/>
      </c>
      <c r="Q6" s="99">
        <f>VLOOKUP($A6, RawData!$A:$AJ, 8, FALSE)</f>
        <v>0.835</v>
      </c>
      <c r="R6" s="99" t="str">
        <f>VLOOKUP($A6, RawData!$A:$AJ, 11, FALSE)</f>
        <v/>
      </c>
      <c r="S6" s="98">
        <f>VLOOKUP($A6, RawData!$A:$AJ, 13, FALSE)</f>
        <v>18.936</v>
      </c>
      <c r="T6" s="99">
        <f>VLOOKUP($A6, RawData!$A:$AJ, 14, FALSE)</f>
        <v>1.5683286</v>
      </c>
      <c r="U6" s="99">
        <f>VLOOKUP($A6, RawData!$A:$AJ, 23, FALSE)</f>
        <v>0.1081</v>
      </c>
      <c r="V6" s="99" t="str">
        <f>VLOOKUP($A6, RawData!$A:$AJ, 24, FALSE)</f>
        <v/>
      </c>
      <c r="W6" s="99" t="str">
        <f>VLOOKUP($A6, RawData!$A:$AJ, 25, FALSE)</f>
        <v/>
      </c>
      <c r="X6" s="100">
        <f>VLOOKUP($A6, RawData!$A:$AJ, 26, FALSE)</f>
        <v>63.98485</v>
      </c>
      <c r="Y6" s="111">
        <f>VLOOKUP($A6, RawData!$A:$AJ, 27, FALSE)</f>
        <v>43.60722</v>
      </c>
      <c r="Z6" s="107">
        <f>VLOOKUP($A6, RawData!$A:$AJ, 28, FALSE)</f>
        <v>8.293414</v>
      </c>
      <c r="AA6" s="100">
        <f>VLOOKUP($A6, RawData!$A:$AJ, 31, FALSE)</f>
        <v>35.456608</v>
      </c>
      <c r="AB6" s="96" t="str">
        <f>VLOOKUP($A6, RawData!$A:$AJ,32, FALSE)</f>
        <v/>
      </c>
      <c r="AC6" s="95">
        <f>VLOOKUP($A6, RawData!$A:$AJ, 34, FALSE)</f>
        <v>671.4063</v>
      </c>
      <c r="AD6" s="98">
        <f>VLOOKUP($A6, RawData!$A:$AJ, 35, FALSE)</f>
        <v>50.87</v>
      </c>
      <c r="AE6" s="104">
        <f>VLOOKUP($A6, RawData!$A:$AJ, 36, FALSE)</f>
        <v>14.09</v>
      </c>
    </row>
    <row r="7">
      <c r="A7" s="9" t="s">
        <v>48</v>
      </c>
      <c r="B7" s="9" t="s">
        <v>946</v>
      </c>
      <c r="C7" s="92" t="s">
        <v>930</v>
      </c>
      <c r="D7" s="2" t="s">
        <v>947</v>
      </c>
      <c r="E7" s="93" t="str">
        <f>IFERROR(__xludf.DUMMYFUNCTION("IFERROR(HYPERLINK(REGEXEXTRACT(D7,""\(([^)]*)\)""),REGEXEXTRACT(D7,""\[([^\]]+)\]"")),"""")
"),"READ PITCH")</f>
        <v>READ PITCH</v>
      </c>
      <c r="F7" s="109">
        <f>VLOOKUP($A7, RawData!$A:$AJ, 33, FALSE)</f>
        <v>2107.9204</v>
      </c>
      <c r="G7" s="95" t="str">
        <f>VLOOKUP($A7, RawData!$A:$AJ, 2, FALSE)</f>
        <v/>
      </c>
      <c r="H7" s="96">
        <f>VLOOKUP($A7, RawData!$A:$AJ, 3, FALSE)</f>
        <v>0.7357</v>
      </c>
      <c r="I7" s="97">
        <f>VLOOKUP($A7, RawData!$A:$AJ, 4, FALSE)</f>
        <v>0.3285289</v>
      </c>
      <c r="J7" s="98">
        <f>VLOOKUP($A7, RawData!$A:$AM, 37, FALSE)</f>
        <v>46.686</v>
      </c>
      <c r="K7" s="96" t="str">
        <f>VLOOKUP($A7, RawData!$A:$AM, 38, FALSE)</f>
        <v/>
      </c>
      <c r="L7" s="99">
        <f>VLOOKUP($A7, RawData!$A:$AM, 39, FALSE)</f>
        <v>0.7872666</v>
      </c>
      <c r="M7" s="100">
        <f>VLOOKUP($A7, RawData!$A:$AJ, 30, FALSE)</f>
        <v>41.706306</v>
      </c>
      <c r="N7" s="98">
        <f>VLOOKUP($A7, RawData!$A:$AJ, 5, FALSE)</f>
        <v>1.055995</v>
      </c>
      <c r="O7" s="99">
        <f>VLOOKUP($A7, RawData!$A:$AJ, 6, FALSE)</f>
        <v>0.68085533</v>
      </c>
      <c r="P7" s="101" t="str">
        <f>VLOOKUP($A7, RawData!$A:$AJ, 7, FALSE)</f>
        <v/>
      </c>
      <c r="Q7" s="99">
        <f>VLOOKUP($A7, RawData!$A:$AJ, 8, FALSE)</f>
        <v>0.4132</v>
      </c>
      <c r="R7" s="99" t="str">
        <f>VLOOKUP($A7, RawData!$A:$AJ, 11, FALSE)</f>
        <v/>
      </c>
      <c r="S7" s="98">
        <f>VLOOKUP($A7, RawData!$A:$AJ, 13, FALSE)</f>
        <v>40.697</v>
      </c>
      <c r="T7" s="99">
        <f>VLOOKUP($A7, RawData!$A:$AJ, 14, FALSE)</f>
        <v>3.68933</v>
      </c>
      <c r="U7" s="99">
        <f>VLOOKUP($A7, RawData!$A:$AJ, 23, FALSE)</f>
        <v>0.2567</v>
      </c>
      <c r="V7" s="99" t="str">
        <f>VLOOKUP($A7, RawData!$A:$AJ, 24, FALSE)</f>
        <v/>
      </c>
      <c r="W7" s="99" t="str">
        <f>VLOOKUP($A7, RawData!$A:$AJ, 25, FALSE)</f>
        <v/>
      </c>
      <c r="X7" s="100">
        <f>VLOOKUP($A7, RawData!$A:$AJ, 26, FALSE)</f>
        <v>59.81089</v>
      </c>
      <c r="Y7" s="111">
        <f>VLOOKUP($A7, RawData!$A:$AJ, 27, FALSE)</f>
        <v>70.241</v>
      </c>
      <c r="Z7" s="107">
        <f>VLOOKUP($A7, RawData!$A:$AJ, 28, FALSE)</f>
        <v>8.43839</v>
      </c>
      <c r="AA7" s="100">
        <f>VLOOKUP($A7, RawData!$A:$AJ, 31, FALSE)</f>
        <v>47.843838</v>
      </c>
      <c r="AB7" s="96" t="str">
        <f>VLOOKUP($A7, RawData!$A:$AJ,32, FALSE)</f>
        <v/>
      </c>
      <c r="AC7" s="95">
        <f>VLOOKUP($A7, RawData!$A:$AJ, 34, FALSE)</f>
        <v>1947.1006</v>
      </c>
      <c r="AD7" s="98">
        <f>VLOOKUP($A7, RawData!$A:$AJ, 35, FALSE)</f>
        <v>63.16</v>
      </c>
      <c r="AE7" s="104">
        <f>VLOOKUP($A7, RawData!$A:$AJ, 36, FALSE)</f>
        <v>31.86</v>
      </c>
    </row>
    <row r="8">
      <c r="A8" s="9" t="s">
        <v>49</v>
      </c>
      <c r="B8" s="9" t="s">
        <v>948</v>
      </c>
      <c r="C8" s="92" t="s">
        <v>930</v>
      </c>
      <c r="D8" s="2" t="s">
        <v>949</v>
      </c>
      <c r="E8" s="93" t="str">
        <f>IFERROR(__xludf.DUMMYFUNCTION("IFERROR(HYPERLINK(REGEXEXTRACT(D8,""\(([^)]*)\)""),REGEXEXTRACT(D8,""\[([^\]]+)\]"")),"""")
"),"READ PITCH")</f>
        <v>READ PITCH</v>
      </c>
      <c r="F8" s="109">
        <f>VLOOKUP($A8, RawData!$A:$AJ, 33, FALSE)</f>
        <v>413.23517</v>
      </c>
      <c r="G8" s="95" t="str">
        <f>VLOOKUP($A8, RawData!$A:$AJ, 2, FALSE)</f>
        <v/>
      </c>
      <c r="H8" s="96">
        <f>VLOOKUP($A8, RawData!$A:$AJ, 3, FALSE)</f>
        <v>0.1631</v>
      </c>
      <c r="I8" s="97">
        <f>VLOOKUP($A8, RawData!$A:$AJ, 4, FALSE)</f>
        <v>0.120244086</v>
      </c>
      <c r="J8" s="98">
        <f>VLOOKUP($A8, RawData!$A:$AM, 37, FALSE)</f>
        <v>41.932</v>
      </c>
      <c r="K8" s="96" t="str">
        <f>VLOOKUP($A8, RawData!$A:$AM, 38, FALSE)</f>
        <v/>
      </c>
      <c r="L8" s="99">
        <f>VLOOKUP($A8, RawData!$A:$AM, 39, FALSE)</f>
        <v>0.25658518</v>
      </c>
      <c r="M8" s="100">
        <f>VLOOKUP($A8, RawData!$A:$AJ, 30, FALSE)</f>
        <v>9.878493</v>
      </c>
      <c r="N8" s="98">
        <f>VLOOKUP($A8, RawData!$A:$AJ, 5, FALSE)</f>
        <v>6.1020575</v>
      </c>
      <c r="O8" s="99">
        <f>VLOOKUP($A8, RawData!$A:$AJ, 6, FALSE)</f>
        <v>1.0429871</v>
      </c>
      <c r="P8" s="101" t="str">
        <f>VLOOKUP($A8, RawData!$A:$AJ, 7, FALSE)</f>
        <v/>
      </c>
      <c r="Q8" s="99">
        <f>VLOOKUP($A8, RawData!$A:$AJ, 8, FALSE)</f>
        <v>0.3011</v>
      </c>
      <c r="R8" s="99" t="str">
        <f>VLOOKUP($A8, RawData!$A:$AJ, 11, FALSE)</f>
        <v/>
      </c>
      <c r="S8" s="98">
        <f>VLOOKUP($A8, RawData!$A:$AJ, 13, FALSE)</f>
        <v>18.429</v>
      </c>
      <c r="T8" s="99">
        <f>VLOOKUP($A8, RawData!$A:$AJ, 14, FALSE)</f>
        <v>-0.7756313</v>
      </c>
      <c r="U8" s="99">
        <f>VLOOKUP($A8, RawData!$A:$AJ, 23, FALSE)</f>
        <v>0.1472</v>
      </c>
      <c r="V8" s="99" t="str">
        <f>VLOOKUP($A8, RawData!$A:$AJ, 24, FALSE)</f>
        <v/>
      </c>
      <c r="W8" s="99" t="str">
        <f>VLOOKUP($A8, RawData!$A:$AJ, 25, FALSE)</f>
        <v/>
      </c>
      <c r="X8" s="100">
        <f>VLOOKUP($A8, RawData!$A:$AJ, 26, FALSE)</f>
        <v>13.929728</v>
      </c>
      <c r="Y8" s="111" t="str">
        <f>VLOOKUP($A8, RawData!$A:$AJ, 27, FALSE)</f>
        <v/>
      </c>
      <c r="Z8" s="107">
        <f>VLOOKUP($A8, RawData!$A:$AJ, 28, FALSE)</f>
        <v>1.027658</v>
      </c>
      <c r="AA8" s="100">
        <f>VLOOKUP($A8, RawData!$A:$AJ, 31, FALSE)</f>
        <v>22.476803</v>
      </c>
      <c r="AB8" s="96" t="str">
        <f>VLOOKUP($A8, RawData!$A:$AJ,32, FALSE)</f>
        <v/>
      </c>
      <c r="AC8" s="95">
        <f>VLOOKUP($A8, RawData!$A:$AJ, 34, FALSE)</f>
        <v>414.225</v>
      </c>
      <c r="AD8" s="98">
        <f>VLOOKUP($A8, RawData!$A:$AJ, 35, FALSE)</f>
        <v>85</v>
      </c>
      <c r="AE8" s="104">
        <f>VLOOKUP($A8, RawData!$A:$AJ, 36, FALSE)</f>
        <v>4.86</v>
      </c>
    </row>
    <row r="9">
      <c r="A9" s="9" t="s">
        <v>50</v>
      </c>
      <c r="B9" s="9" t="s">
        <v>950</v>
      </c>
      <c r="C9" s="92" t="s">
        <v>930</v>
      </c>
      <c r="D9" s="2" t="s">
        <v>951</v>
      </c>
      <c r="E9" s="93" t="str">
        <f>IFERROR(__xludf.DUMMYFUNCTION("IFERROR(HYPERLINK(REGEXEXTRACT(D9,""\(([^)]*)\)""),REGEXEXTRACT(D9,""\[([^\]]+)\]"")),"""")
"),"READ PITCH")</f>
        <v>READ PITCH</v>
      </c>
      <c r="F9" s="109">
        <f>VLOOKUP($A9, RawData!$A:$AJ, 33, FALSE)</f>
        <v>884.8759</v>
      </c>
      <c r="G9" s="95" t="str">
        <f>VLOOKUP($A9, RawData!$A:$AJ, 2, FALSE)</f>
        <v/>
      </c>
      <c r="H9" s="96">
        <f>VLOOKUP($A9, RawData!$A:$AJ, 3, FALSE)</f>
        <v>-0.2369</v>
      </c>
      <c r="I9" s="97">
        <f>VLOOKUP($A9, RawData!$A:$AJ, 4, FALSE)</f>
        <v>0.0904248</v>
      </c>
      <c r="J9" s="98">
        <f>VLOOKUP($A9, RawData!$A:$AM, 37, FALSE)</f>
        <v>40.91</v>
      </c>
      <c r="K9" s="96" t="str">
        <f>VLOOKUP($A9, RawData!$A:$AM, 38, FALSE)</f>
        <v/>
      </c>
      <c r="L9" s="99">
        <f>VLOOKUP($A9, RawData!$A:$AM, 39, FALSE)</f>
        <v>0.118017286</v>
      </c>
      <c r="M9" s="100">
        <f>VLOOKUP($A9, RawData!$A:$AJ, 30, FALSE)</f>
        <v>19.736616</v>
      </c>
      <c r="N9" s="98">
        <f>VLOOKUP($A9, RawData!$A:$AJ, 5, FALSE)</f>
        <v>0.5524884</v>
      </c>
      <c r="O9" s="99">
        <f>VLOOKUP($A9, RawData!$A:$AJ, 6, FALSE)</f>
        <v>-0.8439366</v>
      </c>
      <c r="P9" s="101" t="str">
        <f>VLOOKUP($A9, RawData!$A:$AJ, 7, FALSE)</f>
        <v/>
      </c>
      <c r="Q9" s="99">
        <f>VLOOKUP($A9, RawData!$A:$AJ, 8, FALSE)</f>
        <v>0.6647</v>
      </c>
      <c r="R9" s="99" t="str">
        <f>VLOOKUP($A9, RawData!$A:$AJ, 11, FALSE)</f>
        <v/>
      </c>
      <c r="S9" s="98">
        <f>VLOOKUP($A9, RawData!$A:$AJ, 13, FALSE)</f>
        <v>-4.441</v>
      </c>
      <c r="T9" s="99">
        <f>VLOOKUP($A9, RawData!$A:$AJ, 14, FALSE)</f>
        <v>-0.13457575</v>
      </c>
      <c r="U9" s="99">
        <f>VLOOKUP($A9, RawData!$A:$AJ, 23, FALSE)</f>
        <v>0.0271</v>
      </c>
      <c r="V9" s="99" t="str">
        <f>VLOOKUP($A9, RawData!$A:$AJ, 24, FALSE)</f>
        <v/>
      </c>
      <c r="W9" s="99" t="str">
        <f>VLOOKUP($A9, RawData!$A:$AJ, 25, FALSE)</f>
        <v/>
      </c>
      <c r="X9" s="100">
        <f>VLOOKUP($A9, RawData!$A:$AJ, 26, FALSE)</f>
        <v>48.906002</v>
      </c>
      <c r="Y9" s="111">
        <f>VLOOKUP($A9, RawData!$A:$AJ, 27, FALSE)</f>
        <v>23.408056</v>
      </c>
      <c r="Z9" s="107">
        <f>VLOOKUP($A9, RawData!$A:$AJ, 28, FALSE)</f>
        <v>3.774949</v>
      </c>
      <c r="AA9" s="100">
        <f>VLOOKUP($A9, RawData!$A:$AJ, 31, FALSE)</f>
        <v>-181.81152</v>
      </c>
      <c r="AB9" s="96" t="str">
        <f>VLOOKUP($A9, RawData!$A:$AJ,32, FALSE)</f>
        <v/>
      </c>
      <c r="AC9" s="95">
        <f>VLOOKUP($A9, RawData!$A:$AJ, 34, FALSE)</f>
        <v>807.425</v>
      </c>
      <c r="AD9" s="98">
        <f>VLOOKUP($A9, RawData!$A:$AJ, 35, FALSE)</f>
        <v>27.02</v>
      </c>
      <c r="AE9" s="104">
        <f>VLOOKUP($A9, RawData!$A:$AJ, 36, FALSE)</f>
        <v>32.35</v>
      </c>
    </row>
    <row r="10">
      <c r="A10" s="9" t="s">
        <v>51</v>
      </c>
      <c r="B10" s="9" t="s">
        <v>952</v>
      </c>
      <c r="C10" s="92" t="s">
        <v>930</v>
      </c>
      <c r="D10" s="2" t="s">
        <v>953</v>
      </c>
      <c r="E10" s="93" t="str">
        <f>IFERROR(__xludf.DUMMYFUNCTION("IFERROR(HYPERLINK(REGEXEXTRACT(D10,""\(([^)]*)\)""),REGEXEXTRACT(D10,""\[([^\]]+)\]"")),"""")
"),"READ PITCH")</f>
        <v>READ PITCH</v>
      </c>
      <c r="F10" s="109">
        <f>VLOOKUP($A10, RawData!$A:$AJ, 33, FALSE)</f>
        <v>0.7</v>
      </c>
      <c r="G10" s="95" t="str">
        <f>VLOOKUP($A10, RawData!$A:$AJ, 2, FALSE)</f>
        <v/>
      </c>
      <c r="H10" s="96">
        <f>VLOOKUP($A10, RawData!$A:$AJ, 3, FALSE)</f>
        <v>1</v>
      </c>
      <c r="I10" s="97">
        <f>VLOOKUP($A10, RawData!$A:$AJ, 4, FALSE)</f>
        <v>0.14869836</v>
      </c>
      <c r="J10" s="98" t="str">
        <f>VLOOKUP($A10, RawData!$A:$AM, 37, FALSE)</f>
        <v>No data</v>
      </c>
      <c r="K10" s="96" t="str">
        <f>VLOOKUP($A10, RawData!$A:$AM, 38, FALSE)</f>
        <v/>
      </c>
      <c r="L10" s="99" t="str">
        <f>VLOOKUP($A10, RawData!$A:$AM, 39, FALSE)</f>
        <v>No data</v>
      </c>
      <c r="M10" s="100" t="str">
        <f>VLOOKUP($A10, RawData!$A:$AJ, 30, FALSE)</f>
        <v/>
      </c>
      <c r="N10" s="98">
        <f>VLOOKUP($A10, RawData!$A:$AJ, 5, FALSE)</f>
        <v>-133.33333</v>
      </c>
      <c r="O10" s="99">
        <f>VLOOKUP($A10, RawData!$A:$AJ, 6, FALSE)</f>
        <v>-1.2</v>
      </c>
      <c r="P10" s="101" t="str">
        <f>VLOOKUP($A10, RawData!$A:$AJ, 7, FALSE)</f>
        <v/>
      </c>
      <c r="Q10" s="99">
        <f>VLOOKUP($A10, RawData!$A:$AJ, 8, FALSE)</f>
        <v>1</v>
      </c>
      <c r="R10" s="99" t="str">
        <f>VLOOKUP($A10, RawData!$A:$AJ, 11, FALSE)</f>
        <v/>
      </c>
      <c r="S10" s="98">
        <f>VLOOKUP($A10, RawData!$A:$AJ, 13, FALSE)</f>
        <v>-3.4</v>
      </c>
      <c r="T10" s="99">
        <f>VLOOKUP($A10, RawData!$A:$AJ, 14, FALSE)</f>
        <v>0.8292683</v>
      </c>
      <c r="U10" s="99">
        <f>VLOOKUP($A10, RawData!$A:$AJ, 23, FALSE)</f>
        <v>-0.2439</v>
      </c>
      <c r="V10" s="99" t="str">
        <f>VLOOKUP($A10, RawData!$A:$AJ, 24, FALSE)</f>
        <v/>
      </c>
      <c r="W10" s="106" t="str">
        <f>VLOOKUP($A10, RawData!$A:$AJ, 25, FALSE)</f>
        <v/>
      </c>
      <c r="X10" s="100" t="str">
        <f>VLOOKUP($A10, RawData!$A:$AJ, 26, FALSE)</f>
        <v/>
      </c>
      <c r="Y10" s="111" t="str">
        <f>VLOOKUP($A10, RawData!$A:$AJ, 27, FALSE)</f>
        <v/>
      </c>
      <c r="Z10" s="107">
        <f>VLOOKUP($A10, RawData!$A:$AJ, 28, FALSE)</f>
        <v>4.2</v>
      </c>
      <c r="AA10" s="100">
        <f>VLOOKUP($A10, RawData!$A:$AJ, 31, FALSE)</f>
        <v>-3.7764707</v>
      </c>
      <c r="AB10" s="96" t="str">
        <f>VLOOKUP($A10, RawData!$A:$AJ,32, FALSE)</f>
        <v/>
      </c>
      <c r="AC10" s="95">
        <f>VLOOKUP($A10, RawData!$A:$AJ, 34, FALSE)</f>
        <v>12.84</v>
      </c>
      <c r="AD10" s="98">
        <f>VLOOKUP($A10, RawData!$A:$AJ, 35, FALSE)</f>
        <v>28</v>
      </c>
      <c r="AE10" s="104">
        <f>VLOOKUP($A10, RawData!$A:$AJ, 36, FALSE)</f>
        <v>0.03</v>
      </c>
    </row>
    <row r="11">
      <c r="A11" s="9" t="s">
        <v>52</v>
      </c>
      <c r="B11" s="9" t="s">
        <v>954</v>
      </c>
      <c r="C11" s="92" t="s">
        <v>930</v>
      </c>
      <c r="D11" s="2" t="s">
        <v>955</v>
      </c>
      <c r="E11" s="93" t="str">
        <f>IFERROR(__xludf.DUMMYFUNCTION("IFERROR(HYPERLINK(REGEXEXTRACT(D11,""\(([^)]*)\)""),REGEXEXTRACT(D11,""\[([^\]]+)\]"")),"""")
"),"READ PITCH")</f>
        <v>READ PITCH</v>
      </c>
      <c r="F11" s="109">
        <f>VLOOKUP($A11, RawData!$A:$AJ, 33, FALSE)</f>
        <v>225.53098</v>
      </c>
      <c r="G11" s="95" t="str">
        <f>VLOOKUP($A11, RawData!$A:$AJ, 2, FALSE)</f>
        <v/>
      </c>
      <c r="H11" s="96">
        <f>VLOOKUP($A11, RawData!$A:$AJ, 3, FALSE)</f>
        <v>-0.0899</v>
      </c>
      <c r="I11" s="97">
        <f>VLOOKUP($A11, RawData!$A:$AJ, 4, FALSE)</f>
        <v>0.061245136</v>
      </c>
      <c r="J11" s="98">
        <f>VLOOKUP($A11, RawData!$A:$AM, 37, FALSE)</f>
        <v>14.162</v>
      </c>
      <c r="K11" s="96" t="str">
        <f>VLOOKUP($A11, RawData!$A:$AM, 38, FALSE)</f>
        <v/>
      </c>
      <c r="L11" s="99">
        <f>VLOOKUP($A11, RawData!$A:$AM, 39, FALSE)</f>
        <v>-0.0015182684</v>
      </c>
      <c r="M11" s="100">
        <f>VLOOKUP($A11, RawData!$A:$AJ, 30, FALSE)</f>
        <v>14.923895</v>
      </c>
      <c r="N11" s="98">
        <f>VLOOKUP($A11, RawData!$A:$AJ, 5, FALSE)</f>
        <v>0.25230262</v>
      </c>
      <c r="O11" s="99">
        <f>VLOOKUP($A11, RawData!$A:$AJ, 6, FALSE)</f>
        <v>-0.8689001</v>
      </c>
      <c r="P11" s="101" t="str">
        <f>VLOOKUP($A11, RawData!$A:$AJ, 7, FALSE)</f>
        <v/>
      </c>
      <c r="Q11" s="99">
        <f>VLOOKUP($A11, RawData!$A:$AJ, 8, FALSE)</f>
        <v>0.7604</v>
      </c>
      <c r="R11" s="99" t="str">
        <f>VLOOKUP($A11, RawData!$A:$AJ, 11, FALSE)</f>
        <v/>
      </c>
      <c r="S11" s="98">
        <f>VLOOKUP($A11, RawData!$A:$AJ, 13, FALSE)</f>
        <v>13.163</v>
      </c>
      <c r="T11" s="99">
        <f>VLOOKUP($A11, RawData!$A:$AJ, 14, FALSE)</f>
        <v>0.26486507</v>
      </c>
      <c r="U11" s="99">
        <f>VLOOKUP($A11, RawData!$A:$AJ, 23, FALSE)</f>
        <v>-0.0062</v>
      </c>
      <c r="V11" s="99" t="str">
        <f>VLOOKUP($A11, RawData!$A:$AJ, 24, FALSE)</f>
        <v/>
      </c>
      <c r="W11" s="99" t="str">
        <f>VLOOKUP($A11, RawData!$A:$AJ, 25, FALSE)</f>
        <v/>
      </c>
      <c r="X11" s="100">
        <f>VLOOKUP($A11, RawData!$A:$AJ, 26, FALSE)</f>
        <v>78.952805</v>
      </c>
      <c r="Y11" s="111">
        <f>VLOOKUP($A11, RawData!$A:$AJ, 27, FALSE)</f>
        <v>58.008152</v>
      </c>
      <c r="Z11" s="107">
        <f>VLOOKUP($A11, RawData!$A:$AJ, 28, FALSE)</f>
        <v>0.9069904</v>
      </c>
      <c r="AA11" s="100">
        <f>VLOOKUP($A11, RawData!$A:$AJ, 31, FALSE)</f>
        <v>16.056538</v>
      </c>
      <c r="AB11" s="96" t="str">
        <f>VLOOKUP($A11, RawData!$A:$AJ,32, FALSE)</f>
        <v/>
      </c>
      <c r="AC11" s="95">
        <f>VLOOKUP($A11, RawData!$A:$AJ, 34, FALSE)</f>
        <v>211.3522</v>
      </c>
      <c r="AD11" s="98">
        <f>VLOOKUP($A11, RawData!$A:$AJ, 35, FALSE)</f>
        <v>19.92</v>
      </c>
      <c r="AE11" s="104">
        <f>VLOOKUP($A11, RawData!$A:$AJ, 36, FALSE)</f>
        <v>12.16</v>
      </c>
    </row>
    <row r="12">
      <c r="A12" s="9" t="s">
        <v>53</v>
      </c>
      <c r="B12" s="9" t="s">
        <v>956</v>
      </c>
      <c r="C12" s="92" t="s">
        <v>923</v>
      </c>
      <c r="D12" s="2" t="s">
        <v>957</v>
      </c>
      <c r="E12" s="93" t="str">
        <f>IFERROR(__xludf.DUMMYFUNCTION("IFERROR(HYPERLINK(REGEXEXTRACT(D12,""\(([^)]*)\)""),REGEXEXTRACT(D12,""\[([^\]]+)\]"")),"""")
"),"READ PITCH")</f>
        <v>READ PITCH</v>
      </c>
      <c r="F12" s="109">
        <f>VLOOKUP($A12, RawData!$A:$AJ, 33, FALSE)</f>
        <v>274.66278</v>
      </c>
      <c r="G12" s="95" t="str">
        <f>VLOOKUP($A12, RawData!$A:$AJ, 2, FALSE)</f>
        <v/>
      </c>
      <c r="H12" s="96">
        <f>VLOOKUP($A12, RawData!$A:$AJ, 3, FALSE)</f>
        <v>0.1089</v>
      </c>
      <c r="I12" s="97">
        <f>VLOOKUP($A12, RawData!$A:$AJ, 4, FALSE)</f>
        <v>0.12976143</v>
      </c>
      <c r="J12" s="98">
        <f>VLOOKUP($A12, RawData!$A:$AM, 37, FALSE)</f>
        <v>40.438</v>
      </c>
      <c r="K12" s="96" t="str">
        <f>VLOOKUP($A12, RawData!$A:$AM, 38, FALSE)</f>
        <v/>
      </c>
      <c r="L12" s="99">
        <f>VLOOKUP($A12, RawData!$A:$AM, 39, FALSE)</f>
        <v>0.25286326</v>
      </c>
      <c r="M12" s="100">
        <f>VLOOKUP($A12, RawData!$A:$AJ, 30, FALSE)</f>
        <v>7.9107966</v>
      </c>
      <c r="N12" s="98">
        <f>VLOOKUP($A12, RawData!$A:$AJ, 5, FALSE)</f>
        <v>1.0422119</v>
      </c>
      <c r="O12" s="99">
        <f>VLOOKUP($A12, RawData!$A:$AJ, 6, FALSE)</f>
        <v>-3.6116316</v>
      </c>
      <c r="P12" s="101" t="str">
        <f>VLOOKUP($A12, RawData!$A:$AJ, 7, FALSE)</f>
        <v/>
      </c>
      <c r="Q12" s="99">
        <f>VLOOKUP($A12, RawData!$A:$AJ, 8, FALSE)</f>
        <v>0.3425</v>
      </c>
      <c r="R12" s="99" t="str">
        <f>VLOOKUP($A12, RawData!$A:$AJ, 11, FALSE)</f>
        <v/>
      </c>
      <c r="S12" s="98">
        <f>VLOOKUP($A12, RawData!$A:$AJ, 13, FALSE)</f>
        <v>11.868</v>
      </c>
      <c r="T12" s="99">
        <f>VLOOKUP($A12, RawData!$A:$AJ, 14, FALSE)</f>
        <v>-0.17378317</v>
      </c>
      <c r="U12" s="99">
        <f>VLOOKUP($A12, RawData!$A:$AJ, 23, FALSE)</f>
        <v>0.0214</v>
      </c>
      <c r="V12" s="99" t="str">
        <f>VLOOKUP($A12, RawData!$A:$AJ, 24, FALSE)</f>
        <v/>
      </c>
      <c r="W12" s="99" t="str">
        <f>VLOOKUP($A12, RawData!$A:$AJ, 25, FALSE)</f>
        <v/>
      </c>
      <c r="X12" s="100">
        <f>VLOOKUP($A12, RawData!$A:$AJ, 26, FALSE)</f>
        <v>20.792318</v>
      </c>
      <c r="Y12" s="111">
        <f>VLOOKUP($A12, RawData!$A:$AJ, 27, FALSE)</f>
        <v>8.618701</v>
      </c>
      <c r="Z12" s="107">
        <f>VLOOKUP($A12, RawData!$A:$AJ, 28, FALSE)</f>
        <v>0.61354935</v>
      </c>
      <c r="AA12" s="100">
        <f>VLOOKUP($A12, RawData!$A:$AJ, 31, FALSE)</f>
        <v>26.954567</v>
      </c>
      <c r="AB12" s="96" t="str">
        <f>VLOOKUP($A12, RawData!$A:$AJ,32, FALSE)</f>
        <v/>
      </c>
      <c r="AC12" s="95">
        <f>VLOOKUP($A12, RawData!$A:$AJ, 34, FALSE)</f>
        <v>319.8968</v>
      </c>
      <c r="AD12" s="98">
        <f>VLOOKUP($A12, RawData!$A:$AJ, 35, FALSE)</f>
        <v>21.67</v>
      </c>
      <c r="AE12" s="104">
        <f>VLOOKUP($A12, RawData!$A:$AJ, 36, FALSE)</f>
        <v>12.84</v>
      </c>
    </row>
    <row r="13">
      <c r="A13" s="9" t="s">
        <v>54</v>
      </c>
      <c r="B13" s="9" t="s">
        <v>958</v>
      </c>
      <c r="C13" s="92" t="s">
        <v>959</v>
      </c>
      <c r="D13" s="2" t="s">
        <v>960</v>
      </c>
      <c r="E13" s="93" t="str">
        <f>IFERROR(__xludf.DUMMYFUNCTION("IFERROR(HYPERLINK(REGEXEXTRACT(D13,""\(([^)]*)\)""),REGEXEXTRACT(D13,""\[([^\]]+)\]"")),"""")
"),"READ PITCH")</f>
        <v>READ PITCH</v>
      </c>
      <c r="F13" s="109">
        <f>VLOOKUP($A13, RawData!$A:$AJ, 33, FALSE)</f>
        <v>183.9</v>
      </c>
      <c r="G13" s="95" t="str">
        <f>VLOOKUP($A13, RawData!$A:$AJ, 2, FALSE)</f>
        <v/>
      </c>
      <c r="H13" s="96">
        <f>VLOOKUP($A13, RawData!$A:$AJ, 3, FALSE)</f>
        <v>0.2361</v>
      </c>
      <c r="I13" s="97">
        <f>VLOOKUP($A13, RawData!$A:$AJ, 4, FALSE)</f>
        <v>0.1262796</v>
      </c>
      <c r="J13" s="98">
        <f>VLOOKUP($A13, RawData!$A:$AM, 37, FALSE)</f>
        <v>14.139</v>
      </c>
      <c r="K13" s="96" t="str">
        <f>VLOOKUP($A13, RawData!$A:$AM, 38, FALSE)</f>
        <v/>
      </c>
      <c r="L13" s="99">
        <f>VLOOKUP($A13, RawData!$A:$AM, 39, FALSE)</f>
        <v>0.008844381</v>
      </c>
      <c r="M13" s="100">
        <f>VLOOKUP($A13, RawData!$A:$AJ, 30, FALSE)</f>
        <v>11.885643</v>
      </c>
      <c r="N13" s="98">
        <f>VLOOKUP($A13, RawData!$A:$AJ, 5, FALSE)</f>
        <v>1.028498</v>
      </c>
      <c r="O13" s="99">
        <f>VLOOKUP($A13, RawData!$A:$AJ, 6, FALSE)</f>
        <v>4.0326633</v>
      </c>
      <c r="P13" s="101" t="str">
        <f>VLOOKUP($A13, RawData!$A:$AJ, 7, FALSE)</f>
        <v/>
      </c>
      <c r="Q13" s="99">
        <f>VLOOKUP($A13, RawData!$A:$AJ, 8, FALSE)</f>
        <v>0.4541</v>
      </c>
      <c r="R13" s="99" t="str">
        <f>VLOOKUP($A13, RawData!$A:$AJ, 11, FALSE)</f>
        <v/>
      </c>
      <c r="S13" s="98">
        <f>VLOOKUP($A13, RawData!$A:$AJ, 13, FALSE)</f>
        <v>8.916</v>
      </c>
      <c r="T13" s="99">
        <f>VLOOKUP($A13, RawData!$A:$AJ, 14, FALSE)</f>
        <v>207.34883</v>
      </c>
      <c r="U13" s="99">
        <f>VLOOKUP($A13, RawData!$A:$AJ, 23, FALSE)</f>
        <v>0.123</v>
      </c>
      <c r="V13" s="99" t="str">
        <f>VLOOKUP($A13, RawData!$A:$AJ, 24, FALSE)</f>
        <v/>
      </c>
      <c r="W13" s="99" t="str">
        <f>VLOOKUP($A13, RawData!$A:$AJ, 25, FALSE)</f>
        <v/>
      </c>
      <c r="X13" s="100">
        <f>VLOOKUP($A13, RawData!$A:$AJ, 26, FALSE)</f>
        <v>24.297565</v>
      </c>
      <c r="Y13" s="111">
        <f>VLOOKUP($A13, RawData!$A:$AJ, 27, FALSE)</f>
        <v>22.272728</v>
      </c>
      <c r="Z13" s="107">
        <f>VLOOKUP($A13, RawData!$A:$AJ, 28, FALSE)</f>
        <v>3.0038283</v>
      </c>
      <c r="AA13" s="100">
        <f>VLOOKUP($A13, RawData!$A:$AJ, 31, FALSE)</f>
        <v>18.84826</v>
      </c>
      <c r="AB13" s="96" t="str">
        <f>VLOOKUP($A13, RawData!$A:$AJ,32, FALSE)</f>
        <v/>
      </c>
      <c r="AC13" s="95">
        <f>VLOOKUP($A13, RawData!$A:$AJ, 34, FALSE)</f>
        <v>168.0511</v>
      </c>
      <c r="AD13" s="98">
        <f>VLOOKUP($A13, RawData!$A:$AJ, 35, FALSE)</f>
        <v>23.6</v>
      </c>
      <c r="AE13" s="104">
        <f>VLOOKUP($A13, RawData!$A:$AJ, 36, FALSE)</f>
        <v>7.79</v>
      </c>
    </row>
    <row r="14">
      <c r="A14" s="9" t="s">
        <v>55</v>
      </c>
      <c r="B14" s="9" t="s">
        <v>961</v>
      </c>
      <c r="C14" s="92" t="s">
        <v>962</v>
      </c>
      <c r="D14" s="2" t="s">
        <v>963</v>
      </c>
      <c r="E14" s="93" t="str">
        <f>IFERROR(__xludf.DUMMYFUNCTION("IFERROR(HYPERLINK(REGEXEXTRACT(D14,""\(([^)]*)\)""),REGEXEXTRACT(D14,""\[([^\]]+)\]"")),"""")
"),"READ PITCH")</f>
        <v>READ PITCH</v>
      </c>
      <c r="F14" s="109">
        <f>VLOOKUP($A14, RawData!$A:$AJ, 33, FALSE)</f>
        <v>51.26969</v>
      </c>
      <c r="G14" s="95" t="str">
        <f>VLOOKUP($A14, RawData!$A:$AJ, 2, FALSE)</f>
        <v/>
      </c>
      <c r="H14" s="96">
        <f>VLOOKUP($A14, RawData!$A:$AJ, 3, FALSE)</f>
        <v>0.363</v>
      </c>
      <c r="I14" s="97">
        <f>VLOOKUP($A14, RawData!$A:$AJ, 4, FALSE)</f>
        <v>0.1484058</v>
      </c>
      <c r="J14" s="98">
        <f>VLOOKUP($A14, RawData!$A:$AM, 37, FALSE)</f>
        <v>2.058</v>
      </c>
      <c r="K14" s="96" t="str">
        <f>VLOOKUP($A14, RawData!$A:$AM, 38, FALSE)</f>
        <v/>
      </c>
      <c r="L14" s="99">
        <f>VLOOKUP($A14, RawData!$A:$AM, 39, FALSE)</f>
        <v>-0.4104765</v>
      </c>
      <c r="M14" s="100">
        <f>VLOOKUP($A14, RawData!$A:$AJ, 30, FALSE)</f>
        <v>23.335278</v>
      </c>
      <c r="N14" s="98">
        <f>VLOOKUP($A14, RawData!$A:$AJ, 5, FALSE)</f>
        <v>2.5176</v>
      </c>
      <c r="O14" s="99">
        <f>VLOOKUP($A14, RawData!$A:$AJ, 6, FALSE)</f>
        <v>54.210526</v>
      </c>
      <c r="P14" s="101" t="str">
        <f>VLOOKUP($A14, RawData!$A:$AJ, 7, FALSE)</f>
        <v/>
      </c>
      <c r="Q14" s="99">
        <f>VLOOKUP($A14, RawData!$A:$AJ, 8, FALSE)</f>
        <v>0.7281</v>
      </c>
      <c r="R14" s="99" t="str">
        <f>VLOOKUP($A14, RawData!$A:$AJ, 11, FALSE)</f>
        <v/>
      </c>
      <c r="S14" s="98">
        <f>VLOOKUP($A14, RawData!$A:$AJ, 13, FALSE)</f>
        <v>0.849</v>
      </c>
      <c r="T14" s="99">
        <f>VLOOKUP($A14, RawData!$A:$AJ, 14, FALSE)</f>
        <v>-141.5</v>
      </c>
      <c r="U14" s="99">
        <f>VLOOKUP($A14, RawData!$A:$AJ, 23, FALSE)</f>
        <v>0.5661</v>
      </c>
      <c r="V14" s="99" t="str">
        <f>VLOOKUP($A14, RawData!$A:$AJ, 24, FALSE)</f>
        <v/>
      </c>
      <c r="W14" s="99" t="str">
        <f>VLOOKUP($A14, RawData!$A:$AJ, 25, FALSE)</f>
        <v/>
      </c>
      <c r="X14" s="100">
        <f>VLOOKUP($A14, RawData!$A:$AJ, 26, FALSE)</f>
        <v>7.9996824</v>
      </c>
      <c r="Y14" s="111" t="str">
        <f>VLOOKUP($A14, RawData!$A:$AJ, 27, FALSE)</f>
        <v/>
      </c>
      <c r="Z14" s="107">
        <f>VLOOKUP($A14, RawData!$A:$AJ, 28, FALSE)</f>
        <v>4.5831056</v>
      </c>
      <c r="AA14" s="100">
        <f>VLOOKUP($A14, RawData!$A:$AJ, 31, FALSE)</f>
        <v>56.565372</v>
      </c>
      <c r="AB14" s="96" t="str">
        <f>VLOOKUP($A14, RawData!$A:$AJ,32, FALSE)</f>
        <v/>
      </c>
      <c r="AC14" s="95">
        <f>VLOOKUP($A14, RawData!$A:$AJ, 34, FALSE)</f>
        <v>48.024</v>
      </c>
      <c r="AD14" s="98">
        <f>VLOOKUP($A14, RawData!$A:$AJ, 35, FALSE)</f>
        <v>20.14</v>
      </c>
      <c r="AE14" s="104">
        <f>VLOOKUP($A14, RawData!$A:$AJ, 36, FALSE)</f>
        <v>2.5</v>
      </c>
    </row>
    <row r="15">
      <c r="A15" s="9" t="s">
        <v>56</v>
      </c>
      <c r="B15" s="9" t="s">
        <v>964</v>
      </c>
      <c r="C15" s="92" t="s">
        <v>930</v>
      </c>
      <c r="D15" s="2" t="s">
        <v>965</v>
      </c>
      <c r="E15" s="93" t="str">
        <f>IFERROR(__xludf.DUMMYFUNCTION("IFERROR(HYPERLINK(REGEXEXTRACT(D15,""\(([^)]*)\)""),REGEXEXTRACT(D15,""\[([^\]]+)\]"")),"""")
"),"READ PITCH")</f>
        <v>READ PITCH</v>
      </c>
      <c r="F15" s="109">
        <f>VLOOKUP($A15, RawData!$A:$AJ, 33, FALSE)</f>
        <v>474.00955</v>
      </c>
      <c r="G15" s="95" t="str">
        <f>VLOOKUP($A15, RawData!$A:$AJ, 2, FALSE)</f>
        <v/>
      </c>
      <c r="H15" s="96">
        <f>VLOOKUP($A15, RawData!$A:$AJ, 3, FALSE)</f>
        <v>-0.2579</v>
      </c>
      <c r="I15" s="97">
        <f>VLOOKUP($A15, RawData!$A:$AJ, 4, FALSE)</f>
        <v>-0.12115695</v>
      </c>
      <c r="J15" s="98">
        <f>VLOOKUP($A15, RawData!$A:$AM, 37, FALSE)</f>
        <v>21.358</v>
      </c>
      <c r="K15" s="96" t="str">
        <f>VLOOKUP($A15, RawData!$A:$AM, 38, FALSE)</f>
        <v/>
      </c>
      <c r="L15" s="99">
        <f>VLOOKUP($A15, RawData!$A:$AM, 39, FALSE)</f>
        <v>-0.5451669</v>
      </c>
      <c r="M15" s="100">
        <f>VLOOKUP($A15, RawData!$A:$AJ, 30, FALSE)</f>
        <v>163.88249</v>
      </c>
      <c r="N15" s="98">
        <f>VLOOKUP($A15, RawData!$A:$AJ, 5, FALSE)</f>
        <v>-3.055823</v>
      </c>
      <c r="O15" s="99">
        <f>VLOOKUP($A15, RawData!$A:$AJ, 6, FALSE)</f>
        <v>-4.2065806</v>
      </c>
      <c r="P15" s="101" t="str">
        <f>VLOOKUP($A15, RawData!$A:$AJ, 7, FALSE)</f>
        <v/>
      </c>
      <c r="Q15" s="99">
        <f>VLOOKUP($A15, RawData!$A:$AJ, 8, FALSE)</f>
        <v>0.9429</v>
      </c>
      <c r="R15" s="99" t="str">
        <f>VLOOKUP($A15, RawData!$A:$AJ, 11, FALSE)</f>
        <v/>
      </c>
      <c r="S15" s="98">
        <f>VLOOKUP($A15, RawData!$A:$AJ, 13, FALSE)</f>
        <v>-1009.604</v>
      </c>
      <c r="T15" s="99">
        <f>VLOOKUP($A15, RawData!$A:$AJ, 14, FALSE)</f>
        <v>1.9206115</v>
      </c>
      <c r="U15" s="99">
        <f>VLOOKUP($A15, RawData!$A:$AJ, 23, FALSE)</f>
        <v>-0.0225</v>
      </c>
      <c r="V15" s="99" t="str">
        <f>VLOOKUP($A15, RawData!$A:$AJ, 24, FALSE)</f>
        <v/>
      </c>
      <c r="W15" s="99" t="str">
        <f>VLOOKUP($A15, RawData!$A:$AJ, 25, FALSE)</f>
        <v/>
      </c>
      <c r="X15" s="100" t="str">
        <f>VLOOKUP($A15, RawData!$A:$AJ, 26, FALSE)</f>
        <v/>
      </c>
      <c r="Y15" s="111" t="str">
        <f>VLOOKUP($A15, RawData!$A:$AJ, 27, FALSE)</f>
        <v/>
      </c>
      <c r="Z15" s="107">
        <f>VLOOKUP($A15, RawData!$A:$AJ, 28, FALSE)</f>
        <v>1.4564012</v>
      </c>
      <c r="AA15" s="100">
        <f>VLOOKUP($A15, RawData!$A:$AJ, 31, FALSE)</f>
        <v>-3.46692</v>
      </c>
      <c r="AB15" s="96" t="str">
        <f>VLOOKUP($A15, RawData!$A:$AJ,32, FALSE)</f>
        <v/>
      </c>
      <c r="AC15" s="95">
        <f>VLOOKUP($A15, RawData!$A:$AJ, 34, FALSE)</f>
        <v>2520.8516</v>
      </c>
      <c r="AD15" s="98">
        <f>VLOOKUP($A15, RawData!$A:$AJ, 35, FALSE)</f>
        <v>33.78</v>
      </c>
      <c r="AE15" s="104">
        <f>VLOOKUP($A15, RawData!$A:$AJ, 36, FALSE)</f>
        <v>51.09</v>
      </c>
    </row>
    <row r="16">
      <c r="A16" s="9" t="s">
        <v>57</v>
      </c>
      <c r="B16" s="9" t="s">
        <v>966</v>
      </c>
      <c r="C16" s="92" t="s">
        <v>942</v>
      </c>
      <c r="D16" s="2" t="s">
        <v>967</v>
      </c>
      <c r="E16" s="93" t="str">
        <f>IFERROR(__xludf.DUMMYFUNCTION("IFERROR(HYPERLINK(REGEXEXTRACT(D16,""\(([^)]*)\)""),REGEXEXTRACT(D16,""\[([^\]]+)\]"")),"""")
"),"READ PITCH")</f>
        <v>READ PITCH</v>
      </c>
      <c r="F16" s="109">
        <f>VLOOKUP($A16, RawData!$A:$AJ, 33, FALSE)</f>
        <v>114.54882</v>
      </c>
      <c r="G16" s="95" t="str">
        <f>VLOOKUP($A16, RawData!$A:$AJ, 2, FALSE)</f>
        <v/>
      </c>
      <c r="H16" s="96">
        <f>VLOOKUP($A16, RawData!$A:$AJ, 3, FALSE)</f>
        <v>-0.2162</v>
      </c>
      <c r="I16" s="97">
        <f>VLOOKUP($A16, RawData!$A:$AJ, 4, FALSE)</f>
        <v>-0.07033556</v>
      </c>
      <c r="J16" s="98">
        <f>VLOOKUP($A16, RawData!$A:$AM, 37, FALSE)</f>
        <v>-2.94</v>
      </c>
      <c r="K16" s="96" t="str">
        <f>VLOOKUP($A16, RawData!$A:$AM, 38, FALSE)</f>
        <v/>
      </c>
      <c r="L16" s="99">
        <f>VLOOKUP($A16, RawData!$A:$AM, 39, FALSE)</f>
        <v>0.26239598</v>
      </c>
      <c r="M16" s="100">
        <f>VLOOKUP($A16, RawData!$A:$AJ, 30, FALSE)</f>
        <v>-30.354218</v>
      </c>
      <c r="N16" s="98">
        <f>VLOOKUP($A16, RawData!$A:$AJ, 5, FALSE)</f>
        <v>-0.009229209</v>
      </c>
      <c r="O16" s="99">
        <f>VLOOKUP($A16, RawData!$A:$AJ, 6, FALSE)</f>
        <v>-0.7283582</v>
      </c>
      <c r="P16" s="101" t="str">
        <f>VLOOKUP($A16, RawData!$A:$AJ, 7, FALSE)</f>
        <v/>
      </c>
      <c r="Q16" s="99">
        <f>VLOOKUP($A16, RawData!$A:$AJ, 8, FALSE)</f>
        <v>0.3248</v>
      </c>
      <c r="R16" s="99" t="str">
        <f>VLOOKUP($A16, RawData!$A:$AJ, 11, FALSE)</f>
        <v/>
      </c>
      <c r="S16" s="98">
        <f>VLOOKUP($A16, RawData!$A:$AJ, 13, FALSE)</f>
        <v>1.894</v>
      </c>
      <c r="T16" s="99">
        <f>VLOOKUP($A16, RawData!$A:$AJ, 14, FALSE)</f>
        <v>0.4735</v>
      </c>
      <c r="U16" s="99">
        <f>VLOOKUP($A16, RawData!$A:$AJ, 23, FALSE)</f>
        <v>-0.0013</v>
      </c>
      <c r="V16" s="99" t="str">
        <f>VLOOKUP($A16, RawData!$A:$AJ, 24, FALSE)</f>
        <v/>
      </c>
      <c r="W16" s="99" t="str">
        <f>VLOOKUP($A16, RawData!$A:$AJ, 25, FALSE)</f>
        <v/>
      </c>
      <c r="X16" s="100" t="str">
        <f>VLOOKUP($A16, RawData!$A:$AJ, 26, FALSE)</f>
        <v/>
      </c>
      <c r="Y16" s="111" t="str">
        <f>VLOOKUP($A16, RawData!$A:$AJ, 27, FALSE)</f>
        <v>No data</v>
      </c>
      <c r="Z16" s="107">
        <f>VLOOKUP($A16, RawData!$A:$AJ, 28, FALSE)</f>
        <v>2.6744697</v>
      </c>
      <c r="AA16" s="100">
        <f>VLOOKUP($A16, RawData!$A:$AJ, 31, FALSE)</f>
        <v>47.11795</v>
      </c>
      <c r="AB16" s="96" t="str">
        <f>VLOOKUP($A16, RawData!$A:$AJ,32, FALSE)</f>
        <v/>
      </c>
      <c r="AC16" s="95">
        <f>VLOOKUP($A16, RawData!$A:$AJ, 34, FALSE)</f>
        <v>89.2414</v>
      </c>
      <c r="AD16" s="98">
        <f>VLOOKUP($A16, RawData!$A:$AJ, 35, FALSE)</f>
        <v>11.74</v>
      </c>
      <c r="AE16" s="104">
        <f>VLOOKUP($A16, RawData!$A:$AJ, 36, FALSE)</f>
        <v>9.86</v>
      </c>
    </row>
    <row r="17">
      <c r="A17" s="9" t="s">
        <v>58</v>
      </c>
      <c r="B17" s="9" t="s">
        <v>968</v>
      </c>
      <c r="C17" s="92" t="s">
        <v>930</v>
      </c>
      <c r="D17" s="2" t="s">
        <v>969</v>
      </c>
      <c r="E17" s="93" t="str">
        <f>IFERROR(__xludf.DUMMYFUNCTION("IFERROR(HYPERLINK(REGEXEXTRACT(D17,""\(([^)]*)\)""),REGEXEXTRACT(D17,""\[([^\]]+)\]"")),"""")
"),"READ PITCH")</f>
        <v>READ PITCH</v>
      </c>
      <c r="F17" s="109">
        <f>VLOOKUP($A17, RawData!$A:$AJ, 33, FALSE)</f>
        <v>268.31177</v>
      </c>
      <c r="G17" s="95" t="str">
        <f>VLOOKUP($A17, RawData!$A:$AJ, 2, FALSE)</f>
        <v/>
      </c>
      <c r="H17" s="96">
        <f>VLOOKUP($A17, RawData!$A:$AJ, 3, FALSE)</f>
        <v>0.0147</v>
      </c>
      <c r="I17" s="97">
        <f>VLOOKUP($A17, RawData!$A:$AJ, 4, FALSE)</f>
        <v>-0.014334536</v>
      </c>
      <c r="J17" s="98">
        <f>VLOOKUP($A17, RawData!$A:$AM, 37, FALSE)</f>
        <v>24.705</v>
      </c>
      <c r="K17" s="96" t="str">
        <f>VLOOKUP($A17, RawData!$A:$AM, 38, FALSE)</f>
        <v/>
      </c>
      <c r="L17" s="99">
        <f>VLOOKUP($A17, RawData!$A:$AM, 39, FALSE)</f>
        <v>0.3226834</v>
      </c>
      <c r="M17" s="100">
        <f>VLOOKUP($A17, RawData!$A:$AJ, 30, FALSE)</f>
        <v>10.174661</v>
      </c>
      <c r="N17" s="98">
        <f>VLOOKUP($A17, RawData!$A:$AJ, 5, FALSE)</f>
        <v>0.8055825</v>
      </c>
      <c r="O17" s="99">
        <f>VLOOKUP($A17, RawData!$A:$AJ, 6, FALSE)</f>
        <v>0.12998775</v>
      </c>
      <c r="P17" s="101" t="str">
        <f>VLOOKUP($A17, RawData!$A:$AJ, 7, FALSE)</f>
        <v/>
      </c>
      <c r="Q17" s="99">
        <f>VLOOKUP($A17, RawData!$A:$AJ, 8, FALSE)</f>
        <v>0.6274</v>
      </c>
      <c r="R17" s="99" t="str">
        <f>VLOOKUP($A17, RawData!$A:$AJ, 11, FALSE)</f>
        <v/>
      </c>
      <c r="S17" s="98">
        <f>VLOOKUP($A17, RawData!$A:$AJ, 13, FALSE)</f>
        <v>22.623</v>
      </c>
      <c r="T17" s="99">
        <f>VLOOKUP($A17, RawData!$A:$AJ, 14, FALSE)</f>
        <v>0.7818829</v>
      </c>
      <c r="U17" s="99">
        <f>VLOOKUP($A17, RawData!$A:$AJ, 23, FALSE)</f>
        <v>0.079</v>
      </c>
      <c r="V17" s="99" t="str">
        <f>VLOOKUP($A17, RawData!$A:$AJ, 24, FALSE)</f>
        <v/>
      </c>
      <c r="W17" s="99" t="str">
        <f>VLOOKUP($A17, RawData!$A:$AJ, 25, FALSE)</f>
        <v/>
      </c>
      <c r="X17" s="100">
        <f>VLOOKUP($A17, RawData!$A:$AJ, 26, FALSE)</f>
        <v>16.435312</v>
      </c>
      <c r="Y17" s="111">
        <f>VLOOKUP($A17, RawData!$A:$AJ, 27, FALSE)</f>
        <v>16.22549</v>
      </c>
      <c r="Z17" s="107">
        <f>VLOOKUP($A17, RawData!$A:$AJ, 28, FALSE)</f>
        <v>1.9518101</v>
      </c>
      <c r="AA17" s="100">
        <f>VLOOKUP($A17, RawData!$A:$AJ, 31, FALSE)</f>
        <v>11.111037</v>
      </c>
      <c r="AB17" s="96" t="str">
        <f>VLOOKUP($A17, RawData!$A:$AJ,32, FALSE)</f>
        <v/>
      </c>
      <c r="AC17" s="95">
        <f>VLOOKUP($A17, RawData!$A:$AJ, 34, FALSE)</f>
        <v>251.365</v>
      </c>
      <c r="AD17" s="98">
        <f>VLOOKUP($A17, RawData!$A:$AJ, 35, FALSE)</f>
        <v>13.24</v>
      </c>
      <c r="AE17" s="104">
        <f>VLOOKUP($A17, RawData!$A:$AJ, 36, FALSE)</f>
        <v>20.6</v>
      </c>
    </row>
    <row r="18">
      <c r="A18" s="9" t="s">
        <v>59</v>
      </c>
      <c r="B18" s="9" t="s">
        <v>970</v>
      </c>
      <c r="C18" s="92" t="s">
        <v>930</v>
      </c>
      <c r="D18" s="2" t="s">
        <v>971</v>
      </c>
      <c r="E18" s="93" t="str">
        <f>IFERROR(__xludf.DUMMYFUNCTION("IFERROR(HYPERLINK(REGEXEXTRACT(D18,""\(([^)]*)\)""),REGEXEXTRACT(D18,""\[([^\]]+)\]"")),"""")
"),"READ PITCH")</f>
        <v>READ PITCH</v>
      </c>
      <c r="F18" s="109">
        <f>VLOOKUP($A18, RawData!$A:$AJ, 33, FALSE)</f>
        <v>88.98035</v>
      </c>
      <c r="G18" s="95" t="str">
        <f>VLOOKUP($A18, RawData!$A:$AJ, 2, FALSE)</f>
        <v/>
      </c>
      <c r="H18" s="96">
        <f>VLOOKUP($A18, RawData!$A:$AJ, 3, FALSE)</f>
        <v>-0.4262</v>
      </c>
      <c r="I18" s="97">
        <f>VLOOKUP($A18, RawData!$A:$AJ, 4, FALSE)</f>
        <v>-0.022336941</v>
      </c>
      <c r="J18" s="98">
        <f>VLOOKUP($A18, RawData!$A:$AM, 37, FALSE)</f>
        <v>0</v>
      </c>
      <c r="K18" s="96" t="str">
        <f>VLOOKUP($A18, RawData!$A:$AM, 38, FALSE)</f>
        <v/>
      </c>
      <c r="L18" s="99">
        <f>VLOOKUP($A18, RawData!$A:$AM, 39, FALSE)</f>
        <v>-0.22127618</v>
      </c>
      <c r="M18" s="100" t="str">
        <f>VLOOKUP($A18, RawData!$A:$AJ, 30, FALSE)</f>
        <v/>
      </c>
      <c r="N18" s="98">
        <f>VLOOKUP($A18, RawData!$A:$AJ, 5, FALSE)</f>
        <v>0</v>
      </c>
      <c r="O18" s="99">
        <f>VLOOKUP($A18, RawData!$A:$AJ, 6, FALSE)</f>
        <v>-1.1495436</v>
      </c>
      <c r="P18" s="101" t="str">
        <f>VLOOKUP($A18, RawData!$A:$AJ, 7, FALSE)</f>
        <v/>
      </c>
      <c r="Q18" s="99">
        <f>VLOOKUP($A18, RawData!$A:$AJ, 8, FALSE)</f>
        <v>0.2896</v>
      </c>
      <c r="R18" s="99" t="str">
        <f>VLOOKUP($A18, RawData!$A:$AJ, 11, FALSE)</f>
        <v/>
      </c>
      <c r="S18" s="98">
        <f>VLOOKUP($A18, RawData!$A:$AJ, 13, FALSE)</f>
        <v>0</v>
      </c>
      <c r="T18" s="99">
        <f>VLOOKUP($A18, RawData!$A:$AJ, 14, FALSE)</f>
        <v>17.513794</v>
      </c>
      <c r="U18" s="99">
        <f>VLOOKUP($A18, RawData!$A:$AJ, 23, FALSE)</f>
        <v>-0.0984</v>
      </c>
      <c r="V18" s="99" t="str">
        <f>VLOOKUP($A18, RawData!$A:$AJ, 24, FALSE)</f>
        <v/>
      </c>
      <c r="W18" s="99" t="str">
        <f>VLOOKUP($A18, RawData!$A:$AJ, 25, FALSE)</f>
        <v/>
      </c>
      <c r="X18" s="100" t="str">
        <f>VLOOKUP($A18, RawData!$A:$AJ, 26, FALSE)</f>
        <v/>
      </c>
      <c r="Y18" s="111" t="str">
        <f>VLOOKUP($A18, RawData!$A:$AJ, 27, FALSE)</f>
        <v/>
      </c>
      <c r="Z18" s="107">
        <f>VLOOKUP($A18, RawData!$A:$AJ, 28, FALSE)</f>
        <v>1.4409026</v>
      </c>
      <c r="AA18" s="100" t="str">
        <f>VLOOKUP($A18, RawData!$A:$AJ, 31, FALSE)</f>
        <v/>
      </c>
      <c r="AB18" s="96" t="str">
        <f>VLOOKUP($A18, RawData!$A:$AJ,32, FALSE)</f>
        <v/>
      </c>
      <c r="AC18" s="95">
        <f>VLOOKUP($A18, RawData!$A:$AJ, 34, FALSE)</f>
        <v>84.483</v>
      </c>
      <c r="AD18" s="98">
        <f>VLOOKUP($A18, RawData!$A:$AJ, 35, FALSE)</f>
        <v>14.9</v>
      </c>
      <c r="AE18" s="104">
        <f>VLOOKUP($A18, RawData!$A:$AJ, 36, FALSE)</f>
        <v>5.67</v>
      </c>
    </row>
    <row r="19">
      <c r="A19" s="9" t="s">
        <v>60</v>
      </c>
      <c r="B19" s="9" t="s">
        <v>972</v>
      </c>
      <c r="C19" s="92" t="s">
        <v>942</v>
      </c>
      <c r="D19" s="2" t="s">
        <v>973</v>
      </c>
      <c r="E19" s="93" t="str">
        <f>IFERROR(__xludf.DUMMYFUNCTION("IFERROR(HYPERLINK(REGEXEXTRACT(D19,""\(([^)]*)\)""),REGEXEXTRACT(D19,""\[([^\]]+)\]"")),"""")
"),"READ PITCH")</f>
        <v>READ PITCH</v>
      </c>
      <c r="F19" s="109">
        <f>VLOOKUP($A19, RawData!$A:$AJ, 33, FALSE)</f>
        <v>39.761353</v>
      </c>
      <c r="G19" s="95" t="str">
        <f>VLOOKUP($A19, RawData!$A:$AJ, 2, FALSE)</f>
        <v/>
      </c>
      <c r="H19" s="96">
        <f>VLOOKUP($A19, RawData!$A:$AJ, 3, FALSE)</f>
        <v>-0.1594</v>
      </c>
      <c r="I19" s="97">
        <f>VLOOKUP($A19, RawData!$A:$AJ, 4, FALSE)</f>
        <v>0.05985148</v>
      </c>
      <c r="J19" s="98">
        <f>VLOOKUP($A19, RawData!$A:$AM, 37, FALSE)</f>
        <v>0.479</v>
      </c>
      <c r="K19" s="96" t="str">
        <f>VLOOKUP($A19, RawData!$A:$AM, 38, FALSE)</f>
        <v/>
      </c>
      <c r="L19" s="99">
        <f>VLOOKUP($A19, RawData!$A:$AM, 39, FALSE)</f>
        <v>-0.14264044</v>
      </c>
      <c r="M19" s="100">
        <f>VLOOKUP($A19, RawData!$A:$AJ, 30, FALSE)</f>
        <v>89.98852</v>
      </c>
      <c r="N19" s="98">
        <f>VLOOKUP($A19, RawData!$A:$AJ, 5, FALSE)</f>
        <v>-0.17272727</v>
      </c>
      <c r="O19" s="99">
        <f>VLOOKUP($A19, RawData!$A:$AJ, 6, FALSE)</f>
        <v>-1.0566008</v>
      </c>
      <c r="P19" s="101" t="str">
        <f>VLOOKUP($A19, RawData!$A:$AJ, 7, FALSE)</f>
        <v/>
      </c>
      <c r="Q19" s="99">
        <f>VLOOKUP($A19, RawData!$A:$AJ, 8, FALSE)</f>
        <v>0.2126</v>
      </c>
      <c r="R19" s="99" t="str">
        <f>VLOOKUP($A19, RawData!$A:$AJ, 11, FALSE)</f>
        <v/>
      </c>
      <c r="S19" s="98">
        <f>VLOOKUP($A19, RawData!$A:$AJ, 13, FALSE)</f>
        <v>1.472</v>
      </c>
      <c r="T19" s="99">
        <f>VLOOKUP($A19, RawData!$A:$AJ, 14, FALSE)</f>
        <v>3.0413222</v>
      </c>
      <c r="U19" s="99">
        <f>VLOOKUP($A19, RawData!$A:$AJ, 23, FALSE)</f>
        <v>-0.0148</v>
      </c>
      <c r="V19" s="99" t="str">
        <f>VLOOKUP($A19, RawData!$A:$AJ, 24, FALSE)</f>
        <v/>
      </c>
      <c r="W19" s="99" t="str">
        <f>VLOOKUP($A19, RawData!$A:$AJ, 25, FALSE)</f>
        <v/>
      </c>
      <c r="X19" s="100" t="str">
        <f>VLOOKUP($A19, RawData!$A:$AJ, 26, FALSE)</f>
        <v/>
      </c>
      <c r="Y19" s="111" t="str">
        <f>VLOOKUP($A19, RawData!$A:$AJ, 27, FALSE)</f>
        <v>No data</v>
      </c>
      <c r="Z19" s="107">
        <f>VLOOKUP($A19, RawData!$A:$AJ, 28, FALSE)</f>
        <v>3.1935618</v>
      </c>
      <c r="AA19" s="100">
        <f>VLOOKUP($A19, RawData!$A:$AJ, 31, FALSE)</f>
        <v>29.282948</v>
      </c>
      <c r="AB19" s="96" t="str">
        <f>VLOOKUP($A19, RawData!$A:$AJ,32, FALSE)</f>
        <v/>
      </c>
      <c r="AC19" s="95">
        <f>VLOOKUP($A19, RawData!$A:$AJ, 34, FALSE)</f>
        <v>43.1045</v>
      </c>
      <c r="AD19" s="98">
        <f>VLOOKUP($A19, RawData!$A:$AJ, 35, FALSE)</f>
        <v>21</v>
      </c>
      <c r="AE19" s="104">
        <f>VLOOKUP($A19, RawData!$A:$AJ, 36, FALSE)</f>
        <v>2.09</v>
      </c>
    </row>
    <row r="20">
      <c r="A20" s="9" t="s">
        <v>61</v>
      </c>
      <c r="B20" s="9" t="s">
        <v>974</v>
      </c>
      <c r="C20" s="92" t="s">
        <v>942</v>
      </c>
      <c r="D20" s="2" t="s">
        <v>975</v>
      </c>
      <c r="E20" s="93" t="str">
        <f>IFERROR(__xludf.DUMMYFUNCTION("IFERROR(HYPERLINK(REGEXEXTRACT(D20,""\(([^)]*)\)""),REGEXEXTRACT(D20,""\[([^\]]+)\]"")),"""")
"),"READ PITCH")</f>
        <v>READ PITCH</v>
      </c>
      <c r="F20" s="109">
        <f>VLOOKUP($A20, RawData!$A:$AJ, 33, FALSE)</f>
        <v>241.41597</v>
      </c>
      <c r="G20" s="95" t="str">
        <f>VLOOKUP($A20, RawData!$A:$AJ, 2, FALSE)</f>
        <v/>
      </c>
      <c r="H20" s="96">
        <f>VLOOKUP($A20, RawData!$A:$AJ, 3, FALSE)</f>
        <v>-0.1073</v>
      </c>
      <c r="I20" s="97">
        <f>VLOOKUP($A20, RawData!$A:$AJ, 4, FALSE)</f>
        <v>-0.019909434</v>
      </c>
      <c r="J20" s="98">
        <f>VLOOKUP($A20, RawData!$A:$AM, 37, FALSE)</f>
        <v>110.116</v>
      </c>
      <c r="K20" s="96" t="str">
        <f>VLOOKUP($A20, RawData!$A:$AM, 38, FALSE)</f>
        <v/>
      </c>
      <c r="L20" s="99">
        <f>VLOOKUP($A20, RawData!$A:$AM, 39, FALSE)</f>
        <v>-0.18989244</v>
      </c>
      <c r="M20" s="100">
        <f>VLOOKUP($A20, RawData!$A:$AJ, 30, FALSE)</f>
        <v>4.503289</v>
      </c>
      <c r="N20" s="98">
        <f>VLOOKUP($A20, RawData!$A:$AJ, 5, FALSE)</f>
        <v>0.40959156</v>
      </c>
      <c r="O20" s="99">
        <f>VLOOKUP($A20, RawData!$A:$AJ, 6, FALSE)</f>
        <v>-1.0525557</v>
      </c>
      <c r="P20" s="101" t="str">
        <f>VLOOKUP($A20, RawData!$A:$AJ, 7, FALSE)</f>
        <v/>
      </c>
      <c r="Q20" s="99">
        <f>VLOOKUP($A20, RawData!$A:$AJ, 8, FALSE)</f>
        <v>0.6736</v>
      </c>
      <c r="R20" s="99" t="str">
        <f>VLOOKUP($A20, RawData!$A:$AJ, 11, FALSE)</f>
        <v/>
      </c>
      <c r="S20" s="98">
        <f>VLOOKUP($A20, RawData!$A:$AJ, 13, FALSE)</f>
        <v>36.166</v>
      </c>
      <c r="T20" s="99">
        <f>VLOOKUP($A20, RawData!$A:$AJ, 14, FALSE)</f>
        <v>0.49513978</v>
      </c>
      <c r="U20" s="99">
        <f>VLOOKUP($A20, RawData!$A:$AJ, 23, FALSE)</f>
        <v>0.0255</v>
      </c>
      <c r="V20" s="99" t="str">
        <f>VLOOKUP($A20, RawData!$A:$AJ, 24, FALSE)</f>
        <v/>
      </c>
      <c r="W20" s="99" t="str">
        <f>VLOOKUP($A20, RawData!$A:$AJ, 25, FALSE)</f>
        <v/>
      </c>
      <c r="X20" s="100">
        <f>VLOOKUP($A20, RawData!$A:$AJ, 26, FALSE)</f>
        <v>13.403597</v>
      </c>
      <c r="Y20" s="111">
        <f>VLOOKUP($A20, RawData!$A:$AJ, 27, FALSE)</f>
        <v>10.574368</v>
      </c>
      <c r="Z20" s="107">
        <f>VLOOKUP($A20, RawData!$A:$AJ, 28, FALSE)</f>
        <v>0.3067393</v>
      </c>
      <c r="AA20" s="100">
        <f>VLOOKUP($A20, RawData!$A:$AJ, 31, FALSE)</f>
        <v>13.711337</v>
      </c>
      <c r="AB20" s="96" t="str">
        <f>VLOOKUP($A20, RawData!$A:$AJ,32, FALSE)</f>
        <v/>
      </c>
      <c r="AC20" s="95">
        <f>VLOOKUP($A20, RawData!$A:$AJ, 34, FALSE)</f>
        <v>495.8842</v>
      </c>
      <c r="AD20" s="98">
        <f>VLOOKUP($A20, RawData!$A:$AJ, 35, FALSE)</f>
        <v>5.49</v>
      </c>
      <c r="AE20" s="104">
        <f>VLOOKUP($A20, RawData!$A:$AJ, 36, FALSE)</f>
        <v>43.58</v>
      </c>
    </row>
    <row r="21">
      <c r="A21" s="9" t="s">
        <v>62</v>
      </c>
      <c r="B21" s="9" t="s">
        <v>976</v>
      </c>
      <c r="C21" s="92" t="s">
        <v>930</v>
      </c>
      <c r="D21" s="2" t="s">
        <v>977</v>
      </c>
      <c r="E21" s="93" t="str">
        <f>IFERROR(__xludf.DUMMYFUNCTION("IFERROR(HYPERLINK(REGEXEXTRACT(D21,""\(([^)]*)\)""),REGEXEXTRACT(D21,""\[([^\]]+)\]"")),"""")
"),"READ PITCH")</f>
        <v>READ PITCH</v>
      </c>
      <c r="F21" s="109">
        <f>VLOOKUP($A21, RawData!$A:$AJ, 33, FALSE)</f>
        <v>185.49243</v>
      </c>
      <c r="G21" s="95" t="str">
        <f>VLOOKUP($A21, RawData!$A:$AJ, 2, FALSE)</f>
        <v/>
      </c>
      <c r="H21" s="96">
        <f>VLOOKUP($A21, RawData!$A:$AJ, 3, FALSE)</f>
        <v>0.2421</v>
      </c>
      <c r="I21" s="97">
        <f>VLOOKUP($A21, RawData!$A:$AJ, 4, FALSE)</f>
        <v>0.38248485</v>
      </c>
      <c r="J21" s="98">
        <f>VLOOKUP($A21, RawData!$A:$AM, 37, FALSE)</f>
        <v>13.447</v>
      </c>
      <c r="K21" s="96" t="str">
        <f>VLOOKUP($A21, RawData!$A:$AM, 38, FALSE)</f>
        <v/>
      </c>
      <c r="L21" s="99">
        <f>VLOOKUP($A21, RawData!$A:$AM, 39, FALSE)</f>
        <v>-0.056652006</v>
      </c>
      <c r="M21" s="100">
        <f>VLOOKUP($A21, RawData!$A:$AJ, 30, FALSE)</f>
        <v>19.141623</v>
      </c>
      <c r="N21" s="98">
        <f>VLOOKUP($A21, RawData!$A:$AJ, 5, FALSE)</f>
        <v>0.053852715</v>
      </c>
      <c r="O21" s="99">
        <f>VLOOKUP($A21, RawData!$A:$AJ, 6, FALSE)</f>
        <v>-0.9479942</v>
      </c>
      <c r="P21" s="101" t="str">
        <f>VLOOKUP($A21, RawData!$A:$AJ, 7, FALSE)</f>
        <v/>
      </c>
      <c r="Q21" s="99">
        <f>VLOOKUP($A21, RawData!$A:$AJ, 8, FALSE)</f>
        <v>0.9317</v>
      </c>
      <c r="R21" s="99" t="str">
        <f>VLOOKUP($A21, RawData!$A:$AJ, 11, FALSE)</f>
        <v/>
      </c>
      <c r="S21" s="98">
        <f>VLOOKUP($A21, RawData!$A:$AJ, 13, FALSE)</f>
        <v>41.879</v>
      </c>
      <c r="T21" s="99">
        <f>VLOOKUP($A21, RawData!$A:$AJ, 14, FALSE)</f>
        <v>26.966516</v>
      </c>
      <c r="U21" s="99">
        <f>VLOOKUP($A21, RawData!$A:$AJ, 23, FALSE)</f>
        <v>0.0069</v>
      </c>
      <c r="V21" s="99" t="str">
        <f>VLOOKUP($A21, RawData!$A:$AJ, 24, FALSE)</f>
        <v/>
      </c>
      <c r="W21" s="99" t="str">
        <f>VLOOKUP($A21, RawData!$A:$AJ, 25, FALSE)</f>
        <v/>
      </c>
      <c r="X21" s="100">
        <f>VLOOKUP($A21, RawData!$A:$AJ, 26, FALSE)</f>
        <v>93.21721</v>
      </c>
      <c r="Y21" s="111" t="str">
        <f>VLOOKUP($A21, RawData!$A:$AJ, 27, FALSE)</f>
        <v/>
      </c>
      <c r="Z21" s="107">
        <f>VLOOKUP($A21, RawData!$A:$AJ, 28, FALSE)</f>
        <v>1.1425999</v>
      </c>
      <c r="AA21" s="100">
        <f>VLOOKUP($A21, RawData!$A:$AJ, 31, FALSE)</f>
        <v>6.1462164</v>
      </c>
      <c r="AB21" s="96" t="str">
        <f>VLOOKUP($A21, RawData!$A:$AJ,32, FALSE)</f>
        <v/>
      </c>
      <c r="AC21" s="95">
        <f>VLOOKUP($A21, RawData!$A:$AJ, 34, FALSE)</f>
        <v>257.3974</v>
      </c>
      <c r="AD21" s="98">
        <f>VLOOKUP($A21, RawData!$A:$AJ, 35, FALSE)</f>
        <v>5.02</v>
      </c>
      <c r="AE21" s="104">
        <f>VLOOKUP($A21, RawData!$A:$AJ, 36, FALSE)</f>
        <v>35.17</v>
      </c>
    </row>
    <row r="22">
      <c r="A22" s="9" t="s">
        <v>63</v>
      </c>
      <c r="B22" s="9" t="s">
        <v>978</v>
      </c>
      <c r="C22" s="92" t="s">
        <v>930</v>
      </c>
      <c r="D22" s="2" t="s">
        <v>979</v>
      </c>
      <c r="E22" s="93" t="str">
        <f>IFERROR(__xludf.DUMMYFUNCTION("IFERROR(HYPERLINK(REGEXEXTRACT(D22,""\(([^)]*)\)""),REGEXEXTRACT(D22,""\[([^\]]+)\]"")),"""")
"),"READ PITCH")</f>
        <v>READ PITCH</v>
      </c>
      <c r="F22" s="109">
        <f>VLOOKUP($A22, RawData!$A:$AJ, 33, FALSE)</f>
        <v>36.056942</v>
      </c>
      <c r="G22" s="95" t="str">
        <f>VLOOKUP($A22, RawData!$A:$AJ, 2, FALSE)</f>
        <v/>
      </c>
      <c r="H22" s="96">
        <f>VLOOKUP($A22, RawData!$A:$AJ, 3, FALSE)</f>
        <v>-0.0263</v>
      </c>
      <c r="I22" s="97">
        <f>VLOOKUP($A22, RawData!$A:$AJ, 4, FALSE)</f>
        <v>0.24878028</v>
      </c>
      <c r="J22" s="98">
        <f>VLOOKUP($A22, RawData!$A:$AM, 37, FALSE)</f>
        <v>-0.19138</v>
      </c>
      <c r="K22" s="96" t="str">
        <f>VLOOKUP($A22, RawData!$A:$AM, 38, FALSE)</f>
        <v/>
      </c>
      <c r="L22" s="99">
        <f>VLOOKUP($A22, RawData!$A:$AM, 39, FALSE)</f>
        <v>-0.3473945</v>
      </c>
      <c r="M22" s="100">
        <f>VLOOKUP($A22, RawData!$A:$AJ, 30, FALSE)</f>
        <v>-181.42876</v>
      </c>
      <c r="N22" s="98">
        <f>VLOOKUP($A22, RawData!$A:$AJ, 5, FALSE)</f>
        <v>-0.38877454</v>
      </c>
      <c r="O22" s="99">
        <f>VLOOKUP($A22, RawData!$A:$AJ, 6, FALSE)</f>
        <v>-11.167007</v>
      </c>
      <c r="P22" s="101" t="str">
        <f>VLOOKUP($A22, RawData!$A:$AJ, 7, FALSE)</f>
        <v/>
      </c>
      <c r="Q22" s="99">
        <f>VLOOKUP($A22, RawData!$A:$AJ, 8, FALSE)</f>
        <v>0.655</v>
      </c>
      <c r="R22" s="99" t="str">
        <f>VLOOKUP($A22, RawData!$A:$AJ, 11, FALSE)</f>
        <v/>
      </c>
      <c r="S22" s="98">
        <f>VLOOKUP($A22, RawData!$A:$AJ, 13, FALSE)</f>
        <v>1.35092</v>
      </c>
      <c r="T22" s="99">
        <f>VLOOKUP($A22, RawData!$A:$AJ, 14, FALSE)</f>
        <v>0.6290957</v>
      </c>
      <c r="U22" s="99">
        <f>VLOOKUP($A22, RawData!$A:$AJ, 23, FALSE)</f>
        <v>-0.0958</v>
      </c>
      <c r="V22" s="99" t="str">
        <f>VLOOKUP($A22, RawData!$A:$AJ, 24, FALSE)</f>
        <v/>
      </c>
      <c r="W22" s="99" t="str">
        <f>VLOOKUP($A22, RawData!$A:$AJ, 25, FALSE)</f>
        <v/>
      </c>
      <c r="X22" s="100" t="str">
        <f>VLOOKUP($A22, RawData!$A:$AJ, 26, FALSE)</f>
        <v/>
      </c>
      <c r="Y22" s="111" t="str">
        <f>VLOOKUP($A22, RawData!$A:$AJ, 27, FALSE)</f>
        <v/>
      </c>
      <c r="Z22" s="107">
        <f>VLOOKUP($A22, RawData!$A:$AJ, 28, FALSE)</f>
        <v>2.1353362</v>
      </c>
      <c r="AA22" s="100">
        <f>VLOOKUP($A22, RawData!$A:$AJ, 31, FALSE)</f>
        <v>25.702362</v>
      </c>
      <c r="AB22" s="96" t="str">
        <f>VLOOKUP($A22, RawData!$A:$AJ,32, FALSE)</f>
        <v/>
      </c>
      <c r="AC22" s="95">
        <f>VLOOKUP($A22, RawData!$A:$AJ, 34, FALSE)</f>
        <v>34.721832</v>
      </c>
      <c r="AD22" s="98">
        <f>VLOOKUP($A22, RawData!$A:$AJ, 35, FALSE)</f>
        <v>8.1638</v>
      </c>
      <c r="AE22" s="104">
        <f>VLOOKUP($A22, RawData!$A:$AJ, 36, FALSE)</f>
        <v>4.48</v>
      </c>
    </row>
    <row r="23">
      <c r="A23" s="9" t="s">
        <v>64</v>
      </c>
      <c r="B23" s="9" t="s">
        <v>980</v>
      </c>
      <c r="C23" s="92" t="s">
        <v>942</v>
      </c>
      <c r="D23" s="2" t="s">
        <v>981</v>
      </c>
      <c r="E23" s="93" t="str">
        <f>IFERROR(__xludf.DUMMYFUNCTION("IFERROR(HYPERLINK(REGEXEXTRACT(D23,""\(([^)]*)\)""),REGEXEXTRACT(D23,""\[([^\]]+)\]"")),"""")
"),"READ PITCH")</f>
        <v>READ PITCH</v>
      </c>
      <c r="F23" s="109">
        <f>VLOOKUP($A23, RawData!$A:$AJ, 33, FALSE)</f>
        <v>16647.37</v>
      </c>
      <c r="G23" s="95" t="str">
        <f>VLOOKUP($A23, RawData!$A:$AJ, 2, FALSE)</f>
        <v/>
      </c>
      <c r="H23" s="96">
        <f>VLOOKUP($A23, RawData!$A:$AJ, 3, FALSE)</f>
        <v>81.0375</v>
      </c>
      <c r="I23" s="97">
        <f>VLOOKUP($A23, RawData!$A:$AJ, 4, FALSE)</f>
        <v>32.85121</v>
      </c>
      <c r="J23" s="98">
        <f>VLOOKUP($A23, RawData!$A:$AM, 37, FALSE)</f>
        <v>211.806</v>
      </c>
      <c r="K23" s="96" t="str">
        <f>VLOOKUP($A23, RawData!$A:$AM, 38, FALSE)</f>
        <v/>
      </c>
      <c r="L23" s="99" t="str">
        <f>VLOOKUP($A23, RawData!$A:$AM, 39, FALSE)</f>
        <v>No data</v>
      </c>
      <c r="M23" s="100">
        <f>VLOOKUP($A23, RawData!$A:$AJ, 30, FALSE)</f>
        <v>85.85466</v>
      </c>
      <c r="N23" s="98">
        <f>VLOOKUP($A23, RawData!$A:$AJ, 5, FALSE)</f>
        <v>-0.2637287</v>
      </c>
      <c r="O23" s="99">
        <f>VLOOKUP($A23, RawData!$A:$AJ, 6, FALSE)</f>
        <v>-11.4019575</v>
      </c>
      <c r="P23" s="101" t="str">
        <f>VLOOKUP($A23, RawData!$A:$AJ, 7, FALSE)</f>
        <v/>
      </c>
      <c r="Q23" s="99">
        <f>VLOOKUP($A23, RawData!$A:$AJ, 8, FALSE)</f>
        <v>0.2249</v>
      </c>
      <c r="R23" s="99" t="str">
        <f>VLOOKUP($A23, RawData!$A:$AJ, 11, FALSE)</f>
        <v/>
      </c>
      <c r="S23" s="98">
        <f>VLOOKUP($A23, RawData!$A:$AJ, 13, FALSE)</f>
        <v>78.922</v>
      </c>
      <c r="T23" s="106">
        <f>VLOOKUP($A23, RawData!$A:$AJ, 14, FALSE)</f>
        <v>2.5809157</v>
      </c>
      <c r="U23" s="99">
        <f>VLOOKUP($A23, RawData!$A:$AJ, 23, FALSE)</f>
        <v>-0.0162</v>
      </c>
      <c r="V23" s="106" t="str">
        <f>VLOOKUP($A23, RawData!$A:$AJ, 24, FALSE)</f>
        <v/>
      </c>
      <c r="W23" s="106" t="str">
        <f>VLOOKUP($A23, RawData!$A:$AJ, 25, FALSE)</f>
        <v/>
      </c>
      <c r="X23" s="100" t="str">
        <f>VLOOKUP($A23, RawData!$A:$AJ, 26, FALSE)</f>
        <v/>
      </c>
      <c r="Y23" s="111">
        <f>VLOOKUP($A23, RawData!$A:$AJ, 27, FALSE)</f>
        <v>82.51473</v>
      </c>
      <c r="Z23" s="107">
        <f>VLOOKUP($A23, RawData!$A:$AJ, 28, FALSE)</f>
        <v>3.6908894</v>
      </c>
      <c r="AA23" s="100">
        <f>VLOOKUP($A23, RawData!$A:$AJ, 31, FALSE)</f>
        <v>230.41145</v>
      </c>
      <c r="AB23" s="96" t="str">
        <f>VLOOKUP($A23, RawData!$A:$AJ,32, FALSE)</f>
        <v/>
      </c>
      <c r="AC23" s="95">
        <f>VLOOKUP($A23, RawData!$A:$AJ, 34, FALSE)</f>
        <v>18184.533</v>
      </c>
      <c r="AD23" s="98">
        <f>VLOOKUP($A23, RawData!$A:$AJ, 35, FALSE)</f>
        <v>25.52</v>
      </c>
      <c r="AE23" s="104">
        <f>VLOOKUP($A23, RawData!$A:$AJ, 36, FALSE)</f>
        <v>674.39</v>
      </c>
    </row>
    <row r="24">
      <c r="A24" s="9" t="s">
        <v>65</v>
      </c>
      <c r="B24" s="9" t="s">
        <v>65</v>
      </c>
      <c r="C24" s="92" t="s">
        <v>923</v>
      </c>
      <c r="D24" s="2" t="s">
        <v>982</v>
      </c>
      <c r="E24" s="93" t="str">
        <f>IFERROR(__xludf.DUMMYFUNCTION("IFERROR(HYPERLINK(REGEXEXTRACT(D24,""\(([^)]*)\)""),REGEXEXTRACT(D24,""\[([^\]]+)\]"")),"""")
"),"READ PITCH")</f>
        <v>READ PITCH</v>
      </c>
      <c r="F24" s="109">
        <f>VLOOKUP($A24, RawData!$A:$AJ, 33, FALSE)</f>
        <v>317.12402</v>
      </c>
      <c r="G24" s="95" t="str">
        <f>VLOOKUP($A24, RawData!$A:$AJ, 2, FALSE)</f>
        <v/>
      </c>
      <c r="H24" s="96">
        <f>VLOOKUP($A24, RawData!$A:$AJ, 3, FALSE)</f>
        <v>0.0422</v>
      </c>
      <c r="I24" s="97">
        <f>VLOOKUP($A24, RawData!$A:$AJ, 4, FALSE)</f>
        <v>0.09820402</v>
      </c>
      <c r="J24" s="98">
        <f>VLOOKUP($A24, RawData!$A:$AM, 37, FALSE)</f>
        <v>17.246</v>
      </c>
      <c r="K24" s="96" t="str">
        <f>VLOOKUP($A24, RawData!$A:$AM, 38, FALSE)</f>
        <v/>
      </c>
      <c r="L24" s="99">
        <f>VLOOKUP($A24, RawData!$A:$AM, 39, FALSE)</f>
        <v>1.3713306</v>
      </c>
      <c r="M24" s="100">
        <f>VLOOKUP($A24, RawData!$A:$AJ, 30, FALSE)</f>
        <v>17.94503</v>
      </c>
      <c r="N24" s="98">
        <f>VLOOKUP($A24, RawData!$A:$AJ, 5, FALSE)</f>
        <v>0.08137681</v>
      </c>
      <c r="O24" s="99">
        <f>VLOOKUP($A24, RawData!$A:$AJ, 6, FALSE)</f>
        <v>-1.2314509</v>
      </c>
      <c r="P24" s="101" t="str">
        <f>VLOOKUP($A24, RawData!$A:$AJ, 7, FALSE)</f>
        <v/>
      </c>
      <c r="Q24" s="99">
        <f>VLOOKUP($A24, RawData!$A:$AJ, 8, FALSE)</f>
        <v>0.61</v>
      </c>
      <c r="R24" s="99" t="str">
        <f>VLOOKUP($A24, RawData!$A:$AJ, 11, FALSE)</f>
        <v/>
      </c>
      <c r="S24" s="98">
        <f>VLOOKUP($A24, RawData!$A:$AJ, 13, FALSE)</f>
        <v>18.885</v>
      </c>
      <c r="T24" s="99">
        <f>VLOOKUP($A24, RawData!$A:$AJ, 14, FALSE)</f>
        <v>1.0217497</v>
      </c>
      <c r="U24" s="99">
        <f>VLOOKUP($A24, RawData!$A:$AJ, 23, FALSE)</f>
        <v>0.015</v>
      </c>
      <c r="V24" s="99" t="str">
        <f>VLOOKUP($A24, RawData!$A:$AJ, 24, FALSE)</f>
        <v/>
      </c>
      <c r="W24" s="99" t="str">
        <f>VLOOKUP($A24, RawData!$A:$AJ, 25, FALSE)</f>
        <v/>
      </c>
      <c r="X24" s="100">
        <f>VLOOKUP($A24, RawData!$A:$AJ, 26, FALSE)</f>
        <v>147.46216</v>
      </c>
      <c r="Y24" s="111">
        <f>VLOOKUP($A24, RawData!$A:$AJ, 27, FALSE)</f>
        <v>19.392475</v>
      </c>
      <c r="Z24" s="107">
        <f>VLOOKUP($A24, RawData!$A:$AJ, 28, FALSE)</f>
        <v>1.2539992</v>
      </c>
      <c r="AA24" s="100">
        <f>VLOOKUP($A24, RawData!$A:$AJ, 31, FALSE)</f>
        <v>16.38761</v>
      </c>
      <c r="AB24" s="96" t="str">
        <f>VLOOKUP($A24, RawData!$A:$AJ,32, FALSE)</f>
        <v/>
      </c>
      <c r="AC24" s="95">
        <f>VLOOKUP($A24, RawData!$A:$AJ, 34, FALSE)</f>
        <v>309.48</v>
      </c>
      <c r="AD24" s="98">
        <f>VLOOKUP($A24, RawData!$A:$AJ, 35, FALSE)</f>
        <v>12</v>
      </c>
      <c r="AE24" s="104">
        <f>VLOOKUP($A24, RawData!$A:$AJ, 36, FALSE)</f>
        <v>27.6</v>
      </c>
    </row>
    <row r="25">
      <c r="A25" s="9" t="s">
        <v>66</v>
      </c>
      <c r="B25" s="9" t="s">
        <v>983</v>
      </c>
      <c r="C25" s="92" t="s">
        <v>930</v>
      </c>
      <c r="D25" s="2" t="s">
        <v>984</v>
      </c>
      <c r="E25" s="93" t="str">
        <f>IFERROR(__xludf.DUMMYFUNCTION("IFERROR(HYPERLINK(REGEXEXTRACT(D25,""\(([^)]*)\)""),REGEXEXTRACT(D25,""\[([^\]]+)\]"")),"""")
"),"READ PITCH")</f>
        <v>READ PITCH</v>
      </c>
      <c r="F25" s="109">
        <f>VLOOKUP($A25, RawData!$A:$AJ, 33, FALSE)</f>
        <v>2339.3057</v>
      </c>
      <c r="G25" s="95" t="str">
        <f>VLOOKUP($A25, RawData!$A:$AJ, 2, FALSE)</f>
        <v/>
      </c>
      <c r="H25" s="96">
        <f>VLOOKUP($A25, RawData!$A:$AJ, 3, FALSE)</f>
        <v>0.0627</v>
      </c>
      <c r="I25" s="97">
        <f>VLOOKUP($A25, RawData!$A:$AJ, 4, FALSE)</f>
        <v>0.30154607</v>
      </c>
      <c r="J25" s="98">
        <f>VLOOKUP($A25, RawData!$A:$AM, 37, FALSE)</f>
        <v>141.891</v>
      </c>
      <c r="K25" s="96" t="str">
        <f>VLOOKUP($A25, RawData!$A:$AM, 38, FALSE)</f>
        <v/>
      </c>
      <c r="L25" s="99">
        <f>VLOOKUP($A25, RawData!$A:$AM, 39, FALSE)</f>
        <v>0.8258396</v>
      </c>
      <c r="M25" s="100">
        <f>VLOOKUP($A25, RawData!$A:$AJ, 30, FALSE)</f>
        <v>16.01217</v>
      </c>
      <c r="N25" s="98">
        <f>VLOOKUP($A25, RawData!$A:$AJ, 5, FALSE)</f>
        <v>0.4035503</v>
      </c>
      <c r="O25" s="99">
        <f>VLOOKUP($A25, RawData!$A:$AJ, 6, FALSE)</f>
        <v>2.3522234</v>
      </c>
      <c r="P25" s="101" t="str">
        <f>VLOOKUP($A25, RawData!$A:$AJ, 7, FALSE)</f>
        <v/>
      </c>
      <c r="Q25" s="99">
        <f>VLOOKUP($A25, RawData!$A:$AJ, 8, FALSE)</f>
        <v>0.623</v>
      </c>
      <c r="R25" s="99" t="str">
        <f>VLOOKUP($A25, RawData!$A:$AJ, 11, FALSE)</f>
        <v/>
      </c>
      <c r="S25" s="98">
        <f>VLOOKUP($A25, RawData!$A:$AJ, 13, FALSE)</f>
        <v>160.728</v>
      </c>
      <c r="T25" s="99">
        <f>VLOOKUP($A25, RawData!$A:$AJ, 14, FALSE)</f>
        <v>1.0249268</v>
      </c>
      <c r="U25" s="99">
        <f>VLOOKUP($A25, RawData!$A:$AJ, 23, FALSE)</f>
        <v>0.0204</v>
      </c>
      <c r="V25" s="99" t="str">
        <f>VLOOKUP($A25, RawData!$A:$AJ, 24, FALSE)</f>
        <v/>
      </c>
      <c r="W25" s="99" t="str">
        <f>VLOOKUP($A25, RawData!$A:$AJ, 25, FALSE)</f>
        <v/>
      </c>
      <c r="X25" s="100">
        <f>VLOOKUP($A25, RawData!$A:$AJ, 26, FALSE)</f>
        <v>37.91349</v>
      </c>
      <c r="Y25" s="111">
        <f>VLOOKUP($A25, RawData!$A:$AJ, 27, FALSE)</f>
        <v>17.821783</v>
      </c>
      <c r="Z25" s="107">
        <f>VLOOKUP($A25, RawData!$A:$AJ, 28, FALSE)</f>
        <v>3.1283154</v>
      </c>
      <c r="AA25" s="100">
        <f>VLOOKUP($A25, RawData!$A:$AJ, 31, FALSE)</f>
        <v>14.135577</v>
      </c>
      <c r="AB25" s="96" t="str">
        <f>VLOOKUP($A25, RawData!$A:$AJ,32, FALSE)</f>
        <v/>
      </c>
      <c r="AC25" s="95">
        <f>VLOOKUP($A25, RawData!$A:$AJ, 34, FALSE)</f>
        <v>2271.983</v>
      </c>
      <c r="AD25" s="98">
        <f>VLOOKUP($A25, RawData!$A:$AJ, 35, FALSE)</f>
        <v>15.3</v>
      </c>
      <c r="AE25" s="104">
        <f>VLOOKUP($A25, RawData!$A:$AJ, 36, FALSE)</f>
        <v>143.65</v>
      </c>
    </row>
    <row r="26">
      <c r="A26" s="9" t="s">
        <v>67</v>
      </c>
      <c r="B26" s="9" t="s">
        <v>985</v>
      </c>
      <c r="C26" s="92" t="s">
        <v>942</v>
      </c>
      <c r="D26" s="2" t="s">
        <v>986</v>
      </c>
      <c r="E26" s="93" t="str">
        <f>IFERROR(__xludf.DUMMYFUNCTION("IFERROR(HYPERLINK(REGEXEXTRACT(D26,""\(([^)]*)\)""),REGEXEXTRACT(D26,""\[([^\]]+)\]"")),"""")
"),"READ PITCH")</f>
        <v>READ PITCH</v>
      </c>
      <c r="F26" s="109">
        <f>VLOOKUP($A26, RawData!$A:$AJ, 33, FALSE)</f>
        <v>31.384066</v>
      </c>
      <c r="G26" s="95" t="str">
        <f>VLOOKUP($A26, RawData!$A:$AJ, 2, FALSE)</f>
        <v/>
      </c>
      <c r="H26" s="96">
        <f>VLOOKUP($A26, RawData!$A:$AJ, 3, FALSE)</f>
        <v>-0.4854</v>
      </c>
      <c r="I26" s="97">
        <f>VLOOKUP($A26, RawData!$A:$AJ, 4, FALSE)</f>
        <v>-0.15698351</v>
      </c>
      <c r="J26" s="98">
        <f>VLOOKUP($A26, RawData!$A:$AM, 37, FALSE)</f>
        <v>8.743</v>
      </c>
      <c r="K26" s="96" t="str">
        <f>VLOOKUP($A26, RawData!$A:$AM, 38, FALSE)</f>
        <v/>
      </c>
      <c r="L26" s="99">
        <f>VLOOKUP($A26, RawData!$A:$AM, 39, FALSE)</f>
        <v>0.012710306</v>
      </c>
      <c r="M26" s="100">
        <f>VLOOKUP($A26, RawData!$A:$AJ, 30, FALSE)</f>
        <v>2.2865608</v>
      </c>
      <c r="N26" s="98">
        <f>VLOOKUP($A26, RawData!$A:$AJ, 5, FALSE)</f>
        <v>0.5353397</v>
      </c>
      <c r="O26" s="99">
        <f>VLOOKUP($A26, RawData!$A:$AJ, 6, FALSE)</f>
        <v>-1.832453</v>
      </c>
      <c r="P26" s="101" t="str">
        <f>VLOOKUP($A26, RawData!$A:$AJ, 7, FALSE)</f>
        <v/>
      </c>
      <c r="Q26" s="99">
        <f>VLOOKUP($A26, RawData!$A:$AJ, 8, FALSE)</f>
        <v>0.9654</v>
      </c>
      <c r="R26" s="99" t="str">
        <f>VLOOKUP($A26, RawData!$A:$AJ, 11, FALSE)</f>
        <v/>
      </c>
      <c r="S26" s="98">
        <f>VLOOKUP($A26, RawData!$A:$AJ, 13, FALSE)</f>
        <v>-5.89</v>
      </c>
      <c r="T26" s="99">
        <f>VLOOKUP($A26, RawData!$A:$AJ, 14, FALSE)</f>
        <v>0.8742764</v>
      </c>
      <c r="U26" s="99">
        <f>VLOOKUP($A26, RawData!$A:$AJ, 23, FALSE)</f>
        <v>0.4317</v>
      </c>
      <c r="V26" s="99" t="str">
        <f>VLOOKUP($A26, RawData!$A:$AJ, 24, FALSE)</f>
        <v/>
      </c>
      <c r="W26" s="99" t="str">
        <f>VLOOKUP($A26, RawData!$A:$AJ, 25, FALSE)</f>
        <v/>
      </c>
      <c r="X26" s="100">
        <f>VLOOKUP($A26, RawData!$A:$AJ, 26, FALSE)</f>
        <v>3.5117888</v>
      </c>
      <c r="Y26" s="111" t="str">
        <f>VLOOKUP($A26, RawData!$A:$AJ, 27, FALSE)</f>
        <v/>
      </c>
      <c r="Z26" s="107">
        <f>VLOOKUP($A26, RawData!$A:$AJ, 28, FALSE)</f>
        <v>14.358853</v>
      </c>
      <c r="AA26" s="100">
        <f>VLOOKUP($A26, RawData!$A:$AJ, 31, FALSE)</f>
        <v>-3.3941257</v>
      </c>
      <c r="AB26" s="96" t="str">
        <f>VLOOKUP($A26, RawData!$A:$AJ,32, FALSE)</f>
        <v/>
      </c>
      <c r="AC26" s="95">
        <f>VLOOKUP($A26, RawData!$A:$AJ, 34, FALSE)</f>
        <v>19.9914</v>
      </c>
      <c r="AD26" s="98">
        <f>VLOOKUP($A26, RawData!$A:$AJ, 35, FALSE)</f>
        <v>1.88</v>
      </c>
      <c r="AE26" s="104">
        <f>VLOOKUP($A26, RawData!$A:$AJ, 36, FALSE)</f>
        <v>16.78</v>
      </c>
    </row>
    <row r="27">
      <c r="A27" s="9" t="s">
        <v>68</v>
      </c>
      <c r="B27" s="9" t="s">
        <v>987</v>
      </c>
      <c r="C27" s="92" t="s">
        <v>942</v>
      </c>
      <c r="D27" s="2" t="s">
        <v>988</v>
      </c>
      <c r="E27" s="93" t="str">
        <f>IFERROR(__xludf.DUMMYFUNCTION("IFERROR(HYPERLINK(REGEXEXTRACT(D27,""\(([^)]*)\)""),REGEXEXTRACT(D27,""\[([^\]]+)\]"")),"""")
"),"READ PITCH")</f>
        <v>READ PITCH</v>
      </c>
      <c r="F27" s="109">
        <f>VLOOKUP($A27, RawData!$A:$AJ, 33, FALSE)</f>
        <v>118.038956</v>
      </c>
      <c r="G27" s="95" t="str">
        <f>VLOOKUP($A27, RawData!$A:$AJ, 2, FALSE)</f>
        <v/>
      </c>
      <c r="H27" s="96">
        <f>VLOOKUP($A27, RawData!$A:$AJ, 3, FALSE)</f>
        <v>0.1857</v>
      </c>
      <c r="I27" s="97">
        <f>VLOOKUP($A27, RawData!$A:$AJ, 4, FALSE)</f>
        <v>0.16468386</v>
      </c>
      <c r="J27" s="98">
        <f>VLOOKUP($A27, RawData!$A:$AM, 37, FALSE)</f>
        <v>0.985</v>
      </c>
      <c r="K27" s="96" t="str">
        <f>VLOOKUP($A27, RawData!$A:$AM, 38, FALSE)</f>
        <v/>
      </c>
      <c r="L27" s="99">
        <f>VLOOKUP($A27, RawData!$A:$AM, 39, FALSE)</f>
        <v>-0.28026178</v>
      </c>
      <c r="M27" s="100">
        <f>VLOOKUP($A27, RawData!$A:$AJ, 30, FALSE)</f>
        <v>129.07837</v>
      </c>
      <c r="N27" s="98">
        <f>VLOOKUP($A27, RawData!$A:$AJ, 5, FALSE)</f>
        <v>-0.28285024</v>
      </c>
      <c r="O27" s="99">
        <f>VLOOKUP($A27, RawData!$A:$AJ, 6, FALSE)</f>
        <v>0.064868145</v>
      </c>
      <c r="P27" s="101" t="str">
        <f>VLOOKUP($A27, RawData!$A:$AJ, 7, FALSE)</f>
        <v/>
      </c>
      <c r="Q27" s="99">
        <f>VLOOKUP($A27, RawData!$A:$AJ, 8, FALSE)</f>
        <v>0.7861</v>
      </c>
      <c r="R27" s="99" t="str">
        <f>VLOOKUP($A27, RawData!$A:$AJ, 11, FALSE)</f>
        <v/>
      </c>
      <c r="S27" s="98">
        <f>VLOOKUP($A27, RawData!$A:$AJ, 13, FALSE)</f>
        <v>0.829</v>
      </c>
      <c r="T27" s="99">
        <f>VLOOKUP($A27, RawData!$A:$AJ, 14, FALSE)</f>
        <v>0.81434184</v>
      </c>
      <c r="U27" s="99">
        <f>VLOOKUP($A27, RawData!$A:$AJ, 23, FALSE)</f>
        <v>-0.1104</v>
      </c>
      <c r="V27" s="99" t="str">
        <f>VLOOKUP($A27, RawData!$A:$AJ, 24, FALSE)</f>
        <v/>
      </c>
      <c r="W27" s="99" t="str">
        <f>VLOOKUP($A27, RawData!$A:$AJ, 25, FALSE)</f>
        <v/>
      </c>
      <c r="X27" s="100" t="str">
        <f>VLOOKUP($A27, RawData!$A:$AJ, 26, FALSE)</f>
        <v/>
      </c>
      <c r="Y27" s="111" t="str">
        <f>VLOOKUP($A27, RawData!$A:$AJ, 27, FALSE)</f>
        <v/>
      </c>
      <c r="Z27" s="107">
        <f>VLOOKUP($A27, RawData!$A:$AJ, 28, FALSE)</f>
        <v>3.0029135</v>
      </c>
      <c r="AA27" s="100">
        <f>VLOOKUP($A27, RawData!$A:$AJ, 31, FALSE)</f>
        <v>153.36815</v>
      </c>
      <c r="AB27" s="96" t="str">
        <f>VLOOKUP($A27, RawData!$A:$AJ,32, FALSE)</f>
        <v/>
      </c>
      <c r="AC27" s="95">
        <f>VLOOKUP($A27, RawData!$A:$AJ, 34, FALSE)</f>
        <v>127.1422</v>
      </c>
      <c r="AD27" s="98">
        <f>VLOOKUP($A27, RawData!$A:$AJ, 35, FALSE)</f>
        <v>9.56</v>
      </c>
      <c r="AE27" s="104">
        <f>VLOOKUP($A27, RawData!$A:$AJ, 36, FALSE)</f>
        <v>12.42</v>
      </c>
    </row>
    <row r="28">
      <c r="A28" s="9" t="s">
        <v>69</v>
      </c>
      <c r="B28" s="9" t="s">
        <v>989</v>
      </c>
      <c r="C28" s="92" t="s">
        <v>930</v>
      </c>
      <c r="D28" s="2" t="s">
        <v>990</v>
      </c>
      <c r="E28" s="93" t="str">
        <f>IFERROR(__xludf.DUMMYFUNCTION("IFERROR(HYPERLINK(REGEXEXTRACT(D28,""\(([^)]*)\)""),REGEXEXTRACT(D28,""\[([^\]]+)\]"")),"""")
"),"READ PITCH")</f>
        <v>READ PITCH</v>
      </c>
      <c r="F28" s="109">
        <f>VLOOKUP($A28, RawData!$A:$AJ, 33, FALSE)</f>
        <v>518.4</v>
      </c>
      <c r="G28" s="95" t="str">
        <f>VLOOKUP($A28, RawData!$A:$AJ, 2, FALSE)</f>
        <v/>
      </c>
      <c r="H28" s="96">
        <f>VLOOKUP($A28, RawData!$A:$AJ, 3, FALSE)</f>
        <v>0.066</v>
      </c>
      <c r="I28" s="97">
        <f>VLOOKUP($A28, RawData!$A:$AJ, 4, FALSE)</f>
        <v>0.066023216</v>
      </c>
      <c r="J28" s="98">
        <f>VLOOKUP($A28, RawData!$A:$AM, 37, FALSE)</f>
        <v>164.856</v>
      </c>
      <c r="K28" s="96" t="str">
        <f>VLOOKUP($A28, RawData!$A:$AM, 38, FALSE)</f>
        <v/>
      </c>
      <c r="L28" s="99">
        <f>VLOOKUP($A28, RawData!$A:$AM, 39, FALSE)</f>
        <v>0.103345715</v>
      </c>
      <c r="M28" s="100">
        <f>VLOOKUP($A28, RawData!$A:$AJ, 30, FALSE)</f>
        <v>6.1567907</v>
      </c>
      <c r="N28" s="98">
        <f>VLOOKUP($A28, RawData!$A:$AJ, 5, FALSE)</f>
        <v>1.3215129</v>
      </c>
      <c r="O28" s="99">
        <f>VLOOKUP($A28, RawData!$A:$AJ, 6, FALSE)</f>
        <v>9.751862</v>
      </c>
      <c r="P28" s="101" t="str">
        <f>VLOOKUP($A28, RawData!$A:$AJ, 7, FALSE)</f>
        <v/>
      </c>
      <c r="Q28" s="99">
        <f>VLOOKUP($A28, RawData!$A:$AJ, 8, FALSE)</f>
        <v>0.8747</v>
      </c>
      <c r="R28" s="99" t="str">
        <f>VLOOKUP($A28, RawData!$A:$AJ, 11, FALSE)</f>
        <v/>
      </c>
      <c r="S28" s="98">
        <f>VLOOKUP($A28, RawData!$A:$AJ, 13, FALSE)</f>
        <v>24.917</v>
      </c>
      <c r="T28" s="99">
        <f>VLOOKUP($A28, RawData!$A:$AJ, 14, FALSE)</f>
        <v>0.5554515</v>
      </c>
      <c r="U28" s="99">
        <f>VLOOKUP($A28, RawData!$A:$AJ, 23, FALSE)</f>
        <v>0.0798</v>
      </c>
      <c r="V28" s="99" t="str">
        <f>VLOOKUP($A28, RawData!$A:$AJ, 24, FALSE)</f>
        <v/>
      </c>
      <c r="W28" s="99" t="str">
        <f>VLOOKUP($A28, RawData!$A:$AJ, 25, FALSE)</f>
        <v/>
      </c>
      <c r="X28" s="100">
        <f>VLOOKUP($A28, RawData!$A:$AJ, 26, FALSE)</f>
        <v>9.451289</v>
      </c>
      <c r="Y28" s="111">
        <f>VLOOKUP($A28, RawData!$A:$AJ, 27, FALSE)</f>
        <v>16.172123</v>
      </c>
      <c r="Z28" s="107">
        <f>VLOOKUP($A28, RawData!$A:$AJ, 28, FALSE)</f>
        <v>1.316834</v>
      </c>
      <c r="AA28" s="100">
        <f>VLOOKUP($A28, RawData!$A:$AJ, 31, FALSE)</f>
        <v>40.734596</v>
      </c>
      <c r="AB28" s="96" t="str">
        <f>VLOOKUP($A28, RawData!$A:$AJ,32, FALSE)</f>
        <v/>
      </c>
      <c r="AC28" s="95">
        <f>VLOOKUP($A28, RawData!$A:$AJ, 34, FALSE)</f>
        <v>1014.9839</v>
      </c>
      <c r="AD28" s="98">
        <f>VLOOKUP($A28, RawData!$A:$AJ, 35, FALSE)</f>
        <v>12.49</v>
      </c>
      <c r="AE28" s="104">
        <f>VLOOKUP($A28, RawData!$A:$AJ, 36, FALSE)</f>
        <v>41.51</v>
      </c>
    </row>
    <row r="29">
      <c r="A29" s="9" t="s">
        <v>70</v>
      </c>
      <c r="B29" s="9" t="s">
        <v>991</v>
      </c>
      <c r="C29" s="92" t="s">
        <v>942</v>
      </c>
      <c r="D29" s="2" t="s">
        <v>992</v>
      </c>
      <c r="E29" s="93" t="str">
        <f>IFERROR(__xludf.DUMMYFUNCTION("IFERROR(HYPERLINK(REGEXEXTRACT(D29,""\(([^)]*)\)""),REGEXEXTRACT(D29,""\[([^\]]+)\]"")),"""")
"),"READ PITCH")</f>
        <v>READ PITCH</v>
      </c>
      <c r="F29" s="109">
        <f>VLOOKUP($A29, RawData!$A:$AJ, 33, FALSE)</f>
        <v>208.06052</v>
      </c>
      <c r="G29" s="95" t="str">
        <f>VLOOKUP($A29, RawData!$A:$AJ, 2, FALSE)</f>
        <v/>
      </c>
      <c r="H29" s="96">
        <f>VLOOKUP($A29, RawData!$A:$AJ, 3, FALSE)</f>
        <v>0.1204</v>
      </c>
      <c r="I29" s="97">
        <f>VLOOKUP($A29, RawData!$A:$AJ, 4, FALSE)</f>
        <v>0.13718125</v>
      </c>
      <c r="J29" s="98">
        <f>VLOOKUP($A29, RawData!$A:$AM, 37, FALSE)</f>
        <v>9.94</v>
      </c>
      <c r="K29" s="96" t="str">
        <f>VLOOKUP($A29, RawData!$A:$AM, 38, FALSE)</f>
        <v/>
      </c>
      <c r="L29" s="99">
        <f>VLOOKUP($A29, RawData!$A:$AM, 39, FALSE)</f>
        <v>-0.45185173</v>
      </c>
      <c r="M29" s="100">
        <f>VLOOKUP($A29, RawData!$A:$AJ, 30, FALSE)</f>
        <v>20.674507</v>
      </c>
      <c r="N29" s="98">
        <f>VLOOKUP($A29, RawData!$A:$AJ, 5, FALSE)</f>
        <v>0.58515286</v>
      </c>
      <c r="O29" s="99">
        <f>VLOOKUP($A29, RawData!$A:$AJ, 6, FALSE)</f>
        <v>0.9627537</v>
      </c>
      <c r="P29" s="101" t="str">
        <f>VLOOKUP($A29, RawData!$A:$AJ, 7, FALSE)</f>
        <v/>
      </c>
      <c r="Q29" s="99">
        <f>VLOOKUP($A29, RawData!$A:$AJ, 8, FALSE)</f>
        <v>0.7332</v>
      </c>
      <c r="R29" s="99" t="str">
        <f>VLOOKUP($A29, RawData!$A:$AJ, 11, FALSE)</f>
        <v/>
      </c>
      <c r="S29" s="98">
        <f>VLOOKUP($A29, RawData!$A:$AJ, 13, FALSE)</f>
        <v>-3.45</v>
      </c>
      <c r="T29" s="99">
        <f>VLOOKUP($A29, RawData!$A:$AJ, 14, FALSE)</f>
        <v>0.8603491</v>
      </c>
      <c r="U29" s="99">
        <f>VLOOKUP($A29, RawData!$A:$AJ, 23, FALSE)</f>
        <v>0.0713</v>
      </c>
      <c r="V29" s="99" t="str">
        <f>VLOOKUP($A29, RawData!$A:$AJ, 24, FALSE)</f>
        <v/>
      </c>
      <c r="W29" s="99" t="str">
        <f>VLOOKUP($A29, RawData!$A:$AJ, 25, FALSE)</f>
        <v/>
      </c>
      <c r="X29" s="100">
        <f>VLOOKUP($A29, RawData!$A:$AJ, 26, FALSE)</f>
        <v>21.908806</v>
      </c>
      <c r="Y29" s="111">
        <f>VLOOKUP($A29, RawData!$A:$AJ, 27, FALSE)</f>
        <v>12.085218</v>
      </c>
      <c r="Z29" s="107">
        <f>VLOOKUP($A29, RawData!$A:$AJ, 28, FALSE)</f>
        <v>3.0672328</v>
      </c>
      <c r="AA29" s="100">
        <f>VLOOKUP($A29, RawData!$A:$AJ, 31, FALSE)</f>
        <v>-59.56655</v>
      </c>
      <c r="AB29" s="96" t="str">
        <f>VLOOKUP($A29, RawData!$A:$AJ,32, FALSE)</f>
        <v/>
      </c>
      <c r="AC29" s="95">
        <f>VLOOKUP($A29, RawData!$A:$AJ, 34, FALSE)</f>
        <v>205.5046</v>
      </c>
      <c r="AD29" s="98">
        <f>VLOOKUP($A29, RawData!$A:$AJ, 35, FALSE)</f>
        <v>12.82</v>
      </c>
      <c r="AE29" s="104">
        <f>VLOOKUP($A29, RawData!$A:$AJ, 36, FALSE)</f>
        <v>16.03</v>
      </c>
    </row>
    <row r="30">
      <c r="A30" s="9" t="s">
        <v>71</v>
      </c>
      <c r="B30" s="9" t="s">
        <v>993</v>
      </c>
      <c r="C30" s="92" t="s">
        <v>930</v>
      </c>
      <c r="D30" s="2" t="s">
        <v>994</v>
      </c>
      <c r="E30" s="93" t="str">
        <f>IFERROR(__xludf.DUMMYFUNCTION("IFERROR(HYPERLINK(REGEXEXTRACT(D30,""\(([^)]*)\)""),REGEXEXTRACT(D30,""\[([^\]]+)\]"")),"""")
"),"READ PITCH")</f>
        <v>READ PITCH</v>
      </c>
      <c r="F30" s="109">
        <f>VLOOKUP($A30, RawData!$A:$AJ, 33, FALSE)</f>
        <v>283.29736</v>
      </c>
      <c r="G30" s="95" t="str">
        <f>VLOOKUP($A30, RawData!$A:$AJ, 2, FALSE)</f>
        <v/>
      </c>
      <c r="H30" s="96">
        <f>VLOOKUP($A30, RawData!$A:$AJ, 3, FALSE)</f>
        <v>0.0138</v>
      </c>
      <c r="I30" s="97">
        <f>VLOOKUP($A30, RawData!$A:$AJ, 4, FALSE)</f>
        <v>-0.04034894</v>
      </c>
      <c r="J30" s="98">
        <f>VLOOKUP($A30, RawData!$A:$AM, 37, FALSE)</f>
        <v>9.884</v>
      </c>
      <c r="K30" s="96" t="str">
        <f>VLOOKUP($A30, RawData!$A:$AM, 38, FALSE)</f>
        <v/>
      </c>
      <c r="L30" s="99">
        <f>VLOOKUP($A30, RawData!$A:$AM, 39, FALSE)</f>
        <v>-0.099583894</v>
      </c>
      <c r="M30" s="100">
        <f>VLOOKUP($A30, RawData!$A:$AJ, 30, FALSE)</f>
        <v>43.844345</v>
      </c>
      <c r="N30" s="98">
        <f>VLOOKUP($A30, RawData!$A:$AJ, 5, FALSE)</f>
        <v>-2.055683</v>
      </c>
      <c r="O30" s="99">
        <f>VLOOKUP($A30, RawData!$A:$AJ, 6, FALSE)</f>
        <v>-0.14804222</v>
      </c>
      <c r="P30" s="101" t="str">
        <f>VLOOKUP($A30, RawData!$A:$AJ, 7, FALSE)</f>
        <v/>
      </c>
      <c r="Q30" s="99">
        <f>VLOOKUP($A30, RawData!$A:$AJ, 8, FALSE)</f>
        <v>0.2239</v>
      </c>
      <c r="R30" s="99" t="str">
        <f>VLOOKUP($A30, RawData!$A:$AJ, 11, FALSE)</f>
        <v/>
      </c>
      <c r="S30" s="98">
        <f>VLOOKUP($A30, RawData!$A:$AJ, 13, FALSE)</f>
        <v>-68.689</v>
      </c>
      <c r="T30" s="99">
        <f>VLOOKUP($A30, RawData!$A:$AJ, 14, FALSE)</f>
        <v>-3.8654473</v>
      </c>
      <c r="U30" s="99">
        <f>VLOOKUP($A30, RawData!$A:$AJ, 23, FALSE)</f>
        <v>-0.0691</v>
      </c>
      <c r="V30" s="99" t="str">
        <f>VLOOKUP($A30, RawData!$A:$AJ, 24, FALSE)</f>
        <v/>
      </c>
      <c r="W30" s="99" t="str">
        <f>VLOOKUP($A30, RawData!$A:$AJ, 25, FALSE)</f>
        <v/>
      </c>
      <c r="X30" s="100" t="str">
        <f>VLOOKUP($A30, RawData!$A:$AJ, 26, FALSE)</f>
        <v/>
      </c>
      <c r="Y30" s="111" t="str">
        <f>VLOOKUP($A30, RawData!$A:$AJ, 27, FALSE)</f>
        <v/>
      </c>
      <c r="Z30" s="107">
        <f>VLOOKUP($A30, RawData!$A:$AJ, 28, FALSE)</f>
        <v>0.19220723</v>
      </c>
      <c r="AA30" s="100">
        <f>VLOOKUP($A30, RawData!$A:$AJ, 31, FALSE)</f>
        <v>-6.3089795</v>
      </c>
      <c r="AB30" s="96" t="str">
        <f>VLOOKUP($A30, RawData!$A:$AJ,32, FALSE)</f>
        <v/>
      </c>
      <c r="AC30" s="95">
        <f>VLOOKUP($A30, RawData!$A:$AJ, 34, FALSE)</f>
        <v>433.3575</v>
      </c>
      <c r="AD30" s="98">
        <f>VLOOKUP($A30, RawData!$A:$AJ, 35, FALSE)</f>
        <v>8.85</v>
      </c>
      <c r="AE30" s="104">
        <f>VLOOKUP($A30, RawData!$A:$AJ, 36, FALSE)</f>
        <v>34.05</v>
      </c>
    </row>
    <row r="31">
      <c r="A31" s="9" t="s">
        <v>72</v>
      </c>
      <c r="B31" s="9" t="s">
        <v>995</v>
      </c>
      <c r="C31" s="92" t="s">
        <v>930</v>
      </c>
      <c r="D31" s="2" t="s">
        <v>996</v>
      </c>
      <c r="E31" s="93" t="str">
        <f>IFERROR(__xludf.DUMMYFUNCTION("IFERROR(HYPERLINK(REGEXEXTRACT(D31,""\(([^)]*)\)""),REGEXEXTRACT(D31,""\[([^\]]+)\]"")),"""")
"),"READ PITCH")</f>
        <v>READ PITCH</v>
      </c>
      <c r="F31" s="109">
        <f>VLOOKUP($A31, RawData!$A:$AJ, 33, FALSE)</f>
        <v>261.81335</v>
      </c>
      <c r="G31" s="95" t="str">
        <f>VLOOKUP($A31, RawData!$A:$AJ, 2, FALSE)</f>
        <v/>
      </c>
      <c r="H31" s="96">
        <f>VLOOKUP($A31, RawData!$A:$AJ, 3, FALSE)</f>
        <v>0.1454</v>
      </c>
      <c r="I31" s="97">
        <f>VLOOKUP($A31, RawData!$A:$AJ, 4, FALSE)</f>
        <v>0.14631532</v>
      </c>
      <c r="J31" s="98">
        <f>VLOOKUP($A31, RawData!$A:$AM, 37, FALSE)</f>
        <v>12.931</v>
      </c>
      <c r="K31" s="96" t="str">
        <f>VLOOKUP($A31, RawData!$A:$AM, 38, FALSE)</f>
        <v/>
      </c>
      <c r="L31" s="99">
        <f>VLOOKUP($A31, RawData!$A:$AM, 39, FALSE)</f>
        <v>0.31969485</v>
      </c>
      <c r="M31" s="100">
        <f>VLOOKUP($A31, RawData!$A:$AJ, 30, FALSE)</f>
        <v>25.073792</v>
      </c>
      <c r="N31" s="98">
        <f>VLOOKUP($A31, RawData!$A:$AJ, 5, FALSE)</f>
        <v>-0.61552596</v>
      </c>
      <c r="O31" s="99">
        <f>VLOOKUP($A31, RawData!$A:$AJ, 6, FALSE)</f>
        <v>0.40622172</v>
      </c>
      <c r="P31" s="101" t="str">
        <f>VLOOKUP($A31, RawData!$A:$AJ, 7, FALSE)</f>
        <v/>
      </c>
      <c r="Q31" s="99">
        <f>VLOOKUP($A31, RawData!$A:$AJ, 8, FALSE)</f>
        <v>0.671</v>
      </c>
      <c r="R31" s="99" t="str">
        <f>VLOOKUP($A31, RawData!$A:$AJ, 11, FALSE)</f>
        <v/>
      </c>
      <c r="S31" s="98">
        <f>VLOOKUP($A31, RawData!$A:$AJ, 13, FALSE)</f>
        <v>-8.562</v>
      </c>
      <c r="T31" s="99">
        <f>VLOOKUP($A31, RawData!$A:$AJ, 14, FALSE)</f>
        <v>0.37021664</v>
      </c>
      <c r="U31" s="99">
        <f>VLOOKUP($A31, RawData!$A:$AJ, 23, FALSE)</f>
        <v>-0.0362</v>
      </c>
      <c r="V31" s="99" t="str">
        <f>VLOOKUP($A31, RawData!$A:$AJ, 24, FALSE)</f>
        <v/>
      </c>
      <c r="W31" s="99" t="str">
        <f>VLOOKUP($A31, RawData!$A:$AJ, 25, FALSE)</f>
        <v/>
      </c>
      <c r="X31" s="100" t="str">
        <f>VLOOKUP($A31, RawData!$A:$AJ, 26, FALSE)</f>
        <v/>
      </c>
      <c r="Y31" s="111">
        <f>VLOOKUP($A31, RawData!$A:$AJ, 27, FALSE)</f>
        <v>14.319161</v>
      </c>
      <c r="Z31" s="107">
        <f>VLOOKUP($A31, RawData!$A:$AJ, 28, FALSE)</f>
        <v>2.0858583</v>
      </c>
      <c r="AA31" s="100">
        <f>VLOOKUP($A31, RawData!$A:$AJ, 31, FALSE)</f>
        <v>-37.868397</v>
      </c>
      <c r="AB31" s="96" t="str">
        <f>VLOOKUP($A31, RawData!$A:$AJ,32, FALSE)</f>
        <v/>
      </c>
      <c r="AC31" s="95">
        <f>VLOOKUP($A31, RawData!$A:$AJ, 34, FALSE)</f>
        <v>324.2292</v>
      </c>
      <c r="AD31" s="98">
        <f>VLOOKUP($A31, RawData!$A:$AJ, 35, FALSE)</f>
        <v>9.92</v>
      </c>
      <c r="AE31" s="104">
        <f>VLOOKUP($A31, RawData!$A:$AJ, 36, FALSE)</f>
        <v>27.76</v>
      </c>
    </row>
    <row r="32">
      <c r="A32" s="9" t="s">
        <v>73</v>
      </c>
      <c r="B32" s="9" t="s">
        <v>997</v>
      </c>
      <c r="C32" s="92" t="s">
        <v>962</v>
      </c>
      <c r="D32" s="2" t="s">
        <v>998</v>
      </c>
      <c r="E32" s="93" t="str">
        <f>IFERROR(__xludf.DUMMYFUNCTION("IFERROR(HYPERLINK(REGEXEXTRACT(D32,""\(([^)]*)\)""),REGEXEXTRACT(D32,""\[([^\]]+)\]"")),"""")
"),"READ PITCH")</f>
        <v>READ PITCH</v>
      </c>
      <c r="F32" s="109">
        <f>VLOOKUP($A32, RawData!$A:$AJ, 33, FALSE)</f>
        <v>151.12935</v>
      </c>
      <c r="G32" s="95" t="str">
        <f>VLOOKUP($A32, RawData!$A:$AJ, 2, FALSE)</f>
        <v/>
      </c>
      <c r="H32" s="96">
        <f>VLOOKUP($A32, RawData!$A:$AJ, 3, FALSE)</f>
        <v>0.0617</v>
      </c>
      <c r="I32" s="97">
        <f>VLOOKUP($A32, RawData!$A:$AJ, 4, FALSE)</f>
        <v>0.063783444</v>
      </c>
      <c r="J32" s="98">
        <f>VLOOKUP($A32, RawData!$A:$AM, 37, FALSE)</f>
        <v>3.069</v>
      </c>
      <c r="K32" s="96" t="str">
        <f>VLOOKUP($A32, RawData!$A:$AM, 38, FALSE)</f>
        <v/>
      </c>
      <c r="L32" s="99">
        <f>VLOOKUP($A32, RawData!$A:$AM, 39, FALSE)</f>
        <v>0.22119126</v>
      </c>
      <c r="M32" s="100">
        <f>VLOOKUP($A32, RawData!$A:$AJ, 30, FALSE)</f>
        <v>39.04324</v>
      </c>
      <c r="N32" s="98">
        <f>VLOOKUP($A32, RawData!$A:$AJ, 5, FALSE)</f>
        <v>0.012146308</v>
      </c>
      <c r="O32" s="99">
        <f>VLOOKUP($A32, RawData!$A:$AJ, 6, FALSE)</f>
        <v>-1.3055556</v>
      </c>
      <c r="P32" s="101" t="str">
        <f>VLOOKUP($A32, RawData!$A:$AJ, 7, FALSE)</f>
        <v/>
      </c>
      <c r="Q32" s="99">
        <f>VLOOKUP($A32, RawData!$A:$AJ, 8, FALSE)</f>
        <v>0.3113</v>
      </c>
      <c r="R32" s="99" t="str">
        <f>VLOOKUP($A32, RawData!$A:$AJ, 11, FALSE)</f>
        <v/>
      </c>
      <c r="S32" s="98">
        <f>VLOOKUP($A32, RawData!$A:$AJ, 13, FALSE)</f>
        <v>8.597</v>
      </c>
      <c r="T32" s="99">
        <f>VLOOKUP($A32, RawData!$A:$AJ, 14, FALSE)</f>
        <v>4.115366</v>
      </c>
      <c r="U32" s="99">
        <f>VLOOKUP($A32, RawData!$A:$AJ, 23, FALSE)</f>
        <v>0.0009</v>
      </c>
      <c r="V32" s="99" t="str">
        <f>VLOOKUP($A32, RawData!$A:$AJ, 24, FALSE)</f>
        <v/>
      </c>
      <c r="W32" s="99" t="str">
        <f>VLOOKUP($A32, RawData!$A:$AJ, 25, FALSE)</f>
        <v/>
      </c>
      <c r="X32" s="100">
        <f>VLOOKUP($A32, RawData!$A:$AJ, 26, FALSE)</f>
        <v>883.396</v>
      </c>
      <c r="Y32" s="111">
        <f>VLOOKUP($A32, RawData!$A:$AJ, 27, FALSE)</f>
        <v>43.406147</v>
      </c>
      <c r="Z32" s="107">
        <f>VLOOKUP($A32, RawData!$A:$AJ, 28, FALSE)</f>
        <v>0.7411076</v>
      </c>
      <c r="AA32" s="100">
        <f>VLOOKUP($A32, RawData!$A:$AJ, 31, FALSE)</f>
        <v>13.93785</v>
      </c>
      <c r="AB32" s="96" t="str">
        <f>VLOOKUP($A32, RawData!$A:$AJ,32, FALSE)</f>
        <v/>
      </c>
      <c r="AC32" s="95">
        <f>VLOOKUP($A32, RawData!$A:$AJ, 34, FALSE)</f>
        <v>119.8237</v>
      </c>
      <c r="AD32" s="98">
        <f>VLOOKUP($A32, RawData!$A:$AJ, 35, FALSE)</f>
        <v>10.73</v>
      </c>
      <c r="AE32" s="104">
        <f>VLOOKUP($A32, RawData!$A:$AJ, 36, FALSE)</f>
        <v>14.49</v>
      </c>
    </row>
    <row r="33">
      <c r="A33" s="9" t="s">
        <v>74</v>
      </c>
      <c r="B33" s="9" t="s">
        <v>999</v>
      </c>
      <c r="C33" s="92" t="s">
        <v>930</v>
      </c>
      <c r="D33" s="2" t="s">
        <v>1000</v>
      </c>
      <c r="E33" s="93" t="str">
        <f>IFERROR(__xludf.DUMMYFUNCTION("IFERROR(HYPERLINK(REGEXEXTRACT(D33,""\(([^)]*)\)""),REGEXEXTRACT(D33,""\[([^\]]+)\]"")),"""")
"),"READ PITCH")</f>
        <v>READ PITCH</v>
      </c>
      <c r="F33" s="109">
        <f>VLOOKUP($A33, RawData!$A:$AJ, 33, FALSE)</f>
        <v>1531.1859</v>
      </c>
      <c r="G33" s="95" t="str">
        <f>VLOOKUP($A33, RawData!$A:$AJ, 2, FALSE)</f>
        <v/>
      </c>
      <c r="H33" s="96">
        <f>VLOOKUP($A33, RawData!$A:$AJ, 3, FALSE)</f>
        <v>-0.1637</v>
      </c>
      <c r="I33" s="97">
        <f>VLOOKUP($A33, RawData!$A:$AJ, 4, FALSE)</f>
        <v>0.20546083</v>
      </c>
      <c r="J33" s="98">
        <f>VLOOKUP($A33, RawData!$A:$AM, 37, FALSE)</f>
        <v>-4.642</v>
      </c>
      <c r="K33" s="96" t="str">
        <f>VLOOKUP($A33, RawData!$A:$AM, 38, FALSE)</f>
        <v/>
      </c>
      <c r="L33" s="99">
        <f>VLOOKUP($A33, RawData!$A:$AM, 39, FALSE)</f>
        <v>0.6583921</v>
      </c>
      <c r="M33" s="100">
        <f>VLOOKUP($A33, RawData!$A:$AJ, 30, FALSE)</f>
        <v>-288.8033</v>
      </c>
      <c r="N33" s="98">
        <f>VLOOKUP($A33, RawData!$A:$AJ, 5, FALSE)</f>
        <v>-0.1216822</v>
      </c>
      <c r="O33" s="99">
        <f>VLOOKUP($A33, RawData!$A:$AJ, 6, FALSE)</f>
        <v>-0.42658794</v>
      </c>
      <c r="P33" s="101" t="str">
        <f>VLOOKUP($A33, RawData!$A:$AJ, 7, FALSE)</f>
        <v/>
      </c>
      <c r="Q33" s="99">
        <f>VLOOKUP($A33, RawData!$A:$AJ, 8, FALSE)</f>
        <v>0.0692</v>
      </c>
      <c r="R33" s="99" t="str">
        <f>VLOOKUP($A33, RawData!$A:$AJ, 11, FALSE)</f>
        <v/>
      </c>
      <c r="S33" s="98">
        <f>VLOOKUP($A33, RawData!$A:$AJ, 13, FALSE)</f>
        <v>108.388</v>
      </c>
      <c r="T33" s="99">
        <f>VLOOKUP($A33, RawData!$A:$AJ, 14, FALSE)</f>
        <v>0.533395</v>
      </c>
      <c r="U33" s="99">
        <f>VLOOKUP($A33, RawData!$A:$AJ, 23, FALSE)</f>
        <v>-0.0438</v>
      </c>
      <c r="V33" s="99" t="str">
        <f>VLOOKUP($A33, RawData!$A:$AJ, 24, FALSE)</f>
        <v/>
      </c>
      <c r="W33" s="99" t="str">
        <f>VLOOKUP($A33, RawData!$A:$AJ, 25, FALSE)</f>
        <v/>
      </c>
      <c r="X33" s="100" t="str">
        <f>VLOOKUP($A33, RawData!$A:$AJ, 26, FALSE)</f>
        <v/>
      </c>
      <c r="Y33" s="111" t="str">
        <f>VLOOKUP($A33, RawData!$A:$AJ, 27, FALSE)</f>
        <v/>
      </c>
      <c r="Z33" s="107">
        <f>VLOOKUP($A33, RawData!$A:$AJ, 28, FALSE)</f>
        <v>0.3903017</v>
      </c>
      <c r="AA33" s="100">
        <f>VLOOKUP($A33, RawData!$A:$AJ, 31, FALSE)</f>
        <v>12.368758</v>
      </c>
      <c r="AB33" s="96" t="str">
        <f>VLOOKUP($A33, RawData!$A:$AJ,32, FALSE)</f>
        <v/>
      </c>
      <c r="AC33" s="95">
        <f>VLOOKUP($A33, RawData!$A:$AJ, 34, FALSE)</f>
        <v>1340.625</v>
      </c>
      <c r="AD33" s="98">
        <f>VLOOKUP($A33, RawData!$A:$AJ, 35, FALSE)</f>
        <v>9.15</v>
      </c>
      <c r="AE33" s="104">
        <f>VLOOKUP($A33, RawData!$A:$AJ, 36, FALSE)</f>
        <v>158.84</v>
      </c>
    </row>
    <row r="34">
      <c r="A34" s="9" t="s">
        <v>75</v>
      </c>
      <c r="B34" s="9" t="s">
        <v>1001</v>
      </c>
      <c r="C34" s="92" t="s">
        <v>962</v>
      </c>
      <c r="D34" s="2" t="s">
        <v>1002</v>
      </c>
      <c r="E34" s="93" t="str">
        <f>IFERROR(__xludf.DUMMYFUNCTION("IFERROR(HYPERLINK(REGEXEXTRACT(D34,""\(([^)]*)\)""),REGEXEXTRACT(D34,""\[([^\]]+)\]"")),"""")
"),"READ PITCH")</f>
        <v>READ PITCH</v>
      </c>
      <c r="F34" s="109">
        <f>VLOOKUP($A34, RawData!$A:$AJ, 33, FALSE)</f>
        <v>37.52722</v>
      </c>
      <c r="G34" s="95" t="str">
        <f>VLOOKUP($A34, RawData!$A:$AJ, 2, FALSE)</f>
        <v/>
      </c>
      <c r="H34" s="96">
        <f>VLOOKUP($A34, RawData!$A:$AJ, 3, FALSE)</f>
        <v>-0.3445</v>
      </c>
      <c r="I34" s="97">
        <f>VLOOKUP($A34, RawData!$A:$AJ, 4, FALSE)</f>
        <v>0.029354563</v>
      </c>
      <c r="J34" s="98">
        <f>VLOOKUP($A34, RawData!$A:$AM, 37, FALSE)</f>
        <v>-14.847</v>
      </c>
      <c r="K34" s="96" t="str">
        <f>VLOOKUP($A34, RawData!$A:$AM, 38, FALSE)</f>
        <v/>
      </c>
      <c r="L34" s="99" t="str">
        <f>VLOOKUP($A34, RawData!$A:$AM, 39, FALSE)</f>
        <v>No data</v>
      </c>
      <c r="M34" s="100">
        <f>VLOOKUP($A34, RawData!$A:$AJ, 30, FALSE)</f>
        <v>-2.668694</v>
      </c>
      <c r="N34" s="98">
        <f>VLOOKUP($A34, RawData!$A:$AJ, 5, FALSE)</f>
        <v>-1.4855297</v>
      </c>
      <c r="O34" s="99">
        <f>VLOOKUP($A34, RawData!$A:$AJ, 6, FALSE)</f>
        <v>8.827351</v>
      </c>
      <c r="P34" s="101" t="str">
        <f>VLOOKUP($A34, RawData!$A:$AJ, 7, FALSE)</f>
        <v/>
      </c>
      <c r="Q34" s="99">
        <f>VLOOKUP($A34, RawData!$A:$AJ, 8, FALSE)</f>
        <v>0.7708</v>
      </c>
      <c r="R34" s="99" t="str">
        <f>VLOOKUP($A34, RawData!$A:$AJ, 11, FALSE)</f>
        <v/>
      </c>
      <c r="S34" s="98">
        <f>VLOOKUP($A34, RawData!$A:$AJ, 13, FALSE)</f>
        <v>3.011</v>
      </c>
      <c r="T34" s="106">
        <f>VLOOKUP($A34, RawData!$A:$AJ, 14, FALSE)</f>
        <v>2.7077339</v>
      </c>
      <c r="U34" s="99">
        <f>VLOOKUP($A34, RawData!$A:$AJ, 23, FALSE)</f>
        <v>-0.1121</v>
      </c>
      <c r="V34" s="106" t="str">
        <f>VLOOKUP($A34, RawData!$A:$AJ, 24, FALSE)</f>
        <v/>
      </c>
      <c r="W34" s="106" t="str">
        <f>VLOOKUP($A34, RawData!$A:$AJ, 25, FALSE)</f>
        <v/>
      </c>
      <c r="X34" s="100" t="str">
        <f>VLOOKUP($A34, RawData!$A:$AJ, 26, FALSE)</f>
        <v/>
      </c>
      <c r="Y34" s="111">
        <f>VLOOKUP($A34, RawData!$A:$AJ, 27, FALSE)</f>
        <v>18.600954</v>
      </c>
      <c r="Z34" s="107">
        <f>VLOOKUP($A34, RawData!$A:$AJ, 28, FALSE)</f>
        <v>2.0892644</v>
      </c>
      <c r="AA34" s="100">
        <f>VLOOKUP($A34, RawData!$A:$AJ, 31, FALSE)</f>
        <v>13.159117</v>
      </c>
      <c r="AB34" s="96" t="str">
        <f>VLOOKUP($A34, RawData!$A:$AJ,32, FALSE)</f>
        <v/>
      </c>
      <c r="AC34" s="95">
        <f>VLOOKUP($A34, RawData!$A:$AJ, 34, FALSE)</f>
        <v>39.6221</v>
      </c>
      <c r="AD34" s="98">
        <f>VLOOKUP($A34, RawData!$A:$AJ, 35, FALSE)</f>
        <v>10.53</v>
      </c>
      <c r="AE34" s="104">
        <f>VLOOKUP($A34, RawData!$A:$AJ, 36, FALSE)</f>
        <v>3.87</v>
      </c>
    </row>
    <row r="35">
      <c r="A35" s="9" t="s">
        <v>76</v>
      </c>
      <c r="B35" s="9" t="s">
        <v>1003</v>
      </c>
      <c r="C35" s="92" t="s">
        <v>930</v>
      </c>
      <c r="D35" s="2" t="s">
        <v>1004</v>
      </c>
      <c r="E35" s="93" t="str">
        <f>IFERROR(__xludf.DUMMYFUNCTION("IFERROR(HYPERLINK(REGEXEXTRACT(D35,""\(([^)]*)\)""),REGEXEXTRACT(D35,""\[([^\]]+)\]"")),"""")
"),"READ PITCH")</f>
        <v>READ PITCH</v>
      </c>
      <c r="F35" s="109">
        <f>VLOOKUP($A35, RawData!$A:$AJ, 33, FALSE)</f>
        <v>487.61346</v>
      </c>
      <c r="G35" s="95" t="str">
        <f>VLOOKUP($A35, RawData!$A:$AJ, 2, FALSE)</f>
        <v/>
      </c>
      <c r="H35" s="96">
        <f>VLOOKUP($A35, RawData!$A:$AJ, 3, FALSE)</f>
        <v>0.0442</v>
      </c>
      <c r="I35" s="97">
        <f>VLOOKUP($A35, RawData!$A:$AJ, 4, FALSE)</f>
        <v>0.1214368</v>
      </c>
      <c r="J35" s="98">
        <f>VLOOKUP($A35, RawData!$A:$AM, 37, FALSE)</f>
        <v>50.989</v>
      </c>
      <c r="K35" s="96" t="str">
        <f>VLOOKUP($A35, RawData!$A:$AM, 38, FALSE)</f>
        <v/>
      </c>
      <c r="L35" s="99">
        <f>VLOOKUP($A35, RawData!$A:$AM, 39, FALSE)</f>
        <v>0.16470626</v>
      </c>
      <c r="M35" s="100">
        <f>VLOOKUP($A35, RawData!$A:$AJ, 30, FALSE)</f>
        <v>9.223078</v>
      </c>
      <c r="N35" s="98">
        <f>VLOOKUP($A35, RawData!$A:$AJ, 5, FALSE)</f>
        <v>0.19268346</v>
      </c>
      <c r="O35" s="99">
        <f>VLOOKUP($A35, RawData!$A:$AJ, 6, FALSE)</f>
        <v>1.6833435</v>
      </c>
      <c r="P35" s="101" t="str">
        <f>VLOOKUP($A35, RawData!$A:$AJ, 7, FALSE)</f>
        <v/>
      </c>
      <c r="Q35" s="99">
        <f>VLOOKUP($A35, RawData!$A:$AJ, 8, FALSE)</f>
        <v>0.8509</v>
      </c>
      <c r="R35" s="99" t="str">
        <f>VLOOKUP($A35, RawData!$A:$AJ, 11, FALSE)</f>
        <v/>
      </c>
      <c r="S35" s="98">
        <f>VLOOKUP($A35, RawData!$A:$AJ, 13, FALSE)</f>
        <v>54.185</v>
      </c>
      <c r="T35" s="99">
        <f>VLOOKUP($A35, RawData!$A:$AJ, 14, FALSE)</f>
        <v>1.7912396</v>
      </c>
      <c r="U35" s="99">
        <f>VLOOKUP($A35, RawData!$A:$AJ, 23, FALSE)</f>
        <v>0.0204</v>
      </c>
      <c r="V35" s="99" t="str">
        <f>VLOOKUP($A35, RawData!$A:$AJ, 24, FALSE)</f>
        <v/>
      </c>
      <c r="W35" s="99" t="str">
        <f>VLOOKUP($A35, RawData!$A:$AJ, 25, FALSE)</f>
        <v/>
      </c>
      <c r="X35" s="100">
        <f>VLOOKUP($A35, RawData!$A:$AJ, 26, FALSE)</f>
        <v>53.196056</v>
      </c>
      <c r="Y35" s="111">
        <f>VLOOKUP($A35, RawData!$A:$AJ, 27, FALSE)</f>
        <v>9.1855755</v>
      </c>
      <c r="Z35" s="107">
        <f>VLOOKUP($A35, RawData!$A:$AJ, 28, FALSE)</f>
        <v>2.603984</v>
      </c>
      <c r="AA35" s="100">
        <f>VLOOKUP($A35, RawData!$A:$AJ, 31, FALSE)</f>
        <v>8.679071</v>
      </c>
      <c r="AB35" s="96" t="str">
        <f>VLOOKUP($A35, RawData!$A:$AJ,32, FALSE)</f>
        <v/>
      </c>
      <c r="AC35" s="95">
        <f>VLOOKUP($A35, RawData!$A:$AJ, 34, FALSE)</f>
        <v>470.2755</v>
      </c>
      <c r="AD35" s="98">
        <f>VLOOKUP($A35, RawData!$A:$AJ, 35, FALSE)</f>
        <v>10.25</v>
      </c>
      <c r="AE35" s="104">
        <f>VLOOKUP($A35, RawData!$A:$AJ, 36, FALSE)</f>
        <v>45.65</v>
      </c>
    </row>
    <row r="36">
      <c r="A36" s="9" t="s">
        <v>77</v>
      </c>
      <c r="B36" s="9" t="s">
        <v>1005</v>
      </c>
      <c r="C36" s="92" t="s">
        <v>930</v>
      </c>
      <c r="D36" s="2" t="s">
        <v>1006</v>
      </c>
      <c r="E36" s="93" t="str">
        <f>IFERROR(__xludf.DUMMYFUNCTION("IFERROR(HYPERLINK(REGEXEXTRACT(D36,""\(([^)]*)\)""),REGEXEXTRACT(D36,""\[([^\]]+)\]"")),"""")
"),"READ PITCH")</f>
        <v>READ PITCH</v>
      </c>
      <c r="F36" s="109">
        <f>VLOOKUP($A36, RawData!$A:$AJ, 33, FALSE)</f>
        <v>788.92883</v>
      </c>
      <c r="G36" s="95" t="str">
        <f>VLOOKUP($A36, RawData!$A:$AJ, 2, FALSE)</f>
        <v/>
      </c>
      <c r="H36" s="96">
        <f>VLOOKUP($A36, RawData!$A:$AJ, 3, FALSE)</f>
        <v>0.1294</v>
      </c>
      <c r="I36" s="97">
        <f>VLOOKUP($A36, RawData!$A:$AJ, 4, FALSE)</f>
        <v>0.1481149</v>
      </c>
      <c r="J36" s="98">
        <f>VLOOKUP($A36, RawData!$A:$AM, 37, FALSE)</f>
        <v>-4.98</v>
      </c>
      <c r="K36" s="96" t="str">
        <f>VLOOKUP($A36, RawData!$A:$AM, 38, FALSE)</f>
        <v/>
      </c>
      <c r="L36" s="99">
        <f>VLOOKUP($A36, RawData!$A:$AM, 39, FALSE)</f>
        <v>0.15815394</v>
      </c>
      <c r="M36" s="100">
        <f>VLOOKUP($A36, RawData!$A:$AJ, 30, FALSE)</f>
        <v>-157.21867</v>
      </c>
      <c r="N36" s="98">
        <f>VLOOKUP($A36, RawData!$A:$AJ, 5, FALSE)</f>
        <v>0.8146811</v>
      </c>
      <c r="O36" s="99">
        <f>VLOOKUP($A36, RawData!$A:$AJ, 6, FALSE)</f>
        <v>3.4285293</v>
      </c>
      <c r="P36" s="101" t="str">
        <f>VLOOKUP($A36, RawData!$A:$AJ, 7, FALSE)</f>
        <v/>
      </c>
      <c r="Q36" s="99">
        <f>VLOOKUP($A36, RawData!$A:$AJ, 8, FALSE)</f>
        <v>0.4111</v>
      </c>
      <c r="R36" s="99" t="str">
        <f>VLOOKUP($A36, RawData!$A:$AJ, 11, FALSE)</f>
        <v/>
      </c>
      <c r="S36" s="98">
        <f>VLOOKUP($A36, RawData!$A:$AJ, 13, FALSE)</f>
        <v>22.685</v>
      </c>
      <c r="T36" s="99">
        <f>VLOOKUP($A36, RawData!$A:$AJ, 14, FALSE)</f>
        <v>-3.3463638</v>
      </c>
      <c r="U36" s="99">
        <f>VLOOKUP($A36, RawData!$A:$AJ, 23, FALSE)</f>
        <v>0.1662</v>
      </c>
      <c r="V36" s="99" t="str">
        <f>VLOOKUP($A36, RawData!$A:$AJ, 24, FALSE)</f>
        <v/>
      </c>
      <c r="W36" s="99" t="str">
        <f>VLOOKUP($A36, RawData!$A:$AJ, 25, FALSE)</f>
        <v/>
      </c>
      <c r="X36" s="100">
        <f>VLOOKUP($A36, RawData!$A:$AJ, 26, FALSE)</f>
        <v>13.318094</v>
      </c>
      <c r="Y36" s="111">
        <f>VLOOKUP($A36, RawData!$A:$AJ, 27, FALSE)</f>
        <v>23.725182</v>
      </c>
      <c r="Z36" s="107">
        <f>VLOOKUP($A36, RawData!$A:$AJ, 28, FALSE)</f>
        <v>2.558332</v>
      </c>
      <c r="AA36" s="100">
        <f>VLOOKUP($A36, RawData!$A:$AJ, 31, FALSE)</f>
        <v>34.51395</v>
      </c>
      <c r="AB36" s="96" t="str">
        <f>VLOOKUP($A36, RawData!$A:$AJ,32, FALSE)</f>
        <v/>
      </c>
      <c r="AC36" s="95">
        <f>VLOOKUP($A36, RawData!$A:$AJ, 34, FALSE)</f>
        <v>782.949</v>
      </c>
      <c r="AD36" s="98">
        <f>VLOOKUP($A36, RawData!$A:$AJ, 35, FALSE)</f>
        <v>10.85</v>
      </c>
      <c r="AE36" s="104">
        <f>VLOOKUP($A36, RawData!$A:$AJ, 36, FALSE)</f>
        <v>73.7</v>
      </c>
    </row>
    <row r="37">
      <c r="A37" s="9" t="s">
        <v>78</v>
      </c>
      <c r="B37" s="9" t="s">
        <v>1007</v>
      </c>
      <c r="C37" s="92" t="s">
        <v>930</v>
      </c>
      <c r="D37" s="2" t="s">
        <v>1008</v>
      </c>
      <c r="E37" s="93" t="str">
        <f>IFERROR(__xludf.DUMMYFUNCTION("IFERROR(HYPERLINK(REGEXEXTRACT(D37,""\(([^)]*)\)""),REGEXEXTRACT(D37,""\[([^\]]+)\]"")),"""")
"),"READ PITCH")</f>
        <v>READ PITCH</v>
      </c>
      <c r="F37" s="109">
        <f>VLOOKUP($A37, RawData!$A:$AJ, 33, FALSE)</f>
        <v>773.5699</v>
      </c>
      <c r="G37" s="95" t="str">
        <f>VLOOKUP($A37, RawData!$A:$AJ, 2, FALSE)</f>
        <v/>
      </c>
      <c r="H37" s="96">
        <f>VLOOKUP($A37, RawData!$A:$AJ, 3, FALSE)</f>
        <v>-0.0323</v>
      </c>
      <c r="I37" s="97">
        <f>VLOOKUP($A37, RawData!$A:$AJ, 4, FALSE)</f>
        <v>0.24810356</v>
      </c>
      <c r="J37" s="98">
        <f>VLOOKUP($A37, RawData!$A:$AM, 37, FALSE)</f>
        <v>-6.132</v>
      </c>
      <c r="K37" s="96" t="str">
        <f>VLOOKUP($A37, RawData!$A:$AM, 38, FALSE)</f>
        <v/>
      </c>
      <c r="L37" s="99">
        <f>VLOOKUP($A37, RawData!$A:$AM, 39, FALSE)</f>
        <v>0.24019842</v>
      </c>
      <c r="M37" s="100">
        <f>VLOOKUP($A37, RawData!$A:$AJ, 30, FALSE)</f>
        <v>-123.39395</v>
      </c>
      <c r="N37" s="98">
        <f>VLOOKUP($A37, RawData!$A:$AJ, 5, FALSE)</f>
        <v>-0.22172609</v>
      </c>
      <c r="O37" s="99">
        <f>VLOOKUP($A37, RawData!$A:$AJ, 6, FALSE)</f>
        <v>-1.2283303</v>
      </c>
      <c r="P37" s="101" t="str">
        <f>VLOOKUP($A37, RawData!$A:$AJ, 7, FALSE)</f>
        <v/>
      </c>
      <c r="Q37" s="99">
        <f>VLOOKUP($A37, RawData!$A:$AJ, 8, FALSE)</f>
        <v>0.3621</v>
      </c>
      <c r="R37" s="99" t="str">
        <f>VLOOKUP($A37, RawData!$A:$AJ, 11, FALSE)</f>
        <v/>
      </c>
      <c r="S37" s="98">
        <f>VLOOKUP($A37, RawData!$A:$AJ, 13, FALSE)</f>
        <v>-16.248</v>
      </c>
      <c r="T37" s="99">
        <f>VLOOKUP($A37, RawData!$A:$AJ, 14, FALSE)</f>
        <v>37.786045</v>
      </c>
      <c r="U37" s="99">
        <f>VLOOKUP($A37, RawData!$A:$AJ, 23, FALSE)</f>
        <v>-0.0459</v>
      </c>
      <c r="V37" s="99" t="str">
        <f>VLOOKUP($A37, RawData!$A:$AJ, 24, FALSE)</f>
        <v/>
      </c>
      <c r="W37" s="99" t="str">
        <f>VLOOKUP($A37, RawData!$A:$AJ, 25, FALSE)</f>
        <v/>
      </c>
      <c r="X37" s="100" t="str">
        <f>VLOOKUP($A37, RawData!$A:$AJ, 26, FALSE)</f>
        <v/>
      </c>
      <c r="Y37" s="111">
        <f>VLOOKUP($A37, RawData!$A:$AJ, 27, FALSE)</f>
        <v>168.09062</v>
      </c>
      <c r="Z37" s="107">
        <f>VLOOKUP($A37, RawData!$A:$AJ, 28, FALSE)</f>
        <v>13.716775</v>
      </c>
      <c r="AA37" s="100">
        <f>VLOOKUP($A37, RawData!$A:$AJ, 31, FALSE)</f>
        <v>-46.568913</v>
      </c>
      <c r="AB37" s="96" t="str">
        <f>VLOOKUP($A37, RawData!$A:$AJ,32, FALSE)</f>
        <v/>
      </c>
      <c r="AC37" s="95">
        <f>VLOOKUP($A37, RawData!$A:$AJ, 34, FALSE)</f>
        <v>756.6517</v>
      </c>
      <c r="AD37" s="98">
        <f>VLOOKUP($A37, RawData!$A:$AJ, 35, FALSE)</f>
        <v>25.97</v>
      </c>
      <c r="AE37" s="104">
        <f>VLOOKUP($A37, RawData!$A:$AJ, 36, FALSE)</f>
        <v>30.01</v>
      </c>
    </row>
    <row r="38">
      <c r="A38" s="9" t="s">
        <v>79</v>
      </c>
      <c r="B38" s="9" t="s">
        <v>1009</v>
      </c>
      <c r="C38" s="92" t="s">
        <v>942</v>
      </c>
      <c r="D38" s="2" t="s">
        <v>1010</v>
      </c>
      <c r="E38" s="93" t="str">
        <f>IFERROR(__xludf.DUMMYFUNCTION("IFERROR(HYPERLINK(REGEXEXTRACT(D38,""\(([^)]*)\)""),REGEXEXTRACT(D38,""\[([^\]]+)\]"")),"""")
"),"READ PITCH")</f>
        <v>READ PITCH</v>
      </c>
      <c r="F38" s="109">
        <f>VLOOKUP($A38, RawData!$A:$AJ, 33, FALSE)</f>
        <v>84.80566</v>
      </c>
      <c r="G38" s="95" t="str">
        <f>VLOOKUP($A38, RawData!$A:$AJ, 2, FALSE)</f>
        <v/>
      </c>
      <c r="H38" s="96">
        <f>VLOOKUP($A38, RawData!$A:$AJ, 3, FALSE)</f>
        <v>0.0516</v>
      </c>
      <c r="I38" s="97">
        <f>VLOOKUP($A38, RawData!$A:$AJ, 4, FALSE)</f>
        <v>0.002102193</v>
      </c>
      <c r="J38" s="98">
        <f>VLOOKUP($A38, RawData!$A:$AM, 37, FALSE)</f>
        <v>4.045</v>
      </c>
      <c r="K38" s="96" t="str">
        <f>VLOOKUP($A38, RawData!$A:$AM, 38, FALSE)</f>
        <v/>
      </c>
      <c r="L38" s="99">
        <f>VLOOKUP($A38, RawData!$A:$AM, 39, FALSE)</f>
        <v>-0.24195422</v>
      </c>
      <c r="M38" s="100">
        <f>VLOOKUP($A38, RawData!$A:$AJ, 30, FALSE)</f>
        <v>13.746601</v>
      </c>
      <c r="N38" s="98">
        <f>VLOOKUP($A38, RawData!$A:$AJ, 5, FALSE)</f>
        <v>0.07418803</v>
      </c>
      <c r="O38" s="99">
        <f>VLOOKUP($A38, RawData!$A:$AJ, 6, FALSE)</f>
        <v>-1.2172172</v>
      </c>
      <c r="P38" s="101" t="str">
        <f>VLOOKUP($A38, RawData!$A:$AJ, 7, FALSE)</f>
        <v/>
      </c>
      <c r="Q38" s="99">
        <f>VLOOKUP($A38, RawData!$A:$AJ, 8, FALSE)</f>
        <v>0.281</v>
      </c>
      <c r="R38" s="99" t="str">
        <f>VLOOKUP($A38, RawData!$A:$AJ, 11, FALSE)</f>
        <v/>
      </c>
      <c r="S38" s="98">
        <f>VLOOKUP($A38, RawData!$A:$AJ, 13, FALSE)</f>
        <v>7.28</v>
      </c>
      <c r="T38" s="99">
        <f>VLOOKUP($A38, RawData!$A:$AJ, 14, FALSE)</f>
        <v>4.1576242</v>
      </c>
      <c r="U38" s="99">
        <f>VLOOKUP($A38, RawData!$A:$AJ, 23, FALSE)</f>
        <v>0.0078</v>
      </c>
      <c r="V38" s="99" t="str">
        <f>VLOOKUP($A38, RawData!$A:$AJ, 24, FALSE)</f>
        <v/>
      </c>
      <c r="W38" s="99" t="str">
        <f>VLOOKUP($A38, RawData!$A:$AJ, 25, FALSE)</f>
        <v/>
      </c>
      <c r="X38" s="100">
        <f>VLOOKUP($A38, RawData!$A:$AJ, 26, FALSE)</f>
        <v>96.241936</v>
      </c>
      <c r="Y38" s="111">
        <f>VLOOKUP($A38, RawData!$A:$AJ, 27, FALSE)</f>
        <v>9.887142</v>
      </c>
      <c r="Z38" s="107">
        <f>VLOOKUP($A38, RawData!$A:$AJ, 28, FALSE)</f>
        <v>0.41769</v>
      </c>
      <c r="AA38" s="100">
        <f>VLOOKUP($A38, RawData!$A:$AJ, 31, FALSE)</f>
        <v>7.6380496</v>
      </c>
      <c r="AB38" s="96" t="str">
        <f>VLOOKUP($A38, RawData!$A:$AJ,32, FALSE)</f>
        <v/>
      </c>
      <c r="AC38" s="95">
        <f>VLOOKUP($A38, RawData!$A:$AJ, 34, FALSE)</f>
        <v>55.605</v>
      </c>
      <c r="AD38" s="98">
        <f>VLOOKUP($A38, RawData!$A:$AJ, 35, FALSE)</f>
        <v>7.14</v>
      </c>
      <c r="AE38" s="104">
        <f>VLOOKUP($A38, RawData!$A:$AJ, 36, FALSE)</f>
        <v>11.7</v>
      </c>
    </row>
    <row r="39">
      <c r="A39" s="9" t="s">
        <v>80</v>
      </c>
      <c r="B39" s="9" t="s">
        <v>1011</v>
      </c>
      <c r="C39" s="92" t="s">
        <v>930</v>
      </c>
      <c r="D39" s="2" t="s">
        <v>1012</v>
      </c>
      <c r="E39" s="93" t="str">
        <f>IFERROR(__xludf.DUMMYFUNCTION("IFERROR(HYPERLINK(REGEXEXTRACT(D39,""\(([^)]*)\)""),REGEXEXTRACT(D39,""\[([^\]]+)\]"")),"""")
"),"READ PITCH")</f>
        <v>READ PITCH</v>
      </c>
      <c r="F39" s="109">
        <f>VLOOKUP($A39, RawData!$A:$AJ, 33, FALSE)</f>
        <v>31.364702</v>
      </c>
      <c r="G39" s="95" t="str">
        <f>VLOOKUP($A39, RawData!$A:$AJ, 2, FALSE)</f>
        <v/>
      </c>
      <c r="H39" s="96">
        <f>VLOOKUP($A39, RawData!$A:$AJ, 3, FALSE)</f>
        <v>-0.116</v>
      </c>
      <c r="I39" s="97">
        <f>VLOOKUP($A39, RawData!$A:$AJ, 4, FALSE)</f>
        <v>-0.041387446</v>
      </c>
      <c r="J39" s="98">
        <f>VLOOKUP($A39, RawData!$A:$AM, 37, FALSE)</f>
        <v>5.307</v>
      </c>
      <c r="K39" s="96" t="str">
        <f>VLOOKUP($A39, RawData!$A:$AM, 38, FALSE)</f>
        <v/>
      </c>
      <c r="L39" s="99">
        <f>VLOOKUP($A39, RawData!$A:$AM, 39, FALSE)</f>
        <v>0.145564</v>
      </c>
      <c r="M39" s="100">
        <f>VLOOKUP($A39, RawData!$A:$AJ, 30, FALSE)</f>
        <v>6.010175</v>
      </c>
      <c r="N39" s="98">
        <f>VLOOKUP($A39, RawData!$A:$AJ, 5, FALSE)</f>
        <v>0.5878182</v>
      </c>
      <c r="O39" s="99">
        <f>VLOOKUP($A39, RawData!$A:$AJ, 6, FALSE)</f>
        <v>-0.54174346</v>
      </c>
      <c r="P39" s="101" t="str">
        <f>VLOOKUP($A39, RawData!$A:$AJ, 7, FALSE)</f>
        <v/>
      </c>
      <c r="Q39" s="99">
        <f>VLOOKUP($A39, RawData!$A:$AJ, 8, FALSE)</f>
        <v>0.9646</v>
      </c>
      <c r="R39" s="99" t="str">
        <f>VLOOKUP($A39, RawData!$A:$AJ, 11, FALSE)</f>
        <v/>
      </c>
      <c r="S39" s="98">
        <f>VLOOKUP($A39, RawData!$A:$AJ, 13, FALSE)</f>
        <v>6.281</v>
      </c>
      <c r="T39" s="99">
        <f>VLOOKUP($A39, RawData!$A:$AJ, 14, FALSE)</f>
        <v>1.5167834</v>
      </c>
      <c r="U39" s="99">
        <f>VLOOKUP($A39, RawData!$A:$AJ, 23, FALSE)</f>
        <v>0.2014</v>
      </c>
      <c r="V39" s="99" t="str">
        <f>VLOOKUP($A39, RawData!$A:$AJ, 24, FALSE)</f>
        <v/>
      </c>
      <c r="W39" s="99" t="str">
        <f>VLOOKUP($A39, RawData!$A:$AJ, 25, FALSE)</f>
        <v/>
      </c>
      <c r="X39" s="100">
        <f>VLOOKUP($A39, RawData!$A:$AJ, 26, FALSE)</f>
        <v>10.122177</v>
      </c>
      <c r="Y39" s="111" t="str">
        <f>VLOOKUP($A39, RawData!$A:$AJ, 27, FALSE)</f>
        <v/>
      </c>
      <c r="Z39" s="107">
        <f>VLOOKUP($A39, RawData!$A:$AJ, 28, FALSE)</f>
        <v>2.782265</v>
      </c>
      <c r="AA39" s="100">
        <f>VLOOKUP($A39, RawData!$A:$AJ, 31, FALSE)</f>
        <v>5.078172</v>
      </c>
      <c r="AB39" s="96" t="str">
        <f>VLOOKUP($A39, RawData!$A:$AJ,32, FALSE)</f>
        <v/>
      </c>
      <c r="AC39" s="95">
        <f>VLOOKUP($A39, RawData!$A:$AJ, 34, FALSE)</f>
        <v>31.896</v>
      </c>
      <c r="AD39" s="98">
        <f>VLOOKUP($A39, RawData!$A:$AJ, 35, FALSE)</f>
        <v>6</v>
      </c>
      <c r="AE39" s="104">
        <f>VLOOKUP($A39, RawData!$A:$AJ, 36, FALSE)</f>
        <v>5.5</v>
      </c>
    </row>
    <row r="40">
      <c r="A40" s="9" t="s">
        <v>81</v>
      </c>
      <c r="B40" s="9" t="s">
        <v>1013</v>
      </c>
      <c r="C40" s="92" t="s">
        <v>942</v>
      </c>
      <c r="D40" s="2" t="s">
        <v>1014</v>
      </c>
      <c r="E40" s="93" t="str">
        <f>IFERROR(__xludf.DUMMYFUNCTION("IFERROR(HYPERLINK(REGEXEXTRACT(D40,""\(([^)]*)\)""),REGEXEXTRACT(D40,""\[([^\]]+)\]"")),"""")
"),"READ PITCH")</f>
        <v>READ PITCH</v>
      </c>
      <c r="F40" s="109">
        <f>VLOOKUP($A40, RawData!$A:$AJ, 33, FALSE)</f>
        <v>249.22112</v>
      </c>
      <c r="G40" s="95" t="str">
        <f>VLOOKUP($A40, RawData!$A:$AJ, 2, FALSE)</f>
        <v/>
      </c>
      <c r="H40" s="96">
        <f>VLOOKUP($A40, RawData!$A:$AJ, 3, FALSE)</f>
        <v>0.9166</v>
      </c>
      <c r="I40" s="97">
        <f>VLOOKUP($A40, RawData!$A:$AJ, 4, FALSE)</f>
        <v>0.3217636</v>
      </c>
      <c r="J40" s="98">
        <f>VLOOKUP($A40, RawData!$A:$AM, 37, FALSE)</f>
        <v>10.601</v>
      </c>
      <c r="K40" s="96" t="str">
        <f>VLOOKUP($A40, RawData!$A:$AM, 38, FALSE)</f>
        <v/>
      </c>
      <c r="L40" s="99">
        <f>VLOOKUP($A40, RawData!$A:$AM, 39, FALSE)</f>
        <v>0.7171874</v>
      </c>
      <c r="M40" s="100">
        <f>VLOOKUP($A40, RawData!$A:$AJ, 30, FALSE)</f>
        <v>24.350863</v>
      </c>
      <c r="N40" s="98">
        <f>VLOOKUP($A40, RawData!$A:$AJ, 5, FALSE)</f>
        <v>0.16908145</v>
      </c>
      <c r="O40" s="99">
        <f>VLOOKUP($A40, RawData!$A:$AJ, 6, FALSE)</f>
        <v>0.10838446</v>
      </c>
      <c r="P40" s="101" t="str">
        <f>VLOOKUP($A40, RawData!$A:$AJ, 7, FALSE)</f>
        <v/>
      </c>
      <c r="Q40" s="99">
        <f>VLOOKUP($A40, RawData!$A:$AJ, 8, FALSE)</f>
        <v>0.123</v>
      </c>
      <c r="R40" s="99" t="str">
        <f>VLOOKUP($A40, RawData!$A:$AJ, 11, FALSE)</f>
        <v/>
      </c>
      <c r="S40" s="98">
        <f>VLOOKUP($A40, RawData!$A:$AJ, 13, FALSE)</f>
        <v>-42.079</v>
      </c>
      <c r="T40" s="99">
        <f>VLOOKUP($A40, RawData!$A:$AJ, 14, FALSE)</f>
        <v>-2.2913854</v>
      </c>
      <c r="U40" s="99">
        <f>VLOOKUP($A40, RawData!$A:$AJ, 23, FALSE)</f>
        <v>0.0379</v>
      </c>
      <c r="V40" s="99" t="str">
        <f>VLOOKUP($A40, RawData!$A:$AJ, 24, FALSE)</f>
        <v/>
      </c>
      <c r="W40" s="99" t="str">
        <f>VLOOKUP($A40, RawData!$A:$AJ, 25, FALSE)</f>
        <v/>
      </c>
      <c r="X40" s="100">
        <f>VLOOKUP($A40, RawData!$A:$AJ, 26, FALSE)</f>
        <v>62.514248</v>
      </c>
      <c r="Y40" s="111">
        <f>VLOOKUP($A40, RawData!$A:$AJ, 27, FALSE)</f>
        <v>86.35621</v>
      </c>
      <c r="Z40" s="107">
        <f>VLOOKUP($A40, RawData!$A:$AJ, 28, FALSE)</f>
        <v>1.2985369</v>
      </c>
      <c r="AA40" s="100">
        <f>VLOOKUP($A40, RawData!$A:$AJ, 31, FALSE)</f>
        <v>-6.1347346</v>
      </c>
      <c r="AB40" s="96" t="str">
        <f>VLOOKUP($A40, RawData!$A:$AJ,32, FALSE)</f>
        <v/>
      </c>
      <c r="AC40" s="95">
        <f>VLOOKUP($A40, RawData!$A:$AJ, 34, FALSE)</f>
        <v>258.1435</v>
      </c>
      <c r="AD40" s="98">
        <f>VLOOKUP($A40, RawData!$A:$AJ, 35, FALSE)</f>
        <v>10.57</v>
      </c>
      <c r="AE40" s="104">
        <f>VLOOKUP($A40, RawData!$A:$AJ, 36, FALSE)</f>
        <v>28.85</v>
      </c>
    </row>
    <row r="41">
      <c r="A41" s="9" t="s">
        <v>82</v>
      </c>
      <c r="B41" s="9" t="s">
        <v>1015</v>
      </c>
      <c r="C41" s="92" t="s">
        <v>1016</v>
      </c>
      <c r="D41" s="2" t="s">
        <v>1017</v>
      </c>
      <c r="E41" s="93" t="str">
        <f>IFERROR(__xludf.DUMMYFUNCTION("IFERROR(HYPERLINK(REGEXEXTRACT(D41,""\(([^)]*)\)""),REGEXEXTRACT(D41,""\[([^\]]+)\]"")),"""")
"),"READ PITCH")</f>
        <v>READ PITCH</v>
      </c>
      <c r="F41" s="109">
        <f>VLOOKUP($A41, RawData!$A:$AJ, 33, FALSE)</f>
        <v>115.30089</v>
      </c>
      <c r="G41" s="95" t="str">
        <f>VLOOKUP($A41, RawData!$A:$AJ, 2, FALSE)</f>
        <v/>
      </c>
      <c r="H41" s="96">
        <f>VLOOKUP($A41, RawData!$A:$AJ, 3, FALSE)</f>
        <v>0.2934</v>
      </c>
      <c r="I41" s="97">
        <f>VLOOKUP($A41, RawData!$A:$AJ, 4, FALSE)</f>
        <v>0.02787626</v>
      </c>
      <c r="J41" s="98">
        <f>VLOOKUP($A41, RawData!$A:$AM, 37, FALSE)</f>
        <v>5.21794</v>
      </c>
      <c r="K41" s="96" t="str">
        <f>VLOOKUP($A41, RawData!$A:$AM, 38, FALSE)</f>
        <v/>
      </c>
      <c r="L41" s="99">
        <f>VLOOKUP($A41, RawData!$A:$AM, 39, FALSE)</f>
        <v>0.062692635</v>
      </c>
      <c r="M41" s="100">
        <f>VLOOKUP($A41, RawData!$A:$AJ, 30, FALSE)</f>
        <v>20.086443</v>
      </c>
      <c r="N41" s="98">
        <f>VLOOKUP($A41, RawData!$A:$AJ, 5, FALSE)</f>
        <v>0.30497244</v>
      </c>
      <c r="O41" s="99">
        <f>VLOOKUP($A41, RawData!$A:$AJ, 6, FALSE)</f>
        <v>0.14409667</v>
      </c>
      <c r="P41" s="101" t="str">
        <f>VLOOKUP($A41, RawData!$A:$AJ, 7, FALSE)</f>
        <v/>
      </c>
      <c r="Q41" s="99">
        <f>VLOOKUP($A41, RawData!$A:$AJ, 8, FALSE)</f>
        <v>0.6592</v>
      </c>
      <c r="R41" s="99" t="str">
        <f>VLOOKUP($A41, RawData!$A:$AJ, 11, FALSE)</f>
        <v/>
      </c>
      <c r="S41" s="98">
        <f>VLOOKUP($A41, RawData!$A:$AJ, 13, FALSE)</f>
        <v>5.42756</v>
      </c>
      <c r="T41" s="99">
        <f>VLOOKUP($A41, RawData!$A:$AJ, 14, FALSE)</f>
        <v>-7.840009</v>
      </c>
      <c r="U41" s="99">
        <f>VLOOKUP($A41, RawData!$A:$AJ, 23, FALSE)</f>
        <v>0.0579</v>
      </c>
      <c r="V41" s="99" t="str">
        <f>VLOOKUP($A41, RawData!$A:$AJ, 24, FALSE)</f>
        <v/>
      </c>
      <c r="W41" s="99" t="str">
        <f>VLOOKUP($A41, RawData!$A:$AJ, 25, FALSE)</f>
        <v/>
      </c>
      <c r="X41" s="100">
        <f>VLOOKUP($A41, RawData!$A:$AJ, 26, FALSE)</f>
        <v>38.183777</v>
      </c>
      <c r="Y41" s="111">
        <f>VLOOKUP($A41, RawData!$A:$AJ, 27, FALSE)</f>
        <v>30.722351</v>
      </c>
      <c r="Z41" s="107">
        <f>VLOOKUP($A41, RawData!$A:$AJ, 28, FALSE)</f>
        <v>5.380752</v>
      </c>
      <c r="AA41" s="100">
        <f>VLOOKUP($A41, RawData!$A:$AJ, 31, FALSE)</f>
        <v>19.310675</v>
      </c>
      <c r="AB41" s="96" t="str">
        <f>VLOOKUP($A41, RawData!$A:$AJ,32, FALSE)</f>
        <v/>
      </c>
      <c r="AC41" s="95">
        <f>VLOOKUP($A41, RawData!$A:$AJ, 34, FALSE)</f>
        <v>104.80985</v>
      </c>
      <c r="AD41" s="98">
        <f>VLOOKUP($A41, RawData!$A:$AJ, 35, FALSE)</f>
        <v>11.645</v>
      </c>
      <c r="AE41" s="104">
        <f>VLOOKUP($A41, RawData!$A:$AJ, 36, FALSE)</f>
        <v>11.25</v>
      </c>
    </row>
    <row r="42">
      <c r="A42" s="9" t="s">
        <v>83</v>
      </c>
      <c r="B42" s="9" t="s">
        <v>1018</v>
      </c>
      <c r="C42" s="92" t="s">
        <v>930</v>
      </c>
      <c r="D42" s="2" t="s">
        <v>1019</v>
      </c>
      <c r="E42" s="93" t="str">
        <f>IFERROR(__xludf.DUMMYFUNCTION("IFERROR(HYPERLINK(REGEXEXTRACT(D42,""\(([^)]*)\)""),REGEXEXTRACT(D42,""\[([^\]]+)\]"")),"""")
"),"READ PITCH")</f>
        <v>READ PITCH</v>
      </c>
      <c r="F42" s="109">
        <f>VLOOKUP($A42, RawData!$A:$AJ, 33, FALSE)</f>
        <v>49.39891</v>
      </c>
      <c r="G42" s="95" t="str">
        <f>VLOOKUP($A42, RawData!$A:$AJ, 2, FALSE)</f>
        <v/>
      </c>
      <c r="H42" s="96">
        <f>VLOOKUP($A42, RawData!$A:$AJ, 3, FALSE)</f>
        <v>0.0007</v>
      </c>
      <c r="I42" s="97">
        <f>VLOOKUP($A42, RawData!$A:$AJ, 4, FALSE)</f>
        <v>0.881705</v>
      </c>
      <c r="J42" s="98">
        <f>VLOOKUP($A42, RawData!$A:$AM, 37, FALSE)</f>
        <v>1.92209</v>
      </c>
      <c r="K42" s="96" t="str">
        <f>VLOOKUP($A42, RawData!$A:$AM, 38, FALSE)</f>
        <v/>
      </c>
      <c r="L42" s="99" t="str">
        <f>VLOOKUP($A42, RawData!$A:$AM, 39, FALSE)</f>
        <v>No data</v>
      </c>
      <c r="M42" s="100">
        <f>VLOOKUP($A42, RawData!$A:$AJ, 30, FALSE)</f>
        <v>26.082327</v>
      </c>
      <c r="N42" s="98">
        <f>VLOOKUP($A42, RawData!$A:$AJ, 5, FALSE)</f>
        <v>0.1921716</v>
      </c>
      <c r="O42" s="99">
        <f>VLOOKUP($A42, RawData!$A:$AJ, 6, FALSE)</f>
        <v>-0.2529343</v>
      </c>
      <c r="P42" s="101" t="str">
        <f>VLOOKUP($A42, RawData!$A:$AJ, 7, FALSE)</f>
        <v/>
      </c>
      <c r="Q42" s="99">
        <f>VLOOKUP($A42, RawData!$A:$AJ, 8, FALSE)</f>
        <v>0.7014</v>
      </c>
      <c r="R42" s="99" t="str">
        <f>VLOOKUP($A42, RawData!$A:$AJ, 11, FALSE)</f>
        <v/>
      </c>
      <c r="S42" s="98">
        <f>VLOOKUP($A42, RawData!$A:$AJ, 13, FALSE)</f>
        <v>-0.15481</v>
      </c>
      <c r="T42" s="106">
        <f>VLOOKUP($A42, RawData!$A:$AJ, 14, FALSE)</f>
        <v>-0.44051448</v>
      </c>
      <c r="U42" s="99">
        <f>VLOOKUP($A42, RawData!$A:$AJ, 23, FALSE)</f>
        <v>0.0947</v>
      </c>
      <c r="V42" s="106" t="str">
        <f>VLOOKUP($A42, RawData!$A:$AJ, 24, FALSE)</f>
        <v/>
      </c>
      <c r="W42" s="106" t="str">
        <f>VLOOKUP($A42, RawData!$A:$AJ, 25, FALSE)</f>
        <v/>
      </c>
      <c r="X42" s="100">
        <f>VLOOKUP($A42, RawData!$A:$AJ, 26, FALSE)</f>
        <v>41.62946</v>
      </c>
      <c r="Y42" s="111" t="str">
        <f>VLOOKUP($A42, RawData!$A:$AJ, 27, FALSE)</f>
        <v>No data</v>
      </c>
      <c r="Z42" s="107">
        <f>VLOOKUP($A42, RawData!$A:$AJ, 28, FALSE)</f>
        <v>1.9836773</v>
      </c>
      <c r="AA42" s="100">
        <f>VLOOKUP($A42, RawData!$A:$AJ, 31, FALSE)</f>
        <v>-323.83295</v>
      </c>
      <c r="AB42" s="96" t="str">
        <f>VLOOKUP($A42, RawData!$A:$AJ,32, FALSE)</f>
        <v/>
      </c>
      <c r="AC42" s="95">
        <f>VLOOKUP($A42, RawData!$A:$AJ, 34, FALSE)</f>
        <v>50.13258</v>
      </c>
      <c r="AD42" s="98">
        <f>VLOOKUP($A42, RawData!$A:$AJ, 35, FALSE)</f>
        <v>8</v>
      </c>
      <c r="AE42" s="104">
        <f>VLOOKUP($A42, RawData!$A:$AJ, 36, FALSE)</f>
        <v>6.76</v>
      </c>
    </row>
    <row r="43">
      <c r="A43" s="9" t="s">
        <v>84</v>
      </c>
      <c r="B43" s="9" t="s">
        <v>1020</v>
      </c>
      <c r="C43" s="92" t="s">
        <v>1021</v>
      </c>
      <c r="D43" s="2" t="s">
        <v>1022</v>
      </c>
      <c r="E43" s="93" t="str">
        <f>IFERROR(__xludf.DUMMYFUNCTION("IFERROR(HYPERLINK(REGEXEXTRACT(D43,""\(([^)]*)\)""),REGEXEXTRACT(D43,""\[([^\]]+)\]"")),"""")
"),"READ PITCH")</f>
        <v>READ PITCH</v>
      </c>
      <c r="F43" s="109">
        <f>VLOOKUP($A43, RawData!$A:$AJ, 33, FALSE)</f>
        <v>207.21518</v>
      </c>
      <c r="G43" s="95" t="str">
        <f>VLOOKUP($A43, RawData!$A:$AJ, 2, FALSE)</f>
        <v/>
      </c>
      <c r="H43" s="96">
        <f>VLOOKUP($A43, RawData!$A:$AJ, 3, FALSE)</f>
        <v>1.59</v>
      </c>
      <c r="I43" s="97">
        <f>VLOOKUP($A43, RawData!$A:$AJ, 4, FALSE)</f>
        <v>0.1372892</v>
      </c>
      <c r="J43" s="98">
        <f>VLOOKUP($A43, RawData!$A:$AM, 37, FALSE)</f>
        <v>-6.84371</v>
      </c>
      <c r="K43" s="96" t="str">
        <f>VLOOKUP($A43, RawData!$A:$AM, 38, FALSE)</f>
        <v/>
      </c>
      <c r="L43" s="99">
        <f>VLOOKUP($A43, RawData!$A:$AM, 39, FALSE)</f>
        <v>0.05008719</v>
      </c>
      <c r="M43" s="100">
        <f>VLOOKUP($A43, RawData!$A:$AJ, 30, FALSE)</f>
        <v>-25.887815</v>
      </c>
      <c r="N43" s="98">
        <f>VLOOKUP($A43, RawData!$A:$AJ, 5, FALSE)</f>
        <v>-0.49188295</v>
      </c>
      <c r="O43" s="99">
        <f>VLOOKUP($A43, RawData!$A:$AJ, 6, FALSE)</f>
        <v>-0.045136247</v>
      </c>
      <c r="P43" s="101" t="str">
        <f>VLOOKUP($A43, RawData!$A:$AJ, 7, FALSE)</f>
        <v/>
      </c>
      <c r="Q43" s="99">
        <f>VLOOKUP($A43, RawData!$A:$AJ, 8, FALSE)</f>
        <v>0.2638</v>
      </c>
      <c r="R43" s="99" t="str">
        <f>VLOOKUP($A43, RawData!$A:$AJ, 11, FALSE)</f>
        <v/>
      </c>
      <c r="S43" s="98">
        <f>VLOOKUP($A43, RawData!$A:$AJ, 13, FALSE)</f>
        <v>-16.47932</v>
      </c>
      <c r="T43" s="99">
        <f>VLOOKUP($A43, RawData!$A:$AJ, 14, FALSE)</f>
        <v>1.4899052</v>
      </c>
      <c r="U43" s="99">
        <f>VLOOKUP($A43, RawData!$A:$AJ, 23, FALSE)</f>
        <v>-0.2364</v>
      </c>
      <c r="V43" s="99" t="str">
        <f>VLOOKUP($A43, RawData!$A:$AJ, 24, FALSE)</f>
        <v/>
      </c>
      <c r="W43" s="99" t="str">
        <f>VLOOKUP($A43, RawData!$A:$AJ, 25, FALSE)</f>
        <v/>
      </c>
      <c r="X43" s="100" t="str">
        <f>VLOOKUP($A43, RawData!$A:$AJ, 26, FALSE)</f>
        <v/>
      </c>
      <c r="Y43" s="111" t="str">
        <f>VLOOKUP($A43, RawData!$A:$AJ, 27, FALSE)</f>
        <v/>
      </c>
      <c r="Z43" s="107">
        <f>VLOOKUP($A43, RawData!$A:$AJ, 28, FALSE)</f>
        <v>11.054488</v>
      </c>
      <c r="AA43" s="100">
        <f>VLOOKUP($A43, RawData!$A:$AJ, 31, FALSE)</f>
        <v>-10.750984</v>
      </c>
      <c r="AB43" s="96" t="str">
        <f>VLOOKUP($A43, RawData!$A:$AJ,32, FALSE)</f>
        <v/>
      </c>
      <c r="AC43" s="95">
        <f>VLOOKUP($A43, RawData!$A:$AJ, 34, FALSE)</f>
        <v>177.1687</v>
      </c>
      <c r="AD43" s="98">
        <f>VLOOKUP($A43, RawData!$A:$AJ, 35, FALSE)</f>
        <v>10.3</v>
      </c>
      <c r="AE43" s="104">
        <f>VLOOKUP($A43, RawData!$A:$AJ, 36, FALSE)</f>
        <v>20.42</v>
      </c>
    </row>
    <row r="44">
      <c r="A44" s="9" t="s">
        <v>85</v>
      </c>
      <c r="B44" s="9" t="s">
        <v>1023</v>
      </c>
      <c r="C44" s="92" t="s">
        <v>942</v>
      </c>
      <c r="D44" s="2" t="s">
        <v>1024</v>
      </c>
      <c r="E44" s="93" t="str">
        <f>IFERROR(__xludf.DUMMYFUNCTION("IFERROR(HYPERLINK(REGEXEXTRACT(D44,""\(([^)]*)\)""),REGEXEXTRACT(D44,""\[([^\]]+)\]"")),"""")
"),"READ PITCH")</f>
        <v>READ PITCH</v>
      </c>
      <c r="F44" s="109">
        <f>VLOOKUP($A44, RawData!$A:$AJ, 33, FALSE)</f>
        <v>212.56042</v>
      </c>
      <c r="G44" s="95" t="str">
        <f>VLOOKUP($A44, RawData!$A:$AJ, 2, FALSE)</f>
        <v/>
      </c>
      <c r="H44" s="96">
        <f>VLOOKUP($A44, RawData!$A:$AJ, 3, FALSE)</f>
        <v>0.4297</v>
      </c>
      <c r="I44" s="97" t="str">
        <f>VLOOKUP($A44, RawData!$A:$AJ, 4, FALSE)</f>
        <v>No data</v>
      </c>
      <c r="J44" s="98" t="str">
        <f>VLOOKUP($A44, RawData!$A:$AM, 37, FALSE)</f>
        <v>No data</v>
      </c>
      <c r="K44" s="96" t="str">
        <f>VLOOKUP($A44, RawData!$A:$AM, 38, FALSE)</f>
        <v/>
      </c>
      <c r="L44" s="99" t="str">
        <f>VLOOKUP($A44, RawData!$A:$AM, 39, FALSE)</f>
        <v>No data</v>
      </c>
      <c r="M44" s="100" t="str">
        <f>VLOOKUP($A44, RawData!$A:$AJ, 30, FALSE)</f>
        <v/>
      </c>
      <c r="N44" s="98" t="str">
        <f>VLOOKUP($A44, RawData!$A:$AJ, 5, FALSE)</f>
        <v>No data</v>
      </c>
      <c r="O44" s="99" t="str">
        <f>VLOOKUP($A44, RawData!$A:$AJ, 6, FALSE)</f>
        <v>No data</v>
      </c>
      <c r="P44" s="101" t="str">
        <f>VLOOKUP($A44, RawData!$A:$AJ, 7, FALSE)</f>
        <v/>
      </c>
      <c r="Q44" s="99">
        <f>VLOOKUP($A44, RawData!$A:$AJ, 8, FALSE)</f>
        <v>0.7092</v>
      </c>
      <c r="R44" s="99" t="str">
        <f>VLOOKUP($A44, RawData!$A:$AJ, 11, FALSE)</f>
        <v/>
      </c>
      <c r="S44" s="98" t="str">
        <f>VLOOKUP($A44, RawData!$A:$AJ, 13, FALSE)</f>
        <v>No data</v>
      </c>
      <c r="T44" s="106" t="str">
        <f>VLOOKUP($A44, RawData!$A:$AJ, 14, FALSE)</f>
        <v>No data</v>
      </c>
      <c r="U44" s="99">
        <f>VLOOKUP($A44, RawData!$A:$AJ, 23, FALSE)</f>
        <v>0.0322</v>
      </c>
      <c r="V44" s="106" t="str">
        <f>VLOOKUP($A44, RawData!$A:$AJ, 24, FALSE)</f>
        <v/>
      </c>
      <c r="W44" s="106" t="str">
        <f>VLOOKUP($A44, RawData!$A:$AJ, 25, FALSE)</f>
        <v/>
      </c>
      <c r="X44" s="100" t="str">
        <f>VLOOKUP($A44, RawData!$A:$AJ, 26, FALSE)</f>
        <v/>
      </c>
      <c r="Y44" s="111" t="str">
        <f>VLOOKUP($A44, RawData!$A:$AJ, 27, FALSE)</f>
        <v/>
      </c>
      <c r="Z44" s="107" t="str">
        <f>VLOOKUP($A44, RawData!$A:$AJ, 28, FALSE)</f>
        <v/>
      </c>
      <c r="AA44" s="100" t="str">
        <f>VLOOKUP($A44, RawData!$A:$AJ, 31, FALSE)</f>
        <v/>
      </c>
      <c r="AB44" s="96" t="str">
        <f>VLOOKUP($A44, RawData!$A:$AJ,32, FALSE)</f>
        <v/>
      </c>
      <c r="AC44" s="95">
        <f>VLOOKUP($A44, RawData!$A:$AJ, 34, FALSE)</f>
        <v>23.69217</v>
      </c>
      <c r="AD44" s="98">
        <f>VLOOKUP($A44, RawData!$A:$AJ, 35, FALSE)</f>
        <v>9.63</v>
      </c>
      <c r="AE44" s="104" t="str">
        <f>VLOOKUP($A44, RawData!$A:$AJ, 36, FALSE)</f>
        <v>No data</v>
      </c>
    </row>
    <row r="45">
      <c r="A45" s="9" t="s">
        <v>86</v>
      </c>
      <c r="B45" s="9" t="s">
        <v>1025</v>
      </c>
      <c r="C45" s="92" t="s">
        <v>930</v>
      </c>
      <c r="D45" s="2" t="s">
        <v>1026</v>
      </c>
      <c r="E45" s="93" t="str">
        <f>IFERROR(__xludf.DUMMYFUNCTION("IFERROR(HYPERLINK(REGEXEXTRACT(D45,""\(([^)]*)\)""),REGEXEXTRACT(D45,""\[([^\]]+)\]"")),"""")
"),"READ PITCH")</f>
        <v>READ PITCH</v>
      </c>
      <c r="F45" s="109">
        <f>VLOOKUP($A45, RawData!$A:$AJ, 33, FALSE)</f>
        <v>9.070868</v>
      </c>
      <c r="G45" s="95" t="str">
        <f>VLOOKUP($A45, RawData!$A:$AJ, 2, FALSE)</f>
        <v/>
      </c>
      <c r="H45" s="96">
        <f>VLOOKUP($A45, RawData!$A:$AJ, 3, FALSE)</f>
        <v>0.1305</v>
      </c>
      <c r="I45" s="97">
        <f>VLOOKUP($A45, RawData!$A:$AJ, 4, FALSE)</f>
        <v>-0.16045333</v>
      </c>
      <c r="J45" s="98">
        <f>VLOOKUP($A45, RawData!$A:$AM, 37, FALSE)</f>
        <v>-9.439</v>
      </c>
      <c r="K45" s="96" t="str">
        <f>VLOOKUP($A45, RawData!$A:$AM, 38, FALSE)</f>
        <v/>
      </c>
      <c r="L45" s="99">
        <f>VLOOKUP($A45, RawData!$A:$AM, 39, FALSE)</f>
        <v>0.2931744</v>
      </c>
      <c r="M45" s="100">
        <f>VLOOKUP($A45, RawData!$A:$AJ, 30, FALSE)</f>
        <v>0.5589575</v>
      </c>
      <c r="N45" s="98">
        <f>VLOOKUP($A45, RawData!$A:$AJ, 5, FALSE)</f>
        <v>-3.5356588</v>
      </c>
      <c r="O45" s="99">
        <f>VLOOKUP($A45, RawData!$A:$AJ, 6, FALSE)</f>
        <v>0.4347279</v>
      </c>
      <c r="P45" s="101" t="str">
        <f>VLOOKUP($A45, RawData!$A:$AJ, 7, FALSE)</f>
        <v/>
      </c>
      <c r="Q45" s="99">
        <f>VLOOKUP($A45, RawData!$A:$AJ, 8, FALSE)</f>
        <v>0.655</v>
      </c>
      <c r="R45" s="99" t="str">
        <f>VLOOKUP($A45, RawData!$A:$AJ, 11, FALSE)</f>
        <v/>
      </c>
      <c r="S45" s="98">
        <f>VLOOKUP($A45, RawData!$A:$AJ, 13, FALSE)</f>
        <v>-0.753</v>
      </c>
      <c r="T45" s="99">
        <f>VLOOKUP($A45, RawData!$A:$AJ, 14, FALSE)</f>
        <v>0.17414431</v>
      </c>
      <c r="U45" s="99">
        <f>VLOOKUP($A45, RawData!$A:$AJ, 23, FALSE)</f>
        <v>-0.2198</v>
      </c>
      <c r="V45" s="99" t="str">
        <f>VLOOKUP($A45, RawData!$A:$AJ, 24, FALSE)</f>
        <v/>
      </c>
      <c r="W45" s="99" t="str">
        <f>VLOOKUP($A45, RawData!$A:$AJ, 25, FALSE)</f>
        <v/>
      </c>
      <c r="X45" s="100" t="str">
        <f>VLOOKUP($A45, RawData!$A:$AJ, 26, FALSE)</f>
        <v/>
      </c>
      <c r="Y45" s="111" t="str">
        <f>VLOOKUP($A45, RawData!$A:$AJ, 27, FALSE)</f>
        <v/>
      </c>
      <c r="Z45" s="107">
        <f>VLOOKUP($A45, RawData!$A:$AJ, 28, FALSE)</f>
        <v>0.25987425</v>
      </c>
      <c r="AA45" s="100">
        <f>VLOOKUP($A45, RawData!$A:$AJ, 31, FALSE)</f>
        <v>7.00664</v>
      </c>
      <c r="AB45" s="96" t="str">
        <f>VLOOKUP($A45, RawData!$A:$AJ,32, FALSE)</f>
        <v/>
      </c>
      <c r="AC45" s="95">
        <f>VLOOKUP($A45, RawData!$A:$AJ, 34, FALSE)</f>
        <v>-5.276</v>
      </c>
      <c r="AD45" s="98">
        <f>VLOOKUP($A45, RawData!$A:$AJ, 35, FALSE)</f>
        <v>3.51</v>
      </c>
      <c r="AE45" s="104">
        <f>VLOOKUP($A45, RawData!$A:$AJ, 36, FALSE)</f>
        <v>2.58</v>
      </c>
    </row>
    <row r="46">
      <c r="A46" s="9" t="s">
        <v>87</v>
      </c>
      <c r="B46" s="9" t="s">
        <v>1027</v>
      </c>
      <c r="C46" s="92" t="s">
        <v>930</v>
      </c>
      <c r="D46" s="2" t="s">
        <v>1028</v>
      </c>
      <c r="E46" s="93" t="str">
        <f>IFERROR(__xludf.DUMMYFUNCTION("IFERROR(HYPERLINK(REGEXEXTRACT(D46,""\(([^)]*)\)""),REGEXEXTRACT(D46,""\[([^\]]+)\]"")),"""")
"),"READ PITCH")</f>
        <v>READ PITCH</v>
      </c>
      <c r="F46" s="109">
        <f>VLOOKUP($A46, RawData!$A:$AJ, 33, FALSE)</f>
        <v>100.7413</v>
      </c>
      <c r="G46" s="95" t="str">
        <f>VLOOKUP($A46, RawData!$A:$AJ, 2, FALSE)</f>
        <v/>
      </c>
      <c r="H46" s="96">
        <f>VLOOKUP($A46, RawData!$A:$AJ, 3, FALSE)</f>
        <v>-0.0081</v>
      </c>
      <c r="I46" s="97">
        <f>VLOOKUP($A46, RawData!$A:$AJ, 4, FALSE)</f>
        <v>0.18187235</v>
      </c>
      <c r="J46" s="98">
        <f>VLOOKUP($A46, RawData!$A:$AM, 37, FALSE)</f>
        <v>5.615</v>
      </c>
      <c r="K46" s="96" t="str">
        <f>VLOOKUP($A46, RawData!$A:$AM, 38, FALSE)</f>
        <v/>
      </c>
      <c r="L46" s="99">
        <f>VLOOKUP($A46, RawData!$A:$AM, 39, FALSE)</f>
        <v>0.104825296</v>
      </c>
      <c r="M46" s="100">
        <f>VLOOKUP($A46, RawData!$A:$AJ, 30, FALSE)</f>
        <v>16.172716</v>
      </c>
      <c r="N46" s="98">
        <f>VLOOKUP($A46, RawData!$A:$AJ, 5, FALSE)</f>
        <v>-0.06674679</v>
      </c>
      <c r="O46" s="99">
        <f>VLOOKUP($A46, RawData!$A:$AJ, 6, FALSE)</f>
        <v>-1.180147</v>
      </c>
      <c r="P46" s="101" t="str">
        <f>VLOOKUP($A46, RawData!$A:$AJ, 7, FALSE)</f>
        <v/>
      </c>
      <c r="Q46" s="99">
        <f>VLOOKUP($A46, RawData!$A:$AJ, 8, FALSE)</f>
        <v>0.424</v>
      </c>
      <c r="R46" s="99" t="str">
        <f>VLOOKUP($A46, RawData!$A:$AJ, 11, FALSE)</f>
        <v/>
      </c>
      <c r="S46" s="98">
        <f>VLOOKUP($A46, RawData!$A:$AJ, 13, FALSE)</f>
        <v>10.324</v>
      </c>
      <c r="T46" s="99">
        <f>VLOOKUP($A46, RawData!$A:$AJ, 14, FALSE)</f>
        <v>1.5623487</v>
      </c>
      <c r="U46" s="99">
        <f>VLOOKUP($A46, RawData!$A:$AJ, 23, FALSE)</f>
        <v>-0.0055</v>
      </c>
      <c r="V46" s="99" t="str">
        <f>VLOOKUP($A46, RawData!$A:$AJ, 24, FALSE)</f>
        <v/>
      </c>
      <c r="W46" s="99" t="str">
        <f>VLOOKUP($A46, RawData!$A:$AJ, 25, FALSE)</f>
        <v/>
      </c>
      <c r="X46" s="100" t="str">
        <f>VLOOKUP($A46, RawData!$A:$AJ, 26, FALSE)</f>
        <v/>
      </c>
      <c r="Y46" s="111">
        <f>VLOOKUP($A46, RawData!$A:$AJ, 27, FALSE)</f>
        <v>314.11765</v>
      </c>
      <c r="Z46" s="107">
        <f>VLOOKUP($A46, RawData!$A:$AJ, 28, FALSE)</f>
        <v>0.8217951</v>
      </c>
      <c r="AA46" s="100">
        <f>VLOOKUP($A46, RawData!$A:$AJ, 31, FALSE)</f>
        <v>8.79599</v>
      </c>
      <c r="AB46" s="96" t="str">
        <f>VLOOKUP($A46, RawData!$A:$AJ,32, FALSE)</f>
        <v/>
      </c>
      <c r="AC46" s="95">
        <f>VLOOKUP($A46, RawData!$A:$AJ, 34, FALSE)</f>
        <v>90.8098</v>
      </c>
      <c r="AD46" s="98">
        <f>VLOOKUP($A46, RawData!$A:$AJ, 35, FALSE)</f>
        <v>8.01</v>
      </c>
      <c r="AE46" s="104">
        <f>VLOOKUP($A46, RawData!$A:$AJ, 36, FALSE)</f>
        <v>12.48</v>
      </c>
    </row>
    <row r="47">
      <c r="A47" s="9" t="s">
        <v>88</v>
      </c>
      <c r="B47" s="9" t="s">
        <v>1029</v>
      </c>
      <c r="C47" s="92" t="s">
        <v>930</v>
      </c>
      <c r="D47" s="2" t="s">
        <v>1030</v>
      </c>
      <c r="E47" s="93" t="str">
        <f>IFERROR(__xludf.DUMMYFUNCTION("IFERROR(HYPERLINK(REGEXEXTRACT(D47,""\(([^)]*)\)""),REGEXEXTRACT(D47,""\[([^\]]+)\]"")),"""")
"),"READ PITCH")</f>
        <v>READ PITCH</v>
      </c>
      <c r="F47" s="109">
        <f>VLOOKUP($A47, RawData!$A:$AJ, 33, FALSE)</f>
        <v>271.5354</v>
      </c>
      <c r="G47" s="95" t="str">
        <f>VLOOKUP($A47, RawData!$A:$AJ, 2, FALSE)</f>
        <v/>
      </c>
      <c r="H47" s="96">
        <f>VLOOKUP($A47, RawData!$A:$AJ, 3, FALSE)</f>
        <v>-0.0041</v>
      </c>
      <c r="I47" s="97">
        <f>VLOOKUP($A47, RawData!$A:$AJ, 4, FALSE)</f>
        <v>0.051605757</v>
      </c>
      <c r="J47" s="98">
        <f>VLOOKUP($A47, RawData!$A:$AM, 37, FALSE)</f>
        <v>1.139</v>
      </c>
      <c r="K47" s="96" t="str">
        <f>VLOOKUP($A47, RawData!$A:$AM, 38, FALSE)</f>
        <v/>
      </c>
      <c r="L47" s="99">
        <f>VLOOKUP($A47, RawData!$A:$AM, 39, FALSE)</f>
        <v>-0.307943</v>
      </c>
      <c r="M47" s="100">
        <f>VLOOKUP($A47, RawData!$A:$AJ, 30, FALSE)</f>
        <v>189.06673</v>
      </c>
      <c r="N47" s="98">
        <f>VLOOKUP($A47, RawData!$A:$AJ, 5, FALSE)</f>
        <v>-0.024846895</v>
      </c>
      <c r="O47" s="99">
        <f>VLOOKUP($A47, RawData!$A:$AJ, 6, FALSE)</f>
        <v>-1.3700325</v>
      </c>
      <c r="P47" s="101" t="str">
        <f>VLOOKUP($A47, RawData!$A:$AJ, 7, FALSE)</f>
        <v/>
      </c>
      <c r="Q47" s="99">
        <f>VLOOKUP($A47, RawData!$A:$AJ, 8, FALSE)</f>
        <v>0.5131</v>
      </c>
      <c r="R47" s="99" t="str">
        <f>VLOOKUP($A47, RawData!$A:$AJ, 11, FALSE)</f>
        <v/>
      </c>
      <c r="S47" s="98">
        <f>VLOOKUP($A47, RawData!$A:$AJ, 13, FALSE)</f>
        <v>4.678</v>
      </c>
      <c r="T47" s="99">
        <f>VLOOKUP($A47, RawData!$A:$AJ, 14, FALSE)</f>
        <v>1.271887</v>
      </c>
      <c r="U47" s="99">
        <f>VLOOKUP($A47, RawData!$A:$AJ, 23, FALSE)</f>
        <v>-0.0072</v>
      </c>
      <c r="V47" s="99" t="str">
        <f>VLOOKUP($A47, RawData!$A:$AJ, 24, FALSE)</f>
        <v/>
      </c>
      <c r="W47" s="99" t="str">
        <f>VLOOKUP($A47, RawData!$A:$AJ, 25, FALSE)</f>
        <v/>
      </c>
      <c r="X47" s="100" t="str">
        <f>VLOOKUP($A47, RawData!$A:$AJ, 26, FALSE)</f>
        <v/>
      </c>
      <c r="Y47" s="111">
        <f>VLOOKUP($A47, RawData!$A:$AJ, 27, FALSE)</f>
        <v>50.165016</v>
      </c>
      <c r="Z47" s="107">
        <f>VLOOKUP($A47, RawData!$A:$AJ, 28, FALSE)</f>
        <v>4.858208</v>
      </c>
      <c r="AA47" s="100">
        <f>VLOOKUP($A47, RawData!$A:$AJ, 31, FALSE)</f>
        <v>46.03399</v>
      </c>
      <c r="AB47" s="96" t="str">
        <f>VLOOKUP($A47, RawData!$A:$AJ,32, FALSE)</f>
        <v/>
      </c>
      <c r="AC47" s="95">
        <f>VLOOKUP($A47, RawData!$A:$AJ, 34, FALSE)</f>
        <v>215.347</v>
      </c>
      <c r="AD47" s="98">
        <f>VLOOKUP($A47, RawData!$A:$AJ, 35, FALSE)</f>
        <v>11.4</v>
      </c>
      <c r="AE47" s="104">
        <f>VLOOKUP($A47, RawData!$A:$AJ, 36, FALSE)</f>
        <v>22.86</v>
      </c>
    </row>
    <row r="48">
      <c r="A48" s="9" t="s">
        <v>89</v>
      </c>
      <c r="B48" s="9" t="s">
        <v>1031</v>
      </c>
      <c r="C48" s="92" t="s">
        <v>942</v>
      </c>
      <c r="D48" s="2" t="s">
        <v>1032</v>
      </c>
      <c r="E48" s="93" t="str">
        <f>IFERROR(__xludf.DUMMYFUNCTION("IFERROR(HYPERLINK(REGEXEXTRACT(D48,""\(([^)]*)\)""),REGEXEXTRACT(D48,""\[([^\]]+)\]"")),"""")
"),"READ PITCH")</f>
        <v>READ PITCH</v>
      </c>
      <c r="F48" s="109">
        <f>VLOOKUP($A48, RawData!$A:$AJ, 33, FALSE)</f>
        <v>206.51265</v>
      </c>
      <c r="G48" s="95" t="str">
        <f>VLOOKUP($A48, RawData!$A:$AJ, 2, FALSE)</f>
        <v/>
      </c>
      <c r="H48" s="96">
        <f>VLOOKUP($A48, RawData!$A:$AJ, 3, FALSE)</f>
        <v>0.1291</v>
      </c>
      <c r="I48" s="97">
        <f>VLOOKUP($A48, RawData!$A:$AJ, 4, FALSE)</f>
        <v>0.33239052</v>
      </c>
      <c r="J48" s="98">
        <f>VLOOKUP($A48, RawData!$A:$AM, 37, FALSE)</f>
        <v>7.328</v>
      </c>
      <c r="K48" s="96" t="str">
        <f>VLOOKUP($A48, RawData!$A:$AM, 38, FALSE)</f>
        <v/>
      </c>
      <c r="L48" s="99">
        <f>VLOOKUP($A48, RawData!$A:$AM, 39, FALSE)</f>
        <v>0.45597357</v>
      </c>
      <c r="M48" s="100">
        <f>VLOOKUP($A48, RawData!$A:$AJ, 30, FALSE)</f>
        <v>26.200888</v>
      </c>
      <c r="N48" s="98">
        <f>VLOOKUP($A48, RawData!$A:$AJ, 5, FALSE)</f>
        <v>0.1418809</v>
      </c>
      <c r="O48" s="99">
        <f>VLOOKUP($A48, RawData!$A:$AJ, 6, FALSE)</f>
        <v>2.541836</v>
      </c>
      <c r="P48" s="101" t="str">
        <f>VLOOKUP($A48, RawData!$A:$AJ, 7, FALSE)</f>
        <v/>
      </c>
      <c r="Q48" s="99">
        <f>VLOOKUP($A48, RawData!$A:$AJ, 8, FALSE)</f>
        <v>0.744</v>
      </c>
      <c r="R48" s="99" t="str">
        <f>VLOOKUP($A48, RawData!$A:$AJ, 11, FALSE)</f>
        <v/>
      </c>
      <c r="S48" s="98">
        <f>VLOOKUP($A48, RawData!$A:$AJ, 13, FALSE)</f>
        <v>9.082</v>
      </c>
      <c r="T48" s="99">
        <f>VLOOKUP($A48, RawData!$A:$AJ, 14, FALSE)</f>
        <v>1.3526958</v>
      </c>
      <c r="U48" s="99">
        <f>VLOOKUP($A48, RawData!$A:$AJ, 23, FALSE)</f>
        <v>0.0624</v>
      </c>
      <c r="V48" s="99" t="str">
        <f>VLOOKUP($A48, RawData!$A:$AJ, 24, FALSE)</f>
        <v/>
      </c>
      <c r="W48" s="99" t="str">
        <f>VLOOKUP($A48, RawData!$A:$AJ, 25, FALSE)</f>
        <v/>
      </c>
      <c r="X48" s="100">
        <f>VLOOKUP($A48, RawData!$A:$AJ, 26, FALSE)</f>
        <v>50.535343</v>
      </c>
      <c r="Y48" s="111">
        <f>VLOOKUP($A48, RawData!$A:$AJ, 27, FALSE)</f>
        <v>20.360254</v>
      </c>
      <c r="Z48" s="107">
        <f>VLOOKUP($A48, RawData!$A:$AJ, 28, FALSE)</f>
        <v>3.3209856</v>
      </c>
      <c r="AA48" s="100">
        <f>VLOOKUP($A48, RawData!$A:$AJ, 31, FALSE)</f>
        <v>21.140728</v>
      </c>
      <c r="AB48" s="96" t="str">
        <f>VLOOKUP($A48, RawData!$A:$AJ,32, FALSE)</f>
        <v/>
      </c>
      <c r="AC48" s="95">
        <f>VLOOKUP($A48, RawData!$A:$AJ, 34, FALSE)</f>
        <v>192.0001</v>
      </c>
      <c r="AD48" s="98">
        <f>VLOOKUP($A48, RawData!$A:$AJ, 35, FALSE)</f>
        <v>7.17</v>
      </c>
      <c r="AE48" s="104">
        <f>VLOOKUP($A48, RawData!$A:$AJ, 36, FALSE)</f>
        <v>30.73</v>
      </c>
    </row>
    <row r="49">
      <c r="A49" s="9" t="s">
        <v>90</v>
      </c>
      <c r="B49" s="9" t="s">
        <v>1033</v>
      </c>
      <c r="C49" s="92" t="s">
        <v>942</v>
      </c>
      <c r="D49" s="2" t="s">
        <v>1034</v>
      </c>
      <c r="E49" s="93" t="str">
        <f>IFERROR(__xludf.DUMMYFUNCTION("IFERROR(HYPERLINK(REGEXEXTRACT(D49,""\(([^)]*)\)""),REGEXEXTRACT(D49,""\[([^\]]+)\]"")),"""")
"),"READ PITCH")</f>
        <v>READ PITCH</v>
      </c>
      <c r="F49" s="109">
        <f>VLOOKUP($A49, RawData!$A:$AJ, 33, FALSE)</f>
        <v>743.3958</v>
      </c>
      <c r="G49" s="95" t="str">
        <f>VLOOKUP($A49, RawData!$A:$AJ, 2, FALSE)</f>
        <v/>
      </c>
      <c r="H49" s="96">
        <f>VLOOKUP($A49, RawData!$A:$AJ, 3, FALSE)</f>
        <v>0.9297</v>
      </c>
      <c r="I49" s="97">
        <f>VLOOKUP($A49, RawData!$A:$AJ, 4, FALSE)</f>
        <v>0.28976965</v>
      </c>
      <c r="J49" s="98">
        <f>VLOOKUP($A49, RawData!$A:$AM, 37, FALSE)</f>
        <v>49.899</v>
      </c>
      <c r="K49" s="96" t="str">
        <f>VLOOKUP($A49, RawData!$A:$AM, 38, FALSE)</f>
        <v/>
      </c>
      <c r="L49" s="99">
        <f>VLOOKUP($A49, RawData!$A:$AM, 39, FALSE)</f>
        <v>0.96575135</v>
      </c>
      <c r="M49" s="100">
        <f>VLOOKUP($A49, RawData!$A:$AJ, 30, FALSE)</f>
        <v>19.972464</v>
      </c>
      <c r="N49" s="98">
        <f>VLOOKUP($A49, RawData!$A:$AJ, 5, FALSE)</f>
        <v>-0.30869824</v>
      </c>
      <c r="O49" s="99">
        <f>VLOOKUP($A49, RawData!$A:$AJ, 6, FALSE)</f>
        <v>0.13153282</v>
      </c>
      <c r="P49" s="101" t="str">
        <f>VLOOKUP($A49, RawData!$A:$AJ, 7, FALSE)</f>
        <v/>
      </c>
      <c r="Q49" s="99">
        <f>VLOOKUP($A49, RawData!$A:$AJ, 8, FALSE)</f>
        <v>0.5462</v>
      </c>
      <c r="R49" s="99" t="str">
        <f>VLOOKUP($A49, RawData!$A:$AJ, 11, FALSE)</f>
        <v/>
      </c>
      <c r="S49" s="98">
        <f>VLOOKUP($A49, RawData!$A:$AJ, 13, FALSE)</f>
        <v>-24.913</v>
      </c>
      <c r="T49" s="106">
        <f>VLOOKUP($A49, RawData!$A:$AJ, 14, FALSE)</f>
        <v>0.9907341</v>
      </c>
      <c r="U49" s="99">
        <f>VLOOKUP($A49, RawData!$A:$AJ, 23, FALSE)</f>
        <v>-0.0448</v>
      </c>
      <c r="V49" s="106" t="str">
        <f>VLOOKUP($A49, RawData!$A:$AJ, 24, FALSE)</f>
        <v/>
      </c>
      <c r="W49" s="106" t="str">
        <f>VLOOKUP($A49, RawData!$A:$AJ, 25, FALSE)</f>
        <v/>
      </c>
      <c r="X49" s="100" t="str">
        <f>VLOOKUP($A49, RawData!$A:$AJ, 26, FALSE)</f>
        <v/>
      </c>
      <c r="Y49" s="111" t="str">
        <f>VLOOKUP($A49, RawData!$A:$AJ, 27, FALSE)</f>
        <v/>
      </c>
      <c r="Z49" s="107">
        <f>VLOOKUP($A49, RawData!$A:$AJ, 28, FALSE)</f>
        <v>1.7596855</v>
      </c>
      <c r="AA49" s="100">
        <f>VLOOKUP($A49, RawData!$A:$AJ, 31, FALSE)</f>
        <v>-40.003452</v>
      </c>
      <c r="AB49" s="96" t="str">
        <f>VLOOKUP($A49, RawData!$A:$AJ,32, FALSE)</f>
        <v/>
      </c>
      <c r="AC49" s="95">
        <f>VLOOKUP($A49, RawData!$A:$AJ, 34, FALSE)</f>
        <v>996.606</v>
      </c>
      <c r="AD49" s="98">
        <f>VLOOKUP($A49, RawData!$A:$AJ, 35, FALSE)</f>
        <v>5.6</v>
      </c>
      <c r="AE49" s="104">
        <f>VLOOKUP($A49, RawData!$A:$AJ, 36, FALSE)</f>
        <v>133.82</v>
      </c>
    </row>
    <row r="50">
      <c r="A50" s="9" t="s">
        <v>91</v>
      </c>
      <c r="B50" s="9" t="s">
        <v>1035</v>
      </c>
      <c r="C50" s="92" t="s">
        <v>930</v>
      </c>
      <c r="D50" s="2" t="s">
        <v>1036</v>
      </c>
      <c r="E50" s="93" t="str">
        <f>IFERROR(__xludf.DUMMYFUNCTION("IFERROR(HYPERLINK(REGEXEXTRACT(D50,""\(([^)]*)\)""),REGEXEXTRACT(D50,""\[([^\]]+)\]"")),"""")
"),"READ PITCH")</f>
        <v>READ PITCH</v>
      </c>
      <c r="F50" s="109">
        <f>VLOOKUP($A50, RawData!$A:$AJ, 33, FALSE)</f>
        <v>21.799496</v>
      </c>
      <c r="G50" s="95" t="str">
        <f>VLOOKUP($A50, RawData!$A:$AJ, 2, FALSE)</f>
        <v/>
      </c>
      <c r="H50" s="96">
        <f>VLOOKUP($A50, RawData!$A:$AJ, 3, FALSE)</f>
        <v>-0.1107</v>
      </c>
      <c r="I50" s="97">
        <f>VLOOKUP($A50, RawData!$A:$AJ, 4, FALSE)</f>
        <v>-0.017350659</v>
      </c>
      <c r="J50" s="98">
        <f>VLOOKUP($A50, RawData!$A:$AM, 37, FALSE)</f>
        <v>2.348</v>
      </c>
      <c r="K50" s="96" t="str">
        <f>VLOOKUP($A50, RawData!$A:$AM, 38, FALSE)</f>
        <v/>
      </c>
      <c r="L50" s="99">
        <f>VLOOKUP($A50, RawData!$A:$AM, 39, FALSE)</f>
        <v>0.23539628</v>
      </c>
      <c r="M50" s="100">
        <f>VLOOKUP($A50, RawData!$A:$AJ, 30, FALSE)</f>
        <v>7.106644</v>
      </c>
      <c r="N50" s="98">
        <f>VLOOKUP($A50, RawData!$A:$AJ, 5, FALSE)</f>
        <v>-0.7354926</v>
      </c>
      <c r="O50" s="99">
        <f>VLOOKUP($A50, RawData!$A:$AJ, 6, FALSE)</f>
        <v>-0.8173715</v>
      </c>
      <c r="P50" s="101" t="str">
        <f>VLOOKUP($A50, RawData!$A:$AJ, 7, FALSE)</f>
        <v/>
      </c>
      <c r="Q50" s="99">
        <f>VLOOKUP($A50, RawData!$A:$AJ, 8, FALSE)</f>
        <v>0.1847</v>
      </c>
      <c r="R50" s="99" t="str">
        <f>VLOOKUP($A50, RawData!$A:$AJ, 11, FALSE)</f>
        <v/>
      </c>
      <c r="S50" s="98">
        <f>VLOOKUP($A50, RawData!$A:$AJ, 13, FALSE)</f>
        <v>-0.39</v>
      </c>
      <c r="T50" s="99">
        <f>VLOOKUP($A50, RawData!$A:$AJ, 14, FALSE)</f>
        <v>0.055045873</v>
      </c>
      <c r="U50" s="99">
        <f>VLOOKUP($A50, RawData!$A:$AJ, 23, FALSE)</f>
        <v>-0.0558</v>
      </c>
      <c r="V50" s="99" t="str">
        <f>VLOOKUP($A50, RawData!$A:$AJ, 24, FALSE)</f>
        <v/>
      </c>
      <c r="W50" s="99" t="str">
        <f>VLOOKUP($A50, RawData!$A:$AJ, 25, FALSE)</f>
        <v/>
      </c>
      <c r="X50" s="100" t="str">
        <f>VLOOKUP($A50, RawData!$A:$AJ, 26, FALSE)</f>
        <v/>
      </c>
      <c r="Y50" s="111">
        <f>VLOOKUP($A50, RawData!$A:$AJ, 27, FALSE)</f>
        <v>2.7854133</v>
      </c>
      <c r="Z50" s="107">
        <f>VLOOKUP($A50, RawData!$A:$AJ, 28, FALSE)</f>
        <v>0.13501717</v>
      </c>
      <c r="AA50" s="100">
        <f>VLOOKUP($A50, RawData!$A:$AJ, 31, FALSE)</f>
        <v>-42.78564</v>
      </c>
      <c r="AB50" s="96" t="str">
        <f>VLOOKUP($A50, RawData!$A:$AJ,32, FALSE)</f>
        <v/>
      </c>
      <c r="AC50" s="95">
        <f>VLOOKUP($A50, RawData!$A:$AJ, 34, FALSE)</f>
        <v>16.6864</v>
      </c>
      <c r="AD50" s="98">
        <f>VLOOKUP($A50, RawData!$A:$AJ, 35, FALSE)</f>
        <v>3.04</v>
      </c>
      <c r="AE50" s="104">
        <f>VLOOKUP($A50, RawData!$A:$AJ, 36, FALSE)</f>
        <v>7.41</v>
      </c>
    </row>
    <row r="51">
      <c r="A51" s="9" t="s">
        <v>92</v>
      </c>
      <c r="B51" s="9" t="s">
        <v>1037</v>
      </c>
      <c r="C51" s="92" t="s">
        <v>930</v>
      </c>
      <c r="D51" s="2" t="s">
        <v>1038</v>
      </c>
      <c r="E51" s="93" t="str">
        <f>IFERROR(__xludf.DUMMYFUNCTION("IFERROR(HYPERLINK(REGEXEXTRACT(D51,""\(([^)]*)\)""),REGEXEXTRACT(D51,""\[([^\]]+)\]"")),"""")
"),"READ PITCH")</f>
        <v>READ PITCH</v>
      </c>
      <c r="F51" s="109">
        <f>VLOOKUP($A51, RawData!$A:$AJ, 33, FALSE)</f>
        <v>62.214397</v>
      </c>
      <c r="G51" s="95" t="str">
        <f>VLOOKUP($A51, RawData!$A:$AJ, 2, FALSE)</f>
        <v/>
      </c>
      <c r="H51" s="96">
        <f>VLOOKUP($A51, RawData!$A:$AJ, 3, FALSE)</f>
        <v>0.1625</v>
      </c>
      <c r="I51" s="97">
        <f>VLOOKUP($A51, RawData!$A:$AJ, 4, FALSE)</f>
        <v>-0.010384806</v>
      </c>
      <c r="J51" s="98">
        <f>VLOOKUP($A51, RawData!$A:$AM, 37, FALSE)</f>
        <v>2.67422</v>
      </c>
      <c r="K51" s="96" t="str">
        <f>VLOOKUP($A51, RawData!$A:$AM, 38, FALSE)</f>
        <v/>
      </c>
      <c r="L51" s="99">
        <f>VLOOKUP($A51, RawData!$A:$AM, 39, FALSE)</f>
        <v>-0.09479094</v>
      </c>
      <c r="M51" s="100">
        <f>VLOOKUP($A51, RawData!$A:$AJ, 30, FALSE)</f>
        <v>22.597631</v>
      </c>
      <c r="N51" s="98">
        <f>VLOOKUP($A51, RawData!$A:$AJ, 5, FALSE)</f>
        <v>-0.21477655</v>
      </c>
      <c r="O51" s="99">
        <f>VLOOKUP($A51, RawData!$A:$AJ, 6, FALSE)</f>
        <v>-0.3760732</v>
      </c>
      <c r="P51" s="101" t="str">
        <f>VLOOKUP($A51, RawData!$A:$AJ, 7, FALSE)</f>
        <v/>
      </c>
      <c r="Q51" s="99">
        <f>VLOOKUP($A51, RawData!$A:$AJ, 8, FALSE)</f>
        <v>0.1339</v>
      </c>
      <c r="R51" s="99" t="str">
        <f>VLOOKUP($A51, RawData!$A:$AJ, 11, FALSE)</f>
        <v/>
      </c>
      <c r="S51" s="98">
        <f>VLOOKUP($A51, RawData!$A:$AJ, 13, FALSE)</f>
        <v>4.04287</v>
      </c>
      <c r="T51" s="99">
        <f>VLOOKUP($A51, RawData!$A:$AJ, 14, FALSE)</f>
        <v>-1.1820498</v>
      </c>
      <c r="U51" s="99">
        <f>VLOOKUP($A51, RawData!$A:$AJ, 23, FALSE)</f>
        <v>-0.0307</v>
      </c>
      <c r="V51" s="99" t="str">
        <f>VLOOKUP($A51, RawData!$A:$AJ, 24, FALSE)</f>
        <v/>
      </c>
      <c r="W51" s="99" t="str">
        <f>VLOOKUP($A51, RawData!$A:$AJ, 25, FALSE)</f>
        <v/>
      </c>
      <c r="X51" s="100" t="str">
        <f>VLOOKUP($A51, RawData!$A:$AJ, 26, FALSE)</f>
        <v/>
      </c>
      <c r="Y51" s="111" t="str">
        <f>VLOOKUP($A51, RawData!$A:$AJ, 27, FALSE)</f>
        <v/>
      </c>
      <c r="Z51" s="107">
        <f>VLOOKUP($A51, RawData!$A:$AJ, 28, FALSE)</f>
        <v>0.46566314</v>
      </c>
      <c r="AA51" s="100">
        <f>VLOOKUP($A51, RawData!$A:$AJ, 31, FALSE)</f>
        <v>14.947559</v>
      </c>
      <c r="AB51" s="96" t="str">
        <f>VLOOKUP($A51, RawData!$A:$AJ,32, FALSE)</f>
        <v/>
      </c>
      <c r="AC51" s="95">
        <f>VLOOKUP($A51, RawData!$A:$AJ, 34, FALSE)</f>
        <v>60.43104</v>
      </c>
      <c r="AD51" s="98">
        <f>VLOOKUP($A51, RawData!$A:$AJ, 35, FALSE)</f>
        <v>6.8</v>
      </c>
      <c r="AE51" s="104">
        <f>VLOOKUP($A51, RawData!$A:$AJ, 36, FALSE)</f>
        <v>9.89</v>
      </c>
    </row>
    <row r="52">
      <c r="A52" s="9" t="s">
        <v>93</v>
      </c>
      <c r="B52" s="9" t="s">
        <v>1039</v>
      </c>
      <c r="C52" s="92" t="s">
        <v>930</v>
      </c>
      <c r="D52" s="2" t="s">
        <v>1040</v>
      </c>
      <c r="E52" s="93" t="str">
        <f>IFERROR(__xludf.DUMMYFUNCTION("IFERROR(HYPERLINK(REGEXEXTRACT(D52,""\(([^)]*)\)""),REGEXEXTRACT(D52,""\[([^\]]+)\]"")),"""")
"),"READ PITCH")</f>
        <v>READ PITCH</v>
      </c>
      <c r="F52" s="109">
        <f>VLOOKUP($A52, RawData!$A:$AJ, 33, FALSE)</f>
        <v>289.654</v>
      </c>
      <c r="G52" s="95" t="str">
        <f>VLOOKUP($A52, RawData!$A:$AJ, 2, FALSE)</f>
        <v/>
      </c>
      <c r="H52" s="96">
        <f>VLOOKUP($A52, RawData!$A:$AJ, 3, FALSE)</f>
        <v>0.1573</v>
      </c>
      <c r="I52" s="97">
        <f>VLOOKUP($A52, RawData!$A:$AJ, 4, FALSE)</f>
        <v>0.22504596</v>
      </c>
      <c r="J52" s="98">
        <f>VLOOKUP($A52, RawData!$A:$AM, 37, FALSE)</f>
        <v>-6.388</v>
      </c>
      <c r="K52" s="96" t="str">
        <f>VLOOKUP($A52, RawData!$A:$AM, 38, FALSE)</f>
        <v/>
      </c>
      <c r="L52" s="99">
        <f>VLOOKUP($A52, RawData!$A:$AM, 39, FALSE)</f>
        <v>-6.887837</v>
      </c>
      <c r="M52" s="100">
        <f>VLOOKUP($A52, RawData!$A:$AJ, 30, FALSE)</f>
        <v>-45.552597</v>
      </c>
      <c r="N52" s="98">
        <f>VLOOKUP($A52, RawData!$A:$AJ, 5, FALSE)</f>
        <v>-0.59923744</v>
      </c>
      <c r="O52" s="99">
        <f>VLOOKUP($A52, RawData!$A:$AJ, 6, FALSE)</f>
        <v>-0.25421682</v>
      </c>
      <c r="P52" s="101" t="str">
        <f>VLOOKUP($A52, RawData!$A:$AJ, 7, FALSE)</f>
        <v/>
      </c>
      <c r="Q52" s="99">
        <f>VLOOKUP($A52, RawData!$A:$AJ, 8, FALSE)</f>
        <v>0.5912</v>
      </c>
      <c r="R52" s="99" t="str">
        <f>VLOOKUP($A52, RawData!$A:$AJ, 11, FALSE)</f>
        <v/>
      </c>
      <c r="S52" s="98">
        <f>VLOOKUP($A52, RawData!$A:$AJ, 13, FALSE)</f>
        <v>3.083</v>
      </c>
      <c r="T52" s="99">
        <f>VLOOKUP($A52, RawData!$A:$AJ, 14, FALSE)</f>
        <v>-1.8178066</v>
      </c>
      <c r="U52" s="99">
        <f>VLOOKUP($A52, RawData!$A:$AJ, 23, FALSE)</f>
        <v>-0.1931</v>
      </c>
      <c r="V52" s="99" t="str">
        <f>VLOOKUP($A52, RawData!$A:$AJ, 24, FALSE)</f>
        <v/>
      </c>
      <c r="W52" s="99" t="str">
        <f>VLOOKUP($A52, RawData!$A:$AJ, 25, FALSE)</f>
        <v/>
      </c>
      <c r="X52" s="100" t="str">
        <f>VLOOKUP($A52, RawData!$A:$AJ, 26, FALSE)</f>
        <v/>
      </c>
      <c r="Y52" s="111" t="str">
        <f>VLOOKUP($A52, RawData!$A:$AJ, 27, FALSE)</f>
        <v/>
      </c>
      <c r="Z52" s="107">
        <f>VLOOKUP($A52, RawData!$A:$AJ, 28, FALSE)</f>
        <v>1.9889679</v>
      </c>
      <c r="AA52" s="100">
        <f>VLOOKUP($A52, RawData!$A:$AJ, 31, FALSE)</f>
        <v>94.38534</v>
      </c>
      <c r="AB52" s="96" t="str">
        <f>VLOOKUP($A52, RawData!$A:$AJ,32, FALSE)</f>
        <v/>
      </c>
      <c r="AC52" s="95">
        <f>VLOOKUP($A52, RawData!$A:$AJ, 34, FALSE)</f>
        <v>290.99</v>
      </c>
      <c r="AD52" s="98">
        <f>VLOOKUP($A52, RawData!$A:$AJ, 35, FALSE)</f>
        <v>4.89</v>
      </c>
      <c r="AE52" s="104">
        <f>VLOOKUP($A52, RawData!$A:$AJ, 36, FALSE)</f>
        <v>57.7</v>
      </c>
    </row>
    <row r="53">
      <c r="A53" s="9" t="s">
        <v>94</v>
      </c>
      <c r="B53" s="9" t="s">
        <v>1041</v>
      </c>
      <c r="C53" s="92" t="s">
        <v>942</v>
      </c>
      <c r="D53" s="2" t="s">
        <v>1042</v>
      </c>
      <c r="E53" s="93" t="str">
        <f>IFERROR(__xludf.DUMMYFUNCTION("IFERROR(HYPERLINK(REGEXEXTRACT(D53,""\(([^)]*)\)""),REGEXEXTRACT(D53,""\[([^\]]+)\]"")),"""")
"),"READ PITCH")</f>
        <v>READ PITCH</v>
      </c>
      <c r="F53" s="109">
        <f>VLOOKUP($A53, RawData!$A:$AJ, 33, FALSE)</f>
        <v>1258.9929</v>
      </c>
      <c r="G53" s="95" t="str">
        <f>VLOOKUP($A53, RawData!$A:$AJ, 2, FALSE)</f>
        <v/>
      </c>
      <c r="H53" s="96">
        <f>VLOOKUP($A53, RawData!$A:$AJ, 3, FALSE)</f>
        <v>0.4161</v>
      </c>
      <c r="I53" s="97">
        <f>VLOOKUP($A53, RawData!$A:$AJ, 4, FALSE)</f>
        <v>0.77653176</v>
      </c>
      <c r="J53" s="98">
        <f>VLOOKUP($A53, RawData!$A:$AM, 37, FALSE)</f>
        <v>-37.982</v>
      </c>
      <c r="K53" s="96" t="str">
        <f>VLOOKUP($A53, RawData!$A:$AM, 38, FALSE)</f>
        <v/>
      </c>
      <c r="L53" s="99">
        <f>VLOOKUP($A53, RawData!$A:$AM, 39, FALSE)</f>
        <v>-0.03718961</v>
      </c>
      <c r="M53" s="100">
        <f>VLOOKUP($A53, RawData!$A:$AJ, 30, FALSE)</f>
        <v>-24.982876</v>
      </c>
      <c r="N53" s="98">
        <f>VLOOKUP($A53, RawData!$A:$AJ, 5, FALSE)</f>
        <v>-0.34371778</v>
      </c>
      <c r="O53" s="99">
        <f>VLOOKUP($A53, RawData!$A:$AJ, 6, FALSE)</f>
        <v>0.0890155</v>
      </c>
      <c r="P53" s="101" t="str">
        <f>VLOOKUP($A53, RawData!$A:$AJ, 7, FALSE)</f>
        <v/>
      </c>
      <c r="Q53" s="99">
        <f>VLOOKUP($A53, RawData!$A:$AJ, 8, FALSE)</f>
        <v>0.5635</v>
      </c>
      <c r="R53" s="99" t="str">
        <f>VLOOKUP($A53, RawData!$A:$AJ, 11, FALSE)</f>
        <v/>
      </c>
      <c r="S53" s="98">
        <f>VLOOKUP($A53, RawData!$A:$AJ, 13, FALSE)</f>
        <v>-96.201</v>
      </c>
      <c r="T53" s="99">
        <f>VLOOKUP($A53, RawData!$A:$AJ, 14, FALSE)</f>
        <v>0.38169792</v>
      </c>
      <c r="U53" s="99">
        <f>VLOOKUP($A53, RawData!$A:$AJ, 23, FALSE)</f>
        <v>-0.2165</v>
      </c>
      <c r="V53" s="99" t="str">
        <f>VLOOKUP($A53, RawData!$A:$AJ, 24, FALSE)</f>
        <v/>
      </c>
      <c r="W53" s="99" t="str">
        <f>VLOOKUP($A53, RawData!$A:$AJ, 25, FALSE)</f>
        <v/>
      </c>
      <c r="X53" s="100" t="str">
        <f>VLOOKUP($A53, RawData!$A:$AJ, 26, FALSE)</f>
        <v/>
      </c>
      <c r="Y53" s="111" t="str">
        <f>VLOOKUP($A53, RawData!$A:$AJ, 27, FALSE)</f>
        <v/>
      </c>
      <c r="Z53" s="107">
        <f>VLOOKUP($A53, RawData!$A:$AJ, 28, FALSE)</f>
        <v>8.417518</v>
      </c>
      <c r="AA53" s="100">
        <f>VLOOKUP($A53, RawData!$A:$AJ, 31, FALSE)</f>
        <v>-9.863719</v>
      </c>
      <c r="AB53" s="96" t="str">
        <f>VLOOKUP($A53, RawData!$A:$AJ,32, FALSE)</f>
        <v/>
      </c>
      <c r="AC53" s="95">
        <f>VLOOKUP($A53, RawData!$A:$AJ, 34, FALSE)</f>
        <v>948.8996</v>
      </c>
      <c r="AD53" s="98">
        <f>VLOOKUP($A53, RawData!$A:$AJ, 35, FALSE)</f>
        <v>6.58</v>
      </c>
      <c r="AE53" s="104">
        <f>VLOOKUP($A53, RawData!$A:$AJ, 36, FALSE)</f>
        <v>174.62</v>
      </c>
    </row>
    <row r="54">
      <c r="A54" s="9" t="s">
        <v>95</v>
      </c>
      <c r="B54" s="9" t="s">
        <v>1043</v>
      </c>
      <c r="C54" s="92" t="s">
        <v>1044</v>
      </c>
      <c r="D54" s="2" t="s">
        <v>1045</v>
      </c>
      <c r="E54" s="93" t="str">
        <f>IFERROR(__xludf.DUMMYFUNCTION("IFERROR(HYPERLINK(REGEXEXTRACT(D54,""\(([^)]*)\)""),REGEXEXTRACT(D54,""\[([^\]]+)\]"")),"""")
"),"READ PITCH")</f>
        <v>READ PITCH</v>
      </c>
      <c r="F54" s="109">
        <f>VLOOKUP($A54, RawData!$A:$AJ, 33, FALSE)</f>
        <v>1967.1678</v>
      </c>
      <c r="G54" s="95" t="str">
        <f>VLOOKUP($A54, RawData!$A:$AJ, 2, FALSE)</f>
        <v/>
      </c>
      <c r="H54" s="96">
        <f>VLOOKUP($A54, RawData!$A:$AJ, 3, FALSE)</f>
        <v>0.6821</v>
      </c>
      <c r="I54" s="97">
        <f>VLOOKUP($A54, RawData!$A:$AJ, 4, FALSE)</f>
        <v>0.22400485</v>
      </c>
      <c r="J54" s="98">
        <f>VLOOKUP($A54, RawData!$A:$AM, 37, FALSE)</f>
        <v>-117.03569</v>
      </c>
      <c r="K54" s="96" t="str">
        <f>VLOOKUP($A54, RawData!$A:$AM, 38, FALSE)</f>
        <v/>
      </c>
      <c r="L54" s="99">
        <f>VLOOKUP($A54, RawData!$A:$AM, 39, FALSE)</f>
        <v>4.517231</v>
      </c>
      <c r="M54" s="100">
        <f>VLOOKUP($A54, RawData!$A:$AJ, 30, FALSE)</f>
        <v>-18.18978</v>
      </c>
      <c r="N54" s="98">
        <f>VLOOKUP($A54, RawData!$A:$AJ, 5, FALSE)</f>
        <v>-0.005237023</v>
      </c>
      <c r="O54" s="99">
        <f>VLOOKUP($A54, RawData!$A:$AJ, 6, FALSE)</f>
        <v>-0.6823536</v>
      </c>
      <c r="P54" s="101" t="str">
        <f>VLOOKUP($A54, RawData!$A:$AJ, 7, FALSE)</f>
        <v/>
      </c>
      <c r="Q54" s="99">
        <f>VLOOKUP($A54, RawData!$A:$AJ, 8, FALSE)</f>
        <v>0.8332</v>
      </c>
      <c r="R54" s="99" t="str">
        <f>VLOOKUP($A54, RawData!$A:$AJ, 11, FALSE)</f>
        <v/>
      </c>
      <c r="S54" s="98">
        <f>VLOOKUP($A54, RawData!$A:$AJ, 13, FALSE)</f>
        <v>13.58128</v>
      </c>
      <c r="T54" s="99">
        <f>VLOOKUP($A54, RawData!$A:$AJ, 14, FALSE)</f>
        <v>-0.4818018</v>
      </c>
      <c r="U54" s="99">
        <f>VLOOKUP($A54, RawData!$A:$AJ, 23, FALSE)</f>
        <v>-0.0012</v>
      </c>
      <c r="V54" s="99" t="str">
        <f>VLOOKUP($A54, RawData!$A:$AJ, 24, FALSE)</f>
        <v/>
      </c>
      <c r="W54" s="99" t="str">
        <f>VLOOKUP($A54, RawData!$A:$AJ, 25, FALSE)</f>
        <v/>
      </c>
      <c r="X54" s="100" t="str">
        <f>VLOOKUP($A54, RawData!$A:$AJ, 26, FALSE)</f>
        <v/>
      </c>
      <c r="Y54" s="111" t="str">
        <f>VLOOKUP($A54, RawData!$A:$AJ, 27, FALSE)</f>
        <v>No data</v>
      </c>
      <c r="Z54" s="107">
        <f>VLOOKUP($A54, RawData!$A:$AJ, 28, FALSE)</f>
        <v>163.28302</v>
      </c>
      <c r="AA54" s="100">
        <f>VLOOKUP($A54, RawData!$A:$AJ, 31, FALSE)</f>
        <v>156.74928</v>
      </c>
      <c r="AB54" s="96" t="str">
        <f>VLOOKUP($A54, RawData!$A:$AJ,32, FALSE)</f>
        <v/>
      </c>
      <c r="AC54" s="95">
        <f>VLOOKUP($A54, RawData!$A:$AJ, 34, FALSE)</f>
        <v>2128.859</v>
      </c>
      <c r="AD54" s="98">
        <f>VLOOKUP($A54, RawData!$A:$AJ, 35, FALSE)</f>
        <v>10.88</v>
      </c>
      <c r="AE54" s="104">
        <f>VLOOKUP($A54, RawData!$A:$AJ, 36, FALSE)</f>
        <v>196.69</v>
      </c>
    </row>
    <row r="55">
      <c r="A55" s="9" t="s">
        <v>96</v>
      </c>
      <c r="B55" s="9" t="s">
        <v>1046</v>
      </c>
      <c r="C55" s="92" t="s">
        <v>1021</v>
      </c>
      <c r="D55" s="2" t="s">
        <v>1047</v>
      </c>
      <c r="E55" s="93" t="str">
        <f>IFERROR(__xludf.DUMMYFUNCTION("IFERROR(HYPERLINK(REGEXEXTRACT(D55,""\(([^)]*)\)""),REGEXEXTRACT(D55,""\[([^\]]+)\]"")),"""")
"),"READ PITCH")</f>
        <v>READ PITCH</v>
      </c>
      <c r="F55" s="109">
        <f>VLOOKUP($A55, RawData!$A:$AJ, 33, FALSE)</f>
        <v>41.461597</v>
      </c>
      <c r="G55" s="95" t="str">
        <f>VLOOKUP($A55, RawData!$A:$AJ, 2, FALSE)</f>
        <v/>
      </c>
      <c r="H55" s="96">
        <f>VLOOKUP($A55, RawData!$A:$AJ, 3, FALSE)</f>
        <v>0.0827</v>
      </c>
      <c r="I55" s="97">
        <f>VLOOKUP($A55, RawData!$A:$AJ, 4, FALSE)</f>
        <v>0.08129764</v>
      </c>
      <c r="J55" s="98">
        <f>VLOOKUP($A55, RawData!$A:$AM, 37, FALSE)</f>
        <v>-0.598</v>
      </c>
      <c r="K55" s="96" t="str">
        <f>VLOOKUP($A55, RawData!$A:$AM, 38, FALSE)</f>
        <v/>
      </c>
      <c r="L55" s="99">
        <f>VLOOKUP($A55, RawData!$A:$AM, 39, FALSE)</f>
        <v>-0.34812024</v>
      </c>
      <c r="M55" s="100">
        <f>VLOOKUP($A55, RawData!$A:$AJ, 30, FALSE)</f>
        <v>-43.017223</v>
      </c>
      <c r="N55" s="98">
        <f>VLOOKUP($A55, RawData!$A:$AJ, 5, FALSE)</f>
        <v>-0.79782397</v>
      </c>
      <c r="O55" s="99">
        <f>VLOOKUP($A55, RawData!$A:$AJ, 6, FALSE)</f>
        <v>3.0985773</v>
      </c>
      <c r="P55" s="101" t="str">
        <f>VLOOKUP($A55, RawData!$A:$AJ, 7, FALSE)</f>
        <v/>
      </c>
      <c r="Q55" s="99">
        <f>VLOOKUP($A55, RawData!$A:$AJ, 8, FALSE)</f>
        <v>0.4793</v>
      </c>
      <c r="R55" s="99" t="str">
        <f>VLOOKUP($A55, RawData!$A:$AJ, 11, FALSE)</f>
        <v/>
      </c>
      <c r="S55" s="98">
        <f>VLOOKUP($A55, RawData!$A:$AJ, 13, FALSE)</f>
        <v>8</v>
      </c>
      <c r="T55" s="99">
        <f>VLOOKUP($A55, RawData!$A:$AJ, 14, FALSE)</f>
        <v>-250</v>
      </c>
      <c r="U55" s="99">
        <f>VLOOKUP($A55, RawData!$A:$AJ, 23, FALSE)</f>
        <v>-0.1815</v>
      </c>
      <c r="V55" s="99" t="str">
        <f>VLOOKUP($A55, RawData!$A:$AJ, 24, FALSE)</f>
        <v/>
      </c>
      <c r="W55" s="99" t="str">
        <f>VLOOKUP($A55, RawData!$A:$AJ, 25, FALSE)</f>
        <v/>
      </c>
      <c r="X55" s="100" t="str">
        <f>VLOOKUP($A55, RawData!$A:$AJ, 26, FALSE)</f>
        <v/>
      </c>
      <c r="Y55" s="111" t="str">
        <f>VLOOKUP($A55, RawData!$A:$AJ, 27, FALSE)</f>
        <v/>
      </c>
      <c r="Z55" s="107">
        <f>VLOOKUP($A55, RawData!$A:$AJ, 28, FALSE)</f>
        <v>0.85091525</v>
      </c>
      <c r="AA55" s="100">
        <f>VLOOKUP($A55, RawData!$A:$AJ, 31, FALSE)</f>
        <v>3.2155375</v>
      </c>
      <c r="AB55" s="96" t="str">
        <f>VLOOKUP($A55, RawData!$A:$AJ,32, FALSE)</f>
        <v/>
      </c>
      <c r="AC55" s="95">
        <f>VLOOKUP($A55, RawData!$A:$AJ, 34, FALSE)</f>
        <v>25.7243</v>
      </c>
      <c r="AD55" s="98">
        <f>VLOOKUP($A55, RawData!$A:$AJ, 35, FALSE)</f>
        <v>4.23</v>
      </c>
      <c r="AE55" s="104">
        <f>VLOOKUP($A55, RawData!$A:$AJ, 36, FALSE)</f>
        <v>10.11</v>
      </c>
    </row>
    <row r="56">
      <c r="A56" s="9" t="s">
        <v>97</v>
      </c>
      <c r="B56" s="9" t="s">
        <v>1048</v>
      </c>
      <c r="C56" s="92" t="s">
        <v>942</v>
      </c>
      <c r="D56" s="2" t="s">
        <v>1049</v>
      </c>
      <c r="E56" s="93" t="str">
        <f>IFERROR(__xludf.DUMMYFUNCTION("IFERROR(HYPERLINK(REGEXEXTRACT(D56,""\(([^)]*)\)""),REGEXEXTRACT(D56,""\[([^\]]+)\]"")),"""")
"),"READ PITCH")</f>
        <v>READ PITCH</v>
      </c>
      <c r="F56" s="109">
        <f>VLOOKUP($A56, RawData!$A:$AJ, 33, FALSE)</f>
        <v>279.1143</v>
      </c>
      <c r="G56" s="95" t="str">
        <f>VLOOKUP($A56, RawData!$A:$AJ, 2, FALSE)</f>
        <v/>
      </c>
      <c r="H56" s="96">
        <f>VLOOKUP($A56, RawData!$A:$AJ, 3, FALSE)</f>
        <v>0.22</v>
      </c>
      <c r="I56" s="97">
        <f>VLOOKUP($A56, RawData!$A:$AJ, 4, FALSE)</f>
        <v>-0.054954648</v>
      </c>
      <c r="J56" s="98">
        <f>VLOOKUP($A56, RawData!$A:$AM, 37, FALSE)</f>
        <v>-11.079</v>
      </c>
      <c r="K56" s="96" t="str">
        <f>VLOOKUP($A56, RawData!$A:$AM, 38, FALSE)</f>
        <v/>
      </c>
      <c r="L56" s="99">
        <f>VLOOKUP($A56, RawData!$A:$AM, 39, FALSE)</f>
        <v>-0.09450546</v>
      </c>
      <c r="M56" s="100">
        <f>VLOOKUP($A56, RawData!$A:$AJ, 30, FALSE)</f>
        <v>-21.283726</v>
      </c>
      <c r="N56" s="98">
        <f>VLOOKUP($A56, RawData!$A:$AJ, 5, FALSE)</f>
        <v>-0.3309024</v>
      </c>
      <c r="O56" s="99">
        <f>VLOOKUP($A56, RawData!$A:$AJ, 6, FALSE)</f>
        <v>-0.23794276</v>
      </c>
      <c r="P56" s="101" t="str">
        <f>VLOOKUP($A56, RawData!$A:$AJ, 7, FALSE)</f>
        <v/>
      </c>
      <c r="Q56" s="99">
        <f>VLOOKUP($A56, RawData!$A:$AJ, 8, FALSE)</f>
        <v>0.558</v>
      </c>
      <c r="R56" s="99" t="str">
        <f>VLOOKUP($A56, RawData!$A:$AJ, 11, FALSE)</f>
        <v/>
      </c>
      <c r="S56" s="98">
        <f>VLOOKUP($A56, RawData!$A:$AJ, 13, FALSE)</f>
        <v>-7.877</v>
      </c>
      <c r="T56" s="99">
        <f>VLOOKUP($A56, RawData!$A:$AJ, 14, FALSE)</f>
        <v>0.41772285</v>
      </c>
      <c r="U56" s="99">
        <f>VLOOKUP($A56, RawData!$A:$AJ, 23, FALSE)</f>
        <v>-0.2456</v>
      </c>
      <c r="V56" s="99" t="str">
        <f>VLOOKUP($A56, RawData!$A:$AJ, 24, FALSE)</f>
        <v/>
      </c>
      <c r="W56" s="99" t="str">
        <f>VLOOKUP($A56, RawData!$A:$AJ, 25, FALSE)</f>
        <v/>
      </c>
      <c r="X56" s="100" t="str">
        <f>VLOOKUP($A56, RawData!$A:$AJ, 26, FALSE)</f>
        <v/>
      </c>
      <c r="Y56" s="111" t="str">
        <f>VLOOKUP($A56, RawData!$A:$AJ, 27, FALSE)</f>
        <v/>
      </c>
      <c r="Z56" s="107">
        <f>VLOOKUP($A56, RawData!$A:$AJ, 28, FALSE)</f>
        <v>10.86948</v>
      </c>
      <c r="AA56" s="100">
        <f>VLOOKUP($A56, RawData!$A:$AJ, 31, FALSE)</f>
        <v>-29.935558</v>
      </c>
      <c r="AB56" s="96" t="str">
        <f>VLOOKUP($A56, RawData!$A:$AJ,32, FALSE)</f>
        <v/>
      </c>
      <c r="AC56" s="95">
        <f>VLOOKUP($A56, RawData!$A:$AJ, 34, FALSE)</f>
        <v>235.8024</v>
      </c>
      <c r="AD56" s="98">
        <f>VLOOKUP($A56, RawData!$A:$AJ, 35, FALSE)</f>
        <v>7.41</v>
      </c>
      <c r="AE56" s="104">
        <f>VLOOKUP($A56, RawData!$A:$AJ, 36, FALSE)</f>
        <v>35.24</v>
      </c>
    </row>
    <row r="57">
      <c r="A57" s="9" t="s">
        <v>98</v>
      </c>
      <c r="B57" s="9" t="s">
        <v>1050</v>
      </c>
      <c r="C57" s="92" t="s">
        <v>923</v>
      </c>
      <c r="D57" s="2" t="s">
        <v>1051</v>
      </c>
      <c r="E57" s="93" t="str">
        <f>IFERROR(__xludf.DUMMYFUNCTION("IFERROR(HYPERLINK(REGEXEXTRACT(D57,""\(([^)]*)\)""),REGEXEXTRACT(D57,""\[([^\]]+)\]"")),"""")
"),"READ PITCH")</f>
        <v>READ PITCH</v>
      </c>
      <c r="F57" s="109">
        <f>VLOOKUP($A57, RawData!$A:$AJ, 33, FALSE)</f>
        <v>2.6534462</v>
      </c>
      <c r="G57" s="95" t="str">
        <f>VLOOKUP($A57, RawData!$A:$AJ, 2, FALSE)</f>
        <v/>
      </c>
      <c r="H57" s="96">
        <f>VLOOKUP($A57, RawData!$A:$AJ, 3, FALSE)</f>
        <v>0.9807</v>
      </c>
      <c r="I57" s="97" t="str">
        <f>VLOOKUP($A57, RawData!$A:$AJ, 4, FALSE)</f>
        <v>No data</v>
      </c>
      <c r="J57" s="98">
        <f>VLOOKUP($A57, RawData!$A:$AM, 37, FALSE)</f>
        <v>-7.93412</v>
      </c>
      <c r="K57" s="96" t="str">
        <f>VLOOKUP($A57, RawData!$A:$AM, 38, FALSE)</f>
        <v/>
      </c>
      <c r="L57" s="99">
        <f>VLOOKUP($A57, RawData!$A:$AM, 39, FALSE)</f>
        <v>-0.23108828</v>
      </c>
      <c r="M57" s="100">
        <f>VLOOKUP($A57, RawData!$A:$AJ, 30, FALSE)</f>
        <v>0.21713687</v>
      </c>
      <c r="N57" s="98">
        <f>VLOOKUP($A57, RawData!$A:$AJ, 5, FALSE)</f>
        <v>-5.4248686</v>
      </c>
      <c r="O57" s="99">
        <f>VLOOKUP($A57, RawData!$A:$AJ, 6, FALSE)</f>
        <v>-0.08034516</v>
      </c>
      <c r="P57" s="101" t="str">
        <f>VLOOKUP($A57, RawData!$A:$AJ, 7, FALSE)</f>
        <v/>
      </c>
      <c r="Q57" s="99">
        <f>VLOOKUP($A57, RawData!$A:$AJ, 8, FALSE)</f>
        <v>0.2787</v>
      </c>
      <c r="R57" s="99" t="str">
        <f>VLOOKUP($A57, RawData!$A:$AJ, 11, FALSE)</f>
        <v/>
      </c>
      <c r="S57" s="98">
        <f>VLOOKUP($A57, RawData!$A:$AJ, 13, FALSE)</f>
        <v>-6.97925</v>
      </c>
      <c r="T57" s="99">
        <f>VLOOKUP($A57, RawData!$A:$AJ, 14, FALSE)</f>
        <v>1.1387053</v>
      </c>
      <c r="U57" s="99">
        <f>VLOOKUP($A57, RawData!$A:$AJ, 23, FALSE)</f>
        <v>-0.7871</v>
      </c>
      <c r="V57" s="99" t="str">
        <f>VLOOKUP($A57, RawData!$A:$AJ, 24, FALSE)</f>
        <v/>
      </c>
      <c r="W57" s="99" t="str">
        <f>VLOOKUP($A57, RawData!$A:$AJ, 25, FALSE)</f>
        <v/>
      </c>
      <c r="X57" s="100" t="str">
        <f>VLOOKUP($A57, RawData!$A:$AJ, 26, FALSE)</f>
        <v/>
      </c>
      <c r="Y57" s="111" t="str">
        <f>VLOOKUP($A57, RawData!$A:$AJ, 27, FALSE)</f>
        <v/>
      </c>
      <c r="Z57" s="107">
        <f>VLOOKUP($A57, RawData!$A:$AJ, 28, FALSE)</f>
        <v>7.596452</v>
      </c>
      <c r="AA57" s="100">
        <f>VLOOKUP($A57, RawData!$A:$AJ, 31, FALSE)</f>
        <v>0.24684457</v>
      </c>
      <c r="AB57" s="96" t="str">
        <f>VLOOKUP($A57, RawData!$A:$AJ,32, FALSE)</f>
        <v/>
      </c>
      <c r="AC57" s="95">
        <f>VLOOKUP($A57, RawData!$A:$AJ, 34, FALSE)</f>
        <v>-1.72279</v>
      </c>
      <c r="AD57" s="98">
        <f>VLOOKUP($A57, RawData!$A:$AJ, 35, FALSE)</f>
        <v>1.82</v>
      </c>
      <c r="AE57" s="104">
        <f>VLOOKUP($A57, RawData!$A:$AJ, 36, FALSE)</f>
        <v>1.52</v>
      </c>
    </row>
    <row r="58">
      <c r="A58" s="9" t="s">
        <v>99</v>
      </c>
      <c r="B58" s="9" t="s">
        <v>1052</v>
      </c>
      <c r="C58" s="92" t="s">
        <v>930</v>
      </c>
      <c r="D58" s="2" t="s">
        <v>1053</v>
      </c>
      <c r="E58" s="93" t="str">
        <f>IFERROR(__xludf.DUMMYFUNCTION("IFERROR(HYPERLINK(REGEXEXTRACT(D58,""\(([^)]*)\)""),REGEXEXTRACT(D58,""\[([^\]]+)\]"")),"""")
"),"READ PITCH")</f>
        <v>READ PITCH</v>
      </c>
      <c r="F58" s="109">
        <f>VLOOKUP($A58, RawData!$A:$AJ, 33, FALSE)</f>
        <v>83.28526</v>
      </c>
      <c r="G58" s="95" t="str">
        <f>VLOOKUP($A58, RawData!$A:$AJ, 2, FALSE)</f>
        <v/>
      </c>
      <c r="H58" s="96">
        <f>VLOOKUP($A58, RawData!$A:$AJ, 3, FALSE)</f>
        <v>-0.66</v>
      </c>
      <c r="I58" s="97">
        <f>VLOOKUP($A58, RawData!$A:$AJ, 4, FALSE)</f>
        <v>-0.22948265</v>
      </c>
      <c r="J58" s="98">
        <f>VLOOKUP($A58, RawData!$A:$AM, 37, FALSE)</f>
        <v>-21.856</v>
      </c>
      <c r="K58" s="96" t="str">
        <f>VLOOKUP($A58, RawData!$A:$AM, 38, FALSE)</f>
        <v/>
      </c>
      <c r="L58" s="99">
        <f>VLOOKUP($A58, RawData!$A:$AM, 39, FALSE)</f>
        <v>0.7088183</v>
      </c>
      <c r="M58" s="100">
        <f>VLOOKUP($A58, RawData!$A:$AJ, 30, FALSE)</f>
        <v>2.0064743</v>
      </c>
      <c r="N58" s="98">
        <f>VLOOKUP($A58, RawData!$A:$AJ, 5, FALSE)</f>
        <v>-0.61629474</v>
      </c>
      <c r="O58" s="99">
        <f>VLOOKUP($A58, RawData!$A:$AJ, 6, FALSE)</f>
        <v>-1.1989506</v>
      </c>
      <c r="P58" s="101" t="str">
        <f>VLOOKUP($A58, RawData!$A:$AJ, 7, FALSE)</f>
        <v/>
      </c>
      <c r="Q58" s="99">
        <f>VLOOKUP($A58, RawData!$A:$AJ, 8, FALSE)</f>
        <v>-0.0365</v>
      </c>
      <c r="R58" s="99" t="str">
        <f>VLOOKUP($A58, RawData!$A:$AJ, 11, FALSE)</f>
        <v/>
      </c>
      <c r="S58" s="98">
        <f>VLOOKUP($A58, RawData!$A:$AJ, 13, FALSE)</f>
        <v>-17.177</v>
      </c>
      <c r="T58" s="99">
        <f>VLOOKUP($A58, RawData!$A:$AJ, 14, FALSE)</f>
        <v>2.5409763</v>
      </c>
      <c r="U58" s="99">
        <f>VLOOKUP($A58, RawData!$A:$AJ, 23, FALSE)</f>
        <v>-0.0934</v>
      </c>
      <c r="V58" s="99" t="str">
        <f>VLOOKUP($A58, RawData!$A:$AJ, 24, FALSE)</f>
        <v/>
      </c>
      <c r="W58" s="99" t="str">
        <f>VLOOKUP($A58, RawData!$A:$AJ, 25, FALSE)</f>
        <v/>
      </c>
      <c r="X58" s="100" t="str">
        <f>VLOOKUP($A58, RawData!$A:$AJ, 26, FALSE)</f>
        <v/>
      </c>
      <c r="Y58" s="111" t="str">
        <f>VLOOKUP($A58, RawData!$A:$AJ, 27, FALSE)</f>
        <v/>
      </c>
      <c r="Z58" s="107">
        <f>VLOOKUP($A58, RawData!$A:$AJ, 28, FALSE)</f>
        <v>3.7434704</v>
      </c>
      <c r="AA58" s="100">
        <f>VLOOKUP($A58, RawData!$A:$AJ, 31, FALSE)</f>
        <v>2.553036</v>
      </c>
      <c r="AB58" s="96" t="str">
        <f>VLOOKUP($A58, RawData!$A:$AJ,32, FALSE)</f>
        <v/>
      </c>
      <c r="AC58" s="95">
        <f>VLOOKUP($A58, RawData!$A:$AJ, 34, FALSE)</f>
        <v>-43.8535</v>
      </c>
      <c r="AD58" s="98">
        <f>VLOOKUP($A58, RawData!$A:$AJ, 35, FALSE)</f>
        <v>3.47</v>
      </c>
      <c r="AE58" s="104">
        <f>VLOOKUP($A58, RawData!$A:$AJ, 36, FALSE)</f>
        <v>23.75</v>
      </c>
    </row>
    <row r="59">
      <c r="A59" s="9" t="s">
        <v>100</v>
      </c>
      <c r="B59" s="9" t="s">
        <v>1054</v>
      </c>
      <c r="C59" s="92" t="s">
        <v>923</v>
      </c>
      <c r="D59" s="2" t="s">
        <v>1055</v>
      </c>
      <c r="E59" s="93" t="str">
        <f>IFERROR(__xludf.DUMMYFUNCTION("IFERROR(HYPERLINK(REGEXEXTRACT(D59,""\(([^)]*)\)""),REGEXEXTRACT(D59,""\[([^\]]+)\]"")),"""")
"),"READ PITCH")</f>
        <v>READ PITCH</v>
      </c>
      <c r="F59" s="109">
        <f>VLOOKUP($A59, RawData!$A:$AJ, 33, FALSE)</f>
        <v>210.16612</v>
      </c>
      <c r="G59" s="95" t="str">
        <f>VLOOKUP($A59, RawData!$A:$AJ, 2, FALSE)</f>
        <v/>
      </c>
      <c r="H59" s="96">
        <f>VLOOKUP($A59, RawData!$A:$AJ, 3, FALSE)</f>
        <v>0.2862</v>
      </c>
      <c r="I59" s="97" t="str">
        <f>VLOOKUP($A59, RawData!$A:$AJ, 4, FALSE)</f>
        <v>No data</v>
      </c>
      <c r="J59" s="98">
        <f>VLOOKUP($A59, RawData!$A:$AM, 37, FALSE)</f>
        <v>23.188</v>
      </c>
      <c r="K59" s="96" t="str">
        <f>VLOOKUP($A59, RawData!$A:$AM, 38, FALSE)</f>
        <v/>
      </c>
      <c r="L59" s="99">
        <f>VLOOKUP($A59, RawData!$A:$AM, 39, FALSE)</f>
        <v>1.8478525</v>
      </c>
      <c r="M59" s="100">
        <f>VLOOKUP($A59, RawData!$A:$AJ, 30, FALSE)</f>
        <v>8.618812</v>
      </c>
      <c r="N59" s="98">
        <f>VLOOKUP($A59, RawData!$A:$AJ, 5, FALSE)</f>
        <v>-0.0935506</v>
      </c>
      <c r="O59" s="99">
        <f>VLOOKUP($A59, RawData!$A:$AJ, 6, FALSE)</f>
        <v>-0.6311625</v>
      </c>
      <c r="P59" s="101" t="str">
        <f>VLOOKUP($A59, RawData!$A:$AJ, 7, FALSE)</f>
        <v/>
      </c>
      <c r="Q59" s="99">
        <f>VLOOKUP($A59, RawData!$A:$AJ, 8, FALSE)</f>
        <v>0.545</v>
      </c>
      <c r="R59" s="99" t="str">
        <f>VLOOKUP($A59, RawData!$A:$AJ, 11, FALSE)</f>
        <v/>
      </c>
      <c r="S59" s="98">
        <f>VLOOKUP($A59, RawData!$A:$AJ, 13, FALSE)</f>
        <v>12.046</v>
      </c>
      <c r="T59" s="99">
        <f>VLOOKUP($A59, RawData!$A:$AJ, 14, FALSE)</f>
        <v>4.688984</v>
      </c>
      <c r="U59" s="99">
        <f>VLOOKUP($A59, RawData!$A:$AJ, 23, FALSE)</f>
        <v>-0.0672</v>
      </c>
      <c r="V59" s="99" t="str">
        <f>VLOOKUP($A59, RawData!$A:$AJ, 24, FALSE)</f>
        <v/>
      </c>
      <c r="W59" s="99" t="str">
        <f>VLOOKUP($A59, RawData!$A:$AJ, 25, FALSE)</f>
        <v/>
      </c>
      <c r="X59" s="100" t="str">
        <f>VLOOKUP($A59, RawData!$A:$AJ, 26, FALSE)</f>
        <v/>
      </c>
      <c r="Y59" s="111" t="str">
        <f>VLOOKUP($A59, RawData!$A:$AJ, 27, FALSE)</f>
        <v/>
      </c>
      <c r="Z59" s="107">
        <f>VLOOKUP($A59, RawData!$A:$AJ, 28, FALSE)</f>
        <v>3.212869</v>
      </c>
      <c r="AA59" s="100">
        <f>VLOOKUP($A59, RawData!$A:$AJ, 31, FALSE)</f>
        <v>16.590818</v>
      </c>
      <c r="AB59" s="96" t="str">
        <f>VLOOKUP($A59, RawData!$A:$AJ,32, FALSE)</f>
        <v/>
      </c>
      <c r="AC59" s="95">
        <f>VLOOKUP($A59, RawData!$A:$AJ, 34, FALSE)</f>
        <v>199.853</v>
      </c>
      <c r="AD59" s="98">
        <f>VLOOKUP($A59, RawData!$A:$AJ, 35, FALSE)</f>
        <v>3.67</v>
      </c>
      <c r="AE59" s="104">
        <f>VLOOKUP($A59, RawData!$A:$AJ, 36, FALSE)</f>
        <v>58.3</v>
      </c>
    </row>
    <row r="60">
      <c r="A60" s="9" t="s">
        <v>101</v>
      </c>
      <c r="B60" s="9" t="s">
        <v>1056</v>
      </c>
      <c r="C60" s="92" t="s">
        <v>1057</v>
      </c>
      <c r="D60" s="2" t="s">
        <v>1058</v>
      </c>
      <c r="E60" s="93" t="str">
        <f>IFERROR(__xludf.DUMMYFUNCTION("IFERROR(HYPERLINK(REGEXEXTRACT(D60,""\(([^)]*)\)""),REGEXEXTRACT(D60,""\[([^\]]+)\]"")),"""")
"),"READ PITCH")</f>
        <v>READ PITCH</v>
      </c>
      <c r="F60" s="109">
        <f>VLOOKUP($A60, RawData!$A:$AJ, 33, FALSE)</f>
        <v>547.2866</v>
      </c>
      <c r="G60" s="95" t="str">
        <f>VLOOKUP($A60, RawData!$A:$AJ, 2, FALSE)</f>
        <v/>
      </c>
      <c r="H60" s="96">
        <f>VLOOKUP($A60, RawData!$A:$AJ, 3, FALSE)</f>
        <v>0.0682</v>
      </c>
      <c r="I60" s="97">
        <f>VLOOKUP($A60, RawData!$A:$AJ, 4, FALSE)</f>
        <v>0.20661658</v>
      </c>
      <c r="J60" s="98">
        <f>VLOOKUP($A60, RawData!$A:$AM, 37, FALSE)</f>
        <v>46.189</v>
      </c>
      <c r="K60" s="96" t="str">
        <f>VLOOKUP($A60, RawData!$A:$AM, 38, FALSE)</f>
        <v/>
      </c>
      <c r="L60" s="99">
        <f>VLOOKUP($A60, RawData!$A:$AM, 39, FALSE)</f>
        <v>0.14666492</v>
      </c>
      <c r="M60" s="100">
        <f>VLOOKUP($A60, RawData!$A:$AJ, 30, FALSE)</f>
        <v>20.446037</v>
      </c>
      <c r="N60" s="98">
        <f>VLOOKUP($A60, RawData!$A:$AJ, 5, FALSE)</f>
        <v>-0.6865805</v>
      </c>
      <c r="O60" s="99">
        <f>VLOOKUP($A60, RawData!$A:$AJ, 6, FALSE)</f>
        <v>-0.7439504</v>
      </c>
      <c r="P60" s="101" t="str">
        <f>VLOOKUP($A60, RawData!$A:$AJ, 7, FALSE)</f>
        <v/>
      </c>
      <c r="Q60" s="99">
        <f>VLOOKUP($A60, RawData!$A:$AJ, 8, FALSE)</f>
        <v>0.4577</v>
      </c>
      <c r="R60" s="99" t="str">
        <f>VLOOKUP($A60, RawData!$A:$AJ, 11, FALSE)</f>
        <v/>
      </c>
      <c r="S60" s="98">
        <f>VLOOKUP($A60, RawData!$A:$AJ, 13, FALSE)</f>
        <v>16</v>
      </c>
      <c r="T60" s="99">
        <f>VLOOKUP($A60, RawData!$A:$AJ, 14, FALSE)</f>
        <v>-0.48335448</v>
      </c>
      <c r="U60" s="99">
        <f>VLOOKUP($A60, RawData!$A:$AJ, 23, FALSE)</f>
        <v>-0.0936</v>
      </c>
      <c r="V60" s="99" t="str">
        <f>VLOOKUP($A60, RawData!$A:$AJ, 24, FALSE)</f>
        <v/>
      </c>
      <c r="W60" s="99" t="str">
        <f>VLOOKUP($A60, RawData!$A:$AJ, 25, FALSE)</f>
        <v/>
      </c>
      <c r="X60" s="100" t="str">
        <f>VLOOKUP($A60, RawData!$A:$AJ, 26, FALSE)</f>
        <v/>
      </c>
      <c r="Y60" s="111">
        <f>VLOOKUP($A60, RawData!$A:$AJ, 27, FALSE)</f>
        <v>16.05392</v>
      </c>
      <c r="Z60" s="107">
        <f>VLOOKUP($A60, RawData!$A:$AJ, 28, FALSE)</f>
        <v>1.1191677</v>
      </c>
      <c r="AA60" s="100">
        <f>VLOOKUP($A60, RawData!$A:$AJ, 31, FALSE)</f>
        <v>59.023876</v>
      </c>
      <c r="AB60" s="96" t="str">
        <f>VLOOKUP($A60, RawData!$A:$AJ,32, FALSE)</f>
        <v/>
      </c>
      <c r="AC60" s="95">
        <f>VLOOKUP($A60, RawData!$A:$AJ, 34, FALSE)</f>
        <v>944.382</v>
      </c>
      <c r="AD60" s="98">
        <f>VLOOKUP($A60, RawData!$A:$AJ, 35, FALSE)</f>
        <v>5.24</v>
      </c>
      <c r="AE60" s="104">
        <f>VLOOKUP($A60, RawData!$A:$AJ, 36, FALSE)</f>
        <v>112.15</v>
      </c>
    </row>
    <row r="61">
      <c r="A61" s="9" t="s">
        <v>102</v>
      </c>
      <c r="B61" s="9" t="s">
        <v>1059</v>
      </c>
      <c r="C61" s="92" t="s">
        <v>942</v>
      </c>
      <c r="D61" s="2" t="s">
        <v>1060</v>
      </c>
      <c r="E61" s="93" t="str">
        <f>IFERROR(__xludf.DUMMYFUNCTION("IFERROR(HYPERLINK(REGEXEXTRACT(D61,""\(([^)]*)\)""),REGEXEXTRACT(D61,""\[([^\]]+)\]"")),"""")
"),"READ PITCH")</f>
        <v>READ PITCH</v>
      </c>
      <c r="F61" s="109">
        <f>VLOOKUP($A61, RawData!$A:$AJ, 33, FALSE)</f>
        <v>5.50877</v>
      </c>
      <c r="G61" s="95" t="str">
        <f>VLOOKUP($A61, RawData!$A:$AJ, 2, FALSE)</f>
        <v/>
      </c>
      <c r="H61" s="96">
        <f>VLOOKUP($A61, RawData!$A:$AJ, 3, FALSE)</f>
        <v>0.2957</v>
      </c>
      <c r="I61" s="97">
        <f>VLOOKUP($A61, RawData!$A:$AJ, 4, FALSE)</f>
        <v>0.0037851895</v>
      </c>
      <c r="J61" s="98">
        <f>VLOOKUP($A61, RawData!$A:$AM, 37, FALSE)</f>
        <v>-0.099</v>
      </c>
      <c r="K61" s="96" t="str">
        <f>VLOOKUP($A61, RawData!$A:$AM, 38, FALSE)</f>
        <v/>
      </c>
      <c r="L61" s="99">
        <f>VLOOKUP($A61, RawData!$A:$AM, 39, FALSE)</f>
        <v>-0.4461702</v>
      </c>
      <c r="M61" s="100">
        <f>VLOOKUP($A61, RawData!$A:$AJ, 30, FALSE)</f>
        <v>-61.47677</v>
      </c>
      <c r="N61" s="98">
        <f>VLOOKUP($A61, RawData!$A:$AJ, 5, FALSE)</f>
        <v>-0.18181819</v>
      </c>
      <c r="O61" s="99">
        <f>VLOOKUP($A61, RawData!$A:$AJ, 6, FALSE)</f>
        <v>3.2105262</v>
      </c>
      <c r="P61" s="101" t="str">
        <f>VLOOKUP($A61, RawData!$A:$AJ, 7, FALSE)</f>
        <v/>
      </c>
      <c r="Q61" s="99">
        <f>VLOOKUP($A61, RawData!$A:$AJ, 8, FALSE)</f>
        <v>0.5062</v>
      </c>
      <c r="R61" s="99" t="str">
        <f>VLOOKUP($A61, RawData!$A:$AJ, 11, FALSE)</f>
        <v/>
      </c>
      <c r="S61" s="98">
        <f>VLOOKUP($A61, RawData!$A:$AJ, 13, FALSE)</f>
        <v>-0.014</v>
      </c>
      <c r="T61" s="99">
        <f>VLOOKUP($A61, RawData!$A:$AJ, 14, FALSE)</f>
        <v>-0.1627907</v>
      </c>
      <c r="U61" s="99">
        <f>VLOOKUP($A61, RawData!$A:$AJ, 23, FALSE)</f>
        <v>-0.3032</v>
      </c>
      <c r="V61" s="99" t="str">
        <f>VLOOKUP($A61, RawData!$A:$AJ, 24, FALSE)</f>
        <v/>
      </c>
      <c r="W61" s="99" t="str">
        <f>VLOOKUP($A61, RawData!$A:$AJ, 25, FALSE)</f>
        <v/>
      </c>
      <c r="X61" s="100" t="str">
        <f>VLOOKUP($A61, RawData!$A:$AJ, 26, FALSE)</f>
        <v/>
      </c>
      <c r="Y61" s="111" t="str">
        <f>VLOOKUP($A61, RawData!$A:$AJ, 27, FALSE)</f>
        <v/>
      </c>
      <c r="Z61" s="107">
        <f>VLOOKUP($A61, RawData!$A:$AJ, 28, FALSE)</f>
        <v>2.6267457</v>
      </c>
      <c r="AA61" s="100">
        <f>VLOOKUP($A61, RawData!$A:$AJ, 31, FALSE)</f>
        <v>-434.72858</v>
      </c>
      <c r="AB61" s="96" t="str">
        <f>VLOOKUP($A61, RawData!$A:$AJ,32, FALSE)</f>
        <v/>
      </c>
      <c r="AC61" s="95">
        <f>VLOOKUP($A61, RawData!$A:$AJ, 34, FALSE)</f>
        <v>6.0862</v>
      </c>
      <c r="AD61" s="98">
        <f>VLOOKUP($A61, RawData!$A:$AJ, 35, FALSE)</f>
        <v>4.07</v>
      </c>
      <c r="AE61" s="104">
        <f>VLOOKUP($A61, RawData!$A:$AJ, 36, FALSE)</f>
        <v>1.32</v>
      </c>
    </row>
    <row r="62">
      <c r="A62" s="9" t="s">
        <v>103</v>
      </c>
      <c r="B62" s="9" t="s">
        <v>1061</v>
      </c>
      <c r="C62" s="92" t="s">
        <v>1021</v>
      </c>
      <c r="D62" s="2" t="s">
        <v>1062</v>
      </c>
      <c r="E62" s="93" t="str">
        <f>IFERROR(__xludf.DUMMYFUNCTION("IFERROR(HYPERLINK(REGEXEXTRACT(D62,""\(([^)]*)\)""),REGEXEXTRACT(D62,""\[([^\]]+)\]"")),"""")
"),"READ PITCH")</f>
        <v>READ PITCH</v>
      </c>
      <c r="F62" s="109">
        <f>VLOOKUP($A62, RawData!$A:$AJ, 33, FALSE)</f>
        <v>354.16162</v>
      </c>
      <c r="G62" s="95" t="str">
        <f>VLOOKUP($A62, RawData!$A:$AJ, 2, FALSE)</f>
        <v/>
      </c>
      <c r="H62" s="96">
        <f>VLOOKUP($A62, RawData!$A:$AJ, 3, FALSE)</f>
        <v>0.1366</v>
      </c>
      <c r="I62" s="97">
        <f>VLOOKUP($A62, RawData!$A:$AJ, 4, FALSE)</f>
        <v>0.18350428</v>
      </c>
      <c r="J62" s="98">
        <f>VLOOKUP($A62, RawData!$A:$AM, 37, FALSE)</f>
        <v>-55.646</v>
      </c>
      <c r="K62" s="96" t="str">
        <f>VLOOKUP($A62, RawData!$A:$AM, 38, FALSE)</f>
        <v/>
      </c>
      <c r="L62" s="99">
        <f>VLOOKUP($A62, RawData!$A:$AM, 39, FALSE)</f>
        <v>-0.009278263</v>
      </c>
      <c r="M62" s="100">
        <f>VLOOKUP($A62, RawData!$A:$AJ, 30, FALSE)</f>
        <v>-6.279472</v>
      </c>
      <c r="N62" s="98">
        <f>VLOOKUP($A62, RawData!$A:$AJ, 5, FALSE)</f>
        <v>-1.1050552</v>
      </c>
      <c r="O62" s="99">
        <f>VLOOKUP($A62, RawData!$A:$AJ, 6, FALSE)</f>
        <v>0.050170876</v>
      </c>
      <c r="P62" s="101" t="str">
        <f>VLOOKUP($A62, RawData!$A:$AJ, 7, FALSE)</f>
        <v/>
      </c>
      <c r="Q62" s="99">
        <f>VLOOKUP($A62, RawData!$A:$AJ, 8, FALSE)</f>
        <v>0.6752</v>
      </c>
      <c r="R62" s="99" t="str">
        <f>VLOOKUP($A62, RawData!$A:$AJ, 11, FALSE)</f>
        <v/>
      </c>
      <c r="S62" s="98">
        <f>VLOOKUP($A62, RawData!$A:$AJ, 13, FALSE)</f>
        <v>-46.454</v>
      </c>
      <c r="T62" s="99">
        <f>VLOOKUP($A62, RawData!$A:$AJ, 14, FALSE)</f>
        <v>0.8933805</v>
      </c>
      <c r="U62" s="99">
        <f>VLOOKUP($A62, RawData!$A:$AJ, 23, FALSE)</f>
        <v>-0.4006</v>
      </c>
      <c r="V62" s="99" t="str">
        <f>VLOOKUP($A62, RawData!$A:$AJ, 24, FALSE)</f>
        <v/>
      </c>
      <c r="W62" s="99" t="str">
        <f>VLOOKUP($A62, RawData!$A:$AJ, 25, FALSE)</f>
        <v/>
      </c>
      <c r="X62" s="100" t="str">
        <f>VLOOKUP($A62, RawData!$A:$AJ, 26, FALSE)</f>
        <v/>
      </c>
      <c r="Y62" s="111" t="str">
        <f>VLOOKUP($A62, RawData!$A:$AJ, 27, FALSE)</f>
        <v/>
      </c>
      <c r="Z62" s="107">
        <f>VLOOKUP($A62, RawData!$A:$AJ, 28, FALSE)</f>
        <v>4.7672825</v>
      </c>
      <c r="AA62" s="100">
        <f>VLOOKUP($A62, RawData!$A:$AJ, 31, FALSE)</f>
        <v>-7.522011</v>
      </c>
      <c r="AB62" s="96" t="str">
        <f>VLOOKUP($A62, RawData!$A:$AJ,32, FALSE)</f>
        <v/>
      </c>
      <c r="AC62" s="95">
        <f>VLOOKUP($A62, RawData!$A:$AJ, 34, FALSE)</f>
        <v>349.4275</v>
      </c>
      <c r="AD62" s="98">
        <f>VLOOKUP($A62, RawData!$A:$AJ, 35, FALSE)</f>
        <v>5.15</v>
      </c>
      <c r="AE62" s="104">
        <f>VLOOKUP($A62, RawData!$A:$AJ, 36, FALSE)</f>
        <v>67.85</v>
      </c>
    </row>
    <row r="63">
      <c r="A63" s="9" t="s">
        <v>104</v>
      </c>
      <c r="B63" s="9" t="s">
        <v>1063</v>
      </c>
      <c r="C63" s="92" t="s">
        <v>959</v>
      </c>
      <c r="D63" s="2" t="s">
        <v>1064</v>
      </c>
      <c r="E63" s="93" t="str">
        <f>IFERROR(__xludf.DUMMYFUNCTION("IFERROR(HYPERLINK(REGEXEXTRACT(D63,""\(([^)]*)\)""),REGEXEXTRACT(D63,""\[([^\]]+)\]"")),"""")
"),"READ PITCH")</f>
        <v>READ PITCH</v>
      </c>
      <c r="F63" s="109">
        <f>VLOOKUP($A63, RawData!$A:$AJ, 33, FALSE)</f>
        <v>95.23599</v>
      </c>
      <c r="G63" s="95" t="str">
        <f>VLOOKUP($A63, RawData!$A:$AJ, 2, FALSE)</f>
        <v/>
      </c>
      <c r="H63" s="96">
        <f>VLOOKUP($A63, RawData!$A:$AJ, 3, FALSE)</f>
        <v>0.0583</v>
      </c>
      <c r="I63" s="97">
        <f>VLOOKUP($A63, RawData!$A:$AJ, 4, FALSE)</f>
        <v>0.09579182</v>
      </c>
      <c r="J63" s="98">
        <f>VLOOKUP($A63, RawData!$A:$AM, 37, FALSE)</f>
        <v>2.53755</v>
      </c>
      <c r="K63" s="96" t="str">
        <f>VLOOKUP($A63, RawData!$A:$AM, 38, FALSE)</f>
        <v/>
      </c>
      <c r="L63" s="99">
        <f>VLOOKUP($A63, RawData!$A:$AM, 39, FALSE)</f>
        <v>0.24963982</v>
      </c>
      <c r="M63" s="100">
        <f>VLOOKUP($A63, RawData!$A:$AJ, 30, FALSE)</f>
        <v>32.20575</v>
      </c>
      <c r="N63" s="98">
        <f>VLOOKUP($A63, RawData!$A:$AJ, 5, FALSE)</f>
        <v>0.04094737</v>
      </c>
      <c r="O63" s="99">
        <f>VLOOKUP($A63, RawData!$A:$AJ, 6, FALSE)</f>
        <v>-1.6320273</v>
      </c>
      <c r="P63" s="101" t="str">
        <f>VLOOKUP($A63, RawData!$A:$AJ, 7, FALSE)</f>
        <v/>
      </c>
      <c r="Q63" s="99">
        <f>VLOOKUP($A63, RawData!$A:$AJ, 8, FALSE)</f>
        <v>0.4998</v>
      </c>
      <c r="R63" s="99" t="str">
        <f>VLOOKUP($A63, RawData!$A:$AJ, 11, FALSE)</f>
        <v/>
      </c>
      <c r="S63" s="98">
        <f>VLOOKUP($A63, RawData!$A:$AJ, 13, FALSE)</f>
        <v>7.25037</v>
      </c>
      <c r="T63" s="99">
        <f>VLOOKUP($A63, RawData!$A:$AJ, 14, FALSE)</f>
        <v>1.4079373</v>
      </c>
      <c r="U63" s="99">
        <f>VLOOKUP($A63, RawData!$A:$AJ, 23, FALSE)</f>
        <v>0.03</v>
      </c>
      <c r="V63" s="99" t="str">
        <f>VLOOKUP($A63, RawData!$A:$AJ, 24, FALSE)</f>
        <v/>
      </c>
      <c r="W63" s="99" t="str">
        <f>VLOOKUP($A63, RawData!$A:$AJ, 25, FALSE)</f>
        <v/>
      </c>
      <c r="X63" s="100">
        <f>VLOOKUP($A63, RawData!$A:$AJ, 26, FALSE)</f>
        <v>69.60154</v>
      </c>
      <c r="Y63" s="111">
        <f>VLOOKUP($A63, RawData!$A:$AJ, 27, FALSE)</f>
        <v>20.155586</v>
      </c>
      <c r="Z63" s="107">
        <f>VLOOKUP($A63, RawData!$A:$AJ, 28, FALSE)</f>
        <v>1.8992027</v>
      </c>
      <c r="AA63" s="100">
        <f>VLOOKUP($A63, RawData!$A:$AJ, 31, FALSE)</f>
        <v>11.271659</v>
      </c>
      <c r="AB63" s="96" t="str">
        <f>VLOOKUP($A63, RawData!$A:$AJ,32, FALSE)</f>
        <v/>
      </c>
      <c r="AC63" s="95">
        <f>VLOOKUP($A63, RawData!$A:$AJ, 34, FALSE)</f>
        <v>81.7237</v>
      </c>
      <c r="AD63" s="98">
        <f>VLOOKUP($A63, RawData!$A:$AJ, 35, FALSE)</f>
        <v>2.85</v>
      </c>
      <c r="AE63" s="104">
        <f>VLOOKUP($A63, RawData!$A:$AJ, 36, FALSE)</f>
        <v>32.87</v>
      </c>
    </row>
    <row r="64">
      <c r="A64" s="9" t="s">
        <v>105</v>
      </c>
      <c r="B64" s="9" t="s">
        <v>1065</v>
      </c>
      <c r="C64" s="92" t="s">
        <v>923</v>
      </c>
      <c r="D64" s="2" t="s">
        <v>1066</v>
      </c>
      <c r="E64" s="93" t="str">
        <f>IFERROR(__xludf.DUMMYFUNCTION("IFERROR(HYPERLINK(REGEXEXTRACT(D64,""\(([^)]*)\)""),REGEXEXTRACT(D64,""\[([^\]]+)\]"")),"""")
"),"READ PITCH")</f>
        <v>READ PITCH</v>
      </c>
      <c r="F64" s="109">
        <f>VLOOKUP($A64, RawData!$A:$AJ, 33, FALSE)</f>
        <v>571.59247</v>
      </c>
      <c r="G64" s="95" t="str">
        <f>VLOOKUP($A64, RawData!$A:$AJ, 2, FALSE)</f>
        <v/>
      </c>
      <c r="H64" s="96">
        <f>VLOOKUP($A64, RawData!$A:$AJ, 3, FALSE)</f>
        <v>0.4306</v>
      </c>
      <c r="I64" s="97">
        <f>VLOOKUP($A64, RawData!$A:$AJ, 4, FALSE)</f>
        <v>0.34445542</v>
      </c>
      <c r="J64" s="98">
        <f>VLOOKUP($A64, RawData!$A:$AM, 37, FALSE)</f>
        <v>6.994</v>
      </c>
      <c r="K64" s="96" t="str">
        <f>VLOOKUP($A64, RawData!$A:$AM, 38, FALSE)</f>
        <v/>
      </c>
      <c r="L64" s="99">
        <f>VLOOKUP($A64, RawData!$A:$AM, 39, FALSE)</f>
        <v>0.087883994</v>
      </c>
      <c r="M64" s="100">
        <f>VLOOKUP($A64, RawData!$A:$AJ, 30, FALSE)</f>
        <v>57.66289</v>
      </c>
      <c r="N64" s="98">
        <f>VLOOKUP($A64, RawData!$A:$AJ, 5, FALSE)</f>
        <v>0.07389585</v>
      </c>
      <c r="O64" s="99">
        <f>VLOOKUP($A64, RawData!$A:$AJ, 6, FALSE)</f>
        <v>-3.2769127</v>
      </c>
      <c r="P64" s="101" t="str">
        <f>VLOOKUP($A64, RawData!$A:$AJ, 7, FALSE)</f>
        <v/>
      </c>
      <c r="Q64" s="99">
        <f>VLOOKUP($A64, RawData!$A:$AJ, 8, FALSE)</f>
        <v>0.309</v>
      </c>
      <c r="R64" s="99" t="str">
        <f>VLOOKUP($A64, RawData!$A:$AJ, 11, FALSE)</f>
        <v/>
      </c>
      <c r="S64" s="98">
        <f>VLOOKUP($A64, RawData!$A:$AJ, 13, FALSE)</f>
        <v>-2.894</v>
      </c>
      <c r="T64" s="99">
        <f>VLOOKUP($A64, RawData!$A:$AJ, 14, FALSE)</f>
        <v>-3.18022</v>
      </c>
      <c r="U64" s="99">
        <f>VLOOKUP($A64, RawData!$A:$AJ, 23, FALSE)</f>
        <v>0.0646</v>
      </c>
      <c r="V64" s="99" t="str">
        <f>VLOOKUP($A64, RawData!$A:$AJ, 24, FALSE)</f>
        <v/>
      </c>
      <c r="W64" s="99" t="str">
        <f>VLOOKUP($A64, RawData!$A:$AJ, 25, FALSE)</f>
        <v/>
      </c>
      <c r="X64" s="100">
        <f>VLOOKUP($A64, RawData!$A:$AJ, 26, FALSE)</f>
        <v>115.00483</v>
      </c>
      <c r="Y64" s="111">
        <f>VLOOKUP($A64, RawData!$A:$AJ, 27, FALSE)</f>
        <v>48.428684</v>
      </c>
      <c r="Z64" s="107">
        <f>VLOOKUP($A64, RawData!$A:$AJ, 28, FALSE)</f>
        <v>6.059619</v>
      </c>
      <c r="AA64" s="100">
        <f>VLOOKUP($A64, RawData!$A:$AJ, 31, FALSE)</f>
        <v>-139.3553</v>
      </c>
      <c r="AB64" s="96" t="str">
        <f>VLOOKUP($A64, RawData!$A:$AJ,32, FALSE)</f>
        <v/>
      </c>
      <c r="AC64" s="95">
        <f>VLOOKUP($A64, RawData!$A:$AJ, 34, FALSE)</f>
        <v>559.97406</v>
      </c>
      <c r="AD64" s="98">
        <f>VLOOKUP($A64, RawData!$A:$AJ, 35, FALSE)</f>
        <v>8.69</v>
      </c>
      <c r="AE64" s="104" t="str">
        <f>VLOOKUP($A64, RawData!$A:$AJ, 36, FALSE)</f>
        <v>No data</v>
      </c>
    </row>
    <row r="65">
      <c r="A65" s="9" t="s">
        <v>106</v>
      </c>
      <c r="B65" s="9" t="s">
        <v>1067</v>
      </c>
      <c r="C65" s="92" t="s">
        <v>942</v>
      </c>
      <c r="D65" s="2" t="s">
        <v>1068</v>
      </c>
      <c r="E65" s="93" t="str">
        <f>IFERROR(__xludf.DUMMYFUNCTION("IFERROR(HYPERLINK(REGEXEXTRACT(D65,""\(([^)]*)\)""),REGEXEXTRACT(D65,""\[([^\]]+)\]"")),"""")
"),"READ PITCH")</f>
        <v>READ PITCH</v>
      </c>
      <c r="F65" s="109">
        <f>VLOOKUP($A65, RawData!$A:$AJ, 33, FALSE)</f>
        <v>200.3798</v>
      </c>
      <c r="G65" s="95" t="str">
        <f>VLOOKUP($A65, RawData!$A:$AJ, 2, FALSE)</f>
        <v/>
      </c>
      <c r="H65" s="96">
        <f>VLOOKUP($A65, RawData!$A:$AJ, 3, FALSE)</f>
        <v>0.1433</v>
      </c>
      <c r="I65" s="97">
        <f>VLOOKUP($A65, RawData!$A:$AJ, 4, FALSE)</f>
        <v>0.013377401</v>
      </c>
      <c r="J65" s="98">
        <f>VLOOKUP($A65, RawData!$A:$AM, 37, FALSE)</f>
        <v>-5.24694</v>
      </c>
      <c r="K65" s="96" t="str">
        <f>VLOOKUP($A65, RawData!$A:$AM, 38, FALSE)</f>
        <v/>
      </c>
      <c r="L65" s="99">
        <f>VLOOKUP($A65, RawData!$A:$AM, 39, FALSE)</f>
        <v>0.41211525</v>
      </c>
      <c r="M65" s="100">
        <f>VLOOKUP($A65, RawData!$A:$AJ, 30, FALSE)</f>
        <v>-37.363663</v>
      </c>
      <c r="N65" s="98">
        <f>VLOOKUP($A65, RawData!$A:$AJ, 5, FALSE)</f>
        <v>-0.28160155</v>
      </c>
      <c r="O65" s="99">
        <f>VLOOKUP($A65, RawData!$A:$AJ, 6, FALSE)</f>
        <v>-0.35932902</v>
      </c>
      <c r="P65" s="101" t="str">
        <f>VLOOKUP($A65, RawData!$A:$AJ, 7, FALSE)</f>
        <v/>
      </c>
      <c r="Q65" s="99">
        <f>VLOOKUP($A65, RawData!$A:$AJ, 8, FALSE)</f>
        <v>0.2901</v>
      </c>
      <c r="R65" s="99" t="str">
        <f>VLOOKUP($A65, RawData!$A:$AJ, 11, FALSE)</f>
        <v/>
      </c>
      <c r="S65" s="98">
        <f>VLOOKUP($A65, RawData!$A:$AJ, 13, FALSE)</f>
        <v>-7.7035</v>
      </c>
      <c r="T65" s="99">
        <f>VLOOKUP($A65, RawData!$A:$AJ, 14, FALSE)</f>
        <v>-10.720598</v>
      </c>
      <c r="U65" s="99">
        <f>VLOOKUP($A65, RawData!$A:$AJ, 23, FALSE)</f>
        <v>-0.1764</v>
      </c>
      <c r="V65" s="99" t="str">
        <f>VLOOKUP($A65, RawData!$A:$AJ, 24, FALSE)</f>
        <v/>
      </c>
      <c r="W65" s="99" t="str">
        <f>VLOOKUP($A65, RawData!$A:$AJ, 25, FALSE)</f>
        <v/>
      </c>
      <c r="X65" s="100" t="str">
        <f>VLOOKUP($A65, RawData!$A:$AJ, 26, FALSE)</f>
        <v/>
      </c>
      <c r="Y65" s="111" t="str">
        <f>VLOOKUP($A65, RawData!$A:$AJ, 27, FALSE)</f>
        <v/>
      </c>
      <c r="Z65" s="107">
        <f>VLOOKUP($A65, RawData!$A:$AJ, 28, FALSE)</f>
        <v>3.3250332</v>
      </c>
      <c r="AA65" s="100">
        <f>VLOOKUP($A65, RawData!$A:$AJ, 31, FALSE)</f>
        <v>-25.448809</v>
      </c>
      <c r="AB65" s="96" t="str">
        <f>VLOOKUP($A65, RawData!$A:$AJ,32, FALSE)</f>
        <v/>
      </c>
      <c r="AC65" s="95">
        <f>VLOOKUP($A65, RawData!$A:$AJ, 34, FALSE)</f>
        <v>196.0449</v>
      </c>
      <c r="AD65" s="98">
        <f>VLOOKUP($A65, RawData!$A:$AJ, 35, FALSE)</f>
        <v>11.69</v>
      </c>
      <c r="AE65" s="104">
        <f>VLOOKUP($A65, RawData!$A:$AJ, 36, FALSE)</f>
        <v>24.52</v>
      </c>
    </row>
    <row r="66">
      <c r="A66" s="9" t="s">
        <v>107</v>
      </c>
      <c r="B66" s="9" t="s">
        <v>1069</v>
      </c>
      <c r="C66" s="92" t="s">
        <v>962</v>
      </c>
      <c r="D66" s="2" t="s">
        <v>1070</v>
      </c>
      <c r="E66" s="93" t="str">
        <f>IFERROR(__xludf.DUMMYFUNCTION("IFERROR(HYPERLINK(REGEXEXTRACT(D66,""\(([^)]*)\)""),REGEXEXTRACT(D66,""\[([^\]]+)\]"")),"""")
"),"READ PITCH")</f>
        <v>READ PITCH</v>
      </c>
      <c r="F66" s="109">
        <f>VLOOKUP($A66, RawData!$A:$AJ, 33, FALSE)</f>
        <v>129.7155</v>
      </c>
      <c r="G66" s="95" t="str">
        <f>VLOOKUP($A66, RawData!$A:$AJ, 2, FALSE)</f>
        <v/>
      </c>
      <c r="H66" s="96">
        <f>VLOOKUP($A66, RawData!$A:$AJ, 3, FALSE)</f>
        <v>0.142</v>
      </c>
      <c r="I66" s="97">
        <f>VLOOKUP($A66, RawData!$A:$AJ, 4, FALSE)</f>
        <v>0.15777807</v>
      </c>
      <c r="J66" s="98">
        <f>VLOOKUP($A66, RawData!$A:$AM, 37, FALSE)</f>
        <v>0.732</v>
      </c>
      <c r="K66" s="96" t="str">
        <f>VLOOKUP($A66, RawData!$A:$AM, 38, FALSE)</f>
        <v/>
      </c>
      <c r="L66" s="99">
        <f>VLOOKUP($A66, RawData!$A:$AM, 39, FALSE)</f>
        <v>-0.14377438</v>
      </c>
      <c r="M66" s="100">
        <f>VLOOKUP($A66, RawData!$A:$AJ, 30, FALSE)</f>
        <v>156.53415</v>
      </c>
      <c r="N66" s="98">
        <f>VLOOKUP($A66, RawData!$A:$AJ, 5, FALSE)</f>
        <v>0.010346535</v>
      </c>
      <c r="O66" s="99">
        <f>VLOOKUP($A66, RawData!$A:$AJ, 6, FALSE)</f>
        <v>-1.3220339</v>
      </c>
      <c r="P66" s="101" t="str">
        <f>VLOOKUP($A66, RawData!$A:$AJ, 7, FALSE)</f>
        <v/>
      </c>
      <c r="Q66" s="99">
        <f>VLOOKUP($A66, RawData!$A:$AJ, 8, FALSE)</f>
        <v>0.9033</v>
      </c>
      <c r="R66" s="99" t="str">
        <f>VLOOKUP($A66, RawData!$A:$AJ, 11, FALSE)</f>
        <v/>
      </c>
      <c r="S66" s="98">
        <f>VLOOKUP($A66, RawData!$A:$AJ, 13, FALSE)</f>
        <v>0.347</v>
      </c>
      <c r="T66" s="99">
        <f>VLOOKUP($A66, RawData!$A:$AJ, 14, FALSE)</f>
        <v>-0.107763976</v>
      </c>
      <c r="U66" s="99">
        <f>VLOOKUP($A66, RawData!$A:$AJ, 23, FALSE)</f>
        <v>0.0089</v>
      </c>
      <c r="V66" s="99" t="str">
        <f>VLOOKUP($A66, RawData!$A:$AJ, 24, FALSE)</f>
        <v/>
      </c>
      <c r="W66" s="99" t="str">
        <f>VLOOKUP($A66, RawData!$A:$AJ, 25, FALSE)</f>
        <v/>
      </c>
      <c r="X66" s="100">
        <f>VLOOKUP($A66, RawData!$A:$AJ, 26, FALSE)</f>
        <v>582.80383</v>
      </c>
      <c r="Y66" s="111">
        <f>VLOOKUP($A66, RawData!$A:$AJ, 27, FALSE)</f>
        <v>895.097</v>
      </c>
      <c r="Z66" s="107">
        <f>VLOOKUP($A66, RawData!$A:$AJ, 28, FALSE)</f>
        <v>5.5447016</v>
      </c>
      <c r="AA66" s="100">
        <f>VLOOKUP($A66, RawData!$A:$AJ, 31, FALSE)</f>
        <v>330.2104</v>
      </c>
      <c r="AB66" s="96" t="str">
        <f>VLOOKUP($A66, RawData!$A:$AJ,32, FALSE)</f>
        <v/>
      </c>
      <c r="AC66" s="95">
        <f>VLOOKUP($A66, RawData!$A:$AJ, 34, FALSE)</f>
        <v>114.583</v>
      </c>
      <c r="AD66" s="98">
        <f>VLOOKUP($A66, RawData!$A:$AJ, 35, FALSE)</f>
        <v>6.03</v>
      </c>
      <c r="AE66" s="104">
        <f>VLOOKUP($A66, RawData!$A:$AJ, 36, FALSE)</f>
        <v>20.2</v>
      </c>
    </row>
    <row r="67">
      <c r="A67" s="9" t="s">
        <v>108</v>
      </c>
      <c r="B67" s="9" t="s">
        <v>1071</v>
      </c>
      <c r="C67" s="92" t="s">
        <v>942</v>
      </c>
      <c r="D67" s="2" t="s">
        <v>1072</v>
      </c>
      <c r="E67" s="93" t="str">
        <f>IFERROR(__xludf.DUMMYFUNCTION("IFERROR(HYPERLINK(REGEXEXTRACT(D67,""\(([^)]*)\)""),REGEXEXTRACT(D67,""\[([^\]]+)\]"")),"""")
"),"READ PITCH")</f>
        <v>READ PITCH</v>
      </c>
      <c r="F67" s="109">
        <f>VLOOKUP($A67, RawData!$A:$AJ, 33, FALSE)</f>
        <v>224.2176</v>
      </c>
      <c r="G67" s="95" t="str">
        <f>VLOOKUP($A67, RawData!$A:$AJ, 2, FALSE)</f>
        <v/>
      </c>
      <c r="H67" s="96">
        <f>VLOOKUP($A67, RawData!$A:$AJ, 3, FALSE)</f>
        <v>-0.1244</v>
      </c>
      <c r="I67" s="97">
        <f>VLOOKUP($A67, RawData!$A:$AJ, 4, FALSE)</f>
        <v>0.18299134</v>
      </c>
      <c r="J67" s="98">
        <f>VLOOKUP($A67, RawData!$A:$AM, 37, FALSE)</f>
        <v>-35.1</v>
      </c>
      <c r="K67" s="96" t="str">
        <f>VLOOKUP($A67, RawData!$A:$AM, 38, FALSE)</f>
        <v/>
      </c>
      <c r="L67" s="99">
        <f>VLOOKUP($A67, RawData!$A:$AM, 39, FALSE)</f>
        <v>0.06251342</v>
      </c>
      <c r="M67" s="100">
        <f>VLOOKUP($A67, RawData!$A:$AJ, 30, FALSE)</f>
        <v>-18.016914</v>
      </c>
      <c r="N67" s="98">
        <f>VLOOKUP($A67, RawData!$A:$AJ, 5, FALSE)</f>
        <v>-2.679275</v>
      </c>
      <c r="O67" s="99">
        <f>VLOOKUP($A67, RawData!$A:$AJ, 6, FALSE)</f>
        <v>-0.46464</v>
      </c>
      <c r="P67" s="101" t="str">
        <f>VLOOKUP($A67, RawData!$A:$AJ, 7, FALSE)</f>
        <v/>
      </c>
      <c r="Q67" s="99">
        <f>VLOOKUP($A67, RawData!$A:$AJ, 8, FALSE)</f>
        <v>0.269</v>
      </c>
      <c r="R67" s="99" t="str">
        <f>VLOOKUP($A67, RawData!$A:$AJ, 11, FALSE)</f>
        <v/>
      </c>
      <c r="S67" s="98">
        <f>VLOOKUP($A67, RawData!$A:$AJ, 13, FALSE)</f>
        <v>40</v>
      </c>
      <c r="T67" s="99">
        <f>VLOOKUP($A67, RawData!$A:$AJ, 14, FALSE)</f>
        <v>0.97205347</v>
      </c>
      <c r="U67" s="99">
        <f>VLOOKUP($A67, RawData!$A:$AJ, 23, FALSE)</f>
        <v>-0.1404</v>
      </c>
      <c r="V67" s="99" t="str">
        <f>VLOOKUP($A67, RawData!$A:$AJ, 24, FALSE)</f>
        <v/>
      </c>
      <c r="W67" s="99" t="str">
        <f>VLOOKUP($A67, RawData!$A:$AJ, 25, FALSE)</f>
        <v/>
      </c>
      <c r="X67" s="100" t="str">
        <f>VLOOKUP($A67, RawData!$A:$AJ, 26, FALSE)</f>
        <v/>
      </c>
      <c r="Y67" s="111" t="str">
        <f>VLOOKUP($A67, RawData!$A:$AJ, 27, FALSE)</f>
        <v/>
      </c>
      <c r="Z67" s="107">
        <f>VLOOKUP($A67, RawData!$A:$AJ, 28, FALSE)</f>
        <v>0.20543617</v>
      </c>
      <c r="AA67" s="100">
        <f>VLOOKUP($A67, RawData!$A:$AJ, 31, FALSE)</f>
        <v>15.809842</v>
      </c>
      <c r="AB67" s="96" t="str">
        <f>VLOOKUP($A67, RawData!$A:$AJ,32, FALSE)</f>
        <v/>
      </c>
      <c r="AC67" s="95">
        <f>VLOOKUP($A67, RawData!$A:$AJ, 34, FALSE)</f>
        <v>632.3937</v>
      </c>
      <c r="AD67" s="98">
        <f>VLOOKUP($A67, RawData!$A:$AJ, 35, FALSE)</f>
        <v>5.91</v>
      </c>
      <c r="AE67" s="104">
        <f>VLOOKUP($A67, RawData!$A:$AJ, 36, FALSE)</f>
        <v>38.07</v>
      </c>
    </row>
    <row r="68">
      <c r="A68" s="9" t="s">
        <v>109</v>
      </c>
      <c r="B68" s="9" t="s">
        <v>1073</v>
      </c>
      <c r="C68" s="92" t="s">
        <v>942</v>
      </c>
      <c r="D68" s="2" t="s">
        <v>1074</v>
      </c>
      <c r="E68" s="93" t="str">
        <f>IFERROR(__xludf.DUMMYFUNCTION("IFERROR(HYPERLINK(REGEXEXTRACT(D68,""\(([^)]*)\)""),REGEXEXTRACT(D68,""\[([^\]]+)\]"")),"""")
"),"READ PITCH")</f>
        <v>READ PITCH</v>
      </c>
      <c r="F68" s="109">
        <f>VLOOKUP($A68, RawData!$A:$AJ, 33, FALSE)</f>
        <v>48.78874</v>
      </c>
      <c r="G68" s="95" t="str">
        <f>VLOOKUP($A68, RawData!$A:$AJ, 2, FALSE)</f>
        <v/>
      </c>
      <c r="H68" s="96">
        <f>VLOOKUP($A68, RawData!$A:$AJ, 3, FALSE)</f>
        <v>-0.0129</v>
      </c>
      <c r="I68" s="97">
        <f>VLOOKUP($A68, RawData!$A:$AJ, 4, FALSE)</f>
        <v>0.21632099</v>
      </c>
      <c r="J68" s="98">
        <f>VLOOKUP($A68, RawData!$A:$AM, 37, FALSE)</f>
        <v>-0.429</v>
      </c>
      <c r="K68" s="96" t="str">
        <f>VLOOKUP($A68, RawData!$A:$AM, 38, FALSE)</f>
        <v/>
      </c>
      <c r="L68" s="99">
        <f>VLOOKUP($A68, RawData!$A:$AM, 39, FALSE)</f>
        <v>0.5115977</v>
      </c>
      <c r="M68" s="100">
        <f>VLOOKUP($A68, RawData!$A:$AJ, 30, FALSE)</f>
        <v>-73.552444</v>
      </c>
      <c r="N68" s="98">
        <f>VLOOKUP($A68, RawData!$A:$AJ, 5, FALSE)</f>
        <v>-0.09730769</v>
      </c>
      <c r="O68" s="99">
        <f>VLOOKUP($A68, RawData!$A:$AJ, 6, FALSE)</f>
        <v>-0.866772</v>
      </c>
      <c r="P68" s="101" t="str">
        <f>VLOOKUP($A68, RawData!$A:$AJ, 7, FALSE)</f>
        <v/>
      </c>
      <c r="Q68" s="99">
        <f>VLOOKUP($A68, RawData!$A:$AJ, 8, FALSE)</f>
        <v>0.9351</v>
      </c>
      <c r="R68" s="99" t="str">
        <f>VLOOKUP($A68, RawData!$A:$AJ, 11, FALSE)</f>
        <v/>
      </c>
      <c r="S68" s="98">
        <f>VLOOKUP($A68, RawData!$A:$AJ, 13, FALSE)</f>
        <v>2.5</v>
      </c>
      <c r="T68" s="99">
        <f>VLOOKUP($A68, RawData!$A:$AJ, 14, FALSE)</f>
        <v>0.51503915</v>
      </c>
      <c r="U68" s="99">
        <f>VLOOKUP($A68, RawData!$A:$AJ, 23, FALSE)</f>
        <v>-0.0345</v>
      </c>
      <c r="V68" s="99" t="str">
        <f>VLOOKUP($A68, RawData!$A:$AJ, 24, FALSE)</f>
        <v/>
      </c>
      <c r="W68" s="99" t="str">
        <f>VLOOKUP($A68, RawData!$A:$AJ, 25, FALSE)</f>
        <v/>
      </c>
      <c r="X68" s="100" t="str">
        <f>VLOOKUP($A68, RawData!$A:$AJ, 26, FALSE)</f>
        <v/>
      </c>
      <c r="Y68" s="111">
        <f>VLOOKUP($A68, RawData!$A:$AJ, 27, FALSE)</f>
        <v>34.653465</v>
      </c>
      <c r="Z68" s="107">
        <f>VLOOKUP($A68, RawData!$A:$AJ, 28, FALSE)</f>
        <v>1.6787416</v>
      </c>
      <c r="AA68" s="100">
        <f>VLOOKUP($A68, RawData!$A:$AJ, 31, FALSE)</f>
        <v>12.6216</v>
      </c>
      <c r="AB68" s="96" t="str">
        <f>VLOOKUP($A68, RawData!$A:$AJ,32, FALSE)</f>
        <v/>
      </c>
      <c r="AC68" s="95">
        <f>VLOOKUP($A68, RawData!$A:$AJ, 34, FALSE)</f>
        <v>31.554</v>
      </c>
      <c r="AD68" s="98">
        <f>VLOOKUP($A68, RawData!$A:$AJ, 35, FALSE)</f>
        <v>3.85</v>
      </c>
      <c r="AE68" s="104">
        <f>VLOOKUP($A68, RawData!$A:$AJ, 36, FALSE)</f>
        <v>13</v>
      </c>
    </row>
    <row r="69">
      <c r="A69" s="9" t="s">
        <v>110</v>
      </c>
      <c r="B69" s="9" t="s">
        <v>1075</v>
      </c>
      <c r="C69" s="92" t="s">
        <v>959</v>
      </c>
      <c r="D69" s="2" t="s">
        <v>1076</v>
      </c>
      <c r="E69" s="93" t="str">
        <f>IFERROR(__xludf.DUMMYFUNCTION("IFERROR(HYPERLINK(REGEXEXTRACT(D69,""\(([^)]*)\)""),REGEXEXTRACT(D69,""\[([^\]]+)\]"")),"""")
"),"READ PITCH")</f>
        <v>READ PITCH</v>
      </c>
      <c r="F69" s="109">
        <f>VLOOKUP($A69, RawData!$A:$AJ, 33, FALSE)</f>
        <v>270.811</v>
      </c>
      <c r="G69" s="95" t="str">
        <f>VLOOKUP($A69, RawData!$A:$AJ, 2, FALSE)</f>
        <v/>
      </c>
      <c r="H69" s="96">
        <f>VLOOKUP($A69, RawData!$A:$AJ, 3, FALSE)</f>
        <v>0.3261</v>
      </c>
      <c r="I69" s="97">
        <f>VLOOKUP($A69, RawData!$A:$AJ, 4, FALSE)</f>
        <v>0.22969745</v>
      </c>
      <c r="J69" s="98">
        <f>VLOOKUP($A69, RawData!$A:$AM, 37, FALSE)</f>
        <v>2.92351</v>
      </c>
      <c r="K69" s="96" t="str">
        <f>VLOOKUP($A69, RawData!$A:$AM, 38, FALSE)</f>
        <v/>
      </c>
      <c r="L69" s="99">
        <f>VLOOKUP($A69, RawData!$A:$AM, 39, FALSE)</f>
        <v>0.019071344</v>
      </c>
      <c r="M69" s="100">
        <f>VLOOKUP($A69, RawData!$A:$AJ, 30, FALSE)</f>
        <v>88.3841</v>
      </c>
      <c r="N69" s="98">
        <f>VLOOKUP($A69, RawData!$A:$AJ, 5, FALSE)</f>
        <v>0.13738863</v>
      </c>
      <c r="O69" s="99">
        <f>VLOOKUP($A69, RawData!$A:$AJ, 6, FALSE)</f>
        <v>-0.06324505</v>
      </c>
      <c r="P69" s="101" t="str">
        <f>VLOOKUP($A69, RawData!$A:$AJ, 7, FALSE)</f>
        <v/>
      </c>
      <c r="Q69" s="99">
        <f>VLOOKUP($A69, RawData!$A:$AJ, 8, FALSE)</f>
        <v>0.5982</v>
      </c>
      <c r="R69" s="99" t="str">
        <f>VLOOKUP($A69, RawData!$A:$AJ, 11, FALSE)</f>
        <v/>
      </c>
      <c r="S69" s="98">
        <f>VLOOKUP($A69, RawData!$A:$AJ, 13, FALSE)</f>
        <v>9.84225</v>
      </c>
      <c r="T69" s="99">
        <f>VLOOKUP($A69, RawData!$A:$AJ, 14, FALSE)</f>
        <v>0.42919394</v>
      </c>
      <c r="U69" s="99">
        <f>VLOOKUP($A69, RawData!$A:$AJ, 23, FALSE)</f>
        <v>0.0384</v>
      </c>
      <c r="V69" s="99" t="str">
        <f>VLOOKUP($A69, RawData!$A:$AJ, 24, FALSE)</f>
        <v/>
      </c>
      <c r="W69" s="99" t="str">
        <f>VLOOKUP($A69, RawData!$A:$AJ, 25, FALSE)</f>
        <v/>
      </c>
      <c r="X69" s="100">
        <f>VLOOKUP($A69, RawData!$A:$AJ, 26, FALSE)</f>
        <v>34.93739</v>
      </c>
      <c r="Y69" s="111">
        <f>VLOOKUP($A69, RawData!$A:$AJ, 27, FALSE)</f>
        <v>37.274315</v>
      </c>
      <c r="Z69" s="107">
        <f>VLOOKUP($A69, RawData!$A:$AJ, 28, FALSE)</f>
        <v>3.5282333</v>
      </c>
      <c r="AA69" s="100">
        <f>VLOOKUP($A69, RawData!$A:$AJ, 31, FALSE)</f>
        <v>26.253326</v>
      </c>
      <c r="AB69" s="96" t="str">
        <f>VLOOKUP($A69, RawData!$A:$AJ,32, FALSE)</f>
        <v/>
      </c>
      <c r="AC69" s="95">
        <f>VLOOKUP($A69, RawData!$A:$AJ, 34, FALSE)</f>
        <v>258.3918</v>
      </c>
      <c r="AD69" s="98">
        <f>VLOOKUP($A69, RawData!$A:$AJ, 35, FALSE)</f>
        <v>4.8</v>
      </c>
      <c r="AE69" s="104">
        <f>VLOOKUP($A69, RawData!$A:$AJ, 36, FALSE)</f>
        <v>55.04</v>
      </c>
    </row>
    <row r="70">
      <c r="A70" s="9" t="s">
        <v>111</v>
      </c>
      <c r="B70" s="9" t="s">
        <v>1077</v>
      </c>
      <c r="C70" s="92" t="s">
        <v>1016</v>
      </c>
      <c r="D70" s="2" t="s">
        <v>1078</v>
      </c>
      <c r="E70" s="93" t="str">
        <f>IFERROR(__xludf.DUMMYFUNCTION("IFERROR(HYPERLINK(REGEXEXTRACT(D70,""\(([^)]*)\)""),REGEXEXTRACT(D70,""\[([^\]]+)\]"")),"""")
"),"READ PITCH")</f>
        <v>READ PITCH</v>
      </c>
      <c r="F70" s="109">
        <f>VLOOKUP($A70, RawData!$A:$AJ, 33, FALSE)</f>
        <v>37.39578</v>
      </c>
      <c r="G70" s="95" t="str">
        <f>VLOOKUP($A70, RawData!$A:$AJ, 2, FALSE)</f>
        <v/>
      </c>
      <c r="H70" s="96">
        <f>VLOOKUP($A70, RawData!$A:$AJ, 3, FALSE)</f>
        <v>0.077</v>
      </c>
      <c r="I70" s="97">
        <f>VLOOKUP($A70, RawData!$A:$AJ, 4, FALSE)</f>
        <v>0.03701771</v>
      </c>
      <c r="J70" s="98">
        <f>VLOOKUP($A70, RawData!$A:$AM, 37, FALSE)</f>
        <v>3.95398</v>
      </c>
      <c r="K70" s="96" t="str">
        <f>VLOOKUP($A70, RawData!$A:$AM, 38, FALSE)</f>
        <v/>
      </c>
      <c r="L70" s="99">
        <f>VLOOKUP($A70, RawData!$A:$AM, 39, FALSE)</f>
        <v>-0.09657143</v>
      </c>
      <c r="M70" s="100">
        <f>VLOOKUP($A70, RawData!$A:$AJ, 30, FALSE)</f>
        <v>5.764268</v>
      </c>
      <c r="N70" s="98">
        <f>VLOOKUP($A70, RawData!$A:$AJ, 5, FALSE)</f>
        <v>0.041961864</v>
      </c>
      <c r="O70" s="99">
        <f>VLOOKUP($A70, RawData!$A:$AJ, 6, FALSE)</f>
        <v>-0.31589273</v>
      </c>
      <c r="P70" s="101" t="str">
        <f>VLOOKUP($A70, RawData!$A:$AJ, 7, FALSE)</f>
        <v/>
      </c>
      <c r="Q70" s="99">
        <f>VLOOKUP($A70, RawData!$A:$AJ, 8, FALSE)</f>
        <v>0.48</v>
      </c>
      <c r="R70" s="99" t="str">
        <f>VLOOKUP($A70, RawData!$A:$AJ, 11, FALSE)</f>
        <v/>
      </c>
      <c r="S70" s="98">
        <f>VLOOKUP($A70, RawData!$A:$AJ, 13, FALSE)</f>
        <v>-1.53423</v>
      </c>
      <c r="T70" s="99">
        <f>VLOOKUP($A70, RawData!$A:$AJ, 14, FALSE)</f>
        <v>-0.23527527</v>
      </c>
      <c r="U70" s="99">
        <f>VLOOKUP($A70, RawData!$A:$AJ, 23, FALSE)</f>
        <v>0.0082</v>
      </c>
      <c r="V70" s="99" t="str">
        <f>VLOOKUP($A70, RawData!$A:$AJ, 24, FALSE)</f>
        <v/>
      </c>
      <c r="W70" s="99" t="str">
        <f>VLOOKUP($A70, RawData!$A:$AJ, 25, FALSE)</f>
        <v/>
      </c>
      <c r="X70" s="100">
        <f>VLOOKUP($A70, RawData!$A:$AJ, 26, FALSE)</f>
        <v>74.59154</v>
      </c>
      <c r="Y70" s="111" t="str">
        <f>VLOOKUP($A70, RawData!$A:$AJ, 27, FALSE)</f>
        <v/>
      </c>
      <c r="Z70" s="107">
        <f>VLOOKUP($A70, RawData!$A:$AJ, 28, FALSE)</f>
        <v>0.5553851</v>
      </c>
      <c r="AA70" s="100">
        <f>VLOOKUP($A70, RawData!$A:$AJ, 31, FALSE)</f>
        <v>-14.85553</v>
      </c>
      <c r="AB70" s="96" t="str">
        <f>VLOOKUP($A70, RawData!$A:$AJ,32, FALSE)</f>
        <v/>
      </c>
      <c r="AC70" s="95">
        <f>VLOOKUP($A70, RawData!$A:$AJ, 34, FALSE)</f>
        <v>22.7918</v>
      </c>
      <c r="AD70" s="98">
        <f>VLOOKUP($A70, RawData!$A:$AJ, 35, FALSE)</f>
        <v>3.13</v>
      </c>
      <c r="AE70" s="104">
        <f>VLOOKUP($A70, RawData!$A:$AJ, 36, FALSE)</f>
        <v>11.8</v>
      </c>
    </row>
    <row r="71">
      <c r="A71" s="9" t="s">
        <v>112</v>
      </c>
      <c r="B71" s="9" t="s">
        <v>1079</v>
      </c>
      <c r="C71" s="92" t="s">
        <v>959</v>
      </c>
      <c r="D71" s="2" t="s">
        <v>1080</v>
      </c>
      <c r="E71" s="93" t="str">
        <f>IFERROR(__xludf.DUMMYFUNCTION("IFERROR(HYPERLINK(REGEXEXTRACT(D71,""\(([^)]*)\)""),REGEXEXTRACT(D71,""\[([^\]]+)\]"")),"""")
"),"READ PITCH")</f>
        <v>READ PITCH</v>
      </c>
      <c r="F71" s="109">
        <f>VLOOKUP($A71, RawData!$A:$AJ, 33, FALSE)</f>
        <v>29.565647</v>
      </c>
      <c r="G71" s="95" t="str">
        <f>VLOOKUP($A71, RawData!$A:$AJ, 2, FALSE)</f>
        <v/>
      </c>
      <c r="H71" s="96">
        <f>VLOOKUP($A71, RawData!$A:$AJ, 3, FALSE)</f>
        <v>-0.2858</v>
      </c>
      <c r="I71" s="97">
        <f>VLOOKUP($A71, RawData!$A:$AJ, 4, FALSE)</f>
        <v>-0.04661085</v>
      </c>
      <c r="J71" s="98">
        <f>VLOOKUP($A71, RawData!$A:$AM, 37, FALSE)</f>
        <v>-3.418</v>
      </c>
      <c r="K71" s="96" t="str">
        <f>VLOOKUP($A71, RawData!$A:$AM, 38, FALSE)</f>
        <v/>
      </c>
      <c r="L71" s="99">
        <f>VLOOKUP($A71, RawData!$A:$AM, 39, FALSE)</f>
        <v>0.25224647</v>
      </c>
      <c r="M71" s="100">
        <f>VLOOKUP($A71, RawData!$A:$AJ, 30, FALSE)</f>
        <v>-5.9637213</v>
      </c>
      <c r="N71" s="98">
        <f>VLOOKUP($A71, RawData!$A:$AJ, 5, FALSE)</f>
        <v>-0.39062834</v>
      </c>
      <c r="O71" s="99">
        <f>VLOOKUP($A71, RawData!$A:$AJ, 6, FALSE)</f>
        <v>1.06881</v>
      </c>
      <c r="P71" s="101" t="str">
        <f>VLOOKUP($A71, RawData!$A:$AJ, 7, FALSE)</f>
        <v/>
      </c>
      <c r="Q71" s="99">
        <f>VLOOKUP($A71, RawData!$A:$AJ, 8, FALSE)</f>
        <v>0.515</v>
      </c>
      <c r="R71" s="99" t="str">
        <f>VLOOKUP($A71, RawData!$A:$AJ, 11, FALSE)</f>
        <v/>
      </c>
      <c r="S71" s="98">
        <f>VLOOKUP($A71, RawData!$A:$AJ, 13, FALSE)</f>
        <v>-2.67</v>
      </c>
      <c r="T71" s="99">
        <f>VLOOKUP($A71, RawData!$A:$AJ, 14, FALSE)</f>
        <v>-4.917127</v>
      </c>
      <c r="U71" s="99">
        <f>VLOOKUP($A71, RawData!$A:$AJ, 23, FALSE)</f>
        <v>-0.1524</v>
      </c>
      <c r="V71" s="99" t="str">
        <f>VLOOKUP($A71, RawData!$A:$AJ, 24, FALSE)</f>
        <v/>
      </c>
      <c r="W71" s="99" t="str">
        <f>VLOOKUP($A71, RawData!$A:$AJ, 25, FALSE)</f>
        <v/>
      </c>
      <c r="X71" s="100" t="str">
        <f>VLOOKUP($A71, RawData!$A:$AJ, 26, FALSE)</f>
        <v/>
      </c>
      <c r="Y71" s="111" t="str">
        <f>VLOOKUP($A71, RawData!$A:$AJ, 27, FALSE)</f>
        <v/>
      </c>
      <c r="Z71" s="107">
        <f>VLOOKUP($A71, RawData!$A:$AJ, 28, FALSE)</f>
        <v>1.7934822</v>
      </c>
      <c r="AA71" s="100">
        <f>VLOOKUP($A71, RawData!$A:$AJ, 31, FALSE)</f>
        <v>-7.634457</v>
      </c>
      <c r="AB71" s="96" t="str">
        <f>VLOOKUP($A71, RawData!$A:$AJ,32, FALSE)</f>
        <v/>
      </c>
      <c r="AC71" s="95">
        <f>VLOOKUP($A71, RawData!$A:$AJ, 34, FALSE)</f>
        <v>20.384</v>
      </c>
      <c r="AD71" s="98">
        <f>VLOOKUP($A71, RawData!$A:$AJ, 35, FALSE)</f>
        <v>3.2</v>
      </c>
      <c r="AE71" s="104">
        <f>VLOOKUP($A71, RawData!$A:$AJ, 36, FALSE)</f>
        <v>9.39</v>
      </c>
    </row>
    <row r="72">
      <c r="A72" s="9" t="s">
        <v>113</v>
      </c>
      <c r="B72" s="9" t="s">
        <v>1081</v>
      </c>
      <c r="C72" s="92" t="s">
        <v>923</v>
      </c>
      <c r="D72" s="2" t="s">
        <v>1082</v>
      </c>
      <c r="E72" s="93" t="str">
        <f>IFERROR(__xludf.DUMMYFUNCTION("IFERROR(HYPERLINK(REGEXEXTRACT(D72,""\(([^)]*)\)""),REGEXEXTRACT(D72,""\[([^\]]+)\]"")),"""")
"),"READ PITCH")</f>
        <v>READ PITCH</v>
      </c>
      <c r="F72" s="109">
        <f>VLOOKUP($A72, RawData!$A:$AJ, 33, FALSE)</f>
        <v>18.889282</v>
      </c>
      <c r="G72" s="95" t="str">
        <f>VLOOKUP($A72, RawData!$A:$AJ, 2, FALSE)</f>
        <v/>
      </c>
      <c r="H72" s="96">
        <f>VLOOKUP($A72, RawData!$A:$AJ, 3, FALSE)</f>
        <v>0.1601</v>
      </c>
      <c r="I72" s="97">
        <f>VLOOKUP($A72, RawData!$A:$AJ, 4, FALSE)</f>
        <v>0.035382215</v>
      </c>
      <c r="J72" s="98">
        <f>VLOOKUP($A72, RawData!$A:$AM, 37, FALSE)</f>
        <v>1.12799</v>
      </c>
      <c r="K72" s="96" t="str">
        <f>VLOOKUP($A72, RawData!$A:$AM, 38, FALSE)</f>
        <v/>
      </c>
      <c r="L72" s="99">
        <f>VLOOKUP($A72, RawData!$A:$AM, 39, FALSE)</f>
        <v>0.031818487</v>
      </c>
      <c r="M72" s="100">
        <f>VLOOKUP($A72, RawData!$A:$AJ, 30, FALSE)</f>
        <v>13.116783</v>
      </c>
      <c r="N72" s="98">
        <f>VLOOKUP($A72, RawData!$A:$AJ, 5, FALSE)</f>
        <v>0.1581296</v>
      </c>
      <c r="O72" s="99">
        <f>VLOOKUP($A72, RawData!$A:$AJ, 6, FALSE)</f>
        <v>0.8438228</v>
      </c>
      <c r="P72" s="101" t="str">
        <f>VLOOKUP($A72, RawData!$A:$AJ, 7, FALSE)</f>
        <v/>
      </c>
      <c r="Q72" s="99">
        <f>VLOOKUP($A72, RawData!$A:$AJ, 8, FALSE)</f>
        <v>0.2822</v>
      </c>
      <c r="R72" s="99" t="str">
        <f>VLOOKUP($A72, RawData!$A:$AJ, 11, FALSE)</f>
        <v/>
      </c>
      <c r="S72" s="98">
        <f>VLOOKUP($A72, RawData!$A:$AJ, 13, FALSE)</f>
        <v>0.93553</v>
      </c>
      <c r="T72" s="99">
        <f>VLOOKUP($A72, RawData!$A:$AJ, 14, FALSE)</f>
        <v>0.5041196</v>
      </c>
      <c r="U72" s="99">
        <f>VLOOKUP($A72, RawData!$A:$AJ, 23, FALSE)</f>
        <v>0.0347</v>
      </c>
      <c r="V72" s="99" t="str">
        <f>VLOOKUP($A72, RawData!$A:$AJ, 24, FALSE)</f>
        <v/>
      </c>
      <c r="W72" s="99" t="str">
        <f>VLOOKUP($A72, RawData!$A:$AJ, 25, FALSE)</f>
        <v/>
      </c>
      <c r="X72" s="100">
        <f>VLOOKUP($A72, RawData!$A:$AJ, 26, FALSE)</f>
        <v>21.121916</v>
      </c>
      <c r="Y72" s="111" t="str">
        <f>VLOOKUP($A72, RawData!$A:$AJ, 27, FALSE)</f>
        <v>No data</v>
      </c>
      <c r="Z72" s="107">
        <f>VLOOKUP($A72, RawData!$A:$AJ, 28, FALSE)</f>
        <v>0.5408086</v>
      </c>
      <c r="AA72" s="100">
        <f>VLOOKUP($A72, RawData!$A:$AJ, 31, FALSE)</f>
        <v>15.815207</v>
      </c>
      <c r="AB72" s="96" t="str">
        <f>VLOOKUP($A72, RawData!$A:$AJ,32, FALSE)</f>
        <v/>
      </c>
      <c r="AC72" s="95">
        <f>VLOOKUP($A72, RawData!$A:$AJ, 34, FALSE)</f>
        <v>14.7956</v>
      </c>
      <c r="AD72" s="98">
        <f>VLOOKUP($A72, RawData!$A:$AJ, 35, FALSE)</f>
        <v>3.35</v>
      </c>
      <c r="AE72" s="104">
        <f>VLOOKUP($A72, RawData!$A:$AJ, 36, FALSE)</f>
        <v>5.71</v>
      </c>
    </row>
    <row r="73">
      <c r="A73" s="9" t="s">
        <v>114</v>
      </c>
      <c r="B73" s="9" t="s">
        <v>1083</v>
      </c>
      <c r="C73" s="92" t="s">
        <v>1021</v>
      </c>
      <c r="D73" s="2" t="s">
        <v>1084</v>
      </c>
      <c r="E73" s="93" t="str">
        <f>IFERROR(__xludf.DUMMYFUNCTION("IFERROR(HYPERLINK(REGEXEXTRACT(D73,""\(([^)]*)\)""),REGEXEXTRACT(D73,""\[([^\]]+)\]"")),"""")
"),"READ PITCH")</f>
        <v>READ PITCH</v>
      </c>
      <c r="F73" s="109">
        <f>VLOOKUP($A73, RawData!$A:$AJ, 33, FALSE)</f>
        <v>247.17206</v>
      </c>
      <c r="G73" s="95" t="str">
        <f>VLOOKUP($A73, RawData!$A:$AJ, 2, FALSE)</f>
        <v/>
      </c>
      <c r="H73" s="96">
        <f>VLOOKUP($A73, RawData!$A:$AJ, 3, FALSE)</f>
        <v>-0.2685</v>
      </c>
      <c r="I73" s="97">
        <f>VLOOKUP($A73, RawData!$A:$AJ, 4, FALSE)</f>
        <v>0.1297019</v>
      </c>
      <c r="J73" s="98">
        <f>VLOOKUP($A73, RawData!$A:$AM, 37, FALSE)</f>
        <v>-1.699</v>
      </c>
      <c r="K73" s="96" t="str">
        <f>VLOOKUP($A73, RawData!$A:$AM, 38, FALSE)</f>
        <v/>
      </c>
      <c r="L73" s="99">
        <f>VLOOKUP($A73, RawData!$A:$AM, 39, FALSE)</f>
        <v>-0.0047577</v>
      </c>
      <c r="M73" s="100">
        <f>VLOOKUP($A73, RawData!$A:$AJ, 30, FALSE)</f>
        <v>-142.63861</v>
      </c>
      <c r="N73" s="98">
        <f>VLOOKUP($A73, RawData!$A:$AJ, 5, FALSE)</f>
        <v>-0.2609756</v>
      </c>
      <c r="O73" s="99">
        <f>VLOOKUP($A73, RawData!$A:$AJ, 6, FALSE)</f>
        <v>1.0015589</v>
      </c>
      <c r="P73" s="101" t="str">
        <f>VLOOKUP($A73, RawData!$A:$AJ, 7, FALSE)</f>
        <v/>
      </c>
      <c r="Q73" s="99">
        <f>VLOOKUP($A73, RawData!$A:$AJ, 8, FALSE)</f>
        <v>0.4275</v>
      </c>
      <c r="R73" s="99" t="str">
        <f>VLOOKUP($A73, RawData!$A:$AJ, 11, FALSE)</f>
        <v/>
      </c>
      <c r="S73" s="98">
        <f>VLOOKUP($A73, RawData!$A:$AJ, 13, FALSE)</f>
        <v>7.805</v>
      </c>
      <c r="T73" s="99">
        <f>VLOOKUP($A73, RawData!$A:$AJ, 14, FALSE)</f>
        <v>0.61748415</v>
      </c>
      <c r="U73" s="99">
        <f>VLOOKUP($A73, RawData!$A:$AJ, 23, FALSE)</f>
        <v>-0.0819</v>
      </c>
      <c r="V73" s="99" t="str">
        <f>VLOOKUP($A73, RawData!$A:$AJ, 24, FALSE)</f>
        <v/>
      </c>
      <c r="W73" s="99" t="str">
        <f>VLOOKUP($A73, RawData!$A:$AJ, 25, FALSE)</f>
        <v/>
      </c>
      <c r="X73" s="100" t="str">
        <f>VLOOKUP($A73, RawData!$A:$AJ, 26, FALSE)</f>
        <v/>
      </c>
      <c r="Y73" s="111">
        <f>VLOOKUP($A73, RawData!$A:$AJ, 27, FALSE)</f>
        <v>33.281734</v>
      </c>
      <c r="Z73" s="107">
        <f>VLOOKUP($A73, RawData!$A:$AJ, 28, FALSE)</f>
        <v>2.1461105</v>
      </c>
      <c r="AA73" s="100">
        <f>VLOOKUP($A73, RawData!$A:$AJ, 31, FALSE)</f>
        <v>31.049711</v>
      </c>
      <c r="AB73" s="96" t="str">
        <f>VLOOKUP($A73, RawData!$A:$AJ,32, FALSE)</f>
        <v/>
      </c>
      <c r="AC73" s="95">
        <f>VLOOKUP($A73, RawData!$A:$AJ, 34, FALSE)</f>
        <v>242.343</v>
      </c>
      <c r="AD73" s="98">
        <f>VLOOKUP($A73, RawData!$A:$AJ, 35, FALSE)</f>
        <v>6.45</v>
      </c>
      <c r="AE73" s="104">
        <f>VLOOKUP($A73, RawData!$A:$AJ, 36, FALSE)</f>
        <v>39.36</v>
      </c>
    </row>
    <row r="74">
      <c r="A74" s="9" t="s">
        <v>115</v>
      </c>
      <c r="B74" s="9" t="s">
        <v>1085</v>
      </c>
      <c r="C74" s="92" t="s">
        <v>1016</v>
      </c>
      <c r="D74" s="2" t="s">
        <v>1086</v>
      </c>
      <c r="E74" s="93" t="str">
        <f>IFERROR(__xludf.DUMMYFUNCTION("IFERROR(HYPERLINK(REGEXEXTRACT(D74,""\(([^)]*)\)""),REGEXEXTRACT(D74,""\[([^\]]+)\]"")),"""")
"),"READ PITCH")</f>
        <v>READ PITCH</v>
      </c>
      <c r="F74" s="109">
        <f>VLOOKUP($A74, RawData!$A:$AJ, 33, FALSE)</f>
        <v>5.2644444</v>
      </c>
      <c r="G74" s="95" t="str">
        <f>VLOOKUP($A74, RawData!$A:$AJ, 2, FALSE)</f>
        <v/>
      </c>
      <c r="H74" s="96">
        <f>VLOOKUP($A74, RawData!$A:$AJ, 3, FALSE)</f>
        <v>-0.4432</v>
      </c>
      <c r="I74" s="97">
        <f>VLOOKUP($A74, RawData!$A:$AJ, 4, FALSE)</f>
        <v>0.024693035</v>
      </c>
      <c r="J74" s="98">
        <f>VLOOKUP($A74, RawData!$A:$AM, 37, FALSE)</f>
        <v>-8.123</v>
      </c>
      <c r="K74" s="96" t="str">
        <f>VLOOKUP($A74, RawData!$A:$AM, 38, FALSE)</f>
        <v/>
      </c>
      <c r="L74" s="99">
        <f>VLOOKUP($A74, RawData!$A:$AM, 39, FALSE)</f>
        <v>-0.094450645</v>
      </c>
      <c r="M74" s="100">
        <f>VLOOKUP($A74, RawData!$A:$AJ, 30, FALSE)</f>
        <v>-1.2827089</v>
      </c>
      <c r="N74" s="98">
        <f>VLOOKUP($A74, RawData!$A:$AJ, 5, FALSE)</f>
        <v>-3.2593985</v>
      </c>
      <c r="O74" s="99">
        <f>VLOOKUP($A74, RawData!$A:$AJ, 6, FALSE)</f>
        <v>0.8126699</v>
      </c>
      <c r="P74" s="101" t="str">
        <f>VLOOKUP($A74, RawData!$A:$AJ, 7, FALSE)</f>
        <v/>
      </c>
      <c r="Q74" s="99">
        <f>VLOOKUP($A74, RawData!$A:$AJ, 8, FALSE)</f>
        <v>-0.3063</v>
      </c>
      <c r="R74" s="99" t="str">
        <f>VLOOKUP($A74, RawData!$A:$AJ, 11, FALSE)</f>
        <v/>
      </c>
      <c r="S74" s="98">
        <f>VLOOKUP($A74, RawData!$A:$AJ, 13, FALSE)</f>
        <v>-0.726</v>
      </c>
      <c r="T74" s="99">
        <f>VLOOKUP($A74, RawData!$A:$AJ, 14, FALSE)</f>
        <v>0.9404145</v>
      </c>
      <c r="U74" s="99">
        <f>VLOOKUP($A74, RawData!$A:$AJ, 23, FALSE)</f>
        <v>-0.5502</v>
      </c>
      <c r="V74" s="99" t="str">
        <f>VLOOKUP($A74, RawData!$A:$AJ, 24, FALSE)</f>
        <v/>
      </c>
      <c r="W74" s="99" t="str">
        <f>VLOOKUP($A74, RawData!$A:$AJ, 25, FALSE)</f>
        <v/>
      </c>
      <c r="X74" s="100" t="str">
        <f>VLOOKUP($A74, RawData!$A:$AJ, 26, FALSE)</f>
        <v/>
      </c>
      <c r="Y74" s="111" t="str">
        <f>VLOOKUP($A74, RawData!$A:$AJ, 27, FALSE)</f>
        <v/>
      </c>
      <c r="Z74" s="107">
        <f>VLOOKUP($A74, RawData!$A:$AJ, 28, FALSE)</f>
        <v>0.63228977</v>
      </c>
      <c r="AA74" s="100">
        <f>VLOOKUP($A74, RawData!$A:$AJ, 31, FALSE)</f>
        <v>-14.351851</v>
      </c>
      <c r="AB74" s="96" t="str">
        <f>VLOOKUP($A74, RawData!$A:$AJ,32, FALSE)</f>
        <v/>
      </c>
      <c r="AC74" s="95">
        <f>VLOOKUP($A74, RawData!$A:$AJ, 34, FALSE)</f>
        <v>10.419444</v>
      </c>
      <c r="AD74" s="98">
        <f>VLOOKUP($A74, RawData!$A:$AJ, 35, FALSE)</f>
        <v>1.49</v>
      </c>
      <c r="AE74" s="104">
        <f>VLOOKUP($A74, RawData!$A:$AJ, 36, FALSE)</f>
        <v>2.66</v>
      </c>
    </row>
    <row r="75">
      <c r="A75" s="9" t="s">
        <v>116</v>
      </c>
      <c r="B75" s="9" t="s">
        <v>1087</v>
      </c>
      <c r="C75" s="92" t="s">
        <v>1016</v>
      </c>
      <c r="D75" s="2" t="s">
        <v>1088</v>
      </c>
      <c r="E75" s="93" t="str">
        <f>IFERROR(__xludf.DUMMYFUNCTION("IFERROR(HYPERLINK(REGEXEXTRACT(D75,""\(([^)]*)\)""),REGEXEXTRACT(D75,""\[([^\]]+)\]"")),"""")
"),"READ PITCH")</f>
        <v>READ PITCH</v>
      </c>
      <c r="F75" s="109">
        <f>VLOOKUP($A75, RawData!$A:$AJ, 33, FALSE)</f>
        <v>9.77952</v>
      </c>
      <c r="G75" s="95" t="str">
        <f>VLOOKUP($A75, RawData!$A:$AJ, 2, FALSE)</f>
        <v/>
      </c>
      <c r="H75" s="96">
        <f>VLOOKUP($A75, RawData!$A:$AJ, 3, FALSE)</f>
        <v>0.0016</v>
      </c>
      <c r="I75" s="97">
        <f>VLOOKUP($A75, RawData!$A:$AJ, 4, FALSE)</f>
        <v>0.07141433</v>
      </c>
      <c r="J75" s="98">
        <f>VLOOKUP($A75, RawData!$A:$AM, 37, FALSE)</f>
        <v>-0.946</v>
      </c>
      <c r="K75" s="96" t="str">
        <f>VLOOKUP($A75, RawData!$A:$AM, 38, FALSE)</f>
        <v/>
      </c>
      <c r="L75" s="99">
        <f>VLOOKUP($A75, RawData!$A:$AM, 39, FALSE)</f>
        <v>-0.41584945</v>
      </c>
      <c r="M75" s="100">
        <f>VLOOKUP($A75, RawData!$A:$AJ, 30, FALSE)</f>
        <v>-9.051501</v>
      </c>
      <c r="N75" s="98">
        <f>VLOOKUP($A75, RawData!$A:$AJ, 5, FALSE)</f>
        <v>-0.21345995</v>
      </c>
      <c r="O75" s="99">
        <f>VLOOKUP($A75, RawData!$A:$AJ, 6, FALSE)</f>
        <v>-0.7305046</v>
      </c>
      <c r="P75" s="101" t="str">
        <f>VLOOKUP($A75, RawData!$A:$AJ, 7, FALSE)</f>
        <v/>
      </c>
      <c r="Q75" s="99">
        <f>VLOOKUP($A75, RawData!$A:$AJ, 8, FALSE)</f>
        <v>0.6657</v>
      </c>
      <c r="R75" s="99" t="str">
        <f>VLOOKUP($A75, RawData!$A:$AJ, 11, FALSE)</f>
        <v/>
      </c>
      <c r="S75" s="98">
        <f>VLOOKUP($A75, RawData!$A:$AJ, 13, FALSE)</f>
        <v>-0.559</v>
      </c>
      <c r="T75" s="99">
        <f>VLOOKUP($A75, RawData!$A:$AJ, 14, FALSE)</f>
        <v>0.51568264</v>
      </c>
      <c r="U75" s="99">
        <f>VLOOKUP($A75, RawData!$A:$AJ, 23, FALSE)</f>
        <v>-0.1573</v>
      </c>
      <c r="V75" s="99" t="str">
        <f>VLOOKUP($A75, RawData!$A:$AJ, 24, FALSE)</f>
        <v/>
      </c>
      <c r="W75" s="99" t="str">
        <f>VLOOKUP($A75, RawData!$A:$AJ, 25, FALSE)</f>
        <v/>
      </c>
      <c r="X75" s="100" t="str">
        <f>VLOOKUP($A75, RawData!$A:$AJ, 26, FALSE)</f>
        <v/>
      </c>
      <c r="Y75" s="111" t="str">
        <f>VLOOKUP($A75, RawData!$A:$AJ, 27, FALSE)</f>
        <v/>
      </c>
      <c r="Z75" s="107">
        <f>VLOOKUP($A75, RawData!$A:$AJ, 28, FALSE)</f>
        <v>0.67107123</v>
      </c>
      <c r="AA75" s="100">
        <f>VLOOKUP($A75, RawData!$A:$AJ, 31, FALSE)</f>
        <v>-15.3179245</v>
      </c>
      <c r="AB75" s="96" t="str">
        <f>VLOOKUP($A75, RawData!$A:$AJ,32, FALSE)</f>
        <v/>
      </c>
      <c r="AC75" s="95">
        <f>VLOOKUP($A75, RawData!$A:$AJ, 34, FALSE)</f>
        <v>8.56272</v>
      </c>
      <c r="AD75" s="98">
        <f>VLOOKUP($A75, RawData!$A:$AJ, 35, FALSE)</f>
        <v>0.852</v>
      </c>
      <c r="AE75" s="104">
        <f>VLOOKUP($A75, RawData!$A:$AJ, 36, FALSE)</f>
        <v>12.11</v>
      </c>
    </row>
    <row r="76">
      <c r="A76" s="9" t="s">
        <v>117</v>
      </c>
      <c r="B76" s="9" t="s">
        <v>1089</v>
      </c>
      <c r="C76" s="92" t="s">
        <v>1016</v>
      </c>
      <c r="D76" s="2" t="s">
        <v>1090</v>
      </c>
      <c r="E76" s="93" t="str">
        <f>IFERROR(__xludf.DUMMYFUNCTION("IFERROR(HYPERLINK(REGEXEXTRACT(D76,""\(([^)]*)\)""),REGEXEXTRACT(D76,""\[([^\]]+)\]"")),"""")
"),"READ PITCH")</f>
        <v>READ PITCH</v>
      </c>
      <c r="F76" s="109">
        <f>VLOOKUP($A76, RawData!$A:$AJ, 33, FALSE)</f>
        <v>64.11759</v>
      </c>
      <c r="G76" s="95" t="str">
        <f>VLOOKUP($A76, RawData!$A:$AJ, 2, FALSE)</f>
        <v/>
      </c>
      <c r="H76" s="96">
        <f>VLOOKUP($A76, RawData!$A:$AJ, 3, FALSE)</f>
        <v>0.9347</v>
      </c>
      <c r="I76" s="97">
        <f>VLOOKUP($A76, RawData!$A:$AJ, 4, FALSE)</f>
        <v>0.43794656</v>
      </c>
      <c r="J76" s="98">
        <f>VLOOKUP($A76, RawData!$A:$AM, 37, FALSE)</f>
        <v>-6.69496</v>
      </c>
      <c r="K76" s="96" t="str">
        <f>VLOOKUP($A76, RawData!$A:$AM, 38, FALSE)</f>
        <v/>
      </c>
      <c r="L76" s="99">
        <f>VLOOKUP($A76, RawData!$A:$AM, 39, FALSE)</f>
        <v>0.84518844</v>
      </c>
      <c r="M76" s="100">
        <f>VLOOKUP($A76, RawData!$A:$AJ, 30, FALSE)</f>
        <v>-10.314636</v>
      </c>
      <c r="N76" s="98">
        <f>VLOOKUP($A76, RawData!$A:$AJ, 5, FALSE)</f>
        <v>-0.36927375</v>
      </c>
      <c r="O76" s="99">
        <f>VLOOKUP($A76, RawData!$A:$AJ, 6, FALSE)</f>
        <v>-0.04057577</v>
      </c>
      <c r="P76" s="101" t="str">
        <f>VLOOKUP($A76, RawData!$A:$AJ, 7, FALSE)</f>
        <v/>
      </c>
      <c r="Q76" s="99">
        <f>VLOOKUP($A76, RawData!$A:$AJ, 8, FALSE)</f>
        <v>0.2307</v>
      </c>
      <c r="R76" s="99" t="str">
        <f>VLOOKUP($A76, RawData!$A:$AJ, 11, FALSE)</f>
        <v/>
      </c>
      <c r="S76" s="98">
        <f>VLOOKUP($A76, RawData!$A:$AJ, 13, FALSE)</f>
        <v>-8.61305</v>
      </c>
      <c r="T76" s="99">
        <f>VLOOKUP($A76, RawData!$A:$AJ, 14, FALSE)</f>
        <v>1.4593937</v>
      </c>
      <c r="U76" s="99">
        <f>VLOOKUP($A76, RawData!$A:$AJ, 23, FALSE)</f>
        <v>-0.1683</v>
      </c>
      <c r="V76" s="99" t="str">
        <f>VLOOKUP($A76, RawData!$A:$AJ, 24, FALSE)</f>
        <v/>
      </c>
      <c r="W76" s="99" t="str">
        <f>VLOOKUP($A76, RawData!$A:$AJ, 25, FALSE)</f>
        <v/>
      </c>
      <c r="X76" s="100" t="str">
        <f>VLOOKUP($A76, RawData!$A:$AJ, 26, FALSE)</f>
        <v/>
      </c>
      <c r="Y76" s="111" t="str">
        <f>VLOOKUP($A76, RawData!$A:$AJ, 27, FALSE)</f>
        <v/>
      </c>
      <c r="Z76" s="107">
        <f>VLOOKUP($A76, RawData!$A:$AJ, 28, FALSE)</f>
        <v>3.429027</v>
      </c>
      <c r="AA76" s="100">
        <f>VLOOKUP($A76, RawData!$A:$AJ, 31, FALSE)</f>
        <v>-8.017611</v>
      </c>
      <c r="AB76" s="96" t="str">
        <f>VLOOKUP($A76, RawData!$A:$AJ,32, FALSE)</f>
        <v/>
      </c>
      <c r="AC76" s="95">
        <f>VLOOKUP($A76, RawData!$A:$AJ, 34, FALSE)</f>
        <v>69.05608</v>
      </c>
      <c r="AD76" s="98">
        <f>VLOOKUP($A76, RawData!$A:$AJ, 35, FALSE)</f>
        <v>3.75</v>
      </c>
      <c r="AE76" s="104">
        <f>VLOOKUP($A76, RawData!$A:$AJ, 36, FALSE)</f>
        <v>20.64</v>
      </c>
    </row>
    <row r="77">
      <c r="A77" s="9" t="s">
        <v>118</v>
      </c>
      <c r="B77" s="9" t="s">
        <v>1091</v>
      </c>
      <c r="C77" s="92" t="s">
        <v>942</v>
      </c>
      <c r="D77" s="2" t="s">
        <v>1092</v>
      </c>
      <c r="E77" s="93" t="str">
        <f>IFERROR(__xludf.DUMMYFUNCTION("IFERROR(HYPERLINK(REGEXEXTRACT(D77,""\(([^)]*)\)""),REGEXEXTRACT(D77,""\[([^\]]+)\]"")),"""")
"),"READ PITCH")</f>
        <v>READ PITCH</v>
      </c>
      <c r="F77" s="109">
        <f>VLOOKUP($A77, RawData!$A:$AJ, 33, FALSE)</f>
        <v>174.16342</v>
      </c>
      <c r="G77" s="95" t="str">
        <f>VLOOKUP($A77, RawData!$A:$AJ, 2, FALSE)</f>
        <v/>
      </c>
      <c r="H77" s="96">
        <f>VLOOKUP($A77, RawData!$A:$AJ, 3, FALSE)</f>
        <v>0.1447</v>
      </c>
      <c r="I77" s="97">
        <f>VLOOKUP($A77, RawData!$A:$AJ, 4, FALSE)</f>
        <v>0.15145504</v>
      </c>
      <c r="J77" s="98">
        <f>VLOOKUP($A77, RawData!$A:$AM, 37, FALSE)</f>
        <v>0.873</v>
      </c>
      <c r="K77" s="96" t="str">
        <f>VLOOKUP($A77, RawData!$A:$AM, 38, FALSE)</f>
        <v/>
      </c>
      <c r="L77" s="99">
        <f>VLOOKUP($A77, RawData!$A:$AM, 39, FALSE)</f>
        <v>-0.96865416</v>
      </c>
      <c r="M77" s="100">
        <f>VLOOKUP($A77, RawData!$A:$AJ, 30, FALSE)</f>
        <v>61.197594</v>
      </c>
      <c r="N77" s="98">
        <f>VLOOKUP($A77, RawData!$A:$AJ, 5, FALSE)</f>
        <v>0.055719193</v>
      </c>
      <c r="O77" s="99">
        <f>VLOOKUP($A77, RawData!$A:$AJ, 6, FALSE)</f>
        <v>0.0655276</v>
      </c>
      <c r="P77" s="101" t="str">
        <f>VLOOKUP($A77, RawData!$A:$AJ, 7, FALSE)</f>
        <v/>
      </c>
      <c r="Q77" s="99">
        <f>VLOOKUP($A77, RawData!$A:$AJ, 8, FALSE)</f>
        <v>0.7577</v>
      </c>
      <c r="R77" s="99" t="str">
        <f>VLOOKUP($A77, RawData!$A:$AJ, 11, FALSE)</f>
        <v/>
      </c>
      <c r="S77" s="98">
        <f>VLOOKUP($A77, RawData!$A:$AJ, 13, FALSE)</f>
        <v>13.587</v>
      </c>
      <c r="T77" s="99">
        <f>VLOOKUP($A77, RawData!$A:$AJ, 14, FALSE)</f>
        <v>1.4523784</v>
      </c>
      <c r="U77" s="99">
        <f>VLOOKUP($A77, RawData!$A:$AJ, 23, FALSE)</f>
        <v>0.0302</v>
      </c>
      <c r="V77" s="99" t="str">
        <f>VLOOKUP($A77, RawData!$A:$AJ, 24, FALSE)</f>
        <v/>
      </c>
      <c r="W77" s="99" t="str">
        <f>VLOOKUP($A77, RawData!$A:$AJ, 25, FALSE)</f>
        <v/>
      </c>
      <c r="X77" s="100">
        <f>VLOOKUP($A77, RawData!$A:$AJ, 26, FALSE)</f>
        <v>31.766432</v>
      </c>
      <c r="Y77" s="111">
        <f>VLOOKUP($A77, RawData!$A:$AJ, 27, FALSE)</f>
        <v>29.20792</v>
      </c>
      <c r="Z77" s="107">
        <f>VLOOKUP($A77, RawData!$A:$AJ, 28, FALSE)</f>
        <v>2.694646</v>
      </c>
      <c r="AA77" s="100">
        <f>VLOOKUP($A77, RawData!$A:$AJ, 31, FALSE)</f>
        <v>3.932104</v>
      </c>
      <c r="AB77" s="96" t="str">
        <f>VLOOKUP($A77, RawData!$A:$AJ,32, FALSE)</f>
        <v/>
      </c>
      <c r="AC77" s="95">
        <f>VLOOKUP($A77, RawData!$A:$AJ, 34, FALSE)</f>
        <v>53.4255</v>
      </c>
      <c r="AD77" s="98">
        <f>VLOOKUP($A77, RawData!$A:$AJ, 35, FALSE)</f>
        <v>1.77</v>
      </c>
      <c r="AE77" s="104">
        <f>VLOOKUP($A77, RawData!$A:$AJ, 36, FALSE)</f>
        <v>101.85</v>
      </c>
    </row>
    <row r="78">
      <c r="A78" s="9" t="s">
        <v>119</v>
      </c>
      <c r="B78" s="9" t="s">
        <v>1093</v>
      </c>
      <c r="C78" s="92" t="s">
        <v>942</v>
      </c>
      <c r="D78" s="2" t="s">
        <v>1094</v>
      </c>
      <c r="E78" s="93" t="str">
        <f>IFERROR(__xludf.DUMMYFUNCTION("IFERROR(HYPERLINK(REGEXEXTRACT(D78,""\(([^)]*)\)""),REGEXEXTRACT(D78,""\[([^\]]+)\]"")),"""")
"),"READ PITCH")</f>
        <v>READ PITCH</v>
      </c>
      <c r="F78" s="109">
        <f>VLOOKUP($A78, RawData!$A:$AJ, 33, FALSE)</f>
        <v>32.924255</v>
      </c>
      <c r="G78" s="95" t="str">
        <f>VLOOKUP($A78, RawData!$A:$AJ, 2, FALSE)</f>
        <v/>
      </c>
      <c r="H78" s="96">
        <f>VLOOKUP($A78, RawData!$A:$AJ, 3, FALSE)</f>
        <v>-0.1837</v>
      </c>
      <c r="I78" s="97">
        <f>VLOOKUP($A78, RawData!$A:$AJ, 4, FALSE)</f>
        <v>0.19030169</v>
      </c>
      <c r="J78" s="98">
        <f>VLOOKUP($A78, RawData!$A:$AM, 37, FALSE)</f>
        <v>-0.79</v>
      </c>
      <c r="K78" s="96" t="str">
        <f>VLOOKUP($A78, RawData!$A:$AM, 38, FALSE)</f>
        <v/>
      </c>
      <c r="L78" s="99">
        <f>VLOOKUP($A78, RawData!$A:$AM, 39, FALSE)</f>
        <v>-0.4308674</v>
      </c>
      <c r="M78" s="100">
        <f>VLOOKUP($A78, RawData!$A:$AJ, 30, FALSE)</f>
        <v>-69.33747</v>
      </c>
      <c r="N78" s="98">
        <f>VLOOKUP($A78, RawData!$A:$AJ, 5, FALSE)</f>
        <v>-0.8696768</v>
      </c>
      <c r="O78" s="99">
        <f>VLOOKUP($A78, RawData!$A:$AJ, 6, FALSE)</f>
        <v>-13.214953</v>
      </c>
      <c r="P78" s="101" t="str">
        <f>VLOOKUP($A78, RawData!$A:$AJ, 7, FALSE)</f>
        <v/>
      </c>
      <c r="Q78" s="99">
        <f>VLOOKUP($A78, RawData!$A:$AJ, 8, FALSE)</f>
        <v>0.4313</v>
      </c>
      <c r="R78" s="99" t="str">
        <f>VLOOKUP($A78, RawData!$A:$AJ, 11, FALSE)</f>
        <v/>
      </c>
      <c r="S78" s="98">
        <f>VLOOKUP($A78, RawData!$A:$AJ, 13, FALSE)</f>
        <v>-4.675</v>
      </c>
      <c r="T78" s="99">
        <f>VLOOKUP($A78, RawData!$A:$AJ, 14, FALSE)</f>
        <v>2.9588609</v>
      </c>
      <c r="U78" s="99">
        <f>VLOOKUP($A78, RawData!$A:$AJ, 23, FALSE)</f>
        <v>-0.1423</v>
      </c>
      <c r="V78" s="99" t="str">
        <f>VLOOKUP($A78, RawData!$A:$AJ, 24, FALSE)</f>
        <v/>
      </c>
      <c r="W78" s="99" t="str">
        <f>VLOOKUP($A78, RawData!$A:$AJ, 25, FALSE)</f>
        <v/>
      </c>
      <c r="X78" s="100" t="str">
        <f>VLOOKUP($A78, RawData!$A:$AJ, 26, FALSE)</f>
        <v/>
      </c>
      <c r="Y78" s="111" t="str">
        <f>VLOOKUP($A78, RawData!$A:$AJ, 27, FALSE)</f>
        <v/>
      </c>
      <c r="Z78" s="107">
        <f>VLOOKUP($A78, RawData!$A:$AJ, 28, FALSE)</f>
        <v>0.74290097</v>
      </c>
      <c r="AA78" s="100">
        <f>VLOOKUP($A78, RawData!$A:$AJ, 31, FALSE)</f>
        <v>-11.71692</v>
      </c>
      <c r="AB78" s="96" t="str">
        <f>VLOOKUP($A78, RawData!$A:$AJ,32, FALSE)</f>
        <v/>
      </c>
      <c r="AC78" s="95">
        <f>VLOOKUP($A78, RawData!$A:$AJ, 34, FALSE)</f>
        <v>54.7766</v>
      </c>
      <c r="AD78" s="98">
        <f>VLOOKUP($A78, RawData!$A:$AJ, 35, FALSE)</f>
        <v>3.13</v>
      </c>
      <c r="AE78" s="104">
        <f>VLOOKUP($A78, RawData!$A:$AJ, 36, FALSE)</f>
        <v>10.52</v>
      </c>
    </row>
    <row r="79">
      <c r="A79" s="9" t="s">
        <v>120</v>
      </c>
      <c r="B79" s="9" t="s">
        <v>1095</v>
      </c>
      <c r="C79" s="92" t="s">
        <v>923</v>
      </c>
      <c r="D79" s="2" t="s">
        <v>1096</v>
      </c>
      <c r="E79" s="93" t="str">
        <f>IFERROR(__xludf.DUMMYFUNCTION("IFERROR(HYPERLINK(REGEXEXTRACT(D79,""\(([^)]*)\)""),REGEXEXTRACT(D79,""\[([^\]]+)\]"")),"""")
"),"READ PITCH")</f>
        <v>READ PITCH</v>
      </c>
      <c r="F79" s="109">
        <f>VLOOKUP($A79, RawData!$A:$AJ, 33, FALSE)</f>
        <v>52.567287</v>
      </c>
      <c r="G79" s="95" t="str">
        <f>VLOOKUP($A79, RawData!$A:$AJ, 2, FALSE)</f>
        <v/>
      </c>
      <c r="H79" s="96">
        <f>VLOOKUP($A79, RawData!$A:$AJ, 3, FALSE)</f>
        <v>0.248</v>
      </c>
      <c r="I79" s="97">
        <f>VLOOKUP($A79, RawData!$A:$AJ, 4, FALSE)</f>
        <v>0.43559247</v>
      </c>
      <c r="J79" s="98">
        <f>VLOOKUP($A79, RawData!$A:$AM, 37, FALSE)</f>
        <v>-1.444</v>
      </c>
      <c r="K79" s="96" t="str">
        <f>VLOOKUP($A79, RawData!$A:$AM, 38, FALSE)</f>
        <v/>
      </c>
      <c r="L79" s="99">
        <f>VLOOKUP($A79, RawData!$A:$AM, 39, FALSE)</f>
        <v>-0.06630851</v>
      </c>
      <c r="M79" s="100">
        <f>VLOOKUP($A79, RawData!$A:$AJ, 30, FALSE)</f>
        <v>-226.73402</v>
      </c>
      <c r="N79" s="98">
        <f>VLOOKUP($A79, RawData!$A:$AJ, 5, FALSE)</f>
        <v>-2.2933233</v>
      </c>
      <c r="O79" s="99">
        <f>VLOOKUP($A79, RawData!$A:$AJ, 6, FALSE)</f>
        <v>0.043592673</v>
      </c>
      <c r="P79" s="101" t="str">
        <f>VLOOKUP($A79, RawData!$A:$AJ, 7, FALSE)</f>
        <v/>
      </c>
      <c r="Q79" s="99">
        <f>VLOOKUP($A79, RawData!$A:$AJ, 8, FALSE)</f>
        <v>0.2227</v>
      </c>
      <c r="R79" s="99" t="str">
        <f>VLOOKUP($A79, RawData!$A:$AJ, 11, FALSE)</f>
        <v/>
      </c>
      <c r="S79" s="98">
        <f>VLOOKUP($A79, RawData!$A:$AJ, 13, FALSE)</f>
        <v>41.702</v>
      </c>
      <c r="T79" s="99">
        <f>VLOOKUP($A79, RawData!$A:$AJ, 14, FALSE)</f>
        <v>-1.4890913</v>
      </c>
      <c r="U79" s="99">
        <f>VLOOKUP($A79, RawData!$A:$AJ, 23, FALSE)</f>
        <v>-0.0688</v>
      </c>
      <c r="V79" s="99" t="str">
        <f>VLOOKUP($A79, RawData!$A:$AJ, 24, FALSE)</f>
        <v/>
      </c>
      <c r="W79" s="99" t="str">
        <f>VLOOKUP($A79, RawData!$A:$AJ, 25, FALSE)</f>
        <v/>
      </c>
      <c r="X79" s="100" t="str">
        <f>VLOOKUP($A79, RawData!$A:$AJ, 26, FALSE)</f>
        <v/>
      </c>
      <c r="Y79" s="111" t="str">
        <f>VLOOKUP($A79, RawData!$A:$AJ, 27, FALSE)</f>
        <v/>
      </c>
      <c r="Z79" s="107">
        <f>VLOOKUP($A79, RawData!$A:$AJ, 28, FALSE)</f>
        <v>0.22863969</v>
      </c>
      <c r="AA79" s="100">
        <f>VLOOKUP($A79, RawData!$A:$AJ, 31, FALSE)</f>
        <v>7.8510365</v>
      </c>
      <c r="AB79" s="96" t="str">
        <f>VLOOKUP($A79, RawData!$A:$AJ,32, FALSE)</f>
        <v/>
      </c>
      <c r="AC79" s="95">
        <f>VLOOKUP($A79, RawData!$A:$AJ, 34, FALSE)</f>
        <v>60.701176</v>
      </c>
      <c r="AD79" s="98">
        <f>VLOOKUP($A79, RawData!$A:$AJ, 35, FALSE)</f>
        <v>0.885</v>
      </c>
      <c r="AE79" s="104">
        <f>VLOOKUP($A79, RawData!$A:$AJ, 36, FALSE)</f>
        <v>52.57</v>
      </c>
    </row>
    <row r="80">
      <c r="A80" s="9" t="s">
        <v>121</v>
      </c>
      <c r="B80" s="9" t="s">
        <v>1097</v>
      </c>
      <c r="C80" s="92" t="s">
        <v>1098</v>
      </c>
      <c r="D80" s="2" t="s">
        <v>1099</v>
      </c>
      <c r="E80" s="93" t="str">
        <f>IFERROR(__xludf.DUMMYFUNCTION("IFERROR(HYPERLINK(REGEXEXTRACT(D80,""\(([^)]*)\)""),REGEXEXTRACT(D80,""\[([^\]]+)\]"")),"""")
"),"READ PITCH")</f>
        <v>READ PITCH</v>
      </c>
      <c r="F80" s="109">
        <f>VLOOKUP($A80, RawData!$A:$AJ, 33, FALSE)</f>
        <v>12.569894</v>
      </c>
      <c r="G80" s="95" t="str">
        <f>VLOOKUP($A80, RawData!$A:$AJ, 2, FALSE)</f>
        <v/>
      </c>
      <c r="H80" s="96">
        <f>VLOOKUP($A80, RawData!$A:$AJ, 3, FALSE)</f>
        <v>-0.3535</v>
      </c>
      <c r="I80" s="97">
        <f>VLOOKUP($A80, RawData!$A:$AJ, 4, FALSE)</f>
        <v>-0.2530165</v>
      </c>
      <c r="J80" s="98">
        <f>VLOOKUP($A80, RawData!$A:$AM, 37, FALSE)</f>
        <v>-0.927</v>
      </c>
      <c r="K80" s="96" t="str">
        <f>VLOOKUP($A80, RawData!$A:$AM, 38, FALSE)</f>
        <v/>
      </c>
      <c r="L80" s="99">
        <f>VLOOKUP($A80, RawData!$A:$AM, 39, FALSE)</f>
        <v>-0.26629978</v>
      </c>
      <c r="M80" s="100">
        <f>VLOOKUP($A80, RawData!$A:$AJ, 30, FALSE)</f>
        <v>-13.274002</v>
      </c>
      <c r="N80" s="98">
        <f>VLOOKUP($A80, RawData!$A:$AJ, 5, FALSE)</f>
        <v>-0.16811846</v>
      </c>
      <c r="O80" s="99">
        <f>VLOOKUP($A80, RawData!$A:$AJ, 6, FALSE)</f>
        <v>-0.5484324</v>
      </c>
      <c r="P80" s="101" t="str">
        <f>VLOOKUP($A80, RawData!$A:$AJ, 7, FALSE)</f>
        <v/>
      </c>
      <c r="Q80" s="99">
        <f>VLOOKUP($A80, RawData!$A:$AJ, 8, FALSE)</f>
        <v>0.1949</v>
      </c>
      <c r="R80" s="99" t="str">
        <f>VLOOKUP($A80, RawData!$A:$AJ, 11, FALSE)</f>
        <v/>
      </c>
      <c r="S80" s="98">
        <f>VLOOKUP($A80, RawData!$A:$AJ, 13, FALSE)</f>
        <v>-0.85</v>
      </c>
      <c r="T80" s="99">
        <f>VLOOKUP($A80, RawData!$A:$AJ, 14, FALSE)</f>
        <v>0.72649574</v>
      </c>
      <c r="U80" s="99">
        <f>VLOOKUP($A80, RawData!$A:$AJ, 23, FALSE)</f>
        <v>-0.1835</v>
      </c>
      <c r="V80" s="99" t="str">
        <f>VLOOKUP($A80, RawData!$A:$AJ, 24, FALSE)</f>
        <v/>
      </c>
      <c r="W80" s="99" t="str">
        <f>VLOOKUP($A80, RawData!$A:$AJ, 25, FALSE)</f>
        <v/>
      </c>
      <c r="X80" s="100" t="str">
        <f>VLOOKUP($A80, RawData!$A:$AJ, 26, FALSE)</f>
        <v/>
      </c>
      <c r="Y80" s="111" t="str">
        <f>VLOOKUP($A80, RawData!$A:$AJ, 27, FALSE)</f>
        <v/>
      </c>
      <c r="Z80" s="107">
        <f>VLOOKUP($A80, RawData!$A:$AJ, 28, FALSE)</f>
        <v>3.417551</v>
      </c>
      <c r="AA80" s="100">
        <f>VLOOKUP($A80, RawData!$A:$AJ, 31, FALSE)</f>
        <v>-14.476471</v>
      </c>
      <c r="AB80" s="96" t="str">
        <f>VLOOKUP($A80, RawData!$A:$AJ,32, FALSE)</f>
        <v/>
      </c>
      <c r="AC80" s="95">
        <f>VLOOKUP($A80, RawData!$A:$AJ, 34, FALSE)</f>
        <v>12.305</v>
      </c>
      <c r="AD80" s="98">
        <f>VLOOKUP($A80, RawData!$A:$AJ, 35, FALSE)</f>
        <v>2.3</v>
      </c>
      <c r="AE80" s="104">
        <f>VLOOKUP($A80, RawData!$A:$AJ, 36, FALSE)</f>
        <v>5.74</v>
      </c>
    </row>
    <row r="81">
      <c r="A81" s="9" t="s">
        <v>122</v>
      </c>
      <c r="B81" s="9" t="s">
        <v>1100</v>
      </c>
      <c r="C81" s="92" t="s">
        <v>930</v>
      </c>
      <c r="D81" s="2" t="s">
        <v>1101</v>
      </c>
      <c r="E81" s="93" t="str">
        <f>IFERROR(__xludf.DUMMYFUNCTION("IFERROR(HYPERLINK(REGEXEXTRACT(D81,""\(([^)]*)\)""),REGEXEXTRACT(D81,""\[([^\]]+)\]"")),"""")
"),"READ PITCH")</f>
        <v>READ PITCH</v>
      </c>
      <c r="F81" s="109">
        <f>VLOOKUP($A81, RawData!$A:$AJ, 33, FALSE)</f>
        <v>41.46497</v>
      </c>
      <c r="G81" s="95" t="str">
        <f>VLOOKUP($A81, RawData!$A:$AJ, 2, FALSE)</f>
        <v/>
      </c>
      <c r="H81" s="96">
        <f>VLOOKUP($A81, RawData!$A:$AJ, 3, FALSE)</f>
        <v>0.0273</v>
      </c>
      <c r="I81" s="97">
        <f>VLOOKUP($A81, RawData!$A:$AJ, 4, FALSE)</f>
        <v>0.11028489</v>
      </c>
      <c r="J81" s="98">
        <f>VLOOKUP($A81, RawData!$A:$AM, 37, FALSE)</f>
        <v>-6.008</v>
      </c>
      <c r="K81" s="96" t="str">
        <f>VLOOKUP($A81, RawData!$A:$AM, 38, FALSE)</f>
        <v/>
      </c>
      <c r="L81" s="99">
        <f>VLOOKUP($A81, RawData!$A:$AM, 39, FALSE)</f>
        <v>-0.07328069</v>
      </c>
      <c r="M81" s="100">
        <f>VLOOKUP($A81, RawData!$A:$AJ, 30, FALSE)</f>
        <v>-6.6514482</v>
      </c>
      <c r="N81" s="98">
        <f>VLOOKUP($A81, RawData!$A:$AJ, 5, FALSE)</f>
        <v>-0.26251754</v>
      </c>
      <c r="O81" s="99">
        <f>VLOOKUP($A81, RawData!$A:$AJ, 6, FALSE)</f>
        <v>-0.25</v>
      </c>
      <c r="P81" s="101" t="str">
        <f>VLOOKUP($A81, RawData!$A:$AJ, 7, FALSE)</f>
        <v/>
      </c>
      <c r="Q81" s="99">
        <f>VLOOKUP($A81, RawData!$A:$AJ, 8, FALSE)</f>
        <v>0.9202</v>
      </c>
      <c r="R81" s="99" t="str">
        <f>VLOOKUP($A81, RawData!$A:$AJ, 11, FALSE)</f>
        <v/>
      </c>
      <c r="S81" s="98">
        <f>VLOOKUP($A81, RawData!$A:$AJ, 13, FALSE)</f>
        <v>-5.809</v>
      </c>
      <c r="T81" s="99">
        <f>VLOOKUP($A81, RawData!$A:$AJ, 14, FALSE)</f>
        <v>7.0583234</v>
      </c>
      <c r="U81" s="99">
        <f>VLOOKUP($A81, RawData!$A:$AJ, 23, FALSE)</f>
        <v>-0.1391</v>
      </c>
      <c r="V81" s="99" t="str">
        <f>VLOOKUP($A81, RawData!$A:$AJ, 24, FALSE)</f>
        <v/>
      </c>
      <c r="W81" s="99" t="str">
        <f>VLOOKUP($A81, RawData!$A:$AJ, 25, FALSE)</f>
        <v/>
      </c>
      <c r="X81" s="100" t="str">
        <f>VLOOKUP($A81, RawData!$A:$AJ, 26, FALSE)</f>
        <v/>
      </c>
      <c r="Y81" s="111" t="str">
        <f>VLOOKUP($A81, RawData!$A:$AJ, 27, FALSE)</f>
        <v/>
      </c>
      <c r="Z81" s="107">
        <f>VLOOKUP($A81, RawData!$A:$AJ, 28, FALSE)</f>
        <v>2.2928395</v>
      </c>
      <c r="AA81" s="100">
        <f>VLOOKUP($A81, RawData!$A:$AJ, 31, FALSE)</f>
        <v>-6.8793077</v>
      </c>
      <c r="AB81" s="96" t="str">
        <f>VLOOKUP($A81, RawData!$A:$AJ,32, FALSE)</f>
        <v/>
      </c>
      <c r="AC81" s="95">
        <f>VLOOKUP($A81, RawData!$A:$AJ, 34, FALSE)</f>
        <v>39.9619</v>
      </c>
      <c r="AD81" s="98">
        <f>VLOOKUP($A81, RawData!$A:$AJ, 35, FALSE)</f>
        <v>1.87</v>
      </c>
      <c r="AE81" s="104">
        <f>VLOOKUP($A81, RawData!$A:$AJ, 36, FALSE)</f>
        <v>21.37</v>
      </c>
    </row>
    <row r="82">
      <c r="A82" s="9" t="s">
        <v>123</v>
      </c>
      <c r="B82" s="9" t="s">
        <v>1102</v>
      </c>
      <c r="C82" s="92" t="s">
        <v>930</v>
      </c>
      <c r="D82" s="2" t="s">
        <v>1103</v>
      </c>
      <c r="E82" s="93" t="str">
        <f>IFERROR(__xludf.DUMMYFUNCTION("IFERROR(HYPERLINK(REGEXEXTRACT(D82,""\(([^)]*)\)""),REGEXEXTRACT(D82,""\[([^\]]+)\]"")),"""")
"),"READ PITCH")</f>
        <v>READ PITCH</v>
      </c>
      <c r="F82" s="109">
        <f>VLOOKUP($A82, RawData!$A:$AJ, 33, FALSE)</f>
        <v>364.4488</v>
      </c>
      <c r="G82" s="95" t="str">
        <f>VLOOKUP($A82, RawData!$A:$AJ, 2, FALSE)</f>
        <v/>
      </c>
      <c r="H82" s="96">
        <f>VLOOKUP($A82, RawData!$A:$AJ, 3, FALSE)</f>
        <v>0.4168</v>
      </c>
      <c r="I82" s="97">
        <f>VLOOKUP($A82, RawData!$A:$AJ, 4, FALSE)</f>
        <v>0.35547808</v>
      </c>
      <c r="J82" s="98">
        <f>VLOOKUP($A82, RawData!$A:$AM, 37, FALSE)</f>
        <v>-126.438</v>
      </c>
      <c r="K82" s="96" t="str">
        <f>VLOOKUP($A82, RawData!$A:$AM, 38, FALSE)</f>
        <v/>
      </c>
      <c r="L82" s="99">
        <f>VLOOKUP($A82, RawData!$A:$AM, 39, FALSE)</f>
        <v>-0.19502638</v>
      </c>
      <c r="M82" s="100">
        <f>VLOOKUP($A82, RawData!$A:$AJ, 30, FALSE)</f>
        <v>-0.03313798</v>
      </c>
      <c r="N82" s="98">
        <f>VLOOKUP($A82, RawData!$A:$AJ, 5, FALSE)</f>
        <v>-1.2361499</v>
      </c>
      <c r="O82" s="99">
        <f>VLOOKUP($A82, RawData!$A:$AJ, 6, FALSE)</f>
        <v>2.0424788</v>
      </c>
      <c r="P82" s="101" t="str">
        <f>VLOOKUP($A82, RawData!$A:$AJ, 7, FALSE)</f>
        <v/>
      </c>
      <c r="Q82" s="99">
        <f>VLOOKUP($A82, RawData!$A:$AJ, 8, FALSE)</f>
        <v>0.3362</v>
      </c>
      <c r="R82" s="99" t="str">
        <f>VLOOKUP($A82, RawData!$A:$AJ, 11, FALSE)</f>
        <v/>
      </c>
      <c r="S82" s="98">
        <f>VLOOKUP($A82, RawData!$A:$AJ, 13, FALSE)</f>
        <v>-104.1</v>
      </c>
      <c r="T82" s="99">
        <f>VLOOKUP($A82, RawData!$A:$AJ, 14, FALSE)</f>
        <v>1.3624228</v>
      </c>
      <c r="U82" s="99">
        <f>VLOOKUP($A82, RawData!$A:$AJ, 23, FALSE)</f>
        <v>-0.3173</v>
      </c>
      <c r="V82" s="99" t="str">
        <f>VLOOKUP($A82, RawData!$A:$AJ, 24, FALSE)</f>
        <v/>
      </c>
      <c r="W82" s="99" t="str">
        <f>VLOOKUP($A82, RawData!$A:$AJ, 25, FALSE)</f>
        <v/>
      </c>
      <c r="X82" s="100" t="str">
        <f>VLOOKUP($A82, RawData!$A:$AJ, 26, FALSE)</f>
        <v/>
      </c>
      <c r="Y82" s="111" t="str">
        <f>VLOOKUP($A82, RawData!$A:$AJ, 27, FALSE)</f>
        <v/>
      </c>
      <c r="Z82" s="107">
        <f>VLOOKUP($A82, RawData!$A:$AJ, 28, FALSE)</f>
        <v>4.5940056</v>
      </c>
      <c r="AA82" s="100">
        <f>VLOOKUP($A82, RawData!$A:$AJ, 31, FALSE)</f>
        <v>-0.0402488</v>
      </c>
      <c r="AB82" s="96" t="str">
        <f>VLOOKUP($A82, RawData!$A:$AJ,32, FALSE)</f>
        <v/>
      </c>
      <c r="AC82" s="95">
        <f>VLOOKUP($A82, RawData!$A:$AJ, 34, FALSE)</f>
        <v>4.1899</v>
      </c>
      <c r="AD82" s="98">
        <f>VLOOKUP($A82, RawData!$A:$AJ, 35, FALSE)</f>
        <v>1.73</v>
      </c>
      <c r="AE82" s="104">
        <f>VLOOKUP($A82, RawData!$A:$AJ, 36, FALSE)</f>
        <v>216.93</v>
      </c>
    </row>
    <row r="83">
      <c r="A83" s="9" t="s">
        <v>124</v>
      </c>
      <c r="B83" s="9" t="s">
        <v>1104</v>
      </c>
      <c r="C83" s="92" t="s">
        <v>1105</v>
      </c>
      <c r="D83" s="2" t="s">
        <v>1106</v>
      </c>
      <c r="E83" s="93" t="str">
        <f>IFERROR(__xludf.DUMMYFUNCTION("IFERROR(HYPERLINK(REGEXEXTRACT(D83,""\(([^)]*)\)""),REGEXEXTRACT(D83,""\[([^\]]+)\]"")),"""")
"),"READ PITCH")</f>
        <v>READ PITCH</v>
      </c>
      <c r="F83" s="109">
        <f>VLOOKUP($A83, RawData!$A:$AJ, 33, FALSE)</f>
        <v>37.357124</v>
      </c>
      <c r="G83" s="95" t="str">
        <f>VLOOKUP($A83, RawData!$A:$AJ, 2, FALSE)</f>
        <v/>
      </c>
      <c r="H83" s="96">
        <f>VLOOKUP($A83, RawData!$A:$AJ, 3, FALSE)</f>
        <v>0.0324</v>
      </c>
      <c r="I83" s="97">
        <f>VLOOKUP($A83, RawData!$A:$AJ, 4, FALSE)</f>
        <v>0.22585636</v>
      </c>
      <c r="J83" s="98">
        <f>VLOOKUP($A83, RawData!$A:$AM, 37, FALSE)</f>
        <v>-0.9408</v>
      </c>
      <c r="K83" s="96" t="str">
        <f>VLOOKUP($A83, RawData!$A:$AM, 38, FALSE)</f>
        <v/>
      </c>
      <c r="L83" s="99">
        <f>VLOOKUP($A83, RawData!$A:$AM, 39, FALSE)</f>
        <v>-0.027219826</v>
      </c>
      <c r="M83" s="100">
        <f>VLOOKUP($A83, RawData!$A:$AJ, 30, FALSE)</f>
        <v>-27.241072</v>
      </c>
      <c r="N83" s="98">
        <f>VLOOKUP($A83, RawData!$A:$AJ, 5, FALSE)</f>
        <v>-0.0141991945</v>
      </c>
      <c r="O83" s="99">
        <f>VLOOKUP($A83, RawData!$A:$AJ, 6, FALSE)</f>
        <v>-1.1434889</v>
      </c>
      <c r="P83" s="101" t="str">
        <f>VLOOKUP($A83, RawData!$A:$AJ, 7, FALSE)</f>
        <v/>
      </c>
      <c r="Q83" s="99">
        <f>VLOOKUP($A83, RawData!$A:$AJ, 8, FALSE)</f>
        <v>0.2375</v>
      </c>
      <c r="R83" s="99" t="str">
        <f>VLOOKUP($A83, RawData!$A:$AJ, 11, FALSE)</f>
        <v/>
      </c>
      <c r="S83" s="98">
        <f>VLOOKUP($A83, RawData!$A:$AJ, 13, FALSE)</f>
        <v>10.50015</v>
      </c>
      <c r="T83" s="99">
        <f>VLOOKUP($A83, RawData!$A:$AJ, 14, FALSE)</f>
        <v>-0.29864204</v>
      </c>
      <c r="U83" s="99">
        <f>VLOOKUP($A83, RawData!$A:$AJ, 23, FALSE)</f>
        <v>-0.0037</v>
      </c>
      <c r="V83" s="99" t="str">
        <f>VLOOKUP($A83, RawData!$A:$AJ, 24, FALSE)</f>
        <v/>
      </c>
      <c r="W83" s="99" t="str">
        <f>VLOOKUP($A83, RawData!$A:$AJ, 25, FALSE)</f>
        <v/>
      </c>
      <c r="X83" s="100" t="str">
        <f>VLOOKUP($A83, RawData!$A:$AJ, 26, FALSE)</f>
        <v/>
      </c>
      <c r="Y83" s="111" t="str">
        <f>VLOOKUP($A83, RawData!$A:$AJ, 27, FALSE)</f>
        <v/>
      </c>
      <c r="Z83" s="107">
        <f>VLOOKUP($A83, RawData!$A:$AJ, 28, FALSE)</f>
        <v>0.44695348</v>
      </c>
      <c r="AA83" s="100">
        <f>VLOOKUP($A83, RawData!$A:$AJ, 31, FALSE)</f>
        <v>2.4407768</v>
      </c>
      <c r="AB83" s="96" t="str">
        <f>VLOOKUP($A83, RawData!$A:$AJ,32, FALSE)</f>
        <v/>
      </c>
      <c r="AC83" s="95">
        <f>VLOOKUP($A83, RawData!$A:$AJ, 34, FALSE)</f>
        <v>25.6284</v>
      </c>
      <c r="AD83" s="98">
        <f>VLOOKUP($A83, RawData!$A:$AJ, 35, FALSE)</f>
        <v>1.37</v>
      </c>
      <c r="AE83" s="104">
        <f>VLOOKUP($A83, RawData!$A:$AJ, 36, FALSE)</f>
        <v>27.31</v>
      </c>
    </row>
    <row r="84">
      <c r="A84" s="9" t="s">
        <v>125</v>
      </c>
      <c r="B84" s="9" t="s">
        <v>1107</v>
      </c>
      <c r="C84" s="92" t="s">
        <v>1021</v>
      </c>
      <c r="D84" s="2" t="s">
        <v>1108</v>
      </c>
      <c r="E84" s="93" t="str">
        <f>IFERROR(__xludf.DUMMYFUNCTION("IFERROR(HYPERLINK(REGEXEXTRACT(D84,""\(([^)]*)\)""),REGEXEXTRACT(D84,""\[([^\]]+)\]"")),"""")
"),"READ PITCH")</f>
        <v>READ PITCH</v>
      </c>
      <c r="F84" s="109">
        <f>VLOOKUP($A84, RawData!$A:$AJ, 33, FALSE)</f>
        <v>66.427734</v>
      </c>
      <c r="G84" s="95" t="str">
        <f>VLOOKUP($A84, RawData!$A:$AJ, 2, FALSE)</f>
        <v/>
      </c>
      <c r="H84" s="96">
        <f>VLOOKUP($A84, RawData!$A:$AJ, 3, FALSE)</f>
        <v>0.1061</v>
      </c>
      <c r="I84" s="97">
        <f>VLOOKUP($A84, RawData!$A:$AJ, 4, FALSE)</f>
        <v>0.7341018</v>
      </c>
      <c r="J84" s="98">
        <f>VLOOKUP($A84, RawData!$A:$AM, 37, FALSE)</f>
        <v>-10.69225</v>
      </c>
      <c r="K84" s="96" t="str">
        <f>VLOOKUP($A84, RawData!$A:$AM, 38, FALSE)</f>
        <v/>
      </c>
      <c r="L84" s="99">
        <f>VLOOKUP($A84, RawData!$A:$AM, 39, FALSE)</f>
        <v>0.18844342</v>
      </c>
      <c r="M84" s="100">
        <f>VLOOKUP($A84, RawData!$A:$AJ, 30, FALSE)</f>
        <v>-5.9165764</v>
      </c>
      <c r="N84" s="98">
        <f>VLOOKUP($A84, RawData!$A:$AJ, 5, FALSE)</f>
        <v>-0.40171218</v>
      </c>
      <c r="O84" s="99">
        <f>VLOOKUP($A84, RawData!$A:$AJ, 6, FALSE)</f>
        <v>2.6766396</v>
      </c>
      <c r="P84" s="101" t="str">
        <f>VLOOKUP($A84, RawData!$A:$AJ, 7, FALSE)</f>
        <v/>
      </c>
      <c r="Q84" s="99">
        <f>VLOOKUP($A84, RawData!$A:$AJ, 8, FALSE)</f>
        <v>0.0556</v>
      </c>
      <c r="R84" s="99" t="str">
        <f>VLOOKUP($A84, RawData!$A:$AJ, 11, FALSE)</f>
        <v/>
      </c>
      <c r="S84" s="98">
        <f>VLOOKUP($A84, RawData!$A:$AJ, 13, FALSE)</f>
        <v>-0.47704</v>
      </c>
      <c r="T84" s="99">
        <f>VLOOKUP($A84, RawData!$A:$AJ, 14, FALSE)</f>
        <v>0.2767294</v>
      </c>
      <c r="U84" s="99">
        <f>VLOOKUP($A84, RawData!$A:$AJ, 23, FALSE)</f>
        <v>-1.0033</v>
      </c>
      <c r="V84" s="99" t="str">
        <f>VLOOKUP($A84, RawData!$A:$AJ, 24, FALSE)</f>
        <v/>
      </c>
      <c r="W84" s="99" t="str">
        <f>VLOOKUP($A84, RawData!$A:$AJ, 25, FALSE)</f>
        <v/>
      </c>
      <c r="X84" s="100" t="str">
        <f>VLOOKUP($A84, RawData!$A:$AJ, 26, FALSE)</f>
        <v/>
      </c>
      <c r="Y84" s="111" t="str">
        <f>VLOOKUP($A84, RawData!$A:$AJ, 27, FALSE)</f>
        <v>No data</v>
      </c>
      <c r="Z84" s="107">
        <f>VLOOKUP($A84, RawData!$A:$AJ, 28, FALSE)</f>
        <v>0.7772175</v>
      </c>
      <c r="AA84" s="100">
        <f>VLOOKUP($A84, RawData!$A:$AJ, 31, FALSE)</f>
        <v>-132.61322</v>
      </c>
      <c r="AB84" s="96" t="str">
        <f>VLOOKUP($A84, RawData!$A:$AJ,32, FALSE)</f>
        <v/>
      </c>
      <c r="AC84" s="95">
        <f>VLOOKUP($A84, RawData!$A:$AJ, 34, FALSE)</f>
        <v>63.26181</v>
      </c>
      <c r="AD84" s="98">
        <f>VLOOKUP($A84, RawData!$A:$AJ, 35, FALSE)</f>
        <v>1.7</v>
      </c>
      <c r="AE84" s="104">
        <f>VLOOKUP($A84, RawData!$A:$AJ, 36, FALSE)</f>
        <v>33.91</v>
      </c>
    </row>
    <row r="85">
      <c r="A85" s="9" t="s">
        <v>126</v>
      </c>
      <c r="B85" s="9" t="s">
        <v>1109</v>
      </c>
      <c r="C85" s="92" t="s">
        <v>930</v>
      </c>
      <c r="D85" s="2" t="s">
        <v>1110</v>
      </c>
      <c r="E85" s="93" t="str">
        <f>IFERROR(__xludf.DUMMYFUNCTION("IFERROR(HYPERLINK(REGEXEXTRACT(D85,""\(([^)]*)\)""),REGEXEXTRACT(D85,""\[([^\]]+)\]"")),"""")
"),"READ PITCH")</f>
        <v>READ PITCH</v>
      </c>
      <c r="F85" s="109">
        <f>VLOOKUP($A85, RawData!$A:$AJ, 33, FALSE)</f>
        <v>31.683863</v>
      </c>
      <c r="G85" s="95" t="str">
        <f>VLOOKUP($A85, RawData!$A:$AJ, 2, FALSE)</f>
        <v/>
      </c>
      <c r="H85" s="96">
        <f>VLOOKUP($A85, RawData!$A:$AJ, 3, FALSE)</f>
        <v>-0.5456</v>
      </c>
      <c r="I85" s="97">
        <f>VLOOKUP($A85, RawData!$A:$AJ, 4, FALSE)</f>
        <v>0.43670586</v>
      </c>
      <c r="J85" s="98">
        <f>VLOOKUP($A85, RawData!$A:$AM, 37, FALSE)</f>
        <v>-25.925</v>
      </c>
      <c r="K85" s="96" t="str">
        <f>VLOOKUP($A85, RawData!$A:$AM, 38, FALSE)</f>
        <v/>
      </c>
      <c r="L85" s="99">
        <f>VLOOKUP($A85, RawData!$A:$AM, 39, FALSE)</f>
        <v>0.437743</v>
      </c>
      <c r="M85" s="100">
        <f>VLOOKUP($A85, RawData!$A:$AJ, 30, FALSE)</f>
        <v>-1.1962662</v>
      </c>
      <c r="N85" s="98">
        <f>VLOOKUP($A85, RawData!$A:$AJ, 5, FALSE)</f>
        <v>-1.6044359</v>
      </c>
      <c r="O85" s="99">
        <f>VLOOKUP($A85, RawData!$A:$AJ, 6, FALSE)</f>
        <v>1.498465</v>
      </c>
      <c r="P85" s="101" t="str">
        <f>VLOOKUP($A85, RawData!$A:$AJ, 7, FALSE)</f>
        <v/>
      </c>
      <c r="Q85" s="99">
        <f>VLOOKUP($A85, RawData!$A:$AJ, 8, FALSE)</f>
        <v>0.1495</v>
      </c>
      <c r="R85" s="99" t="str">
        <f>VLOOKUP($A85, RawData!$A:$AJ, 11, FALSE)</f>
        <v/>
      </c>
      <c r="S85" s="98">
        <f>VLOOKUP($A85, RawData!$A:$AJ, 13, FALSE)</f>
        <v>-6.654</v>
      </c>
      <c r="T85" s="99">
        <f>VLOOKUP($A85, RawData!$A:$AJ, 14, FALSE)</f>
        <v>2.0819774</v>
      </c>
      <c r="U85" s="99">
        <f>VLOOKUP($A85, RawData!$A:$AJ, 23, FALSE)</f>
        <v>-0.5872</v>
      </c>
      <c r="V85" s="99" t="str">
        <f>VLOOKUP($A85, RawData!$A:$AJ, 24, FALSE)</f>
        <v/>
      </c>
      <c r="W85" s="99" t="str">
        <f>VLOOKUP($A85, RawData!$A:$AJ, 25, FALSE)</f>
        <v/>
      </c>
      <c r="X85" s="100" t="str">
        <f>VLOOKUP($A85, RawData!$A:$AJ, 26, FALSE)</f>
        <v/>
      </c>
      <c r="Y85" s="111" t="str">
        <f>VLOOKUP($A85, RawData!$A:$AJ, 27, FALSE)</f>
        <v/>
      </c>
      <c r="Z85" s="107">
        <f>VLOOKUP($A85, RawData!$A:$AJ, 28, FALSE)</f>
        <v>1.2341405</v>
      </c>
      <c r="AA85" s="100">
        <f>VLOOKUP($A85, RawData!$A:$AJ, 31, FALSE)</f>
        <v>-4.6608357</v>
      </c>
      <c r="AB85" s="96" t="str">
        <f>VLOOKUP($A85, RawData!$A:$AJ,32, FALSE)</f>
        <v/>
      </c>
      <c r="AC85" s="95">
        <f>VLOOKUP($A85, RawData!$A:$AJ, 34, FALSE)</f>
        <v>31.0132</v>
      </c>
      <c r="AD85" s="98">
        <f>VLOOKUP($A85, RawData!$A:$AJ, 35, FALSE)</f>
        <v>1.87</v>
      </c>
      <c r="AE85" s="104">
        <f>VLOOKUP($A85, RawData!$A:$AJ, 36, FALSE)</f>
        <v>18.26</v>
      </c>
    </row>
    <row r="86">
      <c r="A86" s="9" t="s">
        <v>127</v>
      </c>
      <c r="B86" s="9" t="s">
        <v>1111</v>
      </c>
      <c r="C86" s="92" t="s">
        <v>930</v>
      </c>
      <c r="D86" s="2" t="s">
        <v>1112</v>
      </c>
      <c r="E86" s="93" t="str">
        <f>IFERROR(__xludf.DUMMYFUNCTION("IFERROR(HYPERLINK(REGEXEXTRACT(D86,""\(([^)]*)\)""),REGEXEXTRACT(D86,""\[([^\]]+)\]"")),"""")
"),"READ PITCH")</f>
        <v>READ PITCH</v>
      </c>
      <c r="F86" s="109">
        <f>VLOOKUP($A86, RawData!$A:$AJ, 33, FALSE)</f>
        <v>77.709694</v>
      </c>
      <c r="G86" s="95" t="str">
        <f>VLOOKUP($A86, RawData!$A:$AJ, 2, FALSE)</f>
        <v/>
      </c>
      <c r="H86" s="96">
        <f>VLOOKUP($A86, RawData!$A:$AJ, 3, FALSE)</f>
        <v>-0.0432</v>
      </c>
      <c r="I86" s="97">
        <f>VLOOKUP($A86, RawData!$A:$AJ, 4, FALSE)</f>
        <v>0.24602051</v>
      </c>
      <c r="J86" s="98">
        <f>VLOOKUP($A86, RawData!$A:$AM, 37, FALSE)</f>
        <v>-0.985</v>
      </c>
      <c r="K86" s="96" t="str">
        <f>VLOOKUP($A86, RawData!$A:$AM, 38, FALSE)</f>
        <v/>
      </c>
      <c r="L86" s="99">
        <f>VLOOKUP($A86, RawData!$A:$AM, 39, FALSE)</f>
        <v>-0.52421474</v>
      </c>
      <c r="M86" s="100">
        <f>VLOOKUP($A86, RawData!$A:$AJ, 30, FALSE)</f>
        <v>-67.29861</v>
      </c>
      <c r="N86" s="98">
        <f>VLOOKUP($A86, RawData!$A:$AJ, 5, FALSE)</f>
        <v>-0.1099294</v>
      </c>
      <c r="O86" s="99">
        <f>VLOOKUP($A86, RawData!$A:$AJ, 6, FALSE)</f>
        <v>0.1547847</v>
      </c>
      <c r="P86" s="101" t="str">
        <f>VLOOKUP($A86, RawData!$A:$AJ, 7, FALSE)</f>
        <v/>
      </c>
      <c r="Q86" s="99">
        <f>VLOOKUP($A86, RawData!$A:$AJ, 8, FALSE)</f>
        <v>0.6368</v>
      </c>
      <c r="R86" s="99" t="str">
        <f>VLOOKUP($A86, RawData!$A:$AJ, 11, FALSE)</f>
        <v/>
      </c>
      <c r="S86" s="98">
        <f>VLOOKUP($A86, RawData!$A:$AJ, 13, FALSE)</f>
        <v>-1.839</v>
      </c>
      <c r="T86" s="99">
        <f>VLOOKUP($A86, RawData!$A:$AJ, 14, FALSE)</f>
        <v>1.3672862</v>
      </c>
      <c r="U86" s="99">
        <f>VLOOKUP($A86, RawData!$A:$AJ, 23, FALSE)</f>
        <v>-0.1156</v>
      </c>
      <c r="V86" s="99" t="str">
        <f>VLOOKUP($A86, RawData!$A:$AJ, 24, FALSE)</f>
        <v/>
      </c>
      <c r="W86" s="99" t="str">
        <f>VLOOKUP($A86, RawData!$A:$AJ, 25, FALSE)</f>
        <v/>
      </c>
      <c r="X86" s="100" t="str">
        <f>VLOOKUP($A86, RawData!$A:$AJ, 26, FALSE)</f>
        <v/>
      </c>
      <c r="Y86" s="111" t="str">
        <f>VLOOKUP($A86, RawData!$A:$AJ, 27, FALSE)</f>
        <v/>
      </c>
      <c r="Z86" s="107">
        <f>VLOOKUP($A86, RawData!$A:$AJ, 28, FALSE)</f>
        <v>1.6461291</v>
      </c>
      <c r="AA86" s="100">
        <f>VLOOKUP($A86, RawData!$A:$AJ, 31, FALSE)</f>
        <v>-36.04629</v>
      </c>
      <c r="AB86" s="96" t="str">
        <f>VLOOKUP($A86, RawData!$A:$AJ,32, FALSE)</f>
        <v/>
      </c>
      <c r="AC86" s="95">
        <f>VLOOKUP($A86, RawData!$A:$AJ, 34, FALSE)</f>
        <v>66.28913</v>
      </c>
      <c r="AD86" s="98">
        <f>VLOOKUP($A86, RawData!$A:$AJ, 35, FALSE)</f>
        <v>1.743</v>
      </c>
      <c r="AE86" s="104">
        <f>VLOOKUP($A86, RawData!$A:$AJ, 36, FALSE)</f>
        <v>43.91</v>
      </c>
    </row>
    <row r="87">
      <c r="A87" s="9" t="s">
        <v>128</v>
      </c>
      <c r="B87" s="9" t="s">
        <v>1113</v>
      </c>
      <c r="C87" s="92" t="s">
        <v>1044</v>
      </c>
      <c r="D87" s="2" t="s">
        <v>1114</v>
      </c>
      <c r="E87" s="93" t="str">
        <f>IFERROR(__xludf.DUMMYFUNCTION("IFERROR(HYPERLINK(REGEXEXTRACT(D87,""\(([^)]*)\)""),REGEXEXTRACT(D87,""\[([^\]]+)\]"")),"""")
"),"READ PITCH")</f>
        <v>READ PITCH</v>
      </c>
      <c r="F87" s="109">
        <f>VLOOKUP($A87, RawData!$A:$AJ, 33, FALSE)</f>
        <v>1287.0587</v>
      </c>
      <c r="G87" s="95" t="str">
        <f>VLOOKUP($A87, RawData!$A:$AJ, 2, FALSE)</f>
        <v/>
      </c>
      <c r="H87" s="96">
        <f>VLOOKUP($A87, RawData!$A:$AJ, 3, FALSE)</f>
        <v>-0.0454</v>
      </c>
      <c r="I87" s="97">
        <f>VLOOKUP($A87, RawData!$A:$AJ, 4, FALSE)</f>
        <v>0.008301023</v>
      </c>
      <c r="J87" s="98">
        <f>VLOOKUP($A87, RawData!$A:$AM, 37, FALSE)</f>
        <v>-15.186</v>
      </c>
      <c r="K87" s="96" t="str">
        <f>VLOOKUP($A87, RawData!$A:$AM, 38, FALSE)</f>
        <v/>
      </c>
      <c r="L87" s="99">
        <f>VLOOKUP($A87, RawData!$A:$AM, 39, FALSE)</f>
        <v>-0.04510794</v>
      </c>
      <c r="M87" s="100">
        <f>VLOOKUP($A87, RawData!$A:$AJ, 30, FALSE)</f>
        <v>-87.61331</v>
      </c>
      <c r="N87" s="98">
        <f>VLOOKUP($A87, RawData!$A:$AJ, 5, FALSE)</f>
        <v>-0.4890605</v>
      </c>
      <c r="O87" s="99">
        <f>VLOOKUP($A87, RawData!$A:$AJ, 6, FALSE)</f>
        <v>1.2447573</v>
      </c>
      <c r="P87" s="101" t="str">
        <f>VLOOKUP($A87, RawData!$A:$AJ, 7, FALSE)</f>
        <v/>
      </c>
      <c r="Q87" s="99">
        <f>VLOOKUP($A87, RawData!$A:$AJ, 8, FALSE)</f>
        <v>0.1197</v>
      </c>
      <c r="R87" s="99" t="str">
        <f>VLOOKUP($A87, RawData!$A:$AJ, 11, FALSE)</f>
        <v/>
      </c>
      <c r="S87" s="98">
        <f>VLOOKUP($A87, RawData!$A:$AJ, 13, FALSE)</f>
        <v>-18.927</v>
      </c>
      <c r="T87" s="99">
        <f>VLOOKUP($A87, RawData!$A:$AJ, 14, FALSE)</f>
        <v>1.1233975</v>
      </c>
      <c r="U87" s="99">
        <f>VLOOKUP($A87, RawData!$A:$AJ, 23, FALSE)</f>
        <v>-0.0683</v>
      </c>
      <c r="V87" s="99" t="str">
        <f>VLOOKUP($A87, RawData!$A:$AJ, 24, FALSE)</f>
        <v/>
      </c>
      <c r="W87" s="99" t="str">
        <f>VLOOKUP($A87, RawData!$A:$AJ, 25, FALSE)</f>
        <v/>
      </c>
      <c r="X87" s="100" t="str">
        <f>VLOOKUP($A87, RawData!$A:$AJ, 26, FALSE)</f>
        <v/>
      </c>
      <c r="Y87" s="111" t="str">
        <f>VLOOKUP($A87, RawData!$A:$AJ, 27, FALSE)</f>
        <v/>
      </c>
      <c r="Z87" s="107">
        <f>VLOOKUP($A87, RawData!$A:$AJ, 28, FALSE)</f>
        <v>14.238951</v>
      </c>
      <c r="AA87" s="100">
        <f>VLOOKUP($A87, RawData!$A:$AJ, 31, FALSE)</f>
        <v>-70.29618</v>
      </c>
      <c r="AB87" s="96" t="str">
        <f>VLOOKUP($A87, RawData!$A:$AJ,32, FALSE)</f>
        <v/>
      </c>
      <c r="AC87" s="95">
        <f>VLOOKUP($A87, RawData!$A:$AJ, 34, FALSE)</f>
        <v>1330.4957</v>
      </c>
      <c r="AD87" s="98">
        <f>VLOOKUP($A87, RawData!$A:$AJ, 35, FALSE)</f>
        <v>22.1</v>
      </c>
      <c r="AE87" s="104">
        <f>VLOOKUP($A87, RawData!$A:$AJ, 36, FALSE)</f>
        <v>46.62</v>
      </c>
    </row>
    <row r="88">
      <c r="A88" s="9" t="s">
        <v>129</v>
      </c>
      <c r="B88" s="9" t="s">
        <v>1115</v>
      </c>
      <c r="C88" s="92" t="s">
        <v>1021</v>
      </c>
      <c r="D88" s="2" t="s">
        <v>1116</v>
      </c>
      <c r="E88" s="93" t="str">
        <f>IFERROR(__xludf.DUMMYFUNCTION("IFERROR(HYPERLINK(REGEXEXTRACT(D88,""\(([^)]*)\)""),REGEXEXTRACT(D88,""\[([^\]]+)\]"")),"""")
"),"READ PITCH")</f>
        <v>READ PITCH</v>
      </c>
      <c r="F88" s="109">
        <f>VLOOKUP($A88, RawData!$A:$AJ, 33, FALSE)</f>
        <v>29.665558</v>
      </c>
      <c r="G88" s="95" t="str">
        <f>VLOOKUP($A88, RawData!$A:$AJ, 2, FALSE)</f>
        <v/>
      </c>
      <c r="H88" s="96">
        <f>VLOOKUP($A88, RawData!$A:$AJ, 3, FALSE)</f>
        <v>-0.9203</v>
      </c>
      <c r="I88" s="97">
        <f>VLOOKUP($A88, RawData!$A:$AJ, 4, FALSE)</f>
        <v>-0.40713984</v>
      </c>
      <c r="J88" s="98">
        <f>VLOOKUP($A88, RawData!$A:$AM, 37, FALSE)</f>
        <v>-3.131</v>
      </c>
      <c r="K88" s="96" t="str">
        <f>VLOOKUP($A88, RawData!$A:$AM, 38, FALSE)</f>
        <v/>
      </c>
      <c r="L88" s="99">
        <f>VLOOKUP($A88, RawData!$A:$AM, 39, FALSE)</f>
        <v>0.027693862</v>
      </c>
      <c r="M88" s="100">
        <f>VLOOKUP($A88, RawData!$A:$AJ, 30, FALSE)</f>
        <v>-5.406132</v>
      </c>
      <c r="N88" s="98">
        <f>VLOOKUP($A88, RawData!$A:$AJ, 5, FALSE)</f>
        <v>-0.1</v>
      </c>
      <c r="O88" s="99">
        <f>VLOOKUP($A88, RawData!$A:$AJ, 6, FALSE)</f>
        <v>0.17871901</v>
      </c>
      <c r="P88" s="101" t="str">
        <f>VLOOKUP($A88, RawData!$A:$AJ, 7, FALSE)</f>
        <v/>
      </c>
      <c r="Q88" s="99">
        <f>VLOOKUP($A88, RawData!$A:$AJ, 8, FALSE)</f>
        <v>0.72</v>
      </c>
      <c r="R88" s="99" t="str">
        <f>VLOOKUP($A88, RawData!$A:$AJ, 11, FALSE)</f>
        <v/>
      </c>
      <c r="S88" s="98">
        <f>VLOOKUP($A88, RawData!$A:$AJ, 13, FALSE)</f>
        <v>-1.332</v>
      </c>
      <c r="T88" s="99">
        <f>VLOOKUP($A88, RawData!$A:$AJ, 14, FALSE)</f>
        <v>-5.946429</v>
      </c>
      <c r="U88" s="99">
        <f>VLOOKUP($A88, RawData!$A:$AJ, 23, FALSE)</f>
        <v>-0.0511</v>
      </c>
      <c r="V88" s="99" t="str">
        <f>VLOOKUP($A88, RawData!$A:$AJ, 24, FALSE)</f>
        <v/>
      </c>
      <c r="W88" s="99" t="str">
        <f>VLOOKUP($A88, RawData!$A:$AJ, 25, FALSE)</f>
        <v/>
      </c>
      <c r="X88" s="100" t="str">
        <f>VLOOKUP($A88, RawData!$A:$AJ, 26, FALSE)</f>
        <v/>
      </c>
      <c r="Y88" s="111" t="str">
        <f>VLOOKUP($A88, RawData!$A:$AJ, 27, FALSE)</f>
        <v>No data</v>
      </c>
      <c r="Z88" s="107">
        <f>VLOOKUP($A88, RawData!$A:$AJ, 28, FALSE)</f>
        <v>202.33733</v>
      </c>
      <c r="AA88" s="100">
        <f>VLOOKUP($A88, RawData!$A:$AJ, 31, FALSE)</f>
        <v>-12.707658</v>
      </c>
      <c r="AB88" s="96" t="str">
        <f>VLOOKUP($A88, RawData!$A:$AJ,32, FALSE)</f>
        <v/>
      </c>
      <c r="AC88" s="95">
        <f>VLOOKUP($A88, RawData!$A:$AJ, 34, FALSE)</f>
        <v>16.9266</v>
      </c>
      <c r="AD88" s="98">
        <f>VLOOKUP($A88, RawData!$A:$AJ, 35, FALSE)</f>
        <v>1.33</v>
      </c>
      <c r="AE88" s="104">
        <f>VLOOKUP($A88, RawData!$A:$AJ, 36, FALSE)</f>
        <v>22.82</v>
      </c>
    </row>
    <row r="89">
      <c r="A89" s="9" t="s">
        <v>130</v>
      </c>
      <c r="B89" s="9" t="s">
        <v>1117</v>
      </c>
      <c r="C89" s="92" t="s">
        <v>1021</v>
      </c>
      <c r="D89" s="2" t="s">
        <v>1118</v>
      </c>
      <c r="E89" s="93" t="str">
        <f>IFERROR(__xludf.DUMMYFUNCTION("IFERROR(HYPERLINK(REGEXEXTRACT(D89,""\(([^)]*)\)""),REGEXEXTRACT(D89,""\[([^\]]+)\]"")),"""")
"),"READ PITCH")</f>
        <v>READ PITCH</v>
      </c>
      <c r="F89" s="109">
        <f>VLOOKUP($A89, RawData!$A:$AJ, 33, FALSE)</f>
        <v>135.26137</v>
      </c>
      <c r="G89" s="95" t="str">
        <f>VLOOKUP($A89, RawData!$A:$AJ, 2, FALSE)</f>
        <v/>
      </c>
      <c r="H89" s="96">
        <f>VLOOKUP($A89, RawData!$A:$AJ, 3, FALSE)</f>
        <v>0.0059</v>
      </c>
      <c r="I89" s="97" t="str">
        <f>VLOOKUP($A89, RawData!$A:$AJ, 4, FALSE)</f>
        <v>No data</v>
      </c>
      <c r="J89" s="98">
        <f>VLOOKUP($A89, RawData!$A:$AM, 37, FALSE)</f>
        <v>22.206</v>
      </c>
      <c r="K89" s="96" t="str">
        <f>VLOOKUP($A89, RawData!$A:$AM, 38, FALSE)</f>
        <v/>
      </c>
      <c r="L89" s="99">
        <f>VLOOKUP($A89, RawData!$A:$AM, 39, FALSE)</f>
        <v>0.29276338</v>
      </c>
      <c r="M89" s="100">
        <f>VLOOKUP($A89, RawData!$A:$AJ, 30, FALSE)</f>
        <v>3.1909094</v>
      </c>
      <c r="N89" s="98">
        <f>VLOOKUP($A89, RawData!$A:$AJ, 5, FALSE)</f>
        <v>0.050152652</v>
      </c>
      <c r="O89" s="99">
        <f>VLOOKUP($A89, RawData!$A:$AJ, 6, FALSE)</f>
        <v>-5.325288</v>
      </c>
      <c r="P89" s="101" t="str">
        <f>VLOOKUP($A89, RawData!$A:$AJ, 7, FALSE)</f>
        <v/>
      </c>
      <c r="Q89" s="99">
        <f>VLOOKUP($A89, RawData!$A:$AJ, 8, FALSE)</f>
        <v>0.9502</v>
      </c>
      <c r="R89" s="99" t="str">
        <f>VLOOKUP($A89, RawData!$A:$AJ, 11, FALSE)</f>
        <v/>
      </c>
      <c r="S89" s="98">
        <f>VLOOKUP($A89, RawData!$A:$AJ, 13, FALSE)</f>
        <v>21.046</v>
      </c>
      <c r="T89" s="99">
        <f>VLOOKUP($A89, RawData!$A:$AJ, 14, FALSE)</f>
        <v>0.83208793</v>
      </c>
      <c r="U89" s="99">
        <f>VLOOKUP($A89, RawData!$A:$AJ, 23, FALSE)</f>
        <v>0.0422</v>
      </c>
      <c r="V89" s="99" t="str">
        <f>VLOOKUP($A89, RawData!$A:$AJ, 24, FALSE)</f>
        <v/>
      </c>
      <c r="W89" s="99" t="str">
        <f>VLOOKUP($A89, RawData!$A:$AJ, 25, FALSE)</f>
        <v/>
      </c>
      <c r="X89" s="100">
        <f>VLOOKUP($A89, RawData!$A:$AJ, 26, FALSE)</f>
        <v>16.92433</v>
      </c>
      <c r="Y89" s="111">
        <f>VLOOKUP($A89, RawData!$A:$AJ, 27, FALSE)</f>
        <v>5.5477123</v>
      </c>
      <c r="Z89" s="107">
        <f>VLOOKUP($A89, RawData!$A:$AJ, 28, FALSE)</f>
        <v>0.7442533</v>
      </c>
      <c r="AA89" s="100">
        <f>VLOOKUP($A89, RawData!$A:$AJ, 31, FALSE)</f>
        <v>3.366784</v>
      </c>
      <c r="AB89" s="96" t="str">
        <f>VLOOKUP($A89, RawData!$A:$AJ,32, FALSE)</f>
        <v/>
      </c>
      <c r="AC89" s="95">
        <f>VLOOKUP($A89, RawData!$A:$AJ, 34, FALSE)</f>
        <v>70.85734</v>
      </c>
      <c r="AD89" s="98">
        <f>VLOOKUP($A89, RawData!$A:$AJ, 35, FALSE)</f>
        <v>0.8488</v>
      </c>
      <c r="AE89" s="104">
        <f>VLOOKUP($A89, RawData!$A:$AJ, 36, FALSE)</f>
        <v>157.22</v>
      </c>
    </row>
    <row r="90">
      <c r="A90" s="9" t="s">
        <v>131</v>
      </c>
      <c r="B90" s="9" t="s">
        <v>1119</v>
      </c>
      <c r="C90" s="92" t="s">
        <v>1105</v>
      </c>
      <c r="D90" s="2" t="s">
        <v>1120</v>
      </c>
      <c r="E90" s="93" t="str">
        <f>IFERROR(__xludf.DUMMYFUNCTION("IFERROR(HYPERLINK(REGEXEXTRACT(D90,""\(([^)]*)\)""),REGEXEXTRACT(D90,""\[([^\]]+)\]"")),"""")
"),"READ PITCH")</f>
        <v>READ PITCH</v>
      </c>
      <c r="F90" s="109">
        <f>VLOOKUP($A90, RawData!$A:$AJ, 33, FALSE)</f>
        <v>23.605688</v>
      </c>
      <c r="G90" s="95" t="str">
        <f>VLOOKUP($A90, RawData!$A:$AJ, 2, FALSE)</f>
        <v/>
      </c>
      <c r="H90" s="96">
        <f>VLOOKUP($A90, RawData!$A:$AJ, 3, FALSE)</f>
        <v>0.166</v>
      </c>
      <c r="I90" s="97">
        <f>VLOOKUP($A90, RawData!$A:$AJ, 4, FALSE)</f>
        <v>0.21225941</v>
      </c>
      <c r="J90" s="98">
        <f>VLOOKUP($A90, RawData!$A:$AM, 37, FALSE)</f>
        <v>-2.39027</v>
      </c>
      <c r="K90" s="96" t="str">
        <f>VLOOKUP($A90, RawData!$A:$AM, 38, FALSE)</f>
        <v/>
      </c>
      <c r="L90" s="99">
        <f>VLOOKUP($A90, RawData!$A:$AM, 39, FALSE)</f>
        <v>-0.25281414</v>
      </c>
      <c r="M90" s="100">
        <f>VLOOKUP($A90, RawData!$A:$AJ, 30, FALSE)</f>
        <v>-7.0211315</v>
      </c>
      <c r="N90" s="98">
        <f>VLOOKUP($A90, RawData!$A:$AJ, 5, FALSE)</f>
        <v>-0.12200047</v>
      </c>
      <c r="O90" s="99">
        <f>VLOOKUP($A90, RawData!$A:$AJ, 6, FALSE)</f>
        <v>-0.6471735</v>
      </c>
      <c r="P90" s="101" t="str">
        <f>VLOOKUP($A90, RawData!$A:$AJ, 7, FALSE)</f>
        <v/>
      </c>
      <c r="Q90" s="99">
        <f>VLOOKUP($A90, RawData!$A:$AJ, 8, FALSE)</f>
        <v>0.6539</v>
      </c>
      <c r="R90" s="99" t="str">
        <f>VLOOKUP($A90, RawData!$A:$AJ, 11, FALSE)</f>
        <v/>
      </c>
      <c r="S90" s="98">
        <f>VLOOKUP($A90, RawData!$A:$AJ, 13, FALSE)</f>
        <v>-1.18009</v>
      </c>
      <c r="T90" s="99">
        <f>VLOOKUP($A90, RawData!$A:$AJ, 14, FALSE)</f>
        <v>0.29608396</v>
      </c>
      <c r="U90" s="99">
        <f>VLOOKUP($A90, RawData!$A:$AJ, 23, FALSE)</f>
        <v>-0.1284</v>
      </c>
      <c r="V90" s="99" t="str">
        <f>VLOOKUP($A90, RawData!$A:$AJ, 24, FALSE)</f>
        <v/>
      </c>
      <c r="W90" s="99" t="str">
        <f>VLOOKUP($A90, RawData!$A:$AJ, 25, FALSE)</f>
        <v/>
      </c>
      <c r="X90" s="100" t="str">
        <f>VLOOKUP($A90, RawData!$A:$AJ, 26, FALSE)</f>
        <v/>
      </c>
      <c r="Y90" s="111" t="str">
        <f>VLOOKUP($A90, RawData!$A:$AJ, 27, FALSE)</f>
        <v/>
      </c>
      <c r="Z90" s="107">
        <f>VLOOKUP($A90, RawData!$A:$AJ, 28, FALSE)</f>
        <v>2.355007</v>
      </c>
      <c r="AA90" s="100">
        <f>VLOOKUP($A90, RawData!$A:$AJ, 31, FALSE)</f>
        <v>-14.221289</v>
      </c>
      <c r="AB90" s="96" t="str">
        <f>VLOOKUP($A90, RawData!$A:$AJ,32, FALSE)</f>
        <v/>
      </c>
      <c r="AC90" s="95">
        <f>VLOOKUP($A90, RawData!$A:$AJ, 34, FALSE)</f>
        <v>16.7824</v>
      </c>
      <c r="AD90" s="98">
        <f>VLOOKUP($A90, RawData!$A:$AJ, 35, FALSE)</f>
        <v>1.06</v>
      </c>
      <c r="AE90" s="104">
        <f>VLOOKUP($A90, RawData!$A:$AJ, 36, FALSE)</f>
        <v>21.08</v>
      </c>
    </row>
    <row r="91">
      <c r="A91" s="9" t="s">
        <v>132</v>
      </c>
      <c r="B91" s="9" t="s">
        <v>1121</v>
      </c>
      <c r="C91" s="92" t="s">
        <v>1016</v>
      </c>
      <c r="D91" s="2" t="s">
        <v>1122</v>
      </c>
      <c r="E91" s="93" t="str">
        <f>IFERROR(__xludf.DUMMYFUNCTION("IFERROR(HYPERLINK(REGEXEXTRACT(D91,""\(([^)]*)\)""),REGEXEXTRACT(D91,""\[([^\]]+)\]"")),"""")
"),"READ PITCH")</f>
        <v>READ PITCH</v>
      </c>
      <c r="F91" s="109">
        <f>VLOOKUP($A91, RawData!$A:$AJ, 33, FALSE)</f>
        <v>17.7388</v>
      </c>
      <c r="G91" s="95" t="str">
        <f>VLOOKUP($A91, RawData!$A:$AJ, 2, FALSE)</f>
        <v/>
      </c>
      <c r="H91" s="96">
        <f>VLOOKUP($A91, RawData!$A:$AJ, 3, FALSE)</f>
        <v>-0.9404</v>
      </c>
      <c r="I91" s="97">
        <f>VLOOKUP($A91, RawData!$A:$AJ, 4, FALSE)</f>
        <v>-0.4284927</v>
      </c>
      <c r="J91" s="98">
        <f>VLOOKUP($A91, RawData!$A:$AM, 37, FALSE)</f>
        <v>-5.02209</v>
      </c>
      <c r="K91" s="96" t="str">
        <f>VLOOKUP($A91, RawData!$A:$AM, 38, FALSE)</f>
        <v/>
      </c>
      <c r="L91" s="99">
        <f>VLOOKUP($A91, RawData!$A:$AM, 39, FALSE)</f>
        <v>0.14879398</v>
      </c>
      <c r="M91" s="100">
        <f>VLOOKUP($A91, RawData!$A:$AJ, 30, FALSE)</f>
        <v>-3.4939773</v>
      </c>
      <c r="N91" s="98">
        <f>VLOOKUP($A91, RawData!$A:$AJ, 5, FALSE)</f>
        <v>-1.4871806</v>
      </c>
      <c r="O91" s="99">
        <f>VLOOKUP($A91, RawData!$A:$AJ, 6, FALSE)</f>
        <v>-0.73739344</v>
      </c>
      <c r="P91" s="101" t="str">
        <f>VLOOKUP($A91, RawData!$A:$AJ, 7, FALSE)</f>
        <v/>
      </c>
      <c r="Q91" s="99">
        <f>VLOOKUP($A91, RawData!$A:$AJ, 8, FALSE)</f>
        <v>-0.1205</v>
      </c>
      <c r="R91" s="99" t="str">
        <f>VLOOKUP($A91, RawData!$A:$AJ, 11, FALSE)</f>
        <v/>
      </c>
      <c r="S91" s="98">
        <f>VLOOKUP($A91, RawData!$A:$AJ, 13, FALSE)</f>
        <v>-2.64308</v>
      </c>
      <c r="T91" s="99">
        <f>VLOOKUP($A91, RawData!$A:$AJ, 14, FALSE)</f>
        <v>-0.94150585</v>
      </c>
      <c r="U91" s="99">
        <f>VLOOKUP($A91, RawData!$A:$AJ, 23, FALSE)</f>
        <v>-1.4473</v>
      </c>
      <c r="V91" s="99" t="str">
        <f>VLOOKUP($A91, RawData!$A:$AJ, 24, FALSE)</f>
        <v/>
      </c>
      <c r="W91" s="99" t="str">
        <f>VLOOKUP($A91, RawData!$A:$AJ, 25, FALSE)</f>
        <v/>
      </c>
      <c r="X91" s="100" t="str">
        <f>VLOOKUP($A91, RawData!$A:$AJ, 26, FALSE)</f>
        <v/>
      </c>
      <c r="Y91" s="111" t="str">
        <f>VLOOKUP($A91, RawData!$A:$AJ, 27, FALSE)</f>
        <v/>
      </c>
      <c r="Z91" s="107">
        <f>VLOOKUP($A91, RawData!$A:$AJ, 28, FALSE)</f>
        <v>8.433268</v>
      </c>
      <c r="AA91" s="100">
        <f>VLOOKUP($A91, RawData!$A:$AJ, 31, FALSE)</f>
        <v>-6.6388717</v>
      </c>
      <c r="AB91" s="96" t="str">
        <f>VLOOKUP($A91, RawData!$A:$AJ,32, FALSE)</f>
        <v/>
      </c>
      <c r="AC91" s="95">
        <f>VLOOKUP($A91, RawData!$A:$AJ, 34, FALSE)</f>
        <v>17.54707</v>
      </c>
      <c r="AD91" s="98">
        <f>VLOOKUP($A91, RawData!$A:$AJ, 35, FALSE)</f>
        <v>3.61</v>
      </c>
      <c r="AE91" s="104">
        <f>VLOOKUP($A91, RawData!$A:$AJ, 36, FALSE)</f>
        <v>3.71</v>
      </c>
    </row>
    <row r="92">
      <c r="A92" s="9" t="s">
        <v>133</v>
      </c>
      <c r="B92" s="9" t="s">
        <v>1123</v>
      </c>
      <c r="C92" s="92" t="s">
        <v>1021</v>
      </c>
      <c r="D92" s="2" t="s">
        <v>1124</v>
      </c>
      <c r="E92" s="93" t="str">
        <f>IFERROR(__xludf.DUMMYFUNCTION("IFERROR(HYPERLINK(REGEXEXTRACT(D92,""\(([^)]*)\)""),REGEXEXTRACT(D92,""\[([^\]]+)\]"")),"""")
"),"READ PITCH")</f>
        <v>READ PITCH</v>
      </c>
      <c r="F92" s="109">
        <f>VLOOKUP($A92, RawData!$A:$AJ, 33, FALSE)</f>
        <v>35.713142</v>
      </c>
      <c r="G92" s="95" t="str">
        <f>VLOOKUP($A92, RawData!$A:$AJ, 2, FALSE)</f>
        <v/>
      </c>
      <c r="H92" s="96">
        <f>VLOOKUP($A92, RawData!$A:$AJ, 3, FALSE)</f>
        <v>-0.0149</v>
      </c>
      <c r="I92" s="97">
        <f>VLOOKUP($A92, RawData!$A:$AJ, 4, FALSE)</f>
        <v>0.09141019</v>
      </c>
      <c r="J92" s="98" t="str">
        <f>VLOOKUP($A92, RawData!$A:$AM, 37, FALSE)</f>
        <v>No data</v>
      </c>
      <c r="K92" s="96" t="str">
        <f>VLOOKUP($A92, RawData!$A:$AM, 38, FALSE)</f>
        <v/>
      </c>
      <c r="L92" s="99" t="str">
        <f>VLOOKUP($A92, RawData!$A:$AM, 39, FALSE)</f>
        <v>No data</v>
      </c>
      <c r="M92" s="100" t="str">
        <f>VLOOKUP($A92, RawData!$A:$AJ, 30, FALSE)</f>
        <v/>
      </c>
      <c r="N92" s="98">
        <f>VLOOKUP($A92, RawData!$A:$AJ, 5, FALSE)</f>
        <v>0.31380892</v>
      </c>
      <c r="O92" s="99">
        <f>VLOOKUP($A92, RawData!$A:$AJ, 6, FALSE)</f>
        <v>-1.4832947</v>
      </c>
      <c r="P92" s="101" t="str">
        <f>VLOOKUP($A92, RawData!$A:$AJ, 7, FALSE)</f>
        <v/>
      </c>
      <c r="Q92" s="99">
        <f>VLOOKUP($A92, RawData!$A:$AJ, 8, FALSE)</f>
        <v>0.9508</v>
      </c>
      <c r="R92" s="99" t="str">
        <f>VLOOKUP($A92, RawData!$A:$AJ, 11, FALSE)</f>
        <v/>
      </c>
      <c r="S92" s="98">
        <f>VLOOKUP($A92, RawData!$A:$AJ, 13, FALSE)</f>
        <v>-3.442</v>
      </c>
      <c r="T92" s="99">
        <f>VLOOKUP($A92, RawData!$A:$AJ, 14, FALSE)</f>
        <v>0.45040566</v>
      </c>
      <c r="U92" s="99">
        <f>VLOOKUP($A92, RawData!$A:$AJ, 23, FALSE)</f>
        <v>0.0417</v>
      </c>
      <c r="V92" s="99" t="str">
        <f>VLOOKUP($A92, RawData!$A:$AJ, 24, FALSE)</f>
        <v/>
      </c>
      <c r="W92" s="106" t="str">
        <f>VLOOKUP($A92, RawData!$A:$AJ, 25, FALSE)</f>
        <v/>
      </c>
      <c r="X92" s="100">
        <f>VLOOKUP($A92, RawData!$A:$AJ, 26, FALSE)</f>
        <v>5.2579765</v>
      </c>
      <c r="Y92" s="111" t="str">
        <f>VLOOKUP($A92, RawData!$A:$AJ, 27, FALSE)</f>
        <v/>
      </c>
      <c r="Z92" s="107">
        <f>VLOOKUP($A92, RawData!$A:$AJ, 28, FALSE)</f>
        <v>0.5709697</v>
      </c>
      <c r="AA92" s="100">
        <f>VLOOKUP($A92, RawData!$A:$AJ, 31, FALSE)</f>
        <v>-31.707582</v>
      </c>
      <c r="AB92" s="96" t="str">
        <f>VLOOKUP($A92, RawData!$A:$AJ,32, FALSE)</f>
        <v/>
      </c>
      <c r="AC92" s="95">
        <f>VLOOKUP($A92, RawData!$A:$AJ, 34, FALSE)</f>
        <v>109.1375</v>
      </c>
      <c r="AD92" s="98">
        <f>VLOOKUP($A92, RawData!$A:$AJ, 35, FALSE)</f>
        <v>1.07</v>
      </c>
      <c r="AE92" s="104" t="str">
        <f>VLOOKUP($A92, RawData!$A:$AJ, 36, FALSE)</f>
        <v>No data</v>
      </c>
    </row>
    <row r="93">
      <c r="A93" s="9" t="s">
        <v>134</v>
      </c>
      <c r="B93" s="9" t="s">
        <v>1125</v>
      </c>
      <c r="C93" s="92" t="s">
        <v>930</v>
      </c>
      <c r="D93" s="2" t="s">
        <v>1126</v>
      </c>
      <c r="E93" s="93" t="str">
        <f>IFERROR(__xludf.DUMMYFUNCTION("IFERROR(HYPERLINK(REGEXEXTRACT(D93,""\(([^)]*)\)""),REGEXEXTRACT(D93,""\[([^\]]+)\]"")),"""")
"),"READ PITCH")</f>
        <v>READ PITCH</v>
      </c>
      <c r="F93" s="109">
        <f>VLOOKUP($A93, RawData!$A:$AJ, 33, FALSE)</f>
        <v>4.621767</v>
      </c>
      <c r="G93" s="95" t="str">
        <f>VLOOKUP($A93, RawData!$A:$AJ, 2, FALSE)</f>
        <v/>
      </c>
      <c r="H93" s="96">
        <f>VLOOKUP($A93, RawData!$A:$AJ, 3, FALSE)</f>
        <v>0.3071</v>
      </c>
      <c r="I93" s="97">
        <f>VLOOKUP($A93, RawData!$A:$AJ, 4, FALSE)</f>
        <v>0.6296757</v>
      </c>
      <c r="J93" s="98">
        <f>VLOOKUP($A93, RawData!$A:$AM, 37, FALSE)</f>
        <v>0.1941</v>
      </c>
      <c r="K93" s="96" t="str">
        <f>VLOOKUP($A93, RawData!$A:$AM, 38, FALSE)</f>
        <v/>
      </c>
      <c r="L93" s="99">
        <f>VLOOKUP($A93, RawData!$A:$AM, 39, FALSE)</f>
        <v>-0.018040085</v>
      </c>
      <c r="M93" s="100">
        <f>VLOOKUP($A93, RawData!$A:$AJ, 30, FALSE)</f>
        <v>36.486225</v>
      </c>
      <c r="N93" s="98">
        <f>VLOOKUP($A93, RawData!$A:$AJ, 5, FALSE)</f>
        <v>-0.3321621</v>
      </c>
      <c r="O93" s="99">
        <f>VLOOKUP($A93, RawData!$A:$AJ, 6, FALSE)</f>
        <v>-0.24665508</v>
      </c>
      <c r="P93" s="101" t="str">
        <f>VLOOKUP($A93, RawData!$A:$AJ, 7, FALSE)</f>
        <v/>
      </c>
      <c r="Q93" s="99">
        <f>VLOOKUP($A93, RawData!$A:$AJ, 8, FALSE)</f>
        <v>0.5851</v>
      </c>
      <c r="R93" s="99" t="str">
        <f>VLOOKUP($A93, RawData!$A:$AJ, 11, FALSE)</f>
        <v/>
      </c>
      <c r="S93" s="98">
        <f>VLOOKUP($A93, RawData!$A:$AJ, 13, FALSE)</f>
        <v>-1.00934</v>
      </c>
      <c r="T93" s="99">
        <f>VLOOKUP($A93, RawData!$A:$AJ, 14, FALSE)</f>
        <v>0.7813197</v>
      </c>
      <c r="U93" s="99">
        <f>VLOOKUP($A93, RawData!$A:$AJ, 23, FALSE)</f>
        <v>-0.1276</v>
      </c>
      <c r="V93" s="99" t="str">
        <f>VLOOKUP($A93, RawData!$A:$AJ, 24, FALSE)</f>
        <v/>
      </c>
      <c r="W93" s="99" t="str">
        <f>VLOOKUP($A93, RawData!$A:$AJ, 25, FALSE)</f>
        <v/>
      </c>
      <c r="X93" s="100" t="str">
        <f>VLOOKUP($A93, RawData!$A:$AJ, 26, FALSE)</f>
        <v/>
      </c>
      <c r="Y93" s="111" t="str">
        <f>VLOOKUP($A93, RawData!$A:$AJ, 27, FALSE)</f>
        <v/>
      </c>
      <c r="Z93" s="107">
        <f>VLOOKUP($A93, RawData!$A:$AJ, 28, FALSE)</f>
        <v>0.38595587</v>
      </c>
      <c r="AA93" s="100">
        <f>VLOOKUP($A93, RawData!$A:$AJ, 31, FALSE)</f>
        <v>-7.0164423</v>
      </c>
      <c r="AB93" s="96" t="str">
        <f>VLOOKUP($A93, RawData!$A:$AJ,32, FALSE)</f>
        <v/>
      </c>
      <c r="AC93" s="95">
        <f>VLOOKUP($A93, RawData!$A:$AJ, 34, FALSE)</f>
        <v>7.081976</v>
      </c>
      <c r="AD93" s="98">
        <f>VLOOKUP($A93, RawData!$A:$AJ, 35, FALSE)</f>
        <v>0.7401</v>
      </c>
      <c r="AE93" s="104">
        <f>VLOOKUP($A93, RawData!$A:$AJ, 36, FALSE)</f>
        <v>5.86</v>
      </c>
    </row>
    <row r="94">
      <c r="A94" s="9" t="s">
        <v>135</v>
      </c>
      <c r="B94" s="9" t="s">
        <v>1127</v>
      </c>
      <c r="C94" s="92" t="s">
        <v>1044</v>
      </c>
      <c r="D94" s="2" t="s">
        <v>1128</v>
      </c>
      <c r="E94" s="93" t="str">
        <f>IFERROR(__xludf.DUMMYFUNCTION("IFERROR(HYPERLINK(REGEXEXTRACT(D94,""\(([^)]*)\)""),REGEXEXTRACT(D94,""\[([^\]]+)\]"")),"""")
"),"READ PITCH")</f>
        <v>READ PITCH</v>
      </c>
      <c r="F94" s="109">
        <f>VLOOKUP($A94, RawData!$A:$AJ, 33, FALSE)</f>
        <v>38.0373</v>
      </c>
      <c r="G94" s="95" t="str">
        <f>VLOOKUP($A94, RawData!$A:$AJ, 2, FALSE)</f>
        <v/>
      </c>
      <c r="H94" s="96">
        <f>VLOOKUP($A94, RawData!$A:$AJ, 3, FALSE)</f>
        <v>0.4913</v>
      </c>
      <c r="I94" s="97">
        <f>VLOOKUP($A94, RawData!$A:$AJ, 4, FALSE)</f>
        <v>0.026245484</v>
      </c>
      <c r="J94" s="98">
        <f>VLOOKUP($A94, RawData!$A:$AM, 37, FALSE)</f>
        <v>-10.82235</v>
      </c>
      <c r="K94" s="96" t="str">
        <f>VLOOKUP($A94, RawData!$A:$AM, 38, FALSE)</f>
        <v/>
      </c>
      <c r="L94" s="99">
        <f>VLOOKUP($A94, RawData!$A:$AM, 39, FALSE)</f>
        <v>0.21723185</v>
      </c>
      <c r="M94" s="100">
        <f>VLOOKUP($A94, RawData!$A:$AJ, 30, FALSE)</f>
        <v>-2.9824872</v>
      </c>
      <c r="N94" s="98">
        <f>VLOOKUP($A94, RawData!$A:$AJ, 5, FALSE)</f>
        <v>-1.3839265</v>
      </c>
      <c r="O94" s="99">
        <f>VLOOKUP($A94, RawData!$A:$AJ, 6, FALSE)</f>
        <v>-0.20028944</v>
      </c>
      <c r="P94" s="101" t="str">
        <f>VLOOKUP($A94, RawData!$A:$AJ, 7, FALSE)</f>
        <v/>
      </c>
      <c r="Q94" s="99">
        <f>VLOOKUP($A94, RawData!$A:$AJ, 8, FALSE)</f>
        <v>0.1607</v>
      </c>
      <c r="R94" s="99" t="str">
        <f>VLOOKUP($A94, RawData!$A:$AJ, 11, FALSE)</f>
        <v/>
      </c>
      <c r="S94" s="98">
        <f>VLOOKUP($A94, RawData!$A:$AJ, 13, FALSE)</f>
        <v>-18.40329</v>
      </c>
      <c r="T94" s="99">
        <f>VLOOKUP($A94, RawData!$A:$AJ, 14, FALSE)</f>
        <v>1.4027668</v>
      </c>
      <c r="U94" s="99">
        <f>VLOOKUP($A94, RawData!$A:$AJ, 23, FALSE)</f>
        <v>-0.9972</v>
      </c>
      <c r="V94" s="99" t="str">
        <f>VLOOKUP($A94, RawData!$A:$AJ, 24, FALSE)</f>
        <v/>
      </c>
      <c r="W94" s="99" t="str">
        <f>VLOOKUP($A94, RawData!$A:$AJ, 25, FALSE)</f>
        <v/>
      </c>
      <c r="X94" s="100" t="str">
        <f>VLOOKUP($A94, RawData!$A:$AJ, 26, FALSE)</f>
        <v/>
      </c>
      <c r="Y94" s="111" t="str">
        <f>VLOOKUP($A94, RawData!$A:$AJ, 27, FALSE)</f>
        <v/>
      </c>
      <c r="Z94" s="107">
        <f>VLOOKUP($A94, RawData!$A:$AJ, 28, FALSE)</f>
        <v>3.2007692</v>
      </c>
      <c r="AA94" s="100">
        <f>VLOOKUP($A94, RawData!$A:$AJ, 31, FALSE)</f>
        <v>-1.7538903</v>
      </c>
      <c r="AB94" s="96" t="str">
        <f>VLOOKUP($A94, RawData!$A:$AJ,32, FALSE)</f>
        <v/>
      </c>
      <c r="AC94" s="95">
        <f>VLOOKUP($A94, RawData!$A:$AJ, 34, FALSE)</f>
        <v>32.27737</v>
      </c>
      <c r="AD94" s="98">
        <f>VLOOKUP($A94, RawData!$A:$AJ, 35, FALSE)</f>
        <v>3.07</v>
      </c>
      <c r="AE94" s="104">
        <f>VLOOKUP($A94, RawData!$A:$AJ, 36, FALSE)</f>
        <v>12.39</v>
      </c>
    </row>
    <row r="95">
      <c r="A95" s="9" t="s">
        <v>136</v>
      </c>
      <c r="B95" s="9" t="s">
        <v>1129</v>
      </c>
      <c r="C95" s="92" t="s">
        <v>930</v>
      </c>
      <c r="D95" s="2" t="s">
        <v>1130</v>
      </c>
      <c r="E95" s="93" t="str">
        <f>IFERROR(__xludf.DUMMYFUNCTION("IFERROR(HYPERLINK(REGEXEXTRACT(D95,""\(([^)]*)\)""),REGEXEXTRACT(D95,""\[([^\]]+)\]"")),"""")
"),"READ PITCH")</f>
        <v>READ PITCH</v>
      </c>
      <c r="F95" s="109">
        <f>VLOOKUP($A95, RawData!$A:$AJ, 33, FALSE)</f>
        <v>56.568996</v>
      </c>
      <c r="G95" s="95" t="str">
        <f>VLOOKUP($A95, RawData!$A:$AJ, 2, FALSE)</f>
        <v/>
      </c>
      <c r="H95" s="96">
        <f>VLOOKUP($A95, RawData!$A:$AJ, 3, FALSE)</f>
        <v>0.2577</v>
      </c>
      <c r="I95" s="97">
        <f>VLOOKUP($A95, RawData!$A:$AJ, 4, FALSE)</f>
        <v>0.23355521</v>
      </c>
      <c r="J95" s="98">
        <f>VLOOKUP($A95, RawData!$A:$AM, 37, FALSE)</f>
        <v>-2.534</v>
      </c>
      <c r="K95" s="96" t="str">
        <f>VLOOKUP($A95, RawData!$A:$AM, 38, FALSE)</f>
        <v/>
      </c>
      <c r="L95" s="99">
        <f>VLOOKUP($A95, RawData!$A:$AM, 39, FALSE)</f>
        <v>-0.64563173</v>
      </c>
      <c r="M95" s="100">
        <f>VLOOKUP($A95, RawData!$A:$AJ, 30, FALSE)</f>
        <v>-17.470402</v>
      </c>
      <c r="N95" s="98">
        <f>VLOOKUP($A95, RawData!$A:$AJ, 5, FALSE)</f>
        <v>-0.003062868</v>
      </c>
      <c r="O95" s="99">
        <f>VLOOKUP($A95, RawData!$A:$AJ, 6, FALSE)</f>
        <v>0.9226848</v>
      </c>
      <c r="P95" s="101" t="str">
        <f>VLOOKUP($A95, RawData!$A:$AJ, 7, FALSE)</f>
        <v/>
      </c>
      <c r="Q95" s="99">
        <f>VLOOKUP($A95, RawData!$A:$AJ, 8, FALSE)</f>
        <v>0.7455</v>
      </c>
      <c r="R95" s="99" t="str">
        <f>VLOOKUP($A95, RawData!$A:$AJ, 11, FALSE)</f>
        <v/>
      </c>
      <c r="S95" s="98">
        <f>VLOOKUP($A95, RawData!$A:$AJ, 13, FALSE)</f>
        <v>-3.404</v>
      </c>
      <c r="T95" s="106">
        <f>VLOOKUP($A95, RawData!$A:$AJ, 14, FALSE)</f>
        <v>-1.2161486</v>
      </c>
      <c r="U95" s="99">
        <f>VLOOKUP($A95, RawData!$A:$AJ, 23, FALSE)</f>
        <v>-0.0353</v>
      </c>
      <c r="V95" s="99" t="str">
        <f>VLOOKUP($A95, RawData!$A:$AJ, 24, FALSE)</f>
        <v/>
      </c>
      <c r="W95" s="99" t="str">
        <f>VLOOKUP($A95, RawData!$A:$AJ, 25, FALSE)</f>
        <v/>
      </c>
      <c r="X95" s="100" t="str">
        <f>VLOOKUP($A95, RawData!$A:$AJ, 26, FALSE)</f>
        <v/>
      </c>
      <c r="Y95" s="111" t="str">
        <f>VLOOKUP($A95, RawData!$A:$AJ, 27, FALSE)</f>
        <v/>
      </c>
      <c r="Z95" s="107">
        <f>VLOOKUP($A95, RawData!$A:$AJ, 28, FALSE)</f>
        <v>0.7526276</v>
      </c>
      <c r="AA95" s="100">
        <f>VLOOKUP($A95, RawData!$A:$AJ, 31, FALSE)</f>
        <v>-13.005287</v>
      </c>
      <c r="AB95" s="96" t="str">
        <f>VLOOKUP($A95, RawData!$A:$AJ,32, FALSE)</f>
        <v/>
      </c>
      <c r="AC95" s="95">
        <f>VLOOKUP($A95, RawData!$A:$AJ, 34, FALSE)</f>
        <v>44.269997</v>
      </c>
      <c r="AD95" s="98">
        <f>VLOOKUP($A95, RawData!$A:$AJ, 35, FALSE)</f>
        <v>3.058</v>
      </c>
      <c r="AE95" s="104">
        <f>VLOOKUP($A95, RawData!$A:$AJ, 36, FALSE)</f>
        <v>738.85</v>
      </c>
    </row>
    <row r="96">
      <c r="A96" s="9" t="s">
        <v>137</v>
      </c>
      <c r="B96" s="9" t="s">
        <v>1131</v>
      </c>
      <c r="C96" s="92" t="s">
        <v>930</v>
      </c>
      <c r="D96" s="2" t="s">
        <v>1132</v>
      </c>
      <c r="E96" s="93" t="str">
        <f>IFERROR(__xludf.DUMMYFUNCTION("IFERROR(HYPERLINK(REGEXEXTRACT(D96,""\(([^)]*)\)""),REGEXEXTRACT(D96,""\[([^\]]+)\]"")),"""")
"),"READ PITCH")</f>
        <v>READ PITCH</v>
      </c>
      <c r="F96" s="109">
        <f>VLOOKUP($A96, RawData!$A:$AJ, 33, FALSE)</f>
        <v>300.01</v>
      </c>
      <c r="G96" s="95" t="str">
        <f>VLOOKUP($A96, RawData!$A:$AJ, 2, FALSE)</f>
        <v/>
      </c>
      <c r="H96" s="96">
        <f>VLOOKUP($A96, RawData!$A:$AJ, 3, FALSE)</f>
        <v>0.2728</v>
      </c>
      <c r="I96" s="97">
        <f>VLOOKUP($A96, RawData!$A:$AJ, 4, FALSE)</f>
        <v>-0.033729747</v>
      </c>
      <c r="J96" s="98">
        <f>VLOOKUP($A96, RawData!$A:$AM, 37, FALSE)</f>
        <v>39.86</v>
      </c>
      <c r="K96" s="96" t="str">
        <f>VLOOKUP($A96, RawData!$A:$AM, 38, FALSE)</f>
        <v/>
      </c>
      <c r="L96" s="99">
        <f>VLOOKUP($A96, RawData!$A:$AM, 39, FALSE)</f>
        <v>0.0016600527</v>
      </c>
      <c r="M96" s="100">
        <f>VLOOKUP($A96, RawData!$A:$AJ, 30, FALSE)</f>
        <v>6.7677298</v>
      </c>
      <c r="N96" s="98">
        <f>VLOOKUP($A96, RawData!$A:$AJ, 5, FALSE)</f>
        <v>0.038322467</v>
      </c>
      <c r="O96" s="99">
        <f>VLOOKUP($A96, RawData!$A:$AJ, 6, FALSE)</f>
        <v>0.3936</v>
      </c>
      <c r="P96" s="101" t="str">
        <f>VLOOKUP($A96, RawData!$A:$AJ, 7, FALSE)</f>
        <v/>
      </c>
      <c r="Q96" s="99">
        <f>VLOOKUP($A96, RawData!$A:$AJ, 8, FALSE)</f>
        <v>0.6824</v>
      </c>
      <c r="R96" s="99" t="str">
        <f>VLOOKUP($A96, RawData!$A:$AJ, 11, FALSE)</f>
        <v/>
      </c>
      <c r="S96" s="98">
        <f>VLOOKUP($A96, RawData!$A:$AJ, 13, FALSE)</f>
        <v>18.883</v>
      </c>
      <c r="T96" s="99">
        <f>VLOOKUP($A96, RawData!$A:$AJ, 14, FALSE)</f>
        <v>1.3415986</v>
      </c>
      <c r="U96" s="99">
        <f>VLOOKUP($A96, RawData!$A:$AJ, 23, FALSE)</f>
        <v>0.2062</v>
      </c>
      <c r="V96" s="99" t="str">
        <f>VLOOKUP($A96, RawData!$A:$AJ, 24, FALSE)</f>
        <v/>
      </c>
      <c r="W96" s="99" t="str">
        <f>VLOOKUP($A96, RawData!$A:$AJ, 25, FALSE)</f>
        <v/>
      </c>
      <c r="X96" s="100">
        <f>VLOOKUP($A96, RawData!$A:$AJ, 26, FALSE)</f>
        <v>22.702087</v>
      </c>
      <c r="Y96" s="111" t="str">
        <f>VLOOKUP($A96, RawData!$A:$AJ, 27, FALSE)</f>
        <v>No data</v>
      </c>
      <c r="Z96" s="107">
        <f>VLOOKUP($A96, RawData!$A:$AJ, 28, FALSE)</f>
        <v>2.4249003</v>
      </c>
      <c r="AA96" s="100">
        <f>VLOOKUP($A96, RawData!$A:$AJ, 31, FALSE)</f>
        <v>14.285955</v>
      </c>
      <c r="AB96" s="96" t="str">
        <f>VLOOKUP($A96, RawData!$A:$AJ,32, FALSE)</f>
        <v/>
      </c>
      <c r="AC96" s="95">
        <f>VLOOKUP($A96, RawData!$A:$AJ, 34, FALSE)</f>
        <v>269.7617</v>
      </c>
      <c r="AD96" s="98" t="str">
        <f>VLOOKUP($A96, RawData!$A:$AJ, 35, FALSE)</f>
        <v>No data</v>
      </c>
      <c r="AE96" s="104">
        <f>VLOOKUP($A96, RawData!$A:$AJ, 36, FALSE)</f>
        <v>250.01</v>
      </c>
    </row>
    <row r="97">
      <c r="A97" s="9" t="s">
        <v>138</v>
      </c>
      <c r="B97" s="9" t="s">
        <v>1133</v>
      </c>
      <c r="C97" s="92" t="s">
        <v>1105</v>
      </c>
      <c r="D97" s="2" t="s">
        <v>1134</v>
      </c>
      <c r="E97" s="93" t="str">
        <f>IFERROR(__xludf.DUMMYFUNCTION("IFERROR(HYPERLINK(REGEXEXTRACT(D97,""\(([^)]*)\)""),REGEXEXTRACT(D97,""\[([^\]]+)\]"")),"""")
"),"READ PITCH")</f>
        <v>READ PITCH</v>
      </c>
      <c r="F97" s="109">
        <f>VLOOKUP($A97, RawData!$A:$AJ, 33, FALSE)</f>
        <v>5.088</v>
      </c>
      <c r="G97" s="95" t="str">
        <f>VLOOKUP($A97, RawData!$A:$AJ, 2, FALSE)</f>
        <v/>
      </c>
      <c r="H97" s="96">
        <f>VLOOKUP($A97, RawData!$A:$AJ, 3, FALSE)</f>
        <v>-0.0958</v>
      </c>
      <c r="I97" s="97">
        <f>VLOOKUP($A97, RawData!$A:$AJ, 4, FALSE)</f>
        <v>0.021260666</v>
      </c>
      <c r="J97" s="98">
        <f>VLOOKUP($A97, RawData!$A:$AM, 37, FALSE)</f>
        <v>-28.12802</v>
      </c>
      <c r="K97" s="96" t="str">
        <f>VLOOKUP($A97, RawData!$A:$AM, 38, FALSE)</f>
        <v/>
      </c>
      <c r="L97" s="99">
        <f>VLOOKUP($A97, RawData!$A:$AM, 39, FALSE)</f>
        <v>0.48008135</v>
      </c>
      <c r="M97" s="100">
        <f>VLOOKUP($A97, RawData!$A:$AJ, 30, FALSE)</f>
        <v>-0.25552902</v>
      </c>
      <c r="N97" s="98">
        <f>VLOOKUP($A97, RawData!$A:$AJ, 5, FALSE)</f>
        <v>-0.66836363</v>
      </c>
      <c r="O97" s="99">
        <f>VLOOKUP($A97, RawData!$A:$AJ, 6, FALSE)</f>
        <v>0.13307407</v>
      </c>
      <c r="P97" s="101" t="str">
        <f>VLOOKUP($A97, RawData!$A:$AJ, 7, FALSE)</f>
        <v/>
      </c>
      <c r="Q97" s="99">
        <f>VLOOKUP($A97, RawData!$A:$AJ, 8, FALSE)</f>
        <v>0.3629</v>
      </c>
      <c r="R97" s="99" t="str">
        <f>VLOOKUP($A97, RawData!$A:$AJ, 11, FALSE)</f>
        <v/>
      </c>
      <c r="S97" s="98">
        <f>VLOOKUP($A97, RawData!$A:$AJ, 13, FALSE)</f>
        <v>-15.88736</v>
      </c>
      <c r="T97" s="99">
        <f>VLOOKUP($A97, RawData!$A:$AJ, 14, FALSE)</f>
        <v>0.5811021</v>
      </c>
      <c r="U97" s="99">
        <f>VLOOKUP($A97, RawData!$A:$AJ, 23, FALSE)</f>
        <v>-1.7802</v>
      </c>
      <c r="V97" s="99" t="str">
        <f>VLOOKUP($A97, RawData!$A:$AJ, 24, FALSE)</f>
        <v/>
      </c>
      <c r="W97" s="99" t="str">
        <f>VLOOKUP($A97, RawData!$A:$AJ, 25, FALSE)</f>
        <v/>
      </c>
      <c r="X97" s="100" t="str">
        <f>VLOOKUP($A97, RawData!$A:$AJ, 26, FALSE)</f>
        <v/>
      </c>
      <c r="Y97" s="111" t="str">
        <f>VLOOKUP($A97, RawData!$A:$AJ, 27, FALSE)</f>
        <v/>
      </c>
      <c r="Z97" s="107">
        <f>VLOOKUP($A97, RawData!$A:$AJ, 28, FALSE)</f>
        <v>1.0937232</v>
      </c>
      <c r="AA97" s="100">
        <f>VLOOKUP($A97, RawData!$A:$AJ, 31, FALSE)</f>
        <v>-0.45240378</v>
      </c>
      <c r="AB97" s="96" t="str">
        <f>VLOOKUP($A97, RawData!$A:$AJ,32, FALSE)</f>
        <v/>
      </c>
      <c r="AC97" s="95">
        <f>VLOOKUP($A97, RawData!$A:$AJ, 34, FALSE)</f>
        <v>7.18752</v>
      </c>
      <c r="AD97" s="98">
        <f>VLOOKUP($A97, RawData!$A:$AJ, 35, FALSE)</f>
        <v>3.91</v>
      </c>
      <c r="AE97" s="104">
        <f>VLOOKUP($A97, RawData!$A:$AJ, 36, FALSE)</f>
        <v>44.63</v>
      </c>
    </row>
    <row r="98">
      <c r="A98" s="9" t="s">
        <v>139</v>
      </c>
      <c r="B98" s="9" t="s">
        <v>1135</v>
      </c>
      <c r="C98" s="92" t="s">
        <v>942</v>
      </c>
      <c r="D98" s="2" t="s">
        <v>1136</v>
      </c>
      <c r="E98" s="93" t="str">
        <f>IFERROR(__xludf.DUMMYFUNCTION("IFERROR(HYPERLINK(REGEXEXTRACT(D98,""\(([^)]*)\)""),REGEXEXTRACT(D98,""\[([^\]]+)\]"")),"""")
"),"READ PITCH")</f>
        <v>READ PITCH</v>
      </c>
      <c r="F98" s="109">
        <f>VLOOKUP($A98, RawData!$A:$AJ, 33, FALSE)</f>
        <v>40.77374</v>
      </c>
      <c r="G98" s="95">
        <f>VLOOKUP($A98, RawData!$A:$AJ, 2, FALSE)</f>
        <v>421.612</v>
      </c>
      <c r="H98" s="96">
        <f>VLOOKUP($A98, RawData!$A:$AJ, 3, FALSE)</f>
        <v>0.3278</v>
      </c>
      <c r="I98" s="97">
        <f>VLOOKUP($A98, RawData!$A:$AJ, 4, FALSE)</f>
        <v>0.2192134</v>
      </c>
      <c r="J98" s="98">
        <f>VLOOKUP($A98, RawData!$A:$AM, 37, FALSE)</f>
        <v>-14.33</v>
      </c>
      <c r="K98" s="96">
        <f>VLOOKUP($A98, RawData!$A:$AM, 38, FALSE)</f>
        <v>-0.19117232</v>
      </c>
      <c r="L98" s="99" t="str">
        <f>VLOOKUP($A98, RawData!$A:$AM, 39, FALSE)</f>
        <v>No data</v>
      </c>
      <c r="M98" s="100">
        <f>VLOOKUP($A98, RawData!$A:$AJ, 30, FALSE)</f>
        <v>-3.2685275</v>
      </c>
      <c r="N98" s="98">
        <f>VLOOKUP($A98, RawData!$A:$AJ, 5, FALSE)</f>
        <v>-0.612226</v>
      </c>
      <c r="O98" s="99">
        <f>VLOOKUP($A98, RawData!$A:$AJ, 6, FALSE)</f>
        <v>-0.16596568</v>
      </c>
      <c r="P98" s="101">
        <f>VLOOKUP($A98, RawData!$A:$AJ, 7, FALSE)</f>
        <v>0.7245503</v>
      </c>
      <c r="Q98" s="106" t="str">
        <f>VLOOKUP($A98, RawData!$A:$AJ, 8, FALSE)</f>
        <v>No data</v>
      </c>
      <c r="R98" s="106" t="str">
        <f>VLOOKUP($A98, RawData!$A:$AJ, 11, FALSE)</f>
        <v>No data</v>
      </c>
      <c r="S98" s="98">
        <f>VLOOKUP($A98, RawData!$A:$AJ, 13, FALSE)</f>
        <v>-12.147</v>
      </c>
      <c r="T98" s="106">
        <f>VLOOKUP($A98, RawData!$A:$AJ, 14, FALSE)</f>
        <v>1.0641261</v>
      </c>
      <c r="U98" s="106">
        <f>VLOOKUP($A98, RawData!$A:$AJ, 23, FALSE)</f>
        <v>-0.2478</v>
      </c>
      <c r="V98" s="106">
        <f>VLOOKUP($A98, RawData!$A:$AJ, 24, FALSE)</f>
        <v>-0.45711255</v>
      </c>
      <c r="W98" s="106" t="str">
        <f>VLOOKUP($A98, RawData!$A:$AJ, 25, FALSE)</f>
        <v>No data</v>
      </c>
      <c r="X98" s="100" t="str">
        <f>VLOOKUP($A98, RawData!$A:$AJ, 26, FALSE)</f>
        <v/>
      </c>
      <c r="Y98" s="111" t="str">
        <f>VLOOKUP($A98, RawData!$A:$AJ, 27, FALSE)</f>
        <v/>
      </c>
      <c r="Z98" s="107">
        <f>VLOOKUP($A98, RawData!$A:$AJ, 28, FALSE)</f>
        <v>0.09987145</v>
      </c>
      <c r="AA98" s="100">
        <f>VLOOKUP($A98, RawData!$A:$AJ, 31, FALSE)</f>
        <v>-3.8559315</v>
      </c>
      <c r="AB98" s="96" t="str">
        <f>VLOOKUP($A98, RawData!$A:$AJ,32, FALSE)</f>
        <v>No data</v>
      </c>
      <c r="AC98" s="95">
        <f>VLOOKUP($A98, RawData!$A:$AJ, 34, FALSE)</f>
        <v>46.838</v>
      </c>
      <c r="AD98" s="98">
        <f>VLOOKUP($A98, RawData!$A:$AJ, 35, FALSE)</f>
        <v>1.3</v>
      </c>
      <c r="AE98" s="104">
        <f>VLOOKUP($A98, RawData!$A:$AJ, 36, FALSE)</f>
        <v>32.39</v>
      </c>
    </row>
    <row r="99">
      <c r="A99" s="9" t="s">
        <v>140</v>
      </c>
      <c r="B99" s="9" t="s">
        <v>1137</v>
      </c>
      <c r="C99" s="92" t="s">
        <v>1057</v>
      </c>
      <c r="D99" s="2" t="s">
        <v>1138</v>
      </c>
      <c r="E99" s="93" t="str">
        <f>IFERROR(__xludf.DUMMYFUNCTION("IFERROR(HYPERLINK(REGEXEXTRACT(D99,""\(([^)]*)\)""),REGEXEXTRACT(D99,""\[([^\]]+)\]"")),"""")
"),"READ PITCH")</f>
        <v>READ PITCH</v>
      </c>
      <c r="F99" s="109">
        <f>VLOOKUP($A99, RawData!$A:$AJ, 33, FALSE)</f>
        <v>162.15501</v>
      </c>
      <c r="G99" s="95">
        <f>VLOOKUP($A99, RawData!$A:$AJ, 2, FALSE)</f>
        <v>28.781</v>
      </c>
      <c r="H99" s="96">
        <f>VLOOKUP($A99, RawData!$A:$AJ, 3, FALSE)</f>
        <v>-0.2781</v>
      </c>
      <c r="I99" s="97">
        <f>VLOOKUP($A99, RawData!$A:$AJ, 4, FALSE)</f>
        <v>0.25648722</v>
      </c>
      <c r="J99" s="98">
        <f>VLOOKUP($A99, RawData!$A:$AM, 37, FALSE)</f>
        <v>-30.39</v>
      </c>
      <c r="K99" s="96">
        <f>VLOOKUP($A99, RawData!$A:$AM, 38, FALSE)</f>
        <v>-224.45589</v>
      </c>
      <c r="L99" s="99" t="str">
        <f>VLOOKUP($A99, RawData!$A:$AM, 39, FALSE)</f>
        <v/>
      </c>
      <c r="M99" s="100">
        <f>VLOOKUP($A99, RawData!$A:$AJ, 30, FALSE)</f>
        <v>-4.410563</v>
      </c>
      <c r="N99" s="98">
        <f>VLOOKUP($A99, RawData!$A:$AJ, 5, FALSE)</f>
        <v>-1.0758146</v>
      </c>
      <c r="O99" s="99">
        <f>VLOOKUP($A99, RawData!$A:$AJ, 6, FALSE)</f>
        <v>1.6287018</v>
      </c>
      <c r="P99" s="101">
        <f>VLOOKUP($A99, RawData!$A:$AJ, 7, FALSE)</f>
        <v>-12.706758</v>
      </c>
      <c r="Q99" s="99" t="str">
        <f>VLOOKUP($A99, RawData!$A:$AJ, 8, FALSE)</f>
        <v/>
      </c>
      <c r="R99" s="99" t="str">
        <f>VLOOKUP($A99, RawData!$A:$AJ, 11, FALSE)</f>
        <v/>
      </c>
      <c r="S99" s="98">
        <f>VLOOKUP($A99, RawData!$A:$AJ, 13, FALSE)</f>
        <v>-27.582</v>
      </c>
      <c r="T99" s="99">
        <f>VLOOKUP($A99, RawData!$A:$AJ, 14, FALSE)</f>
        <v>4.5238643</v>
      </c>
      <c r="U99" s="99">
        <f>VLOOKUP($A99, RawData!$A:$AJ, 23, FALSE)</f>
        <v>-0.7478</v>
      </c>
      <c r="V99" s="99">
        <f>VLOOKUP($A99, RawData!$A:$AJ, 24, FALSE)</f>
        <v>-5.452667</v>
      </c>
      <c r="W99" s="99" t="str">
        <f>VLOOKUP($A99, RawData!$A:$AJ, 25, FALSE)</f>
        <v/>
      </c>
      <c r="X99" s="100" t="str">
        <f>VLOOKUP($A99, RawData!$A:$AJ, 26, FALSE)</f>
        <v/>
      </c>
      <c r="Y99" s="111" t="str">
        <f>VLOOKUP($A99, RawData!$A:$AJ, 27, FALSE)</f>
        <v/>
      </c>
      <c r="Z99" s="107">
        <f>VLOOKUP($A99, RawData!$A:$AJ, 28, FALSE)</f>
        <v>5.634099</v>
      </c>
      <c r="AA99" s="100">
        <f>VLOOKUP($A99, RawData!$A:$AJ, 31, FALSE)</f>
        <v>-4.8595824</v>
      </c>
      <c r="AB99" s="96" t="str">
        <f>VLOOKUP($A99, RawData!$A:$AJ,32, FALSE)</f>
        <v/>
      </c>
      <c r="AC99" s="95">
        <f>VLOOKUP($A99, RawData!$A:$AJ, 34, FALSE)</f>
        <v>134.037</v>
      </c>
      <c r="AD99" s="98">
        <f>VLOOKUP($A99, RawData!$A:$AJ, 35, FALSE)</f>
        <v>1.7</v>
      </c>
      <c r="AE99" s="104">
        <f>VLOOKUP($A99, RawData!$A:$AJ, 36, FALSE)</f>
        <v>73.35</v>
      </c>
    </row>
    <row r="100">
      <c r="A100" s="9" t="s">
        <v>141</v>
      </c>
      <c r="B100" s="9" t="s">
        <v>1139</v>
      </c>
      <c r="C100" s="92" t="s">
        <v>1044</v>
      </c>
      <c r="D100" s="2" t="s">
        <v>1140</v>
      </c>
      <c r="E100" s="93" t="str">
        <f>IFERROR(__xludf.DUMMYFUNCTION("IFERROR(HYPERLINK(REGEXEXTRACT(D100,""\(([^)]*)\)""),REGEXEXTRACT(D100,""\[([^\]]+)\]"")),"""")
"),"READ PITCH")</f>
        <v>READ PITCH</v>
      </c>
      <c r="F100" s="109">
        <f>VLOOKUP($A100, RawData!$A:$AJ, 33, FALSE)</f>
        <v>12.567599</v>
      </c>
      <c r="G100" s="95">
        <f>VLOOKUP($A100, RawData!$A:$AJ, 2, FALSE)</f>
        <v>21.669</v>
      </c>
      <c r="H100" s="96">
        <f>VLOOKUP($A100, RawData!$A:$AJ, 3, FALSE)</f>
        <v>-0.1421</v>
      </c>
      <c r="I100" s="97">
        <f>VLOOKUP($A100, RawData!$A:$AJ, 4, FALSE)</f>
        <v>1.2569785</v>
      </c>
      <c r="J100" s="98">
        <f>VLOOKUP($A100, RawData!$A:$AM, 37, FALSE)</f>
        <v>-3.659</v>
      </c>
      <c r="K100" s="96">
        <f>VLOOKUP($A100, RawData!$A:$AM, 38, FALSE)</f>
        <v>0.94524187</v>
      </c>
      <c r="L100" s="99" t="str">
        <f>VLOOKUP($A100, RawData!$A:$AM, 39, FALSE)</f>
        <v/>
      </c>
      <c r="M100" s="100">
        <f>VLOOKUP($A100, RawData!$A:$AJ, 30, FALSE)</f>
        <v>-2.7476907</v>
      </c>
      <c r="N100" s="98">
        <f>VLOOKUP($A100, RawData!$A:$AJ, 5, FALSE)</f>
        <v>-0.37934083</v>
      </c>
      <c r="O100" s="99">
        <f>VLOOKUP($A100, RawData!$A:$AJ, 6, FALSE)</f>
        <v>0.42095754</v>
      </c>
      <c r="P100" s="101">
        <f>VLOOKUP($A100, RawData!$A:$AJ, 7, FALSE)</f>
        <v>-0.024422571</v>
      </c>
      <c r="Q100" s="99" t="str">
        <f>VLOOKUP($A100, RawData!$A:$AJ, 8, FALSE)</f>
        <v/>
      </c>
      <c r="R100" s="99" t="str">
        <f>VLOOKUP($A100, RawData!$A:$AJ, 11, FALSE)</f>
        <v/>
      </c>
      <c r="S100" s="98">
        <f>VLOOKUP($A100, RawData!$A:$AJ, 13, FALSE)</f>
        <v>0.382</v>
      </c>
      <c r="T100" s="99">
        <f>VLOOKUP($A100, RawData!$A:$AJ, 14, FALSE)</f>
        <v>0.56425405</v>
      </c>
      <c r="U100" s="99">
        <f>VLOOKUP($A100, RawData!$A:$AJ, 23, FALSE)</f>
        <v>-0.2968</v>
      </c>
      <c r="V100" s="99">
        <f>VLOOKUP($A100, RawData!$A:$AJ, 24, FALSE)</f>
        <v>-0.42498198</v>
      </c>
      <c r="W100" s="99" t="str">
        <f>VLOOKUP($A100, RawData!$A:$AJ, 25, FALSE)</f>
        <v/>
      </c>
      <c r="X100" s="100" t="str">
        <f>VLOOKUP($A100, RawData!$A:$AJ, 26, FALSE)</f>
        <v/>
      </c>
      <c r="Y100" s="111" t="str">
        <f>VLOOKUP($A100, RawData!$A:$AJ, 27, FALSE)</f>
        <v/>
      </c>
      <c r="Z100" s="107">
        <f>VLOOKUP($A100, RawData!$A:$AJ, 28, FALSE)</f>
        <v>0.61427844</v>
      </c>
      <c r="AA100" s="100">
        <f>VLOOKUP($A100, RawData!$A:$AJ, 31, FALSE)</f>
        <v>26.318848</v>
      </c>
      <c r="AB100" s="96" t="str">
        <f>VLOOKUP($A100, RawData!$A:$AJ,32, FALSE)</f>
        <v/>
      </c>
      <c r="AC100" s="95">
        <f>VLOOKUP($A100, RawData!$A:$AJ, 34, FALSE)</f>
        <v>10.0538</v>
      </c>
      <c r="AD100" s="98">
        <f>VLOOKUP($A100, RawData!$A:$AJ, 35, FALSE)</f>
        <v>1.07</v>
      </c>
      <c r="AE100" s="104">
        <f>VLOOKUP($A100, RawData!$A:$AJ, 36, FALSE)</f>
        <v>12.44</v>
      </c>
    </row>
    <row r="101">
      <c r="A101" s="9" t="s">
        <v>142</v>
      </c>
      <c r="B101" s="9" t="s">
        <v>1141</v>
      </c>
      <c r="C101" s="92" t="s">
        <v>1098</v>
      </c>
      <c r="D101" s="2" t="s">
        <v>1142</v>
      </c>
      <c r="E101" s="93" t="str">
        <f>IFERROR(__xludf.DUMMYFUNCTION("IFERROR(HYPERLINK(REGEXEXTRACT(D101,""\(([^)]*)\)""),REGEXEXTRACT(D101,""\[([^\]]+)\]"")),"""")
"),"READ PITCH")</f>
        <v>READ PITCH</v>
      </c>
      <c r="F101" s="109">
        <f>VLOOKUP($A101, RawData!$A:$AJ, 33, FALSE)</f>
        <v>48.958614</v>
      </c>
      <c r="G101" s="95">
        <f>VLOOKUP($A101, RawData!$A:$AJ, 2, FALSE)</f>
        <v>86.702</v>
      </c>
      <c r="H101" s="96">
        <f>VLOOKUP($A101, RawData!$A:$AJ, 3, FALSE)</f>
        <v>-0.3217</v>
      </c>
      <c r="I101" s="97">
        <f>VLOOKUP($A101, RawData!$A:$AJ, 4, FALSE)</f>
        <v>0.14193538</v>
      </c>
      <c r="J101" s="98">
        <f>VLOOKUP($A101, RawData!$A:$AM, 37, FALSE)</f>
        <v>-20.44</v>
      </c>
      <c r="K101" s="96">
        <f>VLOOKUP($A101, RawData!$A:$AM, 38, FALSE)</f>
        <v>-27.649282</v>
      </c>
      <c r="L101" s="99" t="str">
        <f>VLOOKUP($A101, RawData!$A:$AM, 39, FALSE)</f>
        <v/>
      </c>
      <c r="M101" s="100">
        <f>VLOOKUP($A101, RawData!$A:$AJ, 30, FALSE)</f>
        <v>-2.5290265</v>
      </c>
      <c r="N101" s="98">
        <f>VLOOKUP($A101, RawData!$A:$AJ, 5, FALSE)</f>
        <v>-2.1337059</v>
      </c>
      <c r="O101" s="99">
        <f>VLOOKUP($A101, RawData!$A:$AJ, 6, FALSE)</f>
        <v>2.5974195</v>
      </c>
      <c r="P101" s="101">
        <f>VLOOKUP($A101, RawData!$A:$AJ, 7, FALSE)</f>
        <v>-0.06678766</v>
      </c>
      <c r="Q101" s="99" t="str">
        <f>VLOOKUP($A101, RawData!$A:$AJ, 8, FALSE)</f>
        <v/>
      </c>
      <c r="R101" s="99" t="str">
        <f>VLOOKUP($A101, RawData!$A:$AJ, 11, FALSE)</f>
        <v/>
      </c>
      <c r="S101" s="98">
        <f>VLOOKUP($A101, RawData!$A:$AJ, 13, FALSE)</f>
        <v>-15.642</v>
      </c>
      <c r="T101" s="99">
        <f>VLOOKUP($A101, RawData!$A:$AJ, 14, FALSE)</f>
        <v>-1.4991374</v>
      </c>
      <c r="U101" s="99">
        <f>VLOOKUP($A101, RawData!$A:$AJ, 23, FALSE)</f>
        <v>-0.4976</v>
      </c>
      <c r="V101" s="99">
        <f>VLOOKUP($A101, RawData!$A:$AJ, 24, FALSE)</f>
        <v>1.5286762</v>
      </c>
      <c r="W101" s="99" t="str">
        <f>VLOOKUP($A101, RawData!$A:$AJ, 25, FALSE)</f>
        <v/>
      </c>
      <c r="X101" s="100" t="str">
        <f>VLOOKUP($A101, RawData!$A:$AJ, 26, FALSE)</f>
        <v/>
      </c>
      <c r="Y101" s="111" t="str">
        <f>VLOOKUP($A101, RawData!$A:$AJ, 27, FALSE)</f>
        <v/>
      </c>
      <c r="Z101" s="107">
        <f>VLOOKUP($A101, RawData!$A:$AJ, 28, FALSE)</f>
        <v>0.5513056</v>
      </c>
      <c r="AA101" s="100">
        <f>VLOOKUP($A101, RawData!$A:$AJ, 31, FALSE)</f>
        <v>-3.3047757</v>
      </c>
      <c r="AB101" s="96" t="str">
        <f>VLOOKUP($A101, RawData!$A:$AJ,32, FALSE)</f>
        <v/>
      </c>
      <c r="AC101" s="95">
        <f>VLOOKUP($A101, RawData!$A:$AJ, 34, FALSE)</f>
        <v>51.6933</v>
      </c>
      <c r="AD101" s="98">
        <f>VLOOKUP($A101, RawData!$A:$AJ, 35, FALSE)</f>
        <v>4.11</v>
      </c>
      <c r="AE101" s="104">
        <f>VLOOKUP($A101, RawData!$A:$AJ, 36, FALSE)</f>
        <v>11.63</v>
      </c>
    </row>
    <row r="102">
      <c r="A102" s="9" t="s">
        <v>143</v>
      </c>
      <c r="B102" s="9" t="s">
        <v>1143</v>
      </c>
      <c r="C102" s="92" t="s">
        <v>930</v>
      </c>
      <c r="D102" s="2" t="s">
        <v>1144</v>
      </c>
      <c r="E102" s="93" t="str">
        <f>IFERROR(__xludf.DUMMYFUNCTION("IFERROR(HYPERLINK(REGEXEXTRACT(D102,""\(([^)]*)\)""),REGEXEXTRACT(D102,""\[([^\]]+)\]"")),"""")
"),"READ PITCH")</f>
        <v>READ PITCH</v>
      </c>
      <c r="F102" s="109">
        <f>VLOOKUP($A102, RawData!$A:$AJ, 33, FALSE)</f>
        <v>24.980307</v>
      </c>
      <c r="G102" s="95">
        <f>VLOOKUP($A102, RawData!$A:$AJ, 2, FALSE)</f>
        <v>102.673</v>
      </c>
      <c r="H102" s="96">
        <f>VLOOKUP($A102, RawData!$A:$AJ, 3, FALSE)</f>
        <v>-0.179</v>
      </c>
      <c r="I102" s="97">
        <f>VLOOKUP($A102, RawData!$A:$AJ, 4, FALSE)</f>
        <v>0.22390272</v>
      </c>
      <c r="J102" s="98">
        <f>VLOOKUP($A102, RawData!$A:$AM, 37, FALSE)</f>
        <v>7.679</v>
      </c>
      <c r="K102" s="96">
        <f>VLOOKUP($A102, RawData!$A:$AM, 38, FALSE)</f>
        <v>-0.85501474</v>
      </c>
      <c r="L102" s="99" t="str">
        <f>VLOOKUP($A102, RawData!$A:$AM, 39, FALSE)</f>
        <v/>
      </c>
      <c r="M102" s="100">
        <f>VLOOKUP($A102, RawData!$A:$AJ, 30, FALSE)</f>
        <v>17.02611</v>
      </c>
      <c r="N102" s="98">
        <f>VLOOKUP($A102, RawData!$A:$AJ, 5, FALSE)</f>
        <v>-3.549268</v>
      </c>
      <c r="O102" s="99">
        <f>VLOOKUP($A102, RawData!$A:$AJ, 6, FALSE)</f>
        <v>1.0022622</v>
      </c>
      <c r="P102" s="101">
        <f>VLOOKUP($A102, RawData!$A:$AJ, 7, FALSE)</f>
        <v>-0.05368405</v>
      </c>
      <c r="Q102" s="99" t="str">
        <f>VLOOKUP($A102, RawData!$A:$AJ, 8, FALSE)</f>
        <v/>
      </c>
      <c r="R102" s="99" t="str">
        <f>VLOOKUP($A102, RawData!$A:$AJ, 11, FALSE)</f>
        <v/>
      </c>
      <c r="S102" s="98">
        <f>VLOOKUP($A102, RawData!$A:$AJ, 13, FALSE)</f>
        <v>-20.082</v>
      </c>
      <c r="T102" s="99">
        <f>VLOOKUP($A102, RawData!$A:$AJ, 14, FALSE)</f>
        <v>1.2275062</v>
      </c>
      <c r="U102" s="99">
        <f>VLOOKUP($A102, RawData!$A:$AJ, 23, FALSE)</f>
        <v>-0.1877</v>
      </c>
      <c r="V102" s="99">
        <f>VLOOKUP($A102, RawData!$A:$AJ, 24, FALSE)</f>
        <v>-0.73854935</v>
      </c>
      <c r="W102" s="99" t="str">
        <f>VLOOKUP($A102, RawData!$A:$AJ, 25, FALSE)</f>
        <v/>
      </c>
      <c r="X102" s="100" t="str">
        <f>VLOOKUP($A102, RawData!$A:$AJ, 26, FALSE)</f>
        <v/>
      </c>
      <c r="Y102" s="111" t="str">
        <f>VLOOKUP($A102, RawData!$A:$AJ, 27, FALSE)</f>
        <v/>
      </c>
      <c r="Z102" s="107">
        <f>VLOOKUP($A102, RawData!$A:$AJ, 28, FALSE)</f>
        <v>0.25246656</v>
      </c>
      <c r="AA102" s="100">
        <f>VLOOKUP($A102, RawData!$A:$AJ, 31, FALSE)</f>
        <v>-6.510482</v>
      </c>
      <c r="AB102" s="96" t="str">
        <f>VLOOKUP($A102, RawData!$A:$AJ,32, FALSE)</f>
        <v/>
      </c>
      <c r="AC102" s="95">
        <f>VLOOKUP($A102, RawData!$A:$AJ, 34, FALSE)</f>
        <v>130.7435</v>
      </c>
      <c r="AD102" s="98">
        <f>VLOOKUP($A102, RawData!$A:$AJ, 35, FALSE)</f>
        <v>1.65</v>
      </c>
      <c r="AE102" s="104">
        <f>VLOOKUP($A102, RawData!$A:$AJ, 36, FALSE)</f>
        <v>15.71</v>
      </c>
    </row>
    <row r="103">
      <c r="A103" s="9" t="s">
        <v>144</v>
      </c>
      <c r="B103" s="9" t="s">
        <v>1145</v>
      </c>
      <c r="C103" s="92" t="s">
        <v>942</v>
      </c>
      <c r="D103" s="2" t="s">
        <v>1146</v>
      </c>
      <c r="E103" s="93" t="str">
        <f>IFERROR(__xludf.DUMMYFUNCTION("IFERROR(HYPERLINK(REGEXEXTRACT(D103,""\(([^)]*)\)""),REGEXEXTRACT(D103,""\[([^\]]+)\]"")),"""")
"),"READ PITCH")</f>
        <v>READ PITCH</v>
      </c>
      <c r="F103" s="109">
        <f>VLOOKUP($A103, RawData!$A:$AJ, 33, FALSE)</f>
        <v>7.413949</v>
      </c>
      <c r="G103" s="95">
        <f>VLOOKUP($A103, RawData!$A:$AJ, 2, FALSE)</f>
        <v>11.061</v>
      </c>
      <c r="H103" s="96">
        <f>VLOOKUP($A103, RawData!$A:$AJ, 3, FALSE)</f>
        <v>-0.0456</v>
      </c>
      <c r="I103" s="97">
        <f>VLOOKUP($A103, RawData!$A:$AJ, 4, FALSE)</f>
        <v>0.015452214</v>
      </c>
      <c r="J103" s="98">
        <f>VLOOKUP($A103, RawData!$A:$AM, 37, FALSE)</f>
        <v>2.591</v>
      </c>
      <c r="K103" s="96">
        <f>VLOOKUP($A103, RawData!$A:$AM, 38, FALSE)</f>
        <v>-0.04742647</v>
      </c>
      <c r="L103" s="99" t="str">
        <f>VLOOKUP($A103, RawData!$A:$AM, 39, FALSE)</f>
        <v/>
      </c>
      <c r="M103" s="100">
        <f>VLOOKUP($A103, RawData!$A:$AJ, 30, FALSE)</f>
        <v>0.22769162</v>
      </c>
      <c r="N103" s="98">
        <f>VLOOKUP($A103, RawData!$A:$AJ, 5, FALSE)</f>
        <v>-0.020696325</v>
      </c>
      <c r="O103" s="99">
        <f>VLOOKUP($A103, RawData!$A:$AJ, 6, FALSE)</f>
        <v>-1.535</v>
      </c>
      <c r="P103" s="101">
        <f>VLOOKUP($A103, RawData!$A:$AJ, 7, FALSE)</f>
        <v>-0.739497</v>
      </c>
      <c r="Q103" s="99" t="str">
        <f>VLOOKUP($A103, RawData!$A:$AJ, 8, FALSE)</f>
        <v/>
      </c>
      <c r="R103" s="99" t="str">
        <f>VLOOKUP($A103, RawData!$A:$AJ, 11, FALSE)</f>
        <v/>
      </c>
      <c r="S103" s="98">
        <f>VLOOKUP($A103, RawData!$A:$AJ, 13, FALSE)</f>
        <v>0.475</v>
      </c>
      <c r="T103" s="99">
        <f>VLOOKUP($A103, RawData!$A:$AJ, 14, FALSE)</f>
        <v>0.5191257</v>
      </c>
      <c r="U103" s="99">
        <f>VLOOKUP($A103, RawData!$A:$AJ, 23, FALSE)</f>
        <v>-0.0303</v>
      </c>
      <c r="V103" s="99">
        <f>VLOOKUP($A103, RawData!$A:$AJ, 24, FALSE)</f>
        <v>-0.036759652</v>
      </c>
      <c r="W103" s="99" t="str">
        <f>VLOOKUP($A103, RawData!$A:$AJ, 25, FALSE)</f>
        <v/>
      </c>
      <c r="X103" s="100" t="str">
        <f>VLOOKUP($A103, RawData!$A:$AJ, 26, FALSE)</f>
        <v/>
      </c>
      <c r="Y103" s="111" t="str">
        <f>VLOOKUP($A103, RawData!$A:$AJ, 27, FALSE)</f>
        <v/>
      </c>
      <c r="Z103" s="107">
        <f>VLOOKUP($A103, RawData!$A:$AJ, 28, FALSE)</f>
        <v>0.6702784</v>
      </c>
      <c r="AA103" s="100">
        <f>VLOOKUP($A103, RawData!$A:$AJ, 31, FALSE)</f>
        <v>1.2419978</v>
      </c>
      <c r="AB103" s="96" t="str">
        <f>VLOOKUP($A103, RawData!$A:$AJ,32, FALSE)</f>
        <v/>
      </c>
      <c r="AC103" s="95">
        <f>VLOOKUP($A103, RawData!$A:$AJ, 34, FALSE)</f>
        <v>0.589949</v>
      </c>
      <c r="AD103" s="98">
        <f>VLOOKUP($A103, RawData!$A:$AJ, 35, FALSE)</f>
        <v>0.45</v>
      </c>
      <c r="AE103" s="104">
        <f>VLOOKUP($A103, RawData!$A:$AJ, 36, FALSE)</f>
        <v>25.85</v>
      </c>
    </row>
    <row r="104">
      <c r="A104" s="9" t="s">
        <v>145</v>
      </c>
      <c r="B104" s="9" t="s">
        <v>1147</v>
      </c>
      <c r="C104" s="92" t="s">
        <v>1044</v>
      </c>
      <c r="D104" s="2" t="s">
        <v>1148</v>
      </c>
      <c r="E104" s="93" t="str">
        <f>IFERROR(__xludf.DUMMYFUNCTION("IFERROR(HYPERLINK(REGEXEXTRACT(D104,""\(([^)]*)\)""),REGEXEXTRACT(D104,""\[([^\]]+)\]"")),"""")
"),"READ PITCH")</f>
        <v>READ PITCH</v>
      </c>
      <c r="F104" s="109">
        <f>VLOOKUP($A104, RawData!$A:$AJ, 33, FALSE)</f>
        <v>7.2366123</v>
      </c>
      <c r="G104" s="95">
        <f>VLOOKUP($A104, RawData!$A:$AJ, 2, FALSE)</f>
        <v>18.147</v>
      </c>
      <c r="H104" s="96">
        <f>VLOOKUP($A104, RawData!$A:$AJ, 3, FALSE)</f>
        <v>-0.0991</v>
      </c>
      <c r="I104" s="97">
        <f>VLOOKUP($A104, RawData!$A:$AJ, 4, FALSE)</f>
        <v>0.0713147</v>
      </c>
      <c r="J104" s="98">
        <f>VLOOKUP($A104, RawData!$A:$AM, 37, FALSE)</f>
        <v>-0.957</v>
      </c>
      <c r="K104" s="96">
        <f>VLOOKUP($A104, RawData!$A:$AM, 38, FALSE)</f>
        <v>-0.3317039</v>
      </c>
      <c r="L104" s="99" t="str">
        <f>VLOOKUP($A104, RawData!$A:$AM, 39, FALSE)</f>
        <v/>
      </c>
      <c r="M104" s="100">
        <f>VLOOKUP($A104, RawData!$A:$AJ, 30, FALSE)</f>
        <v>-1.787022</v>
      </c>
      <c r="N104" s="98">
        <f>VLOOKUP($A104, RawData!$A:$AJ, 5, FALSE)</f>
        <v>-0.09537223</v>
      </c>
      <c r="O104" s="99">
        <f>VLOOKUP($A104, RawData!$A:$AJ, 6, FALSE)</f>
        <v>-0.3085339</v>
      </c>
      <c r="P104" s="101">
        <f>VLOOKUP($A104, RawData!$A:$AJ, 7, FALSE)</f>
        <v>1.26204</v>
      </c>
      <c r="Q104" s="99" t="str">
        <f>VLOOKUP($A104, RawData!$A:$AJ, 8, FALSE)</f>
        <v/>
      </c>
      <c r="R104" s="99" t="str">
        <f>VLOOKUP($A104, RawData!$A:$AJ, 11, FALSE)</f>
        <v/>
      </c>
      <c r="S104" s="98">
        <f>VLOOKUP($A104, RawData!$A:$AJ, 13, FALSE)</f>
        <v>0.437</v>
      </c>
      <c r="T104" s="99">
        <f>VLOOKUP($A104, RawData!$A:$AJ, 14, FALSE)</f>
        <v>-0.5408416</v>
      </c>
      <c r="U104" s="99">
        <f>VLOOKUP($A104, RawData!$A:$AJ, 23, FALSE)</f>
        <v>-0.0886</v>
      </c>
      <c r="V104" s="99">
        <f>VLOOKUP($A104, RawData!$A:$AJ, 24, FALSE)</f>
        <v>-0.1951822</v>
      </c>
      <c r="W104" s="99" t="str">
        <f>VLOOKUP($A104, RawData!$A:$AJ, 25, FALSE)</f>
        <v/>
      </c>
      <c r="X104" s="100" t="str">
        <f>VLOOKUP($A104, RawData!$A:$AJ, 26, FALSE)</f>
        <v/>
      </c>
      <c r="Y104" s="111" t="str">
        <f>VLOOKUP($A104, RawData!$A:$AJ, 27, FALSE)</f>
        <v>No data</v>
      </c>
      <c r="Z104" s="107">
        <f>VLOOKUP($A104, RawData!$A:$AJ, 28, FALSE)</f>
        <v>0.40916845</v>
      </c>
      <c r="AA104" s="100">
        <f>VLOOKUP($A104, RawData!$A:$AJ, 31, FALSE)</f>
        <v>3.9134555</v>
      </c>
      <c r="AB104" s="96" t="str">
        <f>VLOOKUP($A104, RawData!$A:$AJ,32, FALSE)</f>
        <v/>
      </c>
      <c r="AC104" s="95">
        <f>VLOOKUP($A104, RawData!$A:$AJ, 34, FALSE)</f>
        <v>1.71018</v>
      </c>
      <c r="AD104" s="98">
        <f>VLOOKUP($A104, RawData!$A:$AJ, 35, FALSE)</f>
        <v>0.747</v>
      </c>
      <c r="AE104" s="104">
        <f>VLOOKUP($A104, RawData!$A:$AJ, 36, FALSE)</f>
        <v>9.94</v>
      </c>
    </row>
    <row r="105">
      <c r="A105" s="9" t="s">
        <v>146</v>
      </c>
      <c r="B105" s="9" t="s">
        <v>1149</v>
      </c>
      <c r="C105" s="92" t="s">
        <v>1016</v>
      </c>
      <c r="D105" s="2" t="s">
        <v>1150</v>
      </c>
      <c r="E105" s="93" t="str">
        <f>IFERROR(__xludf.DUMMYFUNCTION("IFERROR(HYPERLINK(REGEXEXTRACT(D105,""\(([^)]*)\)""),REGEXEXTRACT(D105,""\[([^\]]+)\]"")),"""")
"),"READ PITCH")</f>
        <v>READ PITCH</v>
      </c>
      <c r="F105" s="109">
        <f>VLOOKUP($A105, RawData!$A:$AJ, 33, FALSE)</f>
        <v>4.529583</v>
      </c>
      <c r="G105" s="95">
        <f>VLOOKUP($A105, RawData!$A:$AJ, 2, FALSE)</f>
        <v>3.98</v>
      </c>
      <c r="H105" s="96">
        <f>VLOOKUP($A105, RawData!$A:$AJ, 3, FALSE)</f>
        <v>-0.0197</v>
      </c>
      <c r="I105" s="97">
        <f>VLOOKUP($A105, RawData!$A:$AJ, 4, FALSE)</f>
        <v>0.021409774</v>
      </c>
      <c r="J105" s="98">
        <f>VLOOKUP($A105, RawData!$A:$AM, 37, FALSE)</f>
        <v>0.6</v>
      </c>
      <c r="K105" s="96">
        <f>VLOOKUP($A105, RawData!$A:$AM, 38, FALSE)</f>
        <v>1.7272727</v>
      </c>
      <c r="L105" s="99" t="str">
        <f>VLOOKUP($A105, RawData!$A:$AM, 39, FALSE)</f>
        <v/>
      </c>
      <c r="M105" s="100">
        <f>VLOOKUP($A105, RawData!$A:$AJ, 30, FALSE)</f>
        <v>5.108333</v>
      </c>
      <c r="N105" s="98">
        <f>VLOOKUP($A105, RawData!$A:$AJ, 5, FALSE)</f>
        <v>0.057201225</v>
      </c>
      <c r="O105" s="99">
        <f>VLOOKUP($A105, RawData!$A:$AJ, 6, FALSE)</f>
        <v>8.333333</v>
      </c>
      <c r="P105" s="101">
        <f>VLOOKUP($A105, RawData!$A:$AJ, 7, FALSE)</f>
        <v>-0.0035336574</v>
      </c>
      <c r="Q105" s="99" t="str">
        <f>VLOOKUP($A105, RawData!$A:$AJ, 8, FALSE)</f>
        <v/>
      </c>
      <c r="R105" s="99" t="str">
        <f>VLOOKUP($A105, RawData!$A:$AJ, 11, FALSE)</f>
        <v/>
      </c>
      <c r="S105" s="98">
        <f>VLOOKUP($A105, RawData!$A:$AJ, 13, FALSE)</f>
        <v>0.02</v>
      </c>
      <c r="T105" s="99">
        <f>VLOOKUP($A105, RawData!$A:$AJ, 14, FALSE)</f>
        <v>-0.032258064</v>
      </c>
      <c r="U105" s="99">
        <f>VLOOKUP($A105, RawData!$A:$AJ, 23, FALSE)</f>
        <v>0.1484</v>
      </c>
      <c r="V105" s="99">
        <f>VLOOKUP($A105, RawData!$A:$AJ, 24, FALSE)</f>
        <v>0.16138329</v>
      </c>
      <c r="W105" s="99" t="str">
        <f>VLOOKUP($A105, RawData!$A:$AJ, 25, FALSE)</f>
        <v/>
      </c>
      <c r="X105" s="100">
        <f>VLOOKUP($A105, RawData!$A:$AJ, 26, FALSE)</f>
        <v>8.741072</v>
      </c>
      <c r="Y105" s="111" t="str">
        <f>VLOOKUP($A105, RawData!$A:$AJ, 27, FALSE)</f>
        <v/>
      </c>
      <c r="Z105" s="107">
        <f>VLOOKUP($A105, RawData!$A:$AJ, 28, FALSE)</f>
        <v>1.2298995</v>
      </c>
      <c r="AA105" s="100">
        <f>VLOOKUP($A105, RawData!$A:$AJ, 31, FALSE)</f>
        <v>153.25</v>
      </c>
      <c r="AB105" s="96" t="str">
        <f>VLOOKUP($A105, RawData!$A:$AJ,32, FALSE)</f>
        <v/>
      </c>
      <c r="AC105" s="95">
        <f>VLOOKUP($A105, RawData!$A:$AJ, 34, FALSE)</f>
        <v>3.065</v>
      </c>
      <c r="AD105" s="98">
        <f>VLOOKUP($A105, RawData!$A:$AJ, 35, FALSE)</f>
        <v>0.5</v>
      </c>
      <c r="AE105" s="104">
        <f>VLOOKUP($A105, RawData!$A:$AJ, 36, FALSE)</f>
        <v>9.79</v>
      </c>
    </row>
    <row r="106">
      <c r="A106" s="9" t="s">
        <v>147</v>
      </c>
      <c r="B106" s="9" t="s">
        <v>1151</v>
      </c>
      <c r="C106" s="92" t="s">
        <v>959</v>
      </c>
      <c r="D106" s="2" t="s">
        <v>1152</v>
      </c>
      <c r="E106" s="93" t="str">
        <f>IFERROR(__xludf.DUMMYFUNCTION("IFERROR(HYPERLINK(REGEXEXTRACT(D106,""\(([^)]*)\)""),REGEXEXTRACT(D106,""\[([^\]]+)\]"")),"""")
"),"READ PITCH")</f>
        <v>READ PITCH</v>
      </c>
      <c r="F106" s="109">
        <f>VLOOKUP($A106, RawData!$A:$AJ, 33, FALSE)</f>
        <v>40.750366</v>
      </c>
      <c r="G106" s="95">
        <f>VLOOKUP($A106, RawData!$A:$AJ, 2, FALSE)</f>
        <v>116.61</v>
      </c>
      <c r="H106" s="96">
        <f>VLOOKUP($A106, RawData!$A:$AJ, 3, FALSE)</f>
        <v>0.1431</v>
      </c>
      <c r="I106" s="97">
        <f>VLOOKUP($A106, RawData!$A:$AJ, 4, FALSE)</f>
        <v>0.22276497</v>
      </c>
      <c r="J106" s="98">
        <f>VLOOKUP($A106, RawData!$A:$AM, 37, FALSE)</f>
        <v>5.97</v>
      </c>
      <c r="K106" s="96">
        <f>VLOOKUP($A106, RawData!$A:$AM, 38, FALSE)</f>
        <v>1.0445205</v>
      </c>
      <c r="L106" s="99" t="str">
        <f>VLOOKUP($A106, RawData!$A:$AM, 39, FALSE)</f>
        <v/>
      </c>
      <c r="M106" s="100">
        <f>VLOOKUP($A106, RawData!$A:$AJ, 30, FALSE)</f>
        <v>10.595645</v>
      </c>
      <c r="N106" s="98">
        <f>VLOOKUP($A106, RawData!$A:$AJ, 5, FALSE)</f>
        <v>-0.06272085</v>
      </c>
      <c r="O106" s="99">
        <f>VLOOKUP($A106, RawData!$A:$AJ, 6, FALSE)</f>
        <v>-1.2127873</v>
      </c>
      <c r="P106" s="101">
        <f>VLOOKUP($A106, RawData!$A:$AJ, 7, FALSE)</f>
        <v>-0.08691594</v>
      </c>
      <c r="Q106" s="99" t="str">
        <f>VLOOKUP($A106, RawData!$A:$AJ, 8, FALSE)</f>
        <v/>
      </c>
      <c r="R106" s="99" t="str">
        <f>VLOOKUP($A106, RawData!$A:$AJ, 11, FALSE)</f>
        <v/>
      </c>
      <c r="S106" s="98">
        <f>VLOOKUP($A106, RawData!$A:$AJ, 13, FALSE)</f>
        <v>-15.75</v>
      </c>
      <c r="T106" s="99">
        <f>VLOOKUP($A106, RawData!$A:$AJ, 14, FALSE)</f>
        <v>5.5851064</v>
      </c>
      <c r="U106" s="99">
        <f>VLOOKUP($A106, RawData!$A:$AJ, 23, FALSE)</f>
        <v>-0.0137</v>
      </c>
      <c r="V106" s="99">
        <f>VLOOKUP($A106, RawData!$A:$AJ, 24, FALSE)</f>
        <v>-0.022515856</v>
      </c>
      <c r="W106" s="99" t="str">
        <f>VLOOKUP($A106, RawData!$A:$AJ, 25, FALSE)</f>
        <v/>
      </c>
      <c r="X106" s="100" t="str">
        <f>VLOOKUP($A106, RawData!$A:$AJ, 26, FALSE)</f>
        <v/>
      </c>
      <c r="Y106" s="111">
        <f>VLOOKUP($A106, RawData!$A:$AJ, 27, FALSE)</f>
        <v>4.474819</v>
      </c>
      <c r="Z106" s="107">
        <f>VLOOKUP($A106, RawData!$A:$AJ, 28, FALSE)</f>
        <v>0.32034987</v>
      </c>
      <c r="AA106" s="100">
        <f>VLOOKUP($A106, RawData!$A:$AJ, 31, FALSE)</f>
        <v>-4.016254</v>
      </c>
      <c r="AB106" s="96" t="str">
        <f>VLOOKUP($A106, RawData!$A:$AJ,32, FALSE)</f>
        <v/>
      </c>
      <c r="AC106" s="95">
        <f>VLOOKUP($A106, RawData!$A:$AJ, 34, FALSE)</f>
        <v>63.256</v>
      </c>
      <c r="AD106" s="98">
        <f>VLOOKUP($A106, RawData!$A:$AJ, 35, FALSE)</f>
        <v>1.2</v>
      </c>
      <c r="AE106" s="104">
        <f>VLOOKUP($A106, RawData!$A:$AJ, 36, FALSE)</f>
        <v>33.96</v>
      </c>
    </row>
    <row r="107">
      <c r="A107" s="9" t="s">
        <v>148</v>
      </c>
      <c r="B107" s="9" t="s">
        <v>1153</v>
      </c>
      <c r="C107" s="92" t="s">
        <v>1105</v>
      </c>
      <c r="D107" s="2" t="s">
        <v>1154</v>
      </c>
      <c r="E107" s="93" t="str">
        <f>IFERROR(__xludf.DUMMYFUNCTION("IFERROR(HYPERLINK(REGEXEXTRACT(D107,""\(([^)]*)\)""),REGEXEXTRACT(D107,""\[([^\]]+)\]"")),"""")
"),"READ PITCH")</f>
        <v>READ PITCH</v>
      </c>
      <c r="F107" s="109">
        <f>VLOOKUP($A107, RawData!$A:$AJ, 33, FALSE)</f>
        <v>0.426546</v>
      </c>
      <c r="G107" s="95">
        <f>VLOOKUP($A107, RawData!$A:$AJ, 2, FALSE)</f>
        <v>4.77703</v>
      </c>
      <c r="H107" s="96">
        <f>VLOOKUP($A107, RawData!$A:$AJ, 3, FALSE)</f>
        <v>0.0473</v>
      </c>
      <c r="I107" s="97">
        <f>VLOOKUP($A107, RawData!$A:$AJ, 4, FALSE)</f>
        <v>0.064750135</v>
      </c>
      <c r="J107" s="98">
        <f>VLOOKUP($A107, RawData!$A:$AM, 37, FALSE)</f>
        <v>1.30697</v>
      </c>
      <c r="K107" s="96">
        <f>VLOOKUP($A107, RawData!$A:$AM, 38, FALSE)</f>
        <v>0.66707486</v>
      </c>
      <c r="L107" s="99" t="str">
        <f>VLOOKUP($A107, RawData!$A:$AM, 39, FALSE)</f>
        <v/>
      </c>
      <c r="M107" s="100">
        <f>VLOOKUP($A107, RawData!$A:$AJ, 30, FALSE)</f>
        <v>0.21868902</v>
      </c>
      <c r="N107" s="98">
        <f>VLOOKUP($A107, RawData!$A:$AJ, 5, FALSE)</f>
        <v>-0.03681685</v>
      </c>
      <c r="O107" s="99">
        <f>VLOOKUP($A107, RawData!$A:$AJ, 6, FALSE)</f>
        <v>-0.38488373</v>
      </c>
      <c r="P107" s="101">
        <f>VLOOKUP($A107, RawData!$A:$AJ, 7, FALSE)</f>
        <v>-0.48779836</v>
      </c>
      <c r="Q107" s="99" t="str">
        <f>VLOOKUP($A107, RawData!$A:$AJ, 8, FALSE)</f>
        <v/>
      </c>
      <c r="R107" s="99" t="str">
        <f>VLOOKUP($A107, RawData!$A:$AJ, 11, FALSE)</f>
        <v/>
      </c>
      <c r="S107" s="98">
        <f>VLOOKUP($A107, RawData!$A:$AJ, 13, FALSE)</f>
        <v>-0.84872</v>
      </c>
      <c r="T107" s="99">
        <f>VLOOKUP($A107, RawData!$A:$AJ, 14, FALSE)</f>
        <v>3.6287143</v>
      </c>
      <c r="U107" s="99">
        <f>VLOOKUP($A107, RawData!$A:$AJ, 23, FALSE)</f>
        <v>-0.0324</v>
      </c>
      <c r="V107" s="99">
        <f>VLOOKUP($A107, RawData!$A:$AJ, 24, FALSE)</f>
        <v>-0.06727757</v>
      </c>
      <c r="W107" s="99" t="str">
        <f>VLOOKUP($A107, RawData!$A:$AJ, 25, FALSE)</f>
        <v/>
      </c>
      <c r="X107" s="100" t="str">
        <f>VLOOKUP($A107, RawData!$A:$AJ, 26, FALSE)</f>
        <v/>
      </c>
      <c r="Y107" s="111" t="str">
        <f>VLOOKUP($A107, RawData!$A:$AJ, 27, FALSE)</f>
        <v>No data</v>
      </c>
      <c r="Z107" s="107">
        <f>VLOOKUP($A107, RawData!$A:$AJ, 28, FALSE)</f>
        <v>0.086294204</v>
      </c>
      <c r="AA107" s="100">
        <f>VLOOKUP($A107, RawData!$A:$AJ, 31, FALSE)</f>
        <v>-0.33676594</v>
      </c>
      <c r="AB107" s="96" t="str">
        <f>VLOOKUP($A107, RawData!$A:$AJ,32, FALSE)</f>
        <v/>
      </c>
      <c r="AC107" s="95">
        <f>VLOOKUP($A107, RawData!$A:$AJ, 34, FALSE)</f>
        <v>0.28582</v>
      </c>
      <c r="AD107" s="98">
        <f>VLOOKUP($A107, RawData!$A:$AJ, 35, FALSE)</f>
        <v>0.155</v>
      </c>
      <c r="AE107" s="104">
        <f>VLOOKUP($A107, RawData!$A:$AJ, 36, FALSE)</f>
        <v>2.73</v>
      </c>
    </row>
    <row r="108">
      <c r="A108" s="9" t="s">
        <v>149</v>
      </c>
      <c r="B108" s="9" t="s">
        <v>1155</v>
      </c>
      <c r="C108" s="92" t="s">
        <v>962</v>
      </c>
      <c r="D108" s="2" t="s">
        <v>1156</v>
      </c>
      <c r="E108" s="93" t="str">
        <f>IFERROR(__xludf.DUMMYFUNCTION("IFERROR(HYPERLINK(REGEXEXTRACT(D108,""\(([^)]*)\)""),REGEXEXTRACT(D108,""\[([^\]]+)\]"")),"""")
"),"READ PITCH")</f>
        <v>READ PITCH</v>
      </c>
      <c r="F108" s="109">
        <f>VLOOKUP($A108, RawData!$A:$AJ, 33, FALSE)</f>
        <v>21.074837</v>
      </c>
      <c r="G108" s="95">
        <f>VLOOKUP($A108, RawData!$A:$AJ, 2, FALSE)</f>
        <v>18.04749</v>
      </c>
      <c r="H108" s="96">
        <f>VLOOKUP($A108, RawData!$A:$AJ, 3, FALSE)</f>
        <v>0.0676</v>
      </c>
      <c r="I108" s="97">
        <f>VLOOKUP($A108, RawData!$A:$AJ, 4, FALSE)</f>
        <v>0.15340729</v>
      </c>
      <c r="J108" s="98">
        <f>VLOOKUP($A108, RawData!$A:$AM, 37, FALSE)</f>
        <v>-0.12164</v>
      </c>
      <c r="K108" s="96">
        <f>VLOOKUP($A108, RawData!$A:$AM, 38, FALSE)</f>
        <v>-1.2096121</v>
      </c>
      <c r="L108" s="99" t="str">
        <f>VLOOKUP($A108, RawData!$A:$AM, 39, FALSE)</f>
        <v/>
      </c>
      <c r="M108" s="100">
        <f>VLOOKUP($A108, RawData!$A:$AJ, 30, FALSE)</f>
        <v>-140.60155</v>
      </c>
      <c r="N108" s="98">
        <f>VLOOKUP($A108, RawData!$A:$AJ, 5, FALSE)</f>
        <v>-0.017393421</v>
      </c>
      <c r="O108" s="99">
        <f>VLOOKUP($A108, RawData!$A:$AJ, 6, FALSE)</f>
        <v>1.1134189</v>
      </c>
      <c r="P108" s="101">
        <f>VLOOKUP($A108, RawData!$A:$AJ, 7, FALSE)</f>
        <v>0.11565762</v>
      </c>
      <c r="Q108" s="99" t="str">
        <f>VLOOKUP($A108, RawData!$A:$AJ, 8, FALSE)</f>
        <v/>
      </c>
      <c r="R108" s="99" t="str">
        <f>VLOOKUP($A108, RawData!$A:$AJ, 11, FALSE)</f>
        <v/>
      </c>
      <c r="S108" s="98">
        <f>VLOOKUP($A108, RawData!$A:$AJ, 13, FALSE)</f>
        <v>-0.11774</v>
      </c>
      <c r="T108" s="99">
        <f>VLOOKUP($A108, RawData!$A:$AJ, 14, FALSE)</f>
        <v>0.22442484</v>
      </c>
      <c r="U108" s="99">
        <f>VLOOKUP($A108, RawData!$A:$AJ, 23, FALSE)</f>
        <v>-0.1151</v>
      </c>
      <c r="V108" s="99">
        <f>VLOOKUP($A108, RawData!$A:$AJ, 24, FALSE)</f>
        <v>-0.35060078</v>
      </c>
      <c r="W108" s="99" t="str">
        <f>VLOOKUP($A108, RawData!$A:$AJ, 25, FALSE)</f>
        <v/>
      </c>
      <c r="X108" s="100" t="str">
        <f>VLOOKUP($A108, RawData!$A:$AJ, 26, FALSE)</f>
        <v/>
      </c>
      <c r="Y108" s="111" t="str">
        <f>VLOOKUP($A108, RawData!$A:$AJ, 27, FALSE)</f>
        <v/>
      </c>
      <c r="Z108" s="107">
        <f>VLOOKUP($A108, RawData!$A:$AJ, 28, FALSE)</f>
        <v>0.785791</v>
      </c>
      <c r="AA108" s="100">
        <f>VLOOKUP($A108, RawData!$A:$AJ, 31, FALSE)</f>
        <v>-145.25882</v>
      </c>
      <c r="AB108" s="96" t="str">
        <f>VLOOKUP($A108, RawData!$A:$AJ,32, FALSE)</f>
        <v/>
      </c>
      <c r="AC108" s="95">
        <f>VLOOKUP($A108, RawData!$A:$AJ, 34, FALSE)</f>
        <v>23.7472</v>
      </c>
      <c r="AD108" s="98">
        <f>VLOOKUP($A108, RawData!$A:$AJ, 35, FALSE)</f>
        <v>0.25</v>
      </c>
      <c r="AE108" s="104">
        <f>VLOOKUP($A108, RawData!$A:$AJ, 36, FALSE)</f>
        <v>77.22</v>
      </c>
    </row>
    <row r="109">
      <c r="A109" s="9" t="s">
        <v>150</v>
      </c>
      <c r="B109" s="9" t="s">
        <v>1157</v>
      </c>
      <c r="C109" s="92" t="s">
        <v>1044</v>
      </c>
      <c r="D109" s="2" t="s">
        <v>1158</v>
      </c>
      <c r="E109" s="93" t="str">
        <f>IFERROR(__xludf.DUMMYFUNCTION("IFERROR(HYPERLINK(REGEXEXTRACT(D109,""\(([^)]*)\)""),REGEXEXTRACT(D109,""\[([^\]]+)\]"")),"""")
"),"READ PITCH")</f>
        <v>READ PITCH</v>
      </c>
      <c r="F109" s="109">
        <f>VLOOKUP($A109, RawData!$A:$AJ, 33, FALSE)</f>
        <v>4.745503</v>
      </c>
      <c r="G109" s="95">
        <f>VLOOKUP($A109, RawData!$A:$AJ, 2, FALSE)</f>
        <v>35.85537</v>
      </c>
      <c r="H109" s="96">
        <f>VLOOKUP($A109, RawData!$A:$AJ, 3, FALSE)</f>
        <v>-0.0453</v>
      </c>
      <c r="I109" s="97">
        <f>VLOOKUP($A109, RawData!$A:$AJ, 4, FALSE)</f>
        <v>0.011892169</v>
      </c>
      <c r="J109" s="98">
        <f>VLOOKUP($A109, RawData!$A:$AM, 37, FALSE)</f>
        <v>4.5494</v>
      </c>
      <c r="K109" s="96">
        <f>VLOOKUP($A109, RawData!$A:$AM, 38, FALSE)</f>
        <v>1.10302</v>
      </c>
      <c r="L109" s="99" t="str">
        <f>VLOOKUP($A109, RawData!$A:$AM, 39, FALSE)</f>
        <v/>
      </c>
      <c r="M109" s="100">
        <f>VLOOKUP($A109, RawData!$A:$AJ, 30, FALSE)</f>
        <v>9.225492</v>
      </c>
      <c r="N109" s="98">
        <f>VLOOKUP($A109, RawData!$A:$AJ, 5, FALSE)</f>
        <v>-0.11824705</v>
      </c>
      <c r="O109" s="99">
        <f>VLOOKUP($A109, RawData!$A:$AJ, 6, FALSE)</f>
        <v>-0.6509812</v>
      </c>
      <c r="P109" s="101">
        <f>VLOOKUP($A109, RawData!$A:$AJ, 7, FALSE)</f>
        <v>-0.07172505</v>
      </c>
      <c r="Q109" s="99" t="str">
        <f>VLOOKUP($A109, RawData!$A:$AJ, 8, FALSE)</f>
        <v/>
      </c>
      <c r="R109" s="99" t="str">
        <f>VLOOKUP($A109, RawData!$A:$AJ, 11, FALSE)</f>
        <v/>
      </c>
      <c r="S109" s="98">
        <f>VLOOKUP($A109, RawData!$A:$AJ, 13, FALSE)</f>
        <v>2.66681</v>
      </c>
      <c r="T109" s="99">
        <f>VLOOKUP($A109, RawData!$A:$AJ, 14, FALSE)</f>
        <v>-2.7180173</v>
      </c>
      <c r="U109" s="99">
        <f>VLOOKUP($A109, RawData!$A:$AJ, 23, FALSE)</f>
        <v>-0.0486</v>
      </c>
      <c r="V109" s="99">
        <f>VLOOKUP($A109, RawData!$A:$AJ, 24, FALSE)</f>
        <v>0.12574624</v>
      </c>
      <c r="W109" s="99" t="str">
        <f>VLOOKUP($A109, RawData!$A:$AJ, 25, FALSE)</f>
        <v/>
      </c>
      <c r="X109" s="100" t="str">
        <f>VLOOKUP($A109, RawData!$A:$AJ, 26, FALSE)</f>
        <v/>
      </c>
      <c r="Y109" s="111" t="str">
        <f>VLOOKUP($A109, RawData!$A:$AJ, 27, FALSE)</f>
        <v/>
      </c>
      <c r="Z109" s="107">
        <f>VLOOKUP($A109, RawData!$A:$AJ, 28, FALSE)</f>
        <v>0.1165975</v>
      </c>
      <c r="AA109" s="100">
        <f>VLOOKUP($A109, RawData!$A:$AJ, 31, FALSE)</f>
        <v>15.738072</v>
      </c>
      <c r="AB109" s="96" t="str">
        <f>VLOOKUP($A109, RawData!$A:$AJ,32, FALSE)</f>
        <v/>
      </c>
      <c r="AC109" s="95">
        <f>VLOOKUP($A109, RawData!$A:$AJ, 34, FALSE)</f>
        <v>41.97045</v>
      </c>
      <c r="AD109" s="98">
        <f>VLOOKUP($A109, RawData!$A:$AJ, 35, FALSE)</f>
        <v>0.35</v>
      </c>
      <c r="AE109" s="104">
        <f>VLOOKUP($A109, RawData!$A:$AJ, 36, FALSE)</f>
        <v>11.86</v>
      </c>
    </row>
    <row r="110">
      <c r="A110" s="9" t="s">
        <v>151</v>
      </c>
      <c r="B110" s="9" t="s">
        <v>1159</v>
      </c>
      <c r="C110" s="92" t="s">
        <v>942</v>
      </c>
      <c r="D110" s="2" t="s">
        <v>1160</v>
      </c>
      <c r="E110" s="93" t="str">
        <f>IFERROR(__xludf.DUMMYFUNCTION("IFERROR(HYPERLINK(REGEXEXTRACT(D110,""\(([^)]*)\)""),REGEXEXTRACT(D110,""\[([^\]]+)\]"")),"""")
"),"READ PITCH")</f>
        <v>READ PITCH</v>
      </c>
      <c r="F110" s="109">
        <f>VLOOKUP($A110, RawData!$A:$AJ, 33, FALSE)</f>
        <v>10.994765</v>
      </c>
      <c r="G110" s="95">
        <f>VLOOKUP($A110, RawData!$A:$AJ, 2, FALSE)</f>
        <v>9.85161</v>
      </c>
      <c r="H110" s="96">
        <f>VLOOKUP($A110, RawData!$A:$AJ, 3, FALSE)</f>
        <v>-0.4966</v>
      </c>
      <c r="I110" s="97">
        <f>VLOOKUP($A110, RawData!$A:$AJ, 4, FALSE)</f>
        <v>0.030196106</v>
      </c>
      <c r="J110" s="98">
        <f>VLOOKUP($A110, RawData!$A:$AM, 37, FALSE)</f>
        <v>-4.39696</v>
      </c>
      <c r="K110" s="96">
        <f>VLOOKUP($A110, RawData!$A:$AM, 38, FALSE)</f>
        <v>-1.7632723</v>
      </c>
      <c r="L110" s="99" t="str">
        <f>VLOOKUP($A110, RawData!$A:$AM, 39, FALSE)</f>
        <v/>
      </c>
      <c r="M110" s="100">
        <f>VLOOKUP($A110, RawData!$A:$AJ, 30, FALSE)</f>
        <v>-2.161414</v>
      </c>
      <c r="N110" s="98">
        <f>VLOOKUP($A110, RawData!$A:$AJ, 5, FALSE)</f>
        <v>-0.10431423</v>
      </c>
      <c r="O110" s="99">
        <f>VLOOKUP($A110, RawData!$A:$AJ, 6, FALSE)</f>
        <v>-1.8873823</v>
      </c>
      <c r="P110" s="101">
        <f>VLOOKUP($A110, RawData!$A:$AJ, 7, FALSE)</f>
        <v>0.59102595</v>
      </c>
      <c r="Q110" s="99" t="str">
        <f>VLOOKUP($A110, RawData!$A:$AJ, 8, FALSE)</f>
        <v/>
      </c>
      <c r="R110" s="99" t="str">
        <f>VLOOKUP($A110, RawData!$A:$AJ, 11, FALSE)</f>
        <v/>
      </c>
      <c r="S110" s="98">
        <f>VLOOKUP($A110, RawData!$A:$AJ, 13, FALSE)</f>
        <v>-1.33982</v>
      </c>
      <c r="T110" s="99">
        <f>VLOOKUP($A110, RawData!$A:$AJ, 14, FALSE)</f>
        <v>0.3937196</v>
      </c>
      <c r="U110" s="99">
        <f>VLOOKUP($A110, RawData!$A:$AJ, 23, FALSE)</f>
        <v>-0.8724</v>
      </c>
      <c r="V110" s="99">
        <f>VLOOKUP($A110, RawData!$A:$AJ, 24, FALSE)</f>
        <v>-5.153374</v>
      </c>
      <c r="W110" s="99" t="str">
        <f>VLOOKUP($A110, RawData!$A:$AJ, 25, FALSE)</f>
        <v/>
      </c>
      <c r="X110" s="100" t="str">
        <f>VLOOKUP($A110, RawData!$A:$AJ, 26, FALSE)</f>
        <v/>
      </c>
      <c r="Y110" s="111" t="str">
        <f>VLOOKUP($A110, RawData!$A:$AJ, 27, FALSE)</f>
        <v>No data</v>
      </c>
      <c r="Z110" s="107">
        <f>VLOOKUP($A110, RawData!$A:$AJ, 28, FALSE)</f>
        <v>1.1160612</v>
      </c>
      <c r="AA110" s="100">
        <f>VLOOKUP($A110, RawData!$A:$AJ, 31, FALSE)</f>
        <v>-7.093229</v>
      </c>
      <c r="AB110" s="96" t="str">
        <f>VLOOKUP($A110, RawData!$A:$AJ,32, FALSE)</f>
        <v/>
      </c>
      <c r="AC110" s="95">
        <f>VLOOKUP($A110, RawData!$A:$AJ, 34, FALSE)</f>
        <v>9.50365</v>
      </c>
      <c r="AD110" s="98">
        <f>VLOOKUP($A110, RawData!$A:$AJ, 35, FALSE)</f>
        <v>0.2657</v>
      </c>
      <c r="AE110" s="104">
        <f>VLOOKUP($A110, RawData!$A:$AJ, 36, FALSE)</f>
        <v>43.98</v>
      </c>
    </row>
    <row r="111">
      <c r="A111" s="9" t="s">
        <v>152</v>
      </c>
      <c r="B111" s="9" t="s">
        <v>1161</v>
      </c>
      <c r="C111" s="92" t="s">
        <v>1098</v>
      </c>
      <c r="D111" s="2" t="s">
        <v>1162</v>
      </c>
      <c r="E111" s="93" t="str">
        <f>IFERROR(__xludf.DUMMYFUNCTION("IFERROR(HYPERLINK(REGEXEXTRACT(D111,""\(([^)]*)\)""),REGEXEXTRACT(D111,""\[([^\]]+)\]"")),"""")
"),"READ PITCH")</f>
        <v>READ PITCH</v>
      </c>
      <c r="F111" s="109">
        <f>VLOOKUP($A111, RawData!$A:$AJ, 33, FALSE)</f>
        <v>2.846425</v>
      </c>
      <c r="G111" s="95">
        <f>VLOOKUP($A111, RawData!$A:$AJ, 2, FALSE)</f>
        <v>4.19</v>
      </c>
      <c r="H111" s="96">
        <f>VLOOKUP($A111, RawData!$A:$AJ, 3, FALSE)</f>
        <v>0.0969</v>
      </c>
      <c r="I111" s="97">
        <f>VLOOKUP($A111, RawData!$A:$AJ, 4, FALSE)</f>
        <v>0.037831757</v>
      </c>
      <c r="J111" s="98">
        <f>VLOOKUP($A111, RawData!$A:$AM, 37, FALSE)</f>
        <v>0.21</v>
      </c>
      <c r="K111" s="96">
        <f>VLOOKUP($A111, RawData!$A:$AM, 38, FALSE)</f>
        <v>-0.32258064</v>
      </c>
      <c r="L111" s="99" t="str">
        <f>VLOOKUP($A111, RawData!$A:$AM, 39, FALSE)</f>
        <v/>
      </c>
      <c r="M111" s="100">
        <f>VLOOKUP($A111, RawData!$A:$AJ, 30, FALSE)</f>
        <v>-13.157143</v>
      </c>
      <c r="N111" s="98">
        <f>VLOOKUP($A111, RawData!$A:$AJ, 5, FALSE)</f>
        <v>0.012118019</v>
      </c>
      <c r="O111" s="99">
        <f>VLOOKUP($A111, RawData!$A:$AJ, 6, FALSE)</f>
        <v>0.53333336</v>
      </c>
      <c r="P111" s="101">
        <f>VLOOKUP($A111, RawData!$A:$AJ, 7, FALSE)</f>
        <v>-0.17450334</v>
      </c>
      <c r="Q111" s="99" t="str">
        <f>VLOOKUP($A111, RawData!$A:$AJ, 8, FALSE)</f>
        <v/>
      </c>
      <c r="R111" s="99" t="str">
        <f>VLOOKUP($A111, RawData!$A:$AJ, 11, FALSE)</f>
        <v/>
      </c>
      <c r="S111" s="98">
        <f>VLOOKUP($A111, RawData!$A:$AJ, 13, FALSE)</f>
        <v>0.44</v>
      </c>
      <c r="T111" s="99">
        <f>VLOOKUP($A111, RawData!$A:$AJ, 14, FALSE)</f>
        <v>1.6296296</v>
      </c>
      <c r="U111" s="99">
        <f>VLOOKUP($A111, RawData!$A:$AJ, 23, FALSE)</f>
        <v>0.0369</v>
      </c>
      <c r="V111" s="99">
        <f>VLOOKUP($A111, RawData!$A:$AJ, 24, FALSE)</f>
        <v>0.055155877</v>
      </c>
      <c r="W111" s="99" t="str">
        <f>VLOOKUP($A111, RawData!$A:$AJ, 25, FALSE)</f>
        <v/>
      </c>
      <c r="X111" s="100">
        <f>VLOOKUP($A111, RawData!$A:$AJ, 26, FALSE)</f>
        <v>12.378261</v>
      </c>
      <c r="Y111" s="111" t="str">
        <f>VLOOKUP($A111, RawData!$A:$AJ, 27, FALSE)</f>
        <v/>
      </c>
      <c r="Z111" s="107">
        <f>VLOOKUP($A111, RawData!$A:$AJ, 28, FALSE)</f>
        <v>0.67947495</v>
      </c>
      <c r="AA111" s="100">
        <f>VLOOKUP($A111, RawData!$A:$AJ, 31, FALSE)</f>
        <v>-6.2795453</v>
      </c>
      <c r="AB111" s="96" t="str">
        <f>VLOOKUP($A111, RawData!$A:$AJ,32, FALSE)</f>
        <v/>
      </c>
      <c r="AC111" s="95">
        <f>VLOOKUP($A111, RawData!$A:$AJ, 34, FALSE)</f>
        <v>-2.763</v>
      </c>
      <c r="AD111" s="98">
        <f>VLOOKUP($A111, RawData!$A:$AJ, 35, FALSE)</f>
        <v>0.15</v>
      </c>
      <c r="AE111" s="104">
        <f>VLOOKUP($A111, RawData!$A:$AJ, 36, FALSE)</f>
        <v>18.98</v>
      </c>
    </row>
    <row r="112">
      <c r="A112" s="9" t="s">
        <v>829</v>
      </c>
      <c r="B112" s="9" t="s">
        <v>1163</v>
      </c>
      <c r="C112" s="92" t="s">
        <v>1164</v>
      </c>
      <c r="D112" s="2" t="s">
        <v>1165</v>
      </c>
      <c r="E112" s="93" t="str">
        <f>IFERROR(__xludf.DUMMYFUNCTION("IFERROR(HYPERLINK(REGEXEXTRACT(D112,""\(([^)]*)\)""),REGEXEXTRACT(D112,""\[([^\]]+)\]"")),"""")
"),"READ PITCH")</f>
        <v>READ PITCH</v>
      </c>
      <c r="F112" s="109">
        <f>VLOOKUP($A112, RawData!$A:$AJ, 33, FALSE)</f>
        <v>676.1041</v>
      </c>
      <c r="G112" s="95">
        <f>VLOOKUP($A112, RawData!$A:$AJ, 2, FALSE)</f>
        <v>34.6929</v>
      </c>
      <c r="H112" s="96" t="str">
        <f>VLOOKUP($A112, RawData!$A:$AJ, 3, FALSE)</f>
        <v/>
      </c>
      <c r="I112" s="97">
        <f>VLOOKUP($A112, RawData!$A:$AJ, 4, FALSE)</f>
        <v>-0.012420061</v>
      </c>
      <c r="J112" s="98">
        <f>VLOOKUP($A112, RawData!$A:$AM, 37, FALSE)</f>
        <v>-10.25968</v>
      </c>
      <c r="K112" s="96">
        <f>VLOOKUP($A112, RawData!$A:$AM, 38, FALSE)</f>
        <v>1.7406286</v>
      </c>
      <c r="L112" s="99" t="str">
        <f>VLOOKUP($A112, RawData!$A:$AM, 39, FALSE)</f>
        <v/>
      </c>
      <c r="M112" s="100">
        <f>VLOOKUP($A112, RawData!$A:$AJ, 30, FALSE)</f>
        <v>-58.005173</v>
      </c>
      <c r="N112" s="98">
        <f>VLOOKUP($A112, RawData!$A:$AJ, 5, FALSE)</f>
        <v>-0.35534757</v>
      </c>
      <c r="O112" s="99">
        <f>VLOOKUP($A112, RawData!$A:$AJ, 6, FALSE)</f>
        <v>0.94818264</v>
      </c>
      <c r="P112" s="101">
        <f>VLOOKUP($A112, RawData!$A:$AJ, 7, FALSE)</f>
        <v>0.45671308</v>
      </c>
      <c r="Q112" s="99">
        <f>VLOOKUP($A112, RawData!$A:$AJ, 8, FALSE)</f>
        <v>0.2624</v>
      </c>
      <c r="R112" s="106" t="str">
        <f>VLOOKUP($A112, RawData!$A:$AJ, 11, FALSE)</f>
        <v/>
      </c>
      <c r="S112" s="98">
        <f>VLOOKUP($A112, RawData!$A:$AJ, 13, FALSE)</f>
        <v>-9.04161</v>
      </c>
      <c r="T112" s="106" t="str">
        <f>VLOOKUP($A112, RawData!$A:$AJ, 14, FALSE)</f>
        <v/>
      </c>
      <c r="U112" s="99">
        <f>VLOOKUP($A112, RawData!$A:$AJ, 23, FALSE)</f>
        <v>-0.2181</v>
      </c>
      <c r="V112" s="96">
        <f>VLOOKUP($A112, RawData!$A:$AJ, 24, FALSE)</f>
        <v>-0.28998283</v>
      </c>
      <c r="W112" s="96">
        <f>VLOOKUP($A112, RawData!$A:$AJ, 25, FALSE)</f>
        <v>-0.1842935</v>
      </c>
      <c r="X112" s="100" t="str">
        <f>VLOOKUP($A112, RawData!$A:$AJ, 26, FALSE)</f>
        <v/>
      </c>
      <c r="Y112" s="106" t="str">
        <f>VLOOKUP($A112, RawData!$A:$AJ, 27, FALSE)</f>
        <v/>
      </c>
      <c r="Z112" s="107">
        <f>VLOOKUP($A112, RawData!$A:$AJ, 28, FALSE)</f>
        <v>17.32455</v>
      </c>
      <c r="AA112" s="100" t="str">
        <f>VLOOKUP($A112, RawData!$A:$AJ, 31, FALSE)</f>
        <v/>
      </c>
      <c r="AB112" s="96">
        <f>VLOOKUP($A112, RawData!$A:$AJ,32, FALSE)</f>
        <v>0</v>
      </c>
      <c r="AC112" s="95" t="str">
        <f>VLOOKUP($A112, RawData!$A:$AJ, 34, FALSE)</f>
        <v/>
      </c>
      <c r="AD112" s="98">
        <f>VLOOKUP($A112, RawData!$A:$AJ, 35, FALSE)</f>
        <v>13.23</v>
      </c>
      <c r="AE112" s="104">
        <f>VLOOKUP($A112, RawData!$A:$AJ, 36, FALSE)</f>
        <v>45.43</v>
      </c>
    </row>
    <row r="113">
      <c r="A113" s="9" t="s">
        <v>834</v>
      </c>
      <c r="B113" s="9" t="s">
        <v>1166</v>
      </c>
      <c r="C113" s="92" t="s">
        <v>1164</v>
      </c>
      <c r="D113" s="2" t="s">
        <v>1167</v>
      </c>
      <c r="E113" s="93" t="str">
        <f>IFERROR(__xludf.DUMMYFUNCTION("IFERROR(HYPERLINK(REGEXEXTRACT(D113,""\(([^)]*)\)""),REGEXEXTRACT(D113,""\[([^\]]+)\]"")),"""")
"),"READ PITCH")</f>
        <v>READ PITCH</v>
      </c>
      <c r="F113" s="109">
        <f>VLOOKUP($A113, RawData!$A:$AJ, 33, FALSE)</f>
        <v>7.3590994</v>
      </c>
      <c r="G113" s="95">
        <f>VLOOKUP($A113, RawData!$A:$AJ, 2, FALSE)</f>
        <v>3.59</v>
      </c>
      <c r="H113" s="96" t="str">
        <f>VLOOKUP($A113, RawData!$A:$AJ, 3, FALSE)</f>
        <v/>
      </c>
      <c r="I113" s="97">
        <f>VLOOKUP($A113, RawData!$A:$AJ, 4, FALSE)</f>
        <v>-0.06597046</v>
      </c>
      <c r="J113" s="98">
        <f>VLOOKUP($A113, RawData!$A:$AM, 37, FALSE)</f>
        <v>0.96</v>
      </c>
      <c r="K113" s="96">
        <f>VLOOKUP($A113, RawData!$A:$AM, 38, FALSE)</f>
        <v>-4.096774</v>
      </c>
      <c r="L113" s="99" t="str">
        <f>VLOOKUP($A113, RawData!$A:$AM, 39, FALSE)</f>
        <v/>
      </c>
      <c r="M113" s="100">
        <f>VLOOKUP($A113, RawData!$A:$AJ, 30, FALSE)</f>
        <v>7.14</v>
      </c>
      <c r="N113" s="98">
        <f>VLOOKUP($A113, RawData!$A:$AJ, 5, FALSE)</f>
        <v>0.3907563</v>
      </c>
      <c r="O113" s="99">
        <f>VLOOKUP($A113, RawData!$A:$AJ, 6, FALSE)</f>
        <v>-2.2739725</v>
      </c>
      <c r="P113" s="101">
        <f>VLOOKUP($A113, RawData!$A:$AJ, 7, FALSE)</f>
        <v>-0.589495</v>
      </c>
      <c r="Q113" s="99">
        <f>VLOOKUP($A113, RawData!$A:$AJ, 8, FALSE)</f>
        <v>0.4039</v>
      </c>
      <c r="R113" s="106" t="str">
        <f>VLOOKUP($A113, RawData!$A:$AJ, 11, FALSE)</f>
        <v/>
      </c>
      <c r="S113" s="98">
        <f>VLOOKUP($A113, RawData!$A:$AJ, 13, FALSE)</f>
        <v>-0.52</v>
      </c>
      <c r="T113" s="106" t="str">
        <f>VLOOKUP($A113, RawData!$A:$AJ, 14, FALSE)</f>
        <v/>
      </c>
      <c r="U113" s="99">
        <f>VLOOKUP($A113, RawData!$A:$AJ, 23, FALSE)</f>
        <v>0.05</v>
      </c>
      <c r="V113" s="96">
        <f>VLOOKUP($A113, RawData!$A:$AJ, 24, FALSE)</f>
        <v>0.290625</v>
      </c>
      <c r="W113" s="96">
        <f>VLOOKUP($A113, RawData!$A:$AJ, 25, FALSE)</f>
        <v>0.3</v>
      </c>
      <c r="X113" s="100">
        <f>VLOOKUP($A113, RawData!$A:$AJ, 26, FALSE)</f>
        <v>7.3703227</v>
      </c>
      <c r="Y113" s="106" t="str">
        <f>VLOOKUP($A113, RawData!$A:$AJ, 27, FALSE)</f>
        <v/>
      </c>
      <c r="Z113" s="107">
        <f>VLOOKUP($A113, RawData!$A:$AJ, 28, FALSE)</f>
        <v>1.9093037</v>
      </c>
      <c r="AA113" s="100" t="str">
        <f>VLOOKUP($A113, RawData!$A:$AJ, 31, FALSE)</f>
        <v/>
      </c>
      <c r="AB113" s="96">
        <f>VLOOKUP($A113, RawData!$A:$AJ,32, FALSE)</f>
        <v>0</v>
      </c>
      <c r="AC113" s="95" t="str">
        <f>VLOOKUP($A113, RawData!$A:$AJ, 34, FALSE)</f>
        <v/>
      </c>
      <c r="AD113" s="98">
        <f>VLOOKUP($A113, RawData!$A:$AJ, 35, FALSE)</f>
        <v>2.88</v>
      </c>
      <c r="AE113" s="104">
        <f>VLOOKUP($A113, RawData!$A:$AJ, 36, FALSE)</f>
        <v>2.38</v>
      </c>
    </row>
    <row r="114">
      <c r="A114" s="9" t="s">
        <v>836</v>
      </c>
      <c r="B114" s="9" t="s">
        <v>1168</v>
      </c>
      <c r="C114" s="92" t="s">
        <v>1164</v>
      </c>
      <c r="D114" s="2" t="s">
        <v>1169</v>
      </c>
      <c r="E114" s="93" t="str">
        <f>IFERROR(__xludf.DUMMYFUNCTION("IFERROR(HYPERLINK(REGEXEXTRACT(D114,""\(([^)]*)\)""),REGEXEXTRACT(D114,""\[([^\]]+)\]"")),"""")
"),"READ PITCH")</f>
        <v>READ PITCH</v>
      </c>
      <c r="F114" s="109">
        <f>VLOOKUP($A114, RawData!$A:$AJ, 33, FALSE)</f>
        <v>67.747375</v>
      </c>
      <c r="G114" s="95">
        <f>VLOOKUP($A114, RawData!$A:$AJ, 2, FALSE)</f>
        <v>70.80067</v>
      </c>
      <c r="H114" s="96">
        <f>VLOOKUP($A114, RawData!$A:$AJ, 3, FALSE)</f>
        <v>0.0525</v>
      </c>
      <c r="I114" s="97">
        <f>VLOOKUP($A114, RawData!$A:$AJ, 4, FALSE)</f>
        <v>0.017838957</v>
      </c>
      <c r="J114" s="98">
        <f>VLOOKUP($A114, RawData!$A:$AM, 37, FALSE)</f>
        <v>24.94554</v>
      </c>
      <c r="K114" s="96">
        <f>VLOOKUP($A114, RawData!$A:$AM, 38, FALSE)</f>
        <v>0.45196146</v>
      </c>
      <c r="L114" s="99" t="str">
        <f>VLOOKUP($A114, RawData!$A:$AM, 39, FALSE)</f>
        <v>No data</v>
      </c>
      <c r="M114" s="100">
        <f>VLOOKUP($A114, RawData!$A:$AJ, 30, FALSE)</f>
        <v>8.347951</v>
      </c>
      <c r="N114" s="98">
        <f>VLOOKUP($A114, RawData!$A:$AJ, 5, FALSE)</f>
        <v>-0.7903065</v>
      </c>
      <c r="O114" s="99">
        <f>VLOOKUP($A114, RawData!$A:$AJ, 6, FALSE)</f>
        <v>-0.4562097</v>
      </c>
      <c r="P114" s="101">
        <f>VLOOKUP($A114, RawData!$A:$AJ, 7, FALSE)</f>
        <v>-0.120068446</v>
      </c>
      <c r="Q114" s="106">
        <f>VLOOKUP($A114, RawData!$A:$AJ, 8, FALSE)</f>
        <v>0.5656</v>
      </c>
      <c r="R114" s="106">
        <f>VLOOKUP($A114, RawData!$A:$AJ, 11, FALSE)</f>
        <v>0.0795</v>
      </c>
      <c r="S114" s="98">
        <f>VLOOKUP($A114, RawData!$A:$AJ, 13, FALSE)</f>
        <v>-25.78734</v>
      </c>
      <c r="T114" s="106" t="str">
        <f>VLOOKUP($A114, RawData!$A:$AJ, 14, FALSE)</f>
        <v>No data</v>
      </c>
      <c r="U114" s="106">
        <f>VLOOKUP($A114, RawData!$A:$AJ, 23, FALSE)</f>
        <v>-0.0152</v>
      </c>
      <c r="V114" s="96">
        <f>VLOOKUP($A114, RawData!$A:$AJ, 24, FALSE)</f>
        <v>-0.043624435</v>
      </c>
      <c r="W114" s="96">
        <f>VLOOKUP($A114, RawData!$A:$AJ, 25, FALSE)</f>
        <v>0.26378897</v>
      </c>
      <c r="X114" s="100" t="str">
        <f>VLOOKUP($A114, RawData!$A:$AJ, 26, FALSE)</f>
        <v/>
      </c>
      <c r="Y114" s="106" t="str">
        <f>VLOOKUP($A114, RawData!$A:$AJ, 27, FALSE)</f>
        <v>No data</v>
      </c>
      <c r="Z114" s="107">
        <f>VLOOKUP($A114, RawData!$A:$AJ, 28, FALSE)</f>
        <v>0.9577278</v>
      </c>
      <c r="AA114" s="100">
        <f>VLOOKUP($A114, RawData!$A:$AJ, 31, FALSE)</f>
        <v>-8.07544</v>
      </c>
      <c r="AB114" s="96" t="str">
        <f>VLOOKUP($A114, RawData!$A:$AJ,32, FALSE)</f>
        <v>No data</v>
      </c>
      <c r="AC114" s="95">
        <f>VLOOKUP($A114, RawData!$A:$AJ, 34, FALSE)</f>
        <v>208.2438</v>
      </c>
      <c r="AD114" s="98">
        <f>VLOOKUP($A114, RawData!$A:$AJ, 35, FALSE)</f>
        <v>12.99</v>
      </c>
      <c r="AE114" s="104">
        <f>VLOOKUP($A114, RawData!$A:$AJ, 36, FALSE)</f>
        <v>5.22</v>
      </c>
    </row>
    <row r="115">
      <c r="A115" s="9" t="s">
        <v>861</v>
      </c>
      <c r="B115" s="9" t="s">
        <v>1170</v>
      </c>
      <c r="C115" s="92" t="s">
        <v>1164</v>
      </c>
      <c r="D115" s="2" t="s">
        <v>1171</v>
      </c>
      <c r="E115" s="93" t="str">
        <f>IFERROR(__xludf.DUMMYFUNCTION("IFERROR(HYPERLINK(REGEXEXTRACT(D115,""\(([^)]*)\)""),REGEXEXTRACT(D115,""\[([^\]]+)\]"")),"""")
"),"READ PITCH")</f>
        <v>READ PITCH</v>
      </c>
      <c r="F115" s="109">
        <f>VLOOKUP($A115, RawData!$A:$AJ, 33, FALSE)</f>
        <v>432.2546</v>
      </c>
      <c r="G115" s="95">
        <f>VLOOKUP($A115, RawData!$A:$AJ, 2, FALSE)</f>
        <v>49.158</v>
      </c>
      <c r="H115" s="96">
        <f>VLOOKUP($A115, RawData!$A:$AJ, 3, FALSE)</f>
        <v>0.6287</v>
      </c>
      <c r="I115" s="97">
        <f>VLOOKUP($A115, RawData!$A:$AJ, 4, FALSE)</f>
        <v>0.18896154</v>
      </c>
      <c r="J115" s="98">
        <f>VLOOKUP($A115, RawData!$A:$AM, 37, FALSE)</f>
        <v>-74.835</v>
      </c>
      <c r="K115" s="96">
        <f>VLOOKUP($A115, RawData!$A:$AM, 38, FALSE)</f>
        <v>-0.2245801</v>
      </c>
      <c r="L115" s="99" t="str">
        <f>VLOOKUP($A115, RawData!$A:$AM, 39, FALSE)</f>
        <v/>
      </c>
      <c r="M115" s="100">
        <f>VLOOKUP($A115, RawData!$A:$AJ, 30, FALSE)</f>
        <v>-5.0385804</v>
      </c>
      <c r="N115" s="98">
        <f>VLOOKUP($A115, RawData!$A:$AJ, 5, FALSE)</f>
        <v>-3.4885223</v>
      </c>
      <c r="O115" s="99">
        <f>VLOOKUP($A115, RawData!$A:$AJ, 6, FALSE)</f>
        <v>-0.3349774</v>
      </c>
      <c r="P115" s="101">
        <f>VLOOKUP($A115, RawData!$A:$AJ, 7, FALSE)</f>
        <v>0.22220246</v>
      </c>
      <c r="Q115" s="99">
        <f>VLOOKUP($A115, RawData!$A:$AJ, 8, FALSE)</f>
        <v>-0.0183</v>
      </c>
      <c r="R115" s="106">
        <f>VLOOKUP($A115, RawData!$A:$AJ, 11, FALSE)</f>
        <v>-1.2445</v>
      </c>
      <c r="S115" s="98">
        <f>VLOOKUP($A115, RawData!$A:$AJ, 13, FALSE)</f>
        <v>-0.31061</v>
      </c>
      <c r="T115" s="106" t="str">
        <f>VLOOKUP($A115, RawData!$A:$AJ, 14, FALSE)</f>
        <v/>
      </c>
      <c r="U115" s="99">
        <f>VLOOKUP($A115, RawData!$A:$AJ, 23, FALSE)</f>
        <v>-0.8265</v>
      </c>
      <c r="V115" s="106">
        <f>VLOOKUP($A115, RawData!$A:$AJ, 24, FALSE)</f>
        <v>-2.4189217</v>
      </c>
      <c r="W115" s="106">
        <f>VLOOKUP($A115, RawData!$A:$AJ, 25, FALSE)</f>
        <v>-2.4815958</v>
      </c>
      <c r="X115" s="100" t="str">
        <f>VLOOKUP($A115, RawData!$A:$AJ, 26, FALSE)</f>
        <v/>
      </c>
      <c r="Y115" s="106" t="str">
        <f>VLOOKUP($A115, RawData!$A:$AJ, 27, FALSE)</f>
        <v/>
      </c>
      <c r="Z115" s="107">
        <f>VLOOKUP($A115, RawData!$A:$AJ, 28, FALSE)</f>
        <v>7.677804</v>
      </c>
      <c r="AA115" s="100">
        <f>VLOOKUP($A115, RawData!$A:$AJ, 31, FALSE)</f>
        <v>-1213.9409</v>
      </c>
      <c r="AB115" s="96" t="str">
        <f>VLOOKUP($A115, RawData!$A:$AJ,32, FALSE)</f>
        <v/>
      </c>
      <c r="AC115" s="95">
        <f>VLOOKUP($A115, RawData!$A:$AJ, 34, FALSE)</f>
        <v>377.0622</v>
      </c>
      <c r="AD115" s="98">
        <f>VLOOKUP($A115, RawData!$A:$AJ, 35, FALSE)</f>
        <v>18.05</v>
      </c>
      <c r="AE115" s="104">
        <f>VLOOKUP($A115, RawData!$A:$AJ, 36, FALSE)</f>
        <v>20.91</v>
      </c>
    </row>
    <row r="116">
      <c r="A116" s="9" t="s">
        <v>880</v>
      </c>
      <c r="B116" s="9" t="s">
        <v>1172</v>
      </c>
      <c r="C116" s="92" t="s">
        <v>1164</v>
      </c>
      <c r="D116" s="2" t="s">
        <v>1173</v>
      </c>
      <c r="E116" s="93" t="str">
        <f>IFERROR(__xludf.DUMMYFUNCTION("IFERROR(HYPERLINK(REGEXEXTRACT(D116,""\(([^)]*)\)""),REGEXEXTRACT(D116,""\[([^\]]+)\]"")),"""")
"),"READ PITCH")</f>
        <v>READ PITCH</v>
      </c>
      <c r="F116" s="109">
        <f>VLOOKUP($A116, RawData!$A:$AJ, 33, FALSE)</f>
        <v>61.455967</v>
      </c>
      <c r="G116" s="95">
        <f>VLOOKUP($A116, RawData!$A:$AJ, 2, FALSE)</f>
        <v>53.468</v>
      </c>
      <c r="H116" s="96">
        <f>VLOOKUP($A116, RawData!$A:$AJ, 3, FALSE)</f>
        <v>0.6102</v>
      </c>
      <c r="I116" s="97">
        <f>VLOOKUP($A116, RawData!$A:$AJ, 4, FALSE)</f>
        <v>0.13566235</v>
      </c>
      <c r="J116" s="98">
        <f>VLOOKUP($A116, RawData!$A:$AM, 37, FALSE)</f>
        <v>9.003</v>
      </c>
      <c r="K116" s="96">
        <f>VLOOKUP($A116, RawData!$A:$AM, 38, FALSE)</f>
        <v>4.36212</v>
      </c>
      <c r="L116" s="99" t="str">
        <f>VLOOKUP($A116, RawData!$A:$AM, 39, FALSE)</f>
        <v/>
      </c>
      <c r="M116" s="100">
        <f>VLOOKUP($A116, RawData!$A:$AJ, 30, FALSE)</f>
        <v>4.755189</v>
      </c>
      <c r="N116" s="98">
        <f>VLOOKUP($A116, RawData!$A:$AJ, 5, FALSE)</f>
        <v>2.2608862</v>
      </c>
      <c r="O116" s="99">
        <f>VLOOKUP($A116, RawData!$A:$AJ, 6, FALSE)</f>
        <v>11.2335615</v>
      </c>
      <c r="P116" s="101">
        <f>VLOOKUP($A116, RawData!$A:$AJ, 7, FALSE)</f>
        <v>0.35641965</v>
      </c>
      <c r="Q116" s="99">
        <f>VLOOKUP($A116, RawData!$A:$AJ, 8, FALSE)</f>
        <v>0.4256</v>
      </c>
      <c r="R116" s="106">
        <f>VLOOKUP($A116, RawData!$A:$AJ, 11, FALSE)</f>
        <v>0.1498</v>
      </c>
      <c r="S116" s="98">
        <f>VLOOKUP($A116, RawData!$A:$AJ, 13, FALSE)</f>
        <v>1.742</v>
      </c>
      <c r="T116" s="106" t="str">
        <f>VLOOKUP($A116, RawData!$A:$AJ, 14, FALSE)</f>
        <v/>
      </c>
      <c r="U116" s="99">
        <f>VLOOKUP($A116, RawData!$A:$AJ, 23, FALSE)</f>
        <v>0.3773</v>
      </c>
      <c r="V116" s="106">
        <f>VLOOKUP($A116, RawData!$A:$AJ, 24, FALSE)</f>
        <v>0.37398186</v>
      </c>
      <c r="W116" s="106">
        <f>VLOOKUP($A116, RawData!$A:$AJ, 25, FALSE)</f>
        <v>0.18850897</v>
      </c>
      <c r="X116" s="100">
        <f>VLOOKUP($A116, RawData!$A:$AJ, 26, FALSE)</f>
        <v>3.440791</v>
      </c>
      <c r="Y116" s="106" t="str">
        <f>VLOOKUP($A116, RawData!$A:$AJ, 27, FALSE)</f>
        <v/>
      </c>
      <c r="Z116" s="107">
        <f>VLOOKUP($A116, RawData!$A:$AJ, 28, FALSE)</f>
        <v>1.1493971</v>
      </c>
      <c r="AA116" s="100">
        <f>VLOOKUP($A116, RawData!$A:$AJ, 31, FALSE)</f>
        <v>24.575756</v>
      </c>
      <c r="AB116" s="96" t="str">
        <f>VLOOKUP($A116, RawData!$A:$AJ,32, FALSE)</f>
        <v/>
      </c>
      <c r="AC116" s="95">
        <f>VLOOKUP($A116, RawData!$A:$AJ, 34, FALSE)</f>
        <v>42.810966</v>
      </c>
      <c r="AD116" s="98">
        <f>VLOOKUP($A116, RawData!$A:$AJ, 35, FALSE)</f>
        <v>6.0762</v>
      </c>
      <c r="AE116" s="104">
        <f>VLOOKUP($A116, RawData!$A:$AJ, 36, FALSE)</f>
        <v>7.9</v>
      </c>
    </row>
    <row r="117">
      <c r="A117" s="9" t="s">
        <v>884</v>
      </c>
      <c r="B117" s="9" t="s">
        <v>1174</v>
      </c>
      <c r="C117" s="92" t="s">
        <v>1164</v>
      </c>
      <c r="D117" s="2" t="s">
        <v>1175</v>
      </c>
      <c r="E117" s="93" t="str">
        <f>IFERROR(__xludf.DUMMYFUNCTION("IFERROR(HYPERLINK(REGEXEXTRACT(D117,""\(([^)]*)\)""),REGEXEXTRACT(D117,""\[([^\]]+)\]"")),"""")
"),"READ PITCH")</f>
        <v>READ PITCH</v>
      </c>
      <c r="F117" s="109">
        <f>VLOOKUP($A117, RawData!$A:$AJ, 33, FALSE)</f>
        <v>30.367132</v>
      </c>
      <c r="G117" s="95">
        <f>VLOOKUP($A117, RawData!$A:$AJ, 2, FALSE)</f>
        <v>46.83</v>
      </c>
      <c r="H117" s="96">
        <f>VLOOKUP($A117, RawData!$A:$AJ, 3, FALSE)</f>
        <v>0.0641</v>
      </c>
      <c r="I117" s="97">
        <f>VLOOKUP($A117, RawData!$A:$AJ, 4, FALSE)</f>
        <v>0.12016679</v>
      </c>
      <c r="J117" s="98">
        <f>VLOOKUP($A117, RawData!$A:$AM, 37, FALSE)</f>
        <v>2.3</v>
      </c>
      <c r="K117" s="96">
        <f>VLOOKUP($A117, RawData!$A:$AM, 38, FALSE)</f>
        <v>-8.1875</v>
      </c>
      <c r="L117" s="99" t="str">
        <f>VLOOKUP($A117, RawData!$A:$AM, 39, FALSE)</f>
        <v/>
      </c>
      <c r="M117" s="100">
        <f>VLOOKUP($A117, RawData!$A:$AJ, 30, FALSE)</f>
        <v>14.053826</v>
      </c>
      <c r="N117" s="98">
        <f>VLOOKUP($A117, RawData!$A:$AJ, 5, FALSE)</f>
        <v>0.51373184</v>
      </c>
      <c r="O117" s="99">
        <f>VLOOKUP($A117, RawData!$A:$AJ, 6, FALSE)</f>
        <v>-4.573034</v>
      </c>
      <c r="P117" s="101">
        <f>VLOOKUP($A117, RawData!$A:$AJ, 7, FALSE)</f>
        <v>0.41226205</v>
      </c>
      <c r="Q117" s="99">
        <f>VLOOKUP($A117, RawData!$A:$AJ, 8, FALSE)</f>
        <v>0.2085</v>
      </c>
      <c r="R117" s="106">
        <f>VLOOKUP($A117, RawData!$A:$AJ, 11, FALSE)</f>
        <v>0.0543</v>
      </c>
      <c r="S117" s="98">
        <f>VLOOKUP($A117, RawData!$A:$AJ, 13, FALSE)</f>
        <v>0</v>
      </c>
      <c r="T117" s="106" t="str">
        <f>VLOOKUP($A117, RawData!$A:$AJ, 14, FALSE)</f>
        <v/>
      </c>
      <c r="U117" s="99">
        <f>VLOOKUP($A117, RawData!$A:$AJ, 23, FALSE)</f>
        <v>0.0896</v>
      </c>
      <c r="V117" s="106">
        <f>VLOOKUP($A117, RawData!$A:$AJ, 24, FALSE)</f>
        <v>0.1325</v>
      </c>
      <c r="W117" s="106">
        <f>VLOOKUP($A117, RawData!$A:$AJ, 25, FALSE)</f>
        <v>0.09583333</v>
      </c>
      <c r="X117" s="100">
        <f>VLOOKUP($A117, RawData!$A:$AJ, 26, FALSE)</f>
        <v>9.771635</v>
      </c>
      <c r="Y117" s="106" t="str">
        <f>VLOOKUP($A117, RawData!$A:$AJ, 27, FALSE)</f>
        <v/>
      </c>
      <c r="Z117" s="107">
        <f>VLOOKUP($A117, RawData!$A:$AJ, 28, FALSE)</f>
        <v>0.6635447</v>
      </c>
      <c r="AA117" s="100" t="str">
        <f>VLOOKUP($A117, RawData!$A:$AJ, 31, FALSE)</f>
        <v/>
      </c>
      <c r="AB117" s="96" t="str">
        <f>VLOOKUP($A117, RawData!$A:$AJ,32, FALSE)</f>
        <v/>
      </c>
      <c r="AC117" s="95">
        <f>VLOOKUP($A117, RawData!$A:$AJ, 34, FALSE)</f>
        <v>32.3238</v>
      </c>
      <c r="AD117" s="98">
        <f>VLOOKUP($A117, RawData!$A:$AJ, 35, FALSE)</f>
        <v>5.02</v>
      </c>
      <c r="AE117" s="104">
        <f>VLOOKUP($A117, RawData!$A:$AJ, 36, FALSE)</f>
        <v>6.19</v>
      </c>
    </row>
    <row r="118">
      <c r="A118" s="9" t="s">
        <v>885</v>
      </c>
      <c r="B118" s="9" t="s">
        <v>1176</v>
      </c>
      <c r="C118" s="92" t="s">
        <v>1164</v>
      </c>
      <c r="D118" s="2" t="s">
        <v>1177</v>
      </c>
      <c r="E118" s="93" t="str">
        <f>IFERROR(__xludf.DUMMYFUNCTION("IFERROR(HYPERLINK(REGEXEXTRACT(D118,""\(([^)]*)\)""),REGEXEXTRACT(D118,""\[([^\]]+)\]"")),"""")
"),"READ PITCH")</f>
        <v>READ PITCH</v>
      </c>
      <c r="F118" s="109">
        <f>VLOOKUP($A118, RawData!$A:$AJ, 33, FALSE)</f>
        <v>486.72647</v>
      </c>
      <c r="G118" s="95">
        <f>VLOOKUP($A118, RawData!$A:$AJ, 2, FALSE)</f>
        <v>932.948</v>
      </c>
      <c r="H118" s="96">
        <f>VLOOKUP($A118, RawData!$A:$AJ, 3, FALSE)</f>
        <v>0.0951</v>
      </c>
      <c r="I118" s="97">
        <f>VLOOKUP($A118, RawData!$A:$AJ, 4, FALSE)</f>
        <v>0.18665056</v>
      </c>
      <c r="J118" s="98">
        <f>VLOOKUP($A118, RawData!$A:$AM, 37, FALSE)</f>
        <v>129.19</v>
      </c>
      <c r="K118" s="96">
        <f>VLOOKUP($A118, RawData!$A:$AM, 38, FALSE)</f>
        <v>1.1386595</v>
      </c>
      <c r="L118" s="99" t="str">
        <f>VLOOKUP($A118, RawData!$A:$AM, 39, FALSE)</f>
        <v/>
      </c>
      <c r="M118" s="100">
        <f>VLOOKUP($A118, RawData!$A:$AJ, 30, FALSE)</f>
        <v>11.008144</v>
      </c>
      <c r="N118" s="98">
        <f>VLOOKUP($A118, RawData!$A:$AJ, 5, FALSE)</f>
        <v>0.6590326</v>
      </c>
      <c r="O118" s="99">
        <f>VLOOKUP($A118, RawData!$A:$AJ, 6, FALSE)</f>
        <v>2.3612633</v>
      </c>
      <c r="P118" s="101">
        <f>VLOOKUP($A118, RawData!$A:$AJ, 7, FALSE)</f>
        <v>0.22700404</v>
      </c>
      <c r="Q118" s="99">
        <f>VLOOKUP($A118, RawData!$A:$AJ, 8, FALSE)</f>
        <v>0.3841</v>
      </c>
      <c r="R118" s="106">
        <f>VLOOKUP($A118, RawData!$A:$AJ, 11, FALSE)</f>
        <v>0.137</v>
      </c>
      <c r="S118" s="98">
        <f>VLOOKUP($A118, RawData!$A:$AJ, 13, FALSE)</f>
        <v>9.782</v>
      </c>
      <c r="T118" s="106" t="str">
        <f>VLOOKUP($A118, RawData!$A:$AJ, 14, FALSE)</f>
        <v/>
      </c>
      <c r="U118" s="99">
        <f>VLOOKUP($A118, RawData!$A:$AJ, 23, FALSE)</f>
        <v>0.0271</v>
      </c>
      <c r="V118" s="106">
        <f>VLOOKUP($A118, RawData!$A:$AJ, 24, FALSE)</f>
        <v>-0.48917478</v>
      </c>
      <c r="W118" s="106">
        <f>VLOOKUP($A118, RawData!$A:$AJ, 25, FALSE)</f>
        <v>0.9696692</v>
      </c>
      <c r="X118" s="100">
        <f>VLOOKUP($A118, RawData!$A:$AJ, 26, FALSE)</f>
        <v>8.740084</v>
      </c>
      <c r="Y118" s="106">
        <f>VLOOKUP($A118, RawData!$A:$AJ, 27, FALSE)</f>
        <v>5.470475</v>
      </c>
      <c r="Z118" s="107">
        <f>VLOOKUP($A118, RawData!$A:$AJ, 28, FALSE)</f>
        <v>0.50546354</v>
      </c>
      <c r="AA118" s="100">
        <f>VLOOKUP($A118, RawData!$A:$AJ, 31, FALSE)</f>
        <v>145.38358</v>
      </c>
      <c r="AB118" s="96" t="str">
        <f>VLOOKUP($A118, RawData!$A:$AJ,32, FALSE)</f>
        <v/>
      </c>
      <c r="AC118" s="95">
        <f>VLOOKUP($A118, RawData!$A:$AJ, 34, FALSE)</f>
        <v>1422.1422</v>
      </c>
      <c r="AD118" s="98">
        <f>VLOOKUP($A118, RawData!$A:$AJ, 35, FALSE)</f>
        <v>5.76</v>
      </c>
      <c r="AE118" s="104">
        <f>VLOOKUP($A118, RawData!$A:$AJ, 36, FALSE)</f>
        <v>81.87</v>
      </c>
    </row>
    <row r="119">
      <c r="C119" s="106"/>
      <c r="F119" s="105"/>
    </row>
    <row r="120">
      <c r="C120" s="106"/>
      <c r="F120" s="105"/>
    </row>
    <row r="121">
      <c r="C121" s="106"/>
      <c r="F121" s="105"/>
    </row>
    <row r="122">
      <c r="C122" s="106"/>
      <c r="F122" s="105"/>
    </row>
    <row r="123">
      <c r="C123" s="106"/>
      <c r="F123" s="105"/>
    </row>
    <row r="124">
      <c r="C124" s="106"/>
      <c r="F124" s="105"/>
    </row>
    <row r="125">
      <c r="C125" s="106"/>
      <c r="F125" s="105"/>
    </row>
    <row r="126">
      <c r="C126" s="106"/>
      <c r="F126" s="105"/>
    </row>
    <row r="127">
      <c r="C127" s="106"/>
      <c r="F127" s="105"/>
    </row>
    <row r="128">
      <c r="C128" s="106"/>
      <c r="F128" s="105"/>
    </row>
    <row r="129">
      <c r="C129" s="106"/>
      <c r="F129" s="105"/>
    </row>
    <row r="130">
      <c r="C130" s="106"/>
      <c r="F130" s="105"/>
    </row>
    <row r="131">
      <c r="C131" s="106"/>
      <c r="F131" s="105"/>
    </row>
    <row r="132">
      <c r="C132" s="106"/>
      <c r="F132" s="105"/>
    </row>
    <row r="133">
      <c r="C133" s="106"/>
      <c r="F133" s="105"/>
    </row>
    <row r="134">
      <c r="C134" s="106"/>
      <c r="F134" s="105"/>
    </row>
    <row r="135">
      <c r="C135" s="106"/>
      <c r="F135" s="105"/>
    </row>
    <row r="136">
      <c r="C136" s="106"/>
      <c r="F136" s="105"/>
    </row>
    <row r="137">
      <c r="C137" s="106"/>
      <c r="F137" s="105"/>
    </row>
    <row r="138">
      <c r="C138" s="106"/>
      <c r="F138" s="105"/>
    </row>
    <row r="139">
      <c r="C139" s="106"/>
      <c r="F139" s="105"/>
    </row>
    <row r="140">
      <c r="C140" s="106"/>
      <c r="F140" s="105"/>
    </row>
    <row r="141">
      <c r="C141" s="106"/>
      <c r="F141" s="105"/>
    </row>
    <row r="142">
      <c r="C142" s="106"/>
      <c r="F142" s="105"/>
    </row>
    <row r="143">
      <c r="C143" s="106"/>
      <c r="F143" s="105"/>
    </row>
    <row r="144">
      <c r="C144" s="106"/>
      <c r="F144" s="105"/>
    </row>
    <row r="145">
      <c r="C145" s="106"/>
      <c r="F145" s="105"/>
    </row>
    <row r="146">
      <c r="C146" s="106"/>
      <c r="F146" s="105"/>
    </row>
    <row r="147">
      <c r="C147" s="106"/>
      <c r="F147" s="105"/>
    </row>
    <row r="148">
      <c r="C148" s="106"/>
      <c r="F148" s="105"/>
    </row>
    <row r="149">
      <c r="C149" s="106"/>
      <c r="F149" s="105"/>
    </row>
    <row r="150">
      <c r="C150" s="106"/>
      <c r="F150" s="105"/>
    </row>
    <row r="151">
      <c r="C151" s="106"/>
      <c r="F151" s="105"/>
    </row>
    <row r="152">
      <c r="C152" s="106"/>
      <c r="F152" s="105"/>
    </row>
    <row r="153">
      <c r="C153" s="106"/>
      <c r="F153" s="105"/>
    </row>
    <row r="154">
      <c r="F154" s="105"/>
    </row>
    <row r="155">
      <c r="F155" s="105"/>
    </row>
    <row r="156">
      <c r="F156" s="105"/>
    </row>
    <row r="157">
      <c r="F157" s="105"/>
    </row>
    <row r="158">
      <c r="F158" s="105"/>
    </row>
    <row r="159">
      <c r="F159" s="105"/>
    </row>
    <row r="160">
      <c r="F160" s="105"/>
    </row>
    <row r="161">
      <c r="F161" s="105"/>
    </row>
    <row r="162">
      <c r="F162" s="105"/>
    </row>
    <row r="163">
      <c r="F163" s="105"/>
    </row>
    <row r="164">
      <c r="F164" s="105"/>
    </row>
    <row r="165">
      <c r="F165" s="105"/>
    </row>
    <row r="166">
      <c r="F166" s="105"/>
    </row>
    <row r="167">
      <c r="F167" s="105"/>
    </row>
    <row r="168">
      <c r="F168" s="105"/>
    </row>
    <row r="169">
      <c r="F169" s="105"/>
    </row>
    <row r="170">
      <c r="F170" s="105"/>
    </row>
    <row r="171">
      <c r="F171" s="105"/>
    </row>
    <row r="172">
      <c r="F172" s="105"/>
    </row>
    <row r="173">
      <c r="F173" s="105"/>
    </row>
    <row r="174">
      <c r="F174" s="105"/>
    </row>
    <row r="175">
      <c r="F175" s="105"/>
    </row>
    <row r="176">
      <c r="F176" s="105"/>
    </row>
    <row r="177">
      <c r="F177" s="105"/>
    </row>
    <row r="178">
      <c r="F178" s="105"/>
    </row>
    <row r="179">
      <c r="F179" s="105"/>
    </row>
    <row r="180">
      <c r="F180" s="105"/>
    </row>
    <row r="181">
      <c r="F181" s="105"/>
    </row>
    <row r="182">
      <c r="F182" s="105"/>
    </row>
    <row r="183">
      <c r="F183" s="105"/>
    </row>
    <row r="184">
      <c r="F184" s="105"/>
    </row>
    <row r="185">
      <c r="F185" s="105"/>
    </row>
    <row r="186">
      <c r="F186" s="105"/>
    </row>
    <row r="187">
      <c r="F187" s="105"/>
    </row>
    <row r="188">
      <c r="F188" s="105"/>
    </row>
    <row r="189">
      <c r="F189" s="105"/>
    </row>
    <row r="190">
      <c r="F190" s="105"/>
    </row>
    <row r="191">
      <c r="F191" s="105"/>
    </row>
    <row r="192">
      <c r="F192" s="105"/>
    </row>
    <row r="193">
      <c r="F193" s="105"/>
    </row>
    <row r="194">
      <c r="F194" s="105"/>
    </row>
    <row r="195">
      <c r="F195" s="105"/>
    </row>
    <row r="196">
      <c r="F196" s="105"/>
    </row>
    <row r="197">
      <c r="F197" s="105"/>
    </row>
    <row r="198">
      <c r="F198" s="105"/>
    </row>
    <row r="199">
      <c r="F199" s="105"/>
    </row>
    <row r="200">
      <c r="F200" s="105"/>
    </row>
    <row r="201">
      <c r="F201" s="105"/>
    </row>
    <row r="202">
      <c r="F202" s="105"/>
    </row>
    <row r="203">
      <c r="F203" s="105"/>
    </row>
    <row r="204">
      <c r="F204" s="105"/>
    </row>
    <row r="205">
      <c r="F205" s="105"/>
    </row>
    <row r="206">
      <c r="F206" s="105"/>
    </row>
    <row r="207">
      <c r="F207" s="105"/>
    </row>
    <row r="208">
      <c r="F208" s="105"/>
    </row>
    <row r="209">
      <c r="F209" s="105"/>
    </row>
    <row r="210">
      <c r="F210" s="105"/>
    </row>
    <row r="211">
      <c r="F211" s="105"/>
    </row>
    <row r="212">
      <c r="F212" s="105"/>
    </row>
    <row r="213">
      <c r="F213" s="105"/>
    </row>
    <row r="214">
      <c r="F214" s="105"/>
    </row>
    <row r="215">
      <c r="F215" s="105"/>
    </row>
    <row r="216">
      <c r="F216" s="105"/>
    </row>
    <row r="217">
      <c r="F217" s="105"/>
    </row>
    <row r="218">
      <c r="F218" s="105"/>
    </row>
    <row r="219">
      <c r="F219" s="105"/>
    </row>
    <row r="220">
      <c r="F220" s="105"/>
    </row>
    <row r="221">
      <c r="F221" s="105"/>
    </row>
    <row r="222">
      <c r="F222" s="105"/>
    </row>
    <row r="223">
      <c r="F223" s="105"/>
    </row>
    <row r="224">
      <c r="F224" s="105"/>
    </row>
    <row r="225">
      <c r="F225" s="105"/>
    </row>
    <row r="226">
      <c r="F226" s="105"/>
    </row>
    <row r="227">
      <c r="F227" s="105"/>
    </row>
    <row r="228">
      <c r="F228" s="105"/>
    </row>
    <row r="229">
      <c r="F229" s="105"/>
    </row>
    <row r="230">
      <c r="F230" s="105"/>
    </row>
    <row r="231">
      <c r="F231" s="105"/>
    </row>
    <row r="232">
      <c r="F232" s="105"/>
    </row>
    <row r="233">
      <c r="F233" s="105"/>
    </row>
    <row r="234">
      <c r="F234" s="105"/>
    </row>
    <row r="235">
      <c r="F235" s="105"/>
    </row>
    <row r="236">
      <c r="F236" s="105"/>
    </row>
    <row r="237">
      <c r="F237" s="105"/>
    </row>
    <row r="238">
      <c r="F238" s="105"/>
    </row>
    <row r="239">
      <c r="F239" s="105"/>
    </row>
    <row r="240">
      <c r="F240" s="105"/>
    </row>
    <row r="241">
      <c r="F241" s="105"/>
    </row>
    <row r="242">
      <c r="F242" s="105"/>
    </row>
    <row r="243">
      <c r="F243" s="105"/>
    </row>
    <row r="244">
      <c r="F244" s="105"/>
    </row>
    <row r="245">
      <c r="F245" s="105"/>
    </row>
    <row r="246">
      <c r="F246" s="105"/>
    </row>
    <row r="247">
      <c r="F247" s="105"/>
    </row>
    <row r="248">
      <c r="F248" s="105"/>
    </row>
    <row r="249">
      <c r="F249" s="105"/>
    </row>
    <row r="250">
      <c r="F250" s="105"/>
    </row>
    <row r="251">
      <c r="F251" s="105"/>
    </row>
    <row r="252">
      <c r="F252" s="105"/>
    </row>
    <row r="253">
      <c r="F253" s="105"/>
    </row>
    <row r="254">
      <c r="F254" s="105"/>
    </row>
    <row r="255">
      <c r="F255" s="105"/>
    </row>
    <row r="256">
      <c r="F256" s="105"/>
    </row>
    <row r="257">
      <c r="F257" s="105"/>
    </row>
    <row r="258">
      <c r="F258" s="105"/>
    </row>
    <row r="259">
      <c r="F259" s="105"/>
    </row>
    <row r="260">
      <c r="F260" s="105"/>
    </row>
    <row r="261">
      <c r="F261" s="105"/>
    </row>
    <row r="262">
      <c r="F262" s="105"/>
    </row>
    <row r="263">
      <c r="F263" s="105"/>
    </row>
    <row r="264">
      <c r="F264" s="105"/>
    </row>
    <row r="265">
      <c r="F265" s="105"/>
    </row>
    <row r="266">
      <c r="F266" s="105"/>
    </row>
    <row r="267">
      <c r="F267" s="105"/>
    </row>
    <row r="268">
      <c r="F268" s="105"/>
    </row>
    <row r="269">
      <c r="F269" s="105"/>
    </row>
    <row r="270">
      <c r="F270" s="105"/>
    </row>
    <row r="271">
      <c r="F271" s="105"/>
    </row>
    <row r="272">
      <c r="F272" s="105"/>
    </row>
    <row r="273">
      <c r="F273" s="105"/>
    </row>
    <row r="274">
      <c r="F274" s="105"/>
    </row>
    <row r="275">
      <c r="F275" s="105"/>
    </row>
    <row r="276">
      <c r="F276" s="105"/>
    </row>
    <row r="277">
      <c r="F277" s="105"/>
    </row>
    <row r="278">
      <c r="F278" s="105"/>
    </row>
    <row r="279">
      <c r="F279" s="105"/>
    </row>
    <row r="280">
      <c r="F280" s="105"/>
    </row>
    <row r="281">
      <c r="F281" s="105"/>
    </row>
    <row r="282">
      <c r="F282" s="105"/>
    </row>
    <row r="283">
      <c r="F283" s="105"/>
    </row>
    <row r="284">
      <c r="F284" s="105"/>
    </row>
    <row r="285">
      <c r="F285" s="105"/>
    </row>
    <row r="286">
      <c r="F286" s="105"/>
    </row>
    <row r="287">
      <c r="F287" s="105"/>
    </row>
    <row r="288">
      <c r="F288" s="105"/>
    </row>
    <row r="289">
      <c r="F289" s="105"/>
    </row>
    <row r="290">
      <c r="F290" s="105"/>
    </row>
    <row r="291">
      <c r="F291" s="105"/>
    </row>
    <row r="292">
      <c r="F292" s="105"/>
    </row>
    <row r="293">
      <c r="F293" s="105"/>
    </row>
    <row r="294">
      <c r="F294" s="105"/>
    </row>
    <row r="295">
      <c r="F295" s="105"/>
    </row>
    <row r="296">
      <c r="F296" s="105"/>
    </row>
    <row r="297">
      <c r="F297" s="105"/>
    </row>
    <row r="298">
      <c r="F298" s="105"/>
    </row>
    <row r="299">
      <c r="F299" s="105"/>
    </row>
    <row r="300">
      <c r="F300" s="105"/>
    </row>
    <row r="301">
      <c r="F301" s="105"/>
    </row>
    <row r="302">
      <c r="F302" s="105"/>
    </row>
    <row r="303">
      <c r="F303" s="105"/>
    </row>
    <row r="304">
      <c r="F304" s="105"/>
    </row>
    <row r="305">
      <c r="F305" s="105"/>
    </row>
    <row r="306">
      <c r="F306" s="105"/>
    </row>
    <row r="307">
      <c r="F307" s="105"/>
    </row>
    <row r="308">
      <c r="F308" s="105"/>
    </row>
    <row r="309">
      <c r="F309" s="105"/>
    </row>
    <row r="310">
      <c r="F310" s="105"/>
    </row>
    <row r="311">
      <c r="F311" s="105"/>
    </row>
    <row r="312">
      <c r="F312" s="105"/>
    </row>
    <row r="313">
      <c r="F313" s="105"/>
    </row>
    <row r="314">
      <c r="F314" s="105"/>
    </row>
    <row r="315">
      <c r="F315" s="105"/>
    </row>
    <row r="316">
      <c r="F316" s="105"/>
    </row>
    <row r="317">
      <c r="F317" s="105"/>
    </row>
    <row r="318">
      <c r="F318" s="105"/>
    </row>
    <row r="319">
      <c r="F319" s="105"/>
    </row>
    <row r="320">
      <c r="F320" s="105"/>
    </row>
    <row r="321">
      <c r="F321" s="105"/>
    </row>
    <row r="322">
      <c r="F322" s="105"/>
    </row>
    <row r="323">
      <c r="F323" s="105"/>
    </row>
    <row r="324">
      <c r="F324" s="105"/>
    </row>
    <row r="325">
      <c r="F325" s="105"/>
    </row>
    <row r="326">
      <c r="F326" s="105"/>
    </row>
    <row r="327">
      <c r="F327" s="105"/>
    </row>
    <row r="328">
      <c r="F328" s="105"/>
    </row>
    <row r="329">
      <c r="F329" s="105"/>
    </row>
    <row r="330">
      <c r="F330" s="105"/>
    </row>
    <row r="331">
      <c r="F331" s="105"/>
    </row>
    <row r="332">
      <c r="F332" s="105"/>
    </row>
    <row r="333">
      <c r="F333" s="105"/>
    </row>
    <row r="334">
      <c r="F334" s="105"/>
    </row>
    <row r="335">
      <c r="F335" s="105"/>
    </row>
    <row r="336">
      <c r="F336" s="105"/>
    </row>
    <row r="337">
      <c r="F337" s="105"/>
    </row>
    <row r="338">
      <c r="F338" s="105"/>
    </row>
    <row r="339">
      <c r="F339" s="105"/>
    </row>
    <row r="340">
      <c r="F340" s="105"/>
    </row>
    <row r="341">
      <c r="F341" s="105"/>
    </row>
    <row r="342">
      <c r="F342" s="105"/>
    </row>
    <row r="343">
      <c r="F343" s="105"/>
    </row>
    <row r="344">
      <c r="F344" s="105"/>
    </row>
    <row r="345">
      <c r="F345" s="105"/>
    </row>
    <row r="346">
      <c r="F346" s="105"/>
    </row>
    <row r="347">
      <c r="F347" s="105"/>
    </row>
    <row r="348">
      <c r="F348" s="105"/>
    </row>
    <row r="349">
      <c r="F349" s="105"/>
    </row>
    <row r="350">
      <c r="F350" s="105"/>
    </row>
    <row r="351">
      <c r="F351" s="105"/>
    </row>
    <row r="352">
      <c r="F352" s="105"/>
    </row>
    <row r="353">
      <c r="F353" s="105"/>
    </row>
    <row r="354">
      <c r="F354" s="105"/>
    </row>
    <row r="355">
      <c r="F355" s="105"/>
    </row>
    <row r="356">
      <c r="F356" s="105"/>
    </row>
    <row r="357">
      <c r="F357" s="105"/>
    </row>
    <row r="358">
      <c r="F358" s="105"/>
    </row>
    <row r="359">
      <c r="F359" s="105"/>
    </row>
    <row r="360">
      <c r="F360" s="105"/>
    </row>
    <row r="361">
      <c r="F361" s="105"/>
    </row>
    <row r="362">
      <c r="F362" s="105"/>
    </row>
    <row r="363">
      <c r="F363" s="105"/>
    </row>
    <row r="364">
      <c r="F364" s="105"/>
    </row>
    <row r="365">
      <c r="F365" s="105"/>
    </row>
    <row r="366">
      <c r="F366" s="105"/>
    </row>
    <row r="367">
      <c r="F367" s="105"/>
    </row>
    <row r="368">
      <c r="F368" s="105"/>
    </row>
    <row r="369">
      <c r="F369" s="105"/>
    </row>
    <row r="370">
      <c r="F370" s="105"/>
    </row>
    <row r="371">
      <c r="F371" s="105"/>
    </row>
    <row r="372">
      <c r="F372" s="105"/>
    </row>
    <row r="373">
      <c r="F373" s="105"/>
    </row>
    <row r="374">
      <c r="F374" s="105"/>
    </row>
    <row r="375">
      <c r="F375" s="105"/>
    </row>
    <row r="376">
      <c r="F376" s="105"/>
    </row>
    <row r="377">
      <c r="F377" s="105"/>
    </row>
    <row r="378">
      <c r="F378" s="105"/>
    </row>
    <row r="379">
      <c r="F379" s="105"/>
    </row>
    <row r="380">
      <c r="F380" s="105"/>
    </row>
    <row r="381">
      <c r="F381" s="105"/>
    </row>
    <row r="382">
      <c r="F382" s="105"/>
    </row>
    <row r="383">
      <c r="F383" s="105"/>
    </row>
    <row r="384">
      <c r="F384" s="105"/>
    </row>
    <row r="385">
      <c r="F385" s="105"/>
    </row>
    <row r="386">
      <c r="F386" s="105"/>
    </row>
    <row r="387">
      <c r="F387" s="105"/>
    </row>
    <row r="388">
      <c r="F388" s="105"/>
    </row>
    <row r="389">
      <c r="F389" s="105"/>
    </row>
    <row r="390">
      <c r="F390" s="105"/>
    </row>
    <row r="391">
      <c r="F391" s="105"/>
    </row>
    <row r="392">
      <c r="F392" s="105"/>
    </row>
    <row r="393">
      <c r="F393" s="105"/>
    </row>
    <row r="394">
      <c r="F394" s="105"/>
    </row>
    <row r="395">
      <c r="F395" s="105"/>
    </row>
    <row r="396">
      <c r="F396" s="105"/>
    </row>
    <row r="397">
      <c r="F397" s="105"/>
    </row>
    <row r="398">
      <c r="F398" s="105"/>
    </row>
    <row r="399">
      <c r="F399" s="105"/>
    </row>
    <row r="400">
      <c r="F400" s="105"/>
    </row>
    <row r="401">
      <c r="F401" s="105"/>
    </row>
    <row r="402">
      <c r="F402" s="105"/>
    </row>
    <row r="403">
      <c r="F403" s="105"/>
    </row>
    <row r="404">
      <c r="F404" s="105"/>
    </row>
    <row r="405">
      <c r="F405" s="105"/>
    </row>
    <row r="406">
      <c r="F406" s="105"/>
    </row>
    <row r="407">
      <c r="F407" s="105"/>
    </row>
    <row r="408">
      <c r="F408" s="105"/>
    </row>
    <row r="409">
      <c r="F409" s="105"/>
    </row>
    <row r="410">
      <c r="F410" s="105"/>
    </row>
    <row r="411">
      <c r="F411" s="105"/>
    </row>
    <row r="412">
      <c r="F412" s="105"/>
    </row>
    <row r="413">
      <c r="F413" s="105"/>
    </row>
    <row r="414">
      <c r="F414" s="105"/>
    </row>
    <row r="415">
      <c r="F415" s="105"/>
    </row>
    <row r="416">
      <c r="F416" s="105"/>
    </row>
    <row r="417">
      <c r="F417" s="105"/>
    </row>
    <row r="418">
      <c r="F418" s="105"/>
    </row>
    <row r="419">
      <c r="F419" s="105"/>
    </row>
    <row r="420">
      <c r="F420" s="105"/>
    </row>
    <row r="421">
      <c r="F421" s="105"/>
    </row>
    <row r="422">
      <c r="F422" s="105"/>
    </row>
    <row r="423">
      <c r="F423" s="105"/>
    </row>
    <row r="424">
      <c r="F424" s="105"/>
    </row>
    <row r="425">
      <c r="F425" s="105"/>
    </row>
    <row r="426">
      <c r="F426" s="105"/>
    </row>
    <row r="427">
      <c r="F427" s="105"/>
    </row>
    <row r="428">
      <c r="F428" s="105"/>
    </row>
    <row r="429">
      <c r="F429" s="105"/>
    </row>
    <row r="430">
      <c r="F430" s="105"/>
    </row>
    <row r="431">
      <c r="F431" s="105"/>
    </row>
    <row r="432">
      <c r="F432" s="105"/>
    </row>
    <row r="433">
      <c r="F433" s="105"/>
    </row>
    <row r="434">
      <c r="F434" s="105"/>
    </row>
    <row r="435">
      <c r="F435" s="105"/>
    </row>
    <row r="436">
      <c r="F436" s="105"/>
    </row>
    <row r="437">
      <c r="F437" s="105"/>
    </row>
    <row r="438">
      <c r="F438" s="105"/>
    </row>
    <row r="439">
      <c r="F439" s="105"/>
    </row>
    <row r="440">
      <c r="F440" s="105"/>
    </row>
    <row r="441">
      <c r="F441" s="105"/>
    </row>
    <row r="442">
      <c r="F442" s="105"/>
    </row>
    <row r="443">
      <c r="F443" s="105"/>
    </row>
    <row r="444">
      <c r="F444" s="105"/>
    </row>
    <row r="445">
      <c r="F445" s="105"/>
    </row>
    <row r="446">
      <c r="F446" s="105"/>
    </row>
    <row r="447">
      <c r="F447" s="105"/>
    </row>
    <row r="448">
      <c r="F448" s="105"/>
    </row>
    <row r="449">
      <c r="F449" s="105"/>
    </row>
    <row r="450">
      <c r="F450" s="105"/>
    </row>
    <row r="451">
      <c r="F451" s="105"/>
    </row>
    <row r="452">
      <c r="F452" s="105"/>
    </row>
    <row r="453">
      <c r="F453" s="105"/>
    </row>
    <row r="454">
      <c r="F454" s="105"/>
    </row>
    <row r="455">
      <c r="F455" s="105"/>
    </row>
    <row r="456">
      <c r="F456" s="105"/>
    </row>
    <row r="457">
      <c r="F457" s="105"/>
    </row>
    <row r="458">
      <c r="F458" s="105"/>
    </row>
    <row r="459">
      <c r="F459" s="105"/>
    </row>
    <row r="460">
      <c r="F460" s="105"/>
    </row>
    <row r="461">
      <c r="F461" s="105"/>
    </row>
    <row r="462">
      <c r="F462" s="105"/>
    </row>
    <row r="463">
      <c r="F463" s="105"/>
    </row>
    <row r="464">
      <c r="F464" s="105"/>
    </row>
    <row r="465">
      <c r="F465" s="105"/>
    </row>
    <row r="466">
      <c r="F466" s="105"/>
    </row>
    <row r="467">
      <c r="F467" s="105"/>
    </row>
    <row r="468">
      <c r="F468" s="105"/>
    </row>
    <row r="469">
      <c r="F469" s="105"/>
    </row>
    <row r="470">
      <c r="F470" s="105"/>
    </row>
    <row r="471">
      <c r="F471" s="105"/>
    </row>
    <row r="472">
      <c r="F472" s="105"/>
    </row>
    <row r="473">
      <c r="F473" s="105"/>
    </row>
    <row r="474">
      <c r="F474" s="105"/>
    </row>
    <row r="475">
      <c r="F475" s="105"/>
    </row>
    <row r="476">
      <c r="F476" s="105"/>
    </row>
    <row r="477">
      <c r="F477" s="105"/>
    </row>
    <row r="478">
      <c r="F478" s="105"/>
    </row>
    <row r="479">
      <c r="F479" s="105"/>
    </row>
    <row r="480">
      <c r="F480" s="105"/>
    </row>
    <row r="481">
      <c r="F481" s="105"/>
    </row>
    <row r="482">
      <c r="F482" s="105"/>
    </row>
    <row r="483">
      <c r="F483" s="105"/>
    </row>
    <row r="484">
      <c r="F484" s="105"/>
    </row>
    <row r="485">
      <c r="F485" s="105"/>
    </row>
    <row r="486">
      <c r="F486" s="105"/>
    </row>
    <row r="487">
      <c r="F487" s="105"/>
    </row>
    <row r="488">
      <c r="F488" s="105"/>
    </row>
    <row r="489">
      <c r="F489" s="105"/>
    </row>
    <row r="490">
      <c r="F490" s="105"/>
    </row>
    <row r="491">
      <c r="F491" s="105"/>
    </row>
    <row r="492">
      <c r="F492" s="105"/>
    </row>
    <row r="493">
      <c r="F493" s="105"/>
    </row>
    <row r="494">
      <c r="F494" s="105"/>
    </row>
    <row r="495">
      <c r="F495" s="105"/>
    </row>
    <row r="496">
      <c r="F496" s="105"/>
    </row>
    <row r="497">
      <c r="F497" s="105"/>
    </row>
    <row r="498">
      <c r="F498" s="105"/>
    </row>
    <row r="499">
      <c r="F499" s="105"/>
    </row>
    <row r="500">
      <c r="F500" s="105"/>
    </row>
    <row r="501">
      <c r="F501" s="105"/>
    </row>
    <row r="502">
      <c r="F502" s="105"/>
    </row>
    <row r="503">
      <c r="F503" s="105"/>
    </row>
    <row r="504">
      <c r="F504" s="105"/>
    </row>
    <row r="505">
      <c r="F505" s="105"/>
    </row>
    <row r="506">
      <c r="F506" s="105"/>
    </row>
    <row r="507">
      <c r="F507" s="105"/>
    </row>
    <row r="508">
      <c r="F508" s="105"/>
    </row>
    <row r="509">
      <c r="F509" s="105"/>
    </row>
    <row r="510">
      <c r="F510" s="105"/>
    </row>
    <row r="511">
      <c r="F511" s="105"/>
    </row>
    <row r="512">
      <c r="F512" s="105"/>
    </row>
    <row r="513">
      <c r="F513" s="105"/>
    </row>
    <row r="514">
      <c r="F514" s="105"/>
    </row>
    <row r="515">
      <c r="F515" s="105"/>
    </row>
    <row r="516">
      <c r="F516" s="105"/>
    </row>
    <row r="517">
      <c r="F517" s="105"/>
    </row>
    <row r="518">
      <c r="F518" s="105"/>
    </row>
    <row r="519">
      <c r="F519" s="105"/>
    </row>
    <row r="520">
      <c r="F520" s="105"/>
    </row>
    <row r="521">
      <c r="F521" s="105"/>
    </row>
    <row r="522">
      <c r="F522" s="105"/>
    </row>
    <row r="523">
      <c r="F523" s="105"/>
    </row>
    <row r="524">
      <c r="F524" s="105"/>
    </row>
    <row r="525">
      <c r="F525" s="105"/>
    </row>
    <row r="526">
      <c r="F526" s="105"/>
    </row>
    <row r="527">
      <c r="F527" s="105"/>
    </row>
    <row r="528">
      <c r="F528" s="105"/>
    </row>
    <row r="529">
      <c r="F529" s="105"/>
    </row>
    <row r="530">
      <c r="F530" s="105"/>
    </row>
    <row r="531">
      <c r="F531" s="105"/>
    </row>
    <row r="532">
      <c r="F532" s="105"/>
    </row>
    <row r="533">
      <c r="F533" s="105"/>
    </row>
    <row r="534">
      <c r="F534" s="105"/>
    </row>
    <row r="535">
      <c r="F535" s="105"/>
    </row>
    <row r="536">
      <c r="F536" s="105"/>
    </row>
    <row r="537">
      <c r="F537" s="105"/>
    </row>
    <row r="538">
      <c r="F538" s="105"/>
    </row>
    <row r="539">
      <c r="F539" s="105"/>
    </row>
    <row r="540">
      <c r="F540" s="105"/>
    </row>
    <row r="541">
      <c r="F541" s="105"/>
    </row>
    <row r="542">
      <c r="F542" s="105"/>
    </row>
    <row r="543">
      <c r="F543" s="105"/>
    </row>
    <row r="544">
      <c r="F544" s="105"/>
    </row>
    <row r="545">
      <c r="F545" s="105"/>
    </row>
    <row r="546">
      <c r="F546" s="105"/>
    </row>
    <row r="547">
      <c r="F547" s="105"/>
    </row>
    <row r="548">
      <c r="F548" s="105"/>
    </row>
    <row r="549">
      <c r="F549" s="105"/>
    </row>
    <row r="550">
      <c r="F550" s="105"/>
    </row>
    <row r="551">
      <c r="F551" s="105"/>
    </row>
    <row r="552">
      <c r="F552" s="105"/>
    </row>
    <row r="553">
      <c r="F553" s="105"/>
    </row>
    <row r="554">
      <c r="F554" s="105"/>
    </row>
    <row r="555">
      <c r="F555" s="105"/>
    </row>
    <row r="556">
      <c r="F556" s="105"/>
    </row>
    <row r="557">
      <c r="F557" s="105"/>
    </row>
    <row r="558">
      <c r="F558" s="105"/>
    </row>
    <row r="559">
      <c r="F559" s="105"/>
    </row>
    <row r="560">
      <c r="F560" s="105"/>
    </row>
    <row r="561">
      <c r="F561" s="105"/>
    </row>
    <row r="562">
      <c r="F562" s="105"/>
    </row>
    <row r="563">
      <c r="F563" s="105"/>
    </row>
    <row r="564">
      <c r="F564" s="105"/>
    </row>
    <row r="565">
      <c r="F565" s="105"/>
    </row>
    <row r="566">
      <c r="F566" s="105"/>
    </row>
    <row r="567">
      <c r="F567" s="105"/>
    </row>
    <row r="568">
      <c r="F568" s="105"/>
    </row>
    <row r="569">
      <c r="F569" s="105"/>
    </row>
    <row r="570">
      <c r="F570" s="105"/>
    </row>
    <row r="571">
      <c r="F571" s="105"/>
    </row>
    <row r="572">
      <c r="F572" s="105"/>
    </row>
    <row r="573">
      <c r="F573" s="105"/>
    </row>
    <row r="574">
      <c r="F574" s="105"/>
    </row>
    <row r="575">
      <c r="F575" s="105"/>
    </row>
    <row r="576">
      <c r="F576" s="105"/>
    </row>
    <row r="577">
      <c r="F577" s="105"/>
    </row>
    <row r="578">
      <c r="F578" s="105"/>
    </row>
    <row r="579">
      <c r="F579" s="105"/>
    </row>
    <row r="580">
      <c r="F580" s="105"/>
    </row>
    <row r="581">
      <c r="F581" s="105"/>
    </row>
    <row r="582">
      <c r="F582" s="105"/>
    </row>
    <row r="583">
      <c r="F583" s="105"/>
    </row>
    <row r="584">
      <c r="F584" s="105"/>
    </row>
    <row r="585">
      <c r="F585" s="105"/>
    </row>
    <row r="586">
      <c r="F586" s="105"/>
    </row>
    <row r="587">
      <c r="F587" s="105"/>
    </row>
    <row r="588">
      <c r="F588" s="105"/>
    </row>
    <row r="589">
      <c r="F589" s="105"/>
    </row>
    <row r="590">
      <c r="F590" s="105"/>
    </row>
    <row r="591">
      <c r="F591" s="105"/>
    </row>
    <row r="592">
      <c r="F592" s="105"/>
    </row>
    <row r="593">
      <c r="F593" s="105"/>
    </row>
    <row r="594">
      <c r="F594" s="105"/>
    </row>
    <row r="595">
      <c r="F595" s="105"/>
    </row>
    <row r="596">
      <c r="F596" s="105"/>
    </row>
    <row r="597">
      <c r="F597" s="105"/>
    </row>
    <row r="598">
      <c r="F598" s="105"/>
    </row>
    <row r="599">
      <c r="F599" s="105"/>
    </row>
    <row r="600">
      <c r="F600" s="105"/>
    </row>
    <row r="601">
      <c r="F601" s="105"/>
    </row>
    <row r="602">
      <c r="F602" s="105"/>
    </row>
    <row r="603">
      <c r="F603" s="105"/>
    </row>
    <row r="604">
      <c r="F604" s="105"/>
    </row>
    <row r="605">
      <c r="F605" s="105"/>
    </row>
    <row r="606">
      <c r="F606" s="105"/>
    </row>
    <row r="607">
      <c r="F607" s="105"/>
    </row>
    <row r="608">
      <c r="F608" s="105"/>
    </row>
    <row r="609">
      <c r="F609" s="105"/>
    </row>
    <row r="610">
      <c r="F610" s="105"/>
    </row>
    <row r="611">
      <c r="F611" s="105"/>
    </row>
    <row r="612">
      <c r="F612" s="105"/>
    </row>
    <row r="613">
      <c r="F613" s="105"/>
    </row>
    <row r="614">
      <c r="F614" s="105"/>
    </row>
    <row r="615">
      <c r="F615" s="105"/>
    </row>
    <row r="616">
      <c r="F616" s="105"/>
    </row>
    <row r="617">
      <c r="F617" s="105"/>
    </row>
    <row r="618">
      <c r="F618" s="105"/>
    </row>
    <row r="619">
      <c r="F619" s="105"/>
    </row>
    <row r="620">
      <c r="F620" s="105"/>
    </row>
    <row r="621">
      <c r="F621" s="105"/>
    </row>
    <row r="622">
      <c r="F622" s="105"/>
    </row>
    <row r="623">
      <c r="F623" s="105"/>
    </row>
    <row r="624">
      <c r="F624" s="105"/>
    </row>
    <row r="625">
      <c r="F625" s="105"/>
    </row>
    <row r="626">
      <c r="F626" s="105"/>
    </row>
    <row r="627">
      <c r="F627" s="105"/>
    </row>
    <row r="628">
      <c r="F628" s="105"/>
    </row>
    <row r="629">
      <c r="F629" s="105"/>
    </row>
    <row r="630">
      <c r="F630" s="105"/>
    </row>
    <row r="631">
      <c r="F631" s="105"/>
    </row>
    <row r="632">
      <c r="F632" s="105"/>
    </row>
    <row r="633">
      <c r="F633" s="105"/>
    </row>
    <row r="634">
      <c r="F634" s="105"/>
    </row>
    <row r="635">
      <c r="F635" s="105"/>
    </row>
    <row r="636">
      <c r="F636" s="105"/>
    </row>
    <row r="637">
      <c r="F637" s="105"/>
    </row>
    <row r="638">
      <c r="F638" s="105"/>
    </row>
    <row r="639">
      <c r="F639" s="105"/>
    </row>
    <row r="640">
      <c r="F640" s="105"/>
    </row>
    <row r="641">
      <c r="F641" s="105"/>
    </row>
    <row r="642">
      <c r="F642" s="105"/>
    </row>
    <row r="643">
      <c r="F643" s="105"/>
    </row>
    <row r="644">
      <c r="F644" s="105"/>
    </row>
    <row r="645">
      <c r="F645" s="105"/>
    </row>
    <row r="646">
      <c r="F646" s="105"/>
    </row>
    <row r="647">
      <c r="F647" s="105"/>
    </row>
    <row r="648">
      <c r="F648" s="105"/>
    </row>
    <row r="649">
      <c r="F649" s="105"/>
    </row>
    <row r="650">
      <c r="F650" s="105"/>
    </row>
    <row r="651">
      <c r="F651" s="105"/>
    </row>
    <row r="652">
      <c r="F652" s="105"/>
    </row>
    <row r="653">
      <c r="F653" s="105"/>
    </row>
    <row r="654">
      <c r="F654" s="105"/>
    </row>
    <row r="655">
      <c r="F655" s="105"/>
    </row>
    <row r="656">
      <c r="F656" s="105"/>
    </row>
    <row r="657">
      <c r="F657" s="105"/>
    </row>
    <row r="658">
      <c r="F658" s="105"/>
    </row>
    <row r="659">
      <c r="F659" s="105"/>
    </row>
    <row r="660">
      <c r="F660" s="105"/>
    </row>
    <row r="661">
      <c r="F661" s="105"/>
    </row>
    <row r="662">
      <c r="F662" s="105"/>
    </row>
    <row r="663">
      <c r="F663" s="105"/>
    </row>
    <row r="664">
      <c r="F664" s="105"/>
    </row>
    <row r="665">
      <c r="F665" s="105"/>
    </row>
    <row r="666">
      <c r="F666" s="105"/>
    </row>
    <row r="667">
      <c r="F667" s="105"/>
    </row>
    <row r="668">
      <c r="F668" s="105"/>
    </row>
    <row r="669">
      <c r="F669" s="105"/>
    </row>
    <row r="670">
      <c r="F670" s="105"/>
    </row>
    <row r="671">
      <c r="F671" s="105"/>
    </row>
    <row r="672">
      <c r="F672" s="105"/>
    </row>
    <row r="673">
      <c r="F673" s="105"/>
    </row>
    <row r="674">
      <c r="F674" s="105"/>
    </row>
    <row r="675">
      <c r="F675" s="105"/>
    </row>
    <row r="676">
      <c r="F676" s="105"/>
    </row>
    <row r="677">
      <c r="F677" s="105"/>
    </row>
    <row r="678">
      <c r="F678" s="105"/>
    </row>
    <row r="679">
      <c r="F679" s="105"/>
    </row>
    <row r="680">
      <c r="F680" s="105"/>
    </row>
    <row r="681">
      <c r="F681" s="105"/>
    </row>
    <row r="682">
      <c r="F682" s="105"/>
    </row>
    <row r="683">
      <c r="F683" s="105"/>
    </row>
    <row r="684">
      <c r="F684" s="105"/>
    </row>
    <row r="685">
      <c r="F685" s="105"/>
    </row>
    <row r="686">
      <c r="F686" s="105"/>
    </row>
    <row r="687">
      <c r="F687" s="105"/>
    </row>
    <row r="688">
      <c r="F688" s="105"/>
    </row>
    <row r="689">
      <c r="F689" s="105"/>
    </row>
    <row r="690">
      <c r="F690" s="105"/>
    </row>
    <row r="691">
      <c r="F691" s="105"/>
    </row>
    <row r="692">
      <c r="F692" s="105"/>
    </row>
    <row r="693">
      <c r="F693" s="105"/>
    </row>
    <row r="694">
      <c r="F694" s="105"/>
    </row>
    <row r="695">
      <c r="F695" s="105"/>
    </row>
    <row r="696">
      <c r="F696" s="105"/>
    </row>
    <row r="697">
      <c r="F697" s="105"/>
    </row>
    <row r="698">
      <c r="F698" s="105"/>
    </row>
    <row r="699">
      <c r="F699" s="105"/>
    </row>
    <row r="700">
      <c r="F700" s="105"/>
    </row>
    <row r="701">
      <c r="F701" s="105"/>
    </row>
    <row r="702">
      <c r="F702" s="105"/>
    </row>
    <row r="703">
      <c r="F703" s="105"/>
    </row>
    <row r="704">
      <c r="F704" s="105"/>
    </row>
    <row r="705">
      <c r="F705" s="105"/>
    </row>
    <row r="706">
      <c r="F706" s="105"/>
    </row>
    <row r="707">
      <c r="F707" s="105"/>
    </row>
    <row r="708">
      <c r="F708" s="105"/>
    </row>
    <row r="709">
      <c r="F709" s="105"/>
    </row>
    <row r="710">
      <c r="F710" s="105"/>
    </row>
    <row r="711">
      <c r="F711" s="105"/>
    </row>
    <row r="712">
      <c r="F712" s="105"/>
    </row>
    <row r="713">
      <c r="F713" s="105"/>
    </row>
    <row r="714">
      <c r="F714" s="105"/>
    </row>
    <row r="715">
      <c r="F715" s="105"/>
    </row>
    <row r="716">
      <c r="F716" s="105"/>
    </row>
    <row r="717">
      <c r="F717" s="105"/>
    </row>
    <row r="718">
      <c r="F718" s="105"/>
    </row>
    <row r="719">
      <c r="F719" s="105"/>
    </row>
    <row r="720">
      <c r="F720" s="105"/>
    </row>
    <row r="721">
      <c r="F721" s="105"/>
    </row>
    <row r="722">
      <c r="F722" s="105"/>
    </row>
    <row r="723">
      <c r="F723" s="105"/>
    </row>
    <row r="724">
      <c r="F724" s="105"/>
    </row>
    <row r="725">
      <c r="F725" s="105"/>
    </row>
    <row r="726">
      <c r="F726" s="105"/>
    </row>
    <row r="727">
      <c r="F727" s="105"/>
    </row>
    <row r="728">
      <c r="F728" s="105"/>
    </row>
    <row r="729">
      <c r="F729" s="105"/>
    </row>
    <row r="730">
      <c r="F730" s="105"/>
    </row>
    <row r="731">
      <c r="F731" s="105"/>
    </row>
    <row r="732">
      <c r="F732" s="105"/>
    </row>
    <row r="733">
      <c r="F733" s="105"/>
    </row>
    <row r="734">
      <c r="F734" s="105"/>
    </row>
    <row r="735">
      <c r="F735" s="105"/>
    </row>
    <row r="736">
      <c r="F736" s="105"/>
    </row>
    <row r="737">
      <c r="F737" s="105"/>
    </row>
    <row r="738">
      <c r="F738" s="105"/>
    </row>
    <row r="739">
      <c r="F739" s="105"/>
    </row>
    <row r="740">
      <c r="F740" s="105"/>
    </row>
    <row r="741">
      <c r="F741" s="105"/>
    </row>
    <row r="742">
      <c r="F742" s="105"/>
    </row>
    <row r="743">
      <c r="F743" s="105"/>
    </row>
    <row r="744">
      <c r="F744" s="105"/>
    </row>
    <row r="745">
      <c r="F745" s="105"/>
    </row>
    <row r="746">
      <c r="F746" s="105"/>
    </row>
    <row r="747">
      <c r="F747" s="105"/>
    </row>
    <row r="748">
      <c r="F748" s="105"/>
    </row>
    <row r="749">
      <c r="F749" s="105"/>
    </row>
    <row r="750">
      <c r="F750" s="105"/>
    </row>
    <row r="751">
      <c r="F751" s="105"/>
    </row>
    <row r="752">
      <c r="F752" s="105"/>
    </row>
    <row r="753">
      <c r="F753" s="105"/>
    </row>
    <row r="754">
      <c r="F754" s="105"/>
    </row>
    <row r="755">
      <c r="F755" s="105"/>
    </row>
    <row r="756">
      <c r="F756" s="105"/>
    </row>
    <row r="757">
      <c r="F757" s="105"/>
    </row>
    <row r="758">
      <c r="F758" s="105"/>
    </row>
    <row r="759">
      <c r="F759" s="105"/>
    </row>
    <row r="760">
      <c r="F760" s="105"/>
    </row>
    <row r="761">
      <c r="F761" s="105"/>
    </row>
    <row r="762">
      <c r="F762" s="105"/>
    </row>
    <row r="763">
      <c r="F763" s="105"/>
    </row>
    <row r="764">
      <c r="F764" s="105"/>
    </row>
    <row r="765">
      <c r="F765" s="105"/>
    </row>
    <row r="766">
      <c r="F766" s="105"/>
    </row>
    <row r="767">
      <c r="F767" s="105"/>
    </row>
    <row r="768">
      <c r="F768" s="105"/>
    </row>
    <row r="769">
      <c r="F769" s="105"/>
    </row>
    <row r="770">
      <c r="F770" s="105"/>
    </row>
    <row r="771">
      <c r="F771" s="105"/>
    </row>
    <row r="772">
      <c r="F772" s="105"/>
    </row>
    <row r="773">
      <c r="F773" s="105"/>
    </row>
    <row r="774">
      <c r="F774" s="105"/>
    </row>
    <row r="775">
      <c r="F775" s="105"/>
    </row>
    <row r="776">
      <c r="F776" s="105"/>
    </row>
    <row r="777">
      <c r="F777" s="105"/>
    </row>
    <row r="778">
      <c r="F778" s="105"/>
    </row>
    <row r="779">
      <c r="F779" s="105"/>
    </row>
    <row r="780">
      <c r="F780" s="105"/>
    </row>
    <row r="781">
      <c r="F781" s="105"/>
    </row>
    <row r="782">
      <c r="F782" s="105"/>
    </row>
    <row r="783">
      <c r="F783" s="105"/>
    </row>
    <row r="784">
      <c r="F784" s="105"/>
    </row>
    <row r="785">
      <c r="F785" s="105"/>
    </row>
    <row r="786">
      <c r="F786" s="105"/>
    </row>
    <row r="787">
      <c r="F787" s="105"/>
    </row>
    <row r="788">
      <c r="F788" s="105"/>
    </row>
    <row r="789">
      <c r="F789" s="105"/>
    </row>
    <row r="790">
      <c r="F790" s="105"/>
    </row>
    <row r="791">
      <c r="F791" s="105"/>
    </row>
    <row r="792">
      <c r="F792" s="105"/>
    </row>
    <row r="793">
      <c r="F793" s="105"/>
    </row>
    <row r="794">
      <c r="F794" s="105"/>
    </row>
    <row r="795">
      <c r="F795" s="105"/>
    </row>
    <row r="796">
      <c r="F796" s="105"/>
    </row>
    <row r="797">
      <c r="F797" s="105"/>
    </row>
    <row r="798">
      <c r="F798" s="105"/>
    </row>
    <row r="799">
      <c r="F799" s="105"/>
    </row>
    <row r="800">
      <c r="F800" s="105"/>
    </row>
    <row r="801">
      <c r="F801" s="105"/>
    </row>
    <row r="802">
      <c r="F802" s="105"/>
    </row>
    <row r="803">
      <c r="F803" s="105"/>
    </row>
    <row r="804">
      <c r="F804" s="105"/>
    </row>
    <row r="805">
      <c r="F805" s="105"/>
    </row>
    <row r="806">
      <c r="F806" s="105"/>
    </row>
    <row r="807">
      <c r="F807" s="105"/>
    </row>
    <row r="808">
      <c r="F808" s="105"/>
    </row>
    <row r="809">
      <c r="F809" s="105"/>
    </row>
    <row r="810">
      <c r="F810" s="105"/>
    </row>
    <row r="811">
      <c r="F811" s="105"/>
    </row>
    <row r="812">
      <c r="F812" s="105"/>
    </row>
    <row r="813">
      <c r="F813" s="105"/>
    </row>
    <row r="814">
      <c r="F814" s="105"/>
    </row>
    <row r="815">
      <c r="F815" s="105"/>
    </row>
    <row r="816">
      <c r="F816" s="105"/>
    </row>
    <row r="817">
      <c r="F817" s="105"/>
    </row>
    <row r="818">
      <c r="F818" s="105"/>
    </row>
    <row r="819">
      <c r="F819" s="105"/>
    </row>
    <row r="820">
      <c r="F820" s="105"/>
    </row>
    <row r="821">
      <c r="F821" s="105"/>
    </row>
    <row r="822">
      <c r="F822" s="105"/>
    </row>
    <row r="823">
      <c r="F823" s="105"/>
    </row>
    <row r="824">
      <c r="F824" s="105"/>
    </row>
    <row r="825">
      <c r="F825" s="105"/>
    </row>
    <row r="826">
      <c r="F826" s="105"/>
    </row>
    <row r="827">
      <c r="F827" s="105"/>
    </row>
    <row r="828">
      <c r="F828" s="105"/>
    </row>
    <row r="829">
      <c r="F829" s="105"/>
    </row>
    <row r="830">
      <c r="F830" s="105"/>
    </row>
    <row r="831">
      <c r="F831" s="105"/>
    </row>
    <row r="832">
      <c r="F832" s="105"/>
    </row>
    <row r="833">
      <c r="F833" s="105"/>
    </row>
    <row r="834">
      <c r="F834" s="105"/>
    </row>
    <row r="835">
      <c r="F835" s="105"/>
    </row>
    <row r="836">
      <c r="F836" s="105"/>
    </row>
    <row r="837">
      <c r="F837" s="105"/>
    </row>
    <row r="838">
      <c r="F838" s="105"/>
    </row>
    <row r="839">
      <c r="F839" s="105"/>
    </row>
    <row r="840">
      <c r="F840" s="105"/>
    </row>
    <row r="841">
      <c r="F841" s="105"/>
    </row>
    <row r="842">
      <c r="F842" s="105"/>
    </row>
    <row r="843">
      <c r="F843" s="105"/>
    </row>
    <row r="844">
      <c r="F844" s="105"/>
    </row>
    <row r="845">
      <c r="F845" s="105"/>
    </row>
    <row r="846">
      <c r="F846" s="105"/>
    </row>
    <row r="847">
      <c r="F847" s="105"/>
    </row>
    <row r="848">
      <c r="F848" s="105"/>
    </row>
    <row r="849">
      <c r="F849" s="105"/>
    </row>
    <row r="850">
      <c r="F850" s="105"/>
    </row>
    <row r="851">
      <c r="F851" s="105"/>
    </row>
    <row r="852">
      <c r="F852" s="105"/>
    </row>
    <row r="853">
      <c r="F853" s="105"/>
    </row>
    <row r="854">
      <c r="F854" s="105"/>
    </row>
    <row r="855">
      <c r="F855" s="105"/>
    </row>
    <row r="856">
      <c r="F856" s="105"/>
    </row>
    <row r="857">
      <c r="F857" s="105"/>
    </row>
    <row r="858">
      <c r="F858" s="105"/>
    </row>
    <row r="859">
      <c r="F859" s="105"/>
    </row>
    <row r="860">
      <c r="F860" s="105"/>
    </row>
    <row r="861">
      <c r="F861" s="105"/>
    </row>
    <row r="862">
      <c r="F862" s="105"/>
    </row>
    <row r="863">
      <c r="F863" s="105"/>
    </row>
    <row r="864">
      <c r="F864" s="105"/>
    </row>
    <row r="865">
      <c r="F865" s="105"/>
    </row>
    <row r="866">
      <c r="F866" s="105"/>
    </row>
    <row r="867">
      <c r="F867" s="105"/>
    </row>
    <row r="868">
      <c r="F868" s="105"/>
    </row>
    <row r="869">
      <c r="F869" s="105"/>
    </row>
    <row r="870">
      <c r="F870" s="105"/>
    </row>
    <row r="871">
      <c r="F871" s="105"/>
    </row>
    <row r="872">
      <c r="F872" s="105"/>
    </row>
    <row r="873">
      <c r="F873" s="105"/>
    </row>
    <row r="874">
      <c r="F874" s="105"/>
    </row>
    <row r="875">
      <c r="F875" s="105"/>
    </row>
    <row r="876">
      <c r="F876" s="105"/>
    </row>
    <row r="877">
      <c r="F877" s="105"/>
    </row>
    <row r="878">
      <c r="F878" s="105"/>
    </row>
    <row r="879">
      <c r="F879" s="105"/>
    </row>
    <row r="880">
      <c r="F880" s="105"/>
    </row>
    <row r="881">
      <c r="F881" s="105"/>
    </row>
    <row r="882">
      <c r="F882" s="105"/>
    </row>
    <row r="883">
      <c r="F883" s="105"/>
    </row>
    <row r="884">
      <c r="F884" s="105"/>
    </row>
    <row r="885">
      <c r="F885" s="105"/>
    </row>
    <row r="886">
      <c r="F886" s="105"/>
    </row>
    <row r="887">
      <c r="F887" s="105"/>
    </row>
    <row r="888">
      <c r="F888" s="105"/>
    </row>
    <row r="889">
      <c r="F889" s="105"/>
    </row>
    <row r="890">
      <c r="F890" s="105"/>
    </row>
    <row r="891">
      <c r="F891" s="105"/>
    </row>
    <row r="892">
      <c r="F892" s="105"/>
    </row>
    <row r="893">
      <c r="F893" s="105"/>
    </row>
    <row r="894">
      <c r="F894" s="105"/>
    </row>
    <row r="895">
      <c r="F895" s="105"/>
    </row>
    <row r="896">
      <c r="F896" s="105"/>
    </row>
    <row r="897">
      <c r="F897" s="105"/>
    </row>
    <row r="898">
      <c r="F898" s="105"/>
    </row>
    <row r="899">
      <c r="F899" s="105"/>
    </row>
    <row r="900">
      <c r="F900" s="105"/>
    </row>
    <row r="901">
      <c r="F901" s="105"/>
    </row>
    <row r="902">
      <c r="F902" s="105"/>
    </row>
    <row r="903">
      <c r="F903" s="105"/>
    </row>
    <row r="904">
      <c r="F904" s="105"/>
    </row>
    <row r="905">
      <c r="F905" s="105"/>
    </row>
    <row r="906">
      <c r="F906" s="105"/>
    </row>
    <row r="907">
      <c r="F907" s="105"/>
    </row>
    <row r="908">
      <c r="F908" s="105"/>
    </row>
    <row r="909">
      <c r="F909" s="105"/>
    </row>
    <row r="910">
      <c r="F910" s="105"/>
    </row>
    <row r="911">
      <c r="F911" s="105"/>
    </row>
    <row r="912">
      <c r="F912" s="105"/>
    </row>
    <row r="913">
      <c r="F913" s="105"/>
    </row>
    <row r="914">
      <c r="F914" s="105"/>
    </row>
    <row r="915">
      <c r="F915" s="105"/>
    </row>
    <row r="916">
      <c r="F916" s="105"/>
    </row>
    <row r="917">
      <c r="F917" s="105"/>
    </row>
    <row r="918">
      <c r="F918" s="105"/>
    </row>
    <row r="919">
      <c r="F919" s="105"/>
    </row>
    <row r="920">
      <c r="F920" s="105"/>
    </row>
    <row r="921">
      <c r="F921" s="105"/>
    </row>
    <row r="922">
      <c r="F922" s="105"/>
    </row>
    <row r="923">
      <c r="F923" s="105"/>
    </row>
    <row r="924">
      <c r="F924" s="105"/>
    </row>
    <row r="925">
      <c r="F925" s="105"/>
    </row>
    <row r="926">
      <c r="F926" s="105"/>
    </row>
    <row r="927">
      <c r="F927" s="105"/>
    </row>
    <row r="928">
      <c r="F928" s="105"/>
    </row>
    <row r="929">
      <c r="F929" s="105"/>
    </row>
    <row r="930">
      <c r="F930" s="105"/>
    </row>
    <row r="931">
      <c r="F931" s="105"/>
    </row>
    <row r="932">
      <c r="F932" s="105"/>
    </row>
    <row r="933">
      <c r="F933" s="105"/>
    </row>
    <row r="934">
      <c r="F934" s="105"/>
    </row>
    <row r="935">
      <c r="F935" s="105"/>
    </row>
    <row r="936">
      <c r="F936" s="105"/>
    </row>
    <row r="937">
      <c r="F937" s="105"/>
    </row>
    <row r="938">
      <c r="F938" s="105"/>
    </row>
    <row r="939">
      <c r="F939" s="105"/>
    </row>
    <row r="940">
      <c r="F940" s="105"/>
    </row>
    <row r="941">
      <c r="F941" s="105"/>
    </row>
    <row r="942">
      <c r="F942" s="105"/>
    </row>
    <row r="943">
      <c r="F943" s="105"/>
    </row>
    <row r="944">
      <c r="F944" s="105"/>
    </row>
    <row r="945">
      <c r="F945" s="105"/>
    </row>
    <row r="946">
      <c r="F946" s="105"/>
    </row>
    <row r="947">
      <c r="F947" s="105"/>
    </row>
    <row r="948">
      <c r="F948" s="105"/>
    </row>
    <row r="949">
      <c r="F949" s="105"/>
    </row>
    <row r="950">
      <c r="F950" s="105"/>
    </row>
    <row r="951">
      <c r="F951" s="105"/>
    </row>
    <row r="952">
      <c r="F952" s="105"/>
    </row>
    <row r="953">
      <c r="F953" s="105"/>
    </row>
    <row r="954">
      <c r="F954" s="105"/>
    </row>
    <row r="955">
      <c r="F955" s="105"/>
    </row>
    <row r="956">
      <c r="F956" s="105"/>
    </row>
    <row r="957">
      <c r="F957" s="105"/>
    </row>
    <row r="958">
      <c r="F958" s="105"/>
    </row>
    <row r="959">
      <c r="F959" s="105"/>
    </row>
    <row r="960">
      <c r="F960" s="105"/>
    </row>
    <row r="961">
      <c r="F961" s="105"/>
    </row>
    <row r="962">
      <c r="F962" s="105"/>
    </row>
    <row r="963">
      <c r="F963" s="105"/>
    </row>
    <row r="964">
      <c r="F964" s="105"/>
    </row>
    <row r="965">
      <c r="F965" s="105"/>
    </row>
    <row r="966">
      <c r="F966" s="105"/>
    </row>
    <row r="967">
      <c r="F967" s="105"/>
    </row>
    <row r="968">
      <c r="F968" s="105"/>
    </row>
    <row r="969">
      <c r="F969" s="105"/>
    </row>
    <row r="970">
      <c r="F970" s="105"/>
    </row>
    <row r="971">
      <c r="F971" s="105"/>
    </row>
    <row r="972">
      <c r="F972" s="105"/>
    </row>
    <row r="973">
      <c r="F973" s="105"/>
    </row>
    <row r="974">
      <c r="F974" s="105"/>
    </row>
    <row r="975">
      <c r="F975" s="105"/>
    </row>
    <row r="976">
      <c r="F976" s="105"/>
    </row>
    <row r="977">
      <c r="F977" s="105"/>
    </row>
    <row r="978">
      <c r="F978" s="105"/>
    </row>
    <row r="979">
      <c r="F979" s="105"/>
    </row>
    <row r="980">
      <c r="F980" s="105"/>
    </row>
    <row r="981">
      <c r="F981" s="105"/>
    </row>
    <row r="982">
      <c r="F982" s="105"/>
    </row>
    <row r="983">
      <c r="F983" s="105"/>
    </row>
    <row r="984">
      <c r="F984" s="105"/>
    </row>
    <row r="985">
      <c r="F985" s="105"/>
    </row>
    <row r="986">
      <c r="F986" s="105"/>
    </row>
    <row r="987">
      <c r="F987" s="105"/>
    </row>
    <row r="988">
      <c r="F988" s="105"/>
    </row>
    <row r="989">
      <c r="F989" s="105"/>
    </row>
    <row r="990">
      <c r="F990" s="105"/>
    </row>
    <row r="991">
      <c r="F991" s="105"/>
    </row>
    <row r="992">
      <c r="F992" s="105"/>
    </row>
    <row r="993">
      <c r="F993" s="105"/>
    </row>
    <row r="994">
      <c r="F994" s="105"/>
    </row>
    <row r="995">
      <c r="F995" s="105"/>
    </row>
    <row r="996">
      <c r="F996" s="105"/>
    </row>
    <row r="997">
      <c r="F997" s="105"/>
    </row>
  </sheetData>
  <autoFilter ref="$C$1:$AE$997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30.88"/>
    <col hidden="1" min="4" max="4" width="12.63"/>
    <col customWidth="1" min="9" max="9" width="16.0"/>
    <col customWidth="1" min="11" max="11" width="13.25"/>
    <col customWidth="1" min="12" max="12" width="17.5"/>
    <col customWidth="1" min="16" max="16" width="14.25"/>
    <col customWidth="1" min="24" max="26" width="16.5"/>
    <col customWidth="1" min="27" max="27" width="18.5"/>
    <col customWidth="1" min="32" max="32" width="14.75"/>
    <col customWidth="1" min="37" max="37" width="14.88"/>
    <col customWidth="1" min="38" max="38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1178</v>
      </c>
      <c r="S1" s="87" t="s">
        <v>932</v>
      </c>
      <c r="T1" s="87" t="s">
        <v>11</v>
      </c>
      <c r="U1" s="87" t="s">
        <v>933</v>
      </c>
      <c r="V1" s="87" t="s">
        <v>1179</v>
      </c>
      <c r="W1" s="87" t="s">
        <v>1180</v>
      </c>
      <c r="X1" s="87" t="s">
        <v>17</v>
      </c>
      <c r="Y1" s="87" t="s">
        <v>18</v>
      </c>
      <c r="Z1" s="87" t="s">
        <v>19</v>
      </c>
      <c r="AA1" s="87" t="s">
        <v>1181</v>
      </c>
      <c r="AB1" s="87" t="s">
        <v>21</v>
      </c>
      <c r="AC1" s="87" t="s">
        <v>22</v>
      </c>
      <c r="AD1" s="87" t="s">
        <v>23</v>
      </c>
      <c r="AE1" s="87" t="s">
        <v>24</v>
      </c>
      <c r="AF1" s="87" t="s">
        <v>934</v>
      </c>
      <c r="AG1" s="87" t="s">
        <v>26</v>
      </c>
      <c r="AH1" s="87" t="s">
        <v>29</v>
      </c>
      <c r="AI1" s="87" t="s">
        <v>919</v>
      </c>
      <c r="AJ1" s="87" t="s">
        <v>32</v>
      </c>
      <c r="AK1" s="87" t="s">
        <v>920</v>
      </c>
      <c r="AL1" s="87" t="s">
        <v>921</v>
      </c>
    </row>
    <row r="2">
      <c r="A2" s="9" t="s">
        <v>153</v>
      </c>
      <c r="B2" s="9" t="s">
        <v>1182</v>
      </c>
      <c r="C2" s="92" t="s">
        <v>1016</v>
      </c>
      <c r="D2" s="2" t="s">
        <v>1183</v>
      </c>
      <c r="E2" s="112" t="str">
        <f>IFERROR(__xludf.DUMMYFUNCTION("IFERROR(HYPERLINK(REGEXEXTRACT(D2,""\(([^)]*)\)""),REGEXEXTRACT(D2,""\[([^\]]+)\]"")),"""")"),"READ PITCH")</f>
        <v>READ PITCH</v>
      </c>
      <c r="F2" s="109">
        <f>VLOOKUP($A2, RawData!$A:$AJ, 33, FALSE)</f>
        <v>38.871395</v>
      </c>
      <c r="G2" s="98">
        <f>VLOOKUP($A2, RawData!$A:$AJ, 2, FALSE)</f>
        <v>37.912</v>
      </c>
      <c r="H2" s="96">
        <f>VLOOKUP($A2, RawData!$A:$AJ, 3, FALSE)</f>
        <v>0.137</v>
      </c>
      <c r="I2" s="96">
        <f>VLOOKUP($A2, RawData!$A:$AJ, 4, FALSE)</f>
        <v>0.493039</v>
      </c>
      <c r="J2" s="98">
        <f>VLOOKUP($A2, RawData!$A:$AM, 37, FALSE)</f>
        <v>-10.232</v>
      </c>
      <c r="K2" s="99">
        <f>VLOOKUP($A2, RawData!$A:$AM, 38, FALSE)</f>
        <v>-0.74118483</v>
      </c>
      <c r="L2" s="99" t="str">
        <f>VLOOKUP($A2, RawData!$A:$AM, 39, FALSE)</f>
        <v/>
      </c>
      <c r="M2" s="100">
        <f>VLOOKUP($A2, RawData!$A:$AJ, 30, FALSE)</f>
        <v>-3.6274061</v>
      </c>
      <c r="N2" s="98">
        <f>VLOOKUP($A2, RawData!$A:$AJ, 5, FALSE)</f>
        <v>-0.38051948</v>
      </c>
      <c r="O2" s="99">
        <f>VLOOKUP($A2, RawData!$A:$AJ, 6, FALSE)</f>
        <v>-0.59003776</v>
      </c>
      <c r="P2" s="96">
        <f>VLOOKUP($A2, RawData!$A:$AJ, 7, FALSE)</f>
        <v>-0.44623595</v>
      </c>
      <c r="Q2" s="99" t="str">
        <f>VLOOKUP($A2, RawData!$A:$AJ, 8, FALSE)</f>
        <v/>
      </c>
      <c r="R2" s="99">
        <f>VLOOKUP($A2, RawData!$A:$AJ, 9, FALSE)</f>
        <v>0.6194872</v>
      </c>
      <c r="S2" s="99" t="str">
        <f>VLOOKUP($A2, RawData!$A:$AJ, 11, FALSE)</f>
        <v/>
      </c>
      <c r="T2" s="98">
        <f>VLOOKUP($A2, RawData!$A:$AJ, 13, FALSE)</f>
        <v>-7.281</v>
      </c>
      <c r="U2" s="99">
        <f>VLOOKUP($A2, RawData!$A:$AJ, 14, FALSE)</f>
        <v>0.8847977</v>
      </c>
      <c r="V2" s="100">
        <f>VLOOKUP($A2, RawData!$A:$AJ, 15, FALSE)</f>
        <v>5.8</v>
      </c>
      <c r="W2" s="99" t="str">
        <f>VLOOKUP($A2, RawData!$A:$AJ, 16, FALSE)</f>
        <v/>
      </c>
      <c r="X2" s="98" t="str">
        <f>VLOOKUP($A2, RawData!$A:$AJ, 19, FALSE)</f>
        <v>No data</v>
      </c>
      <c r="Y2" s="99">
        <f>VLOOKUP($A2, RawData!$A:$AJ, 20, FALSE)</f>
        <v>0.02937017</v>
      </c>
      <c r="Z2" s="98">
        <f>VLOOKUP($A2, RawData!$A:$AJ, 21, FALSE)</f>
        <v>-1.466</v>
      </c>
      <c r="AA2" s="99" t="str">
        <f>VLOOKUP($A2, RawData!$A:$AJ, 22, FALSE)</f>
        <v/>
      </c>
      <c r="AB2" s="99">
        <f>VLOOKUP($A2, RawData!$A:$AJ, 23, FALSE)</f>
        <v>-0.2609</v>
      </c>
      <c r="AC2" s="99">
        <f>VLOOKUP($A2, RawData!$A:$AJ, 24, FALSE)</f>
        <v>-0.72332925</v>
      </c>
      <c r="AD2" s="99" t="str">
        <f>VLOOKUP($A2, RawData!$A:$AJ, 25, FALSE)</f>
        <v/>
      </c>
      <c r="AE2" s="100" t="str">
        <f>VLOOKUP($A2, RawData!$A:$AJ, 26, FALSE)</f>
        <v/>
      </c>
      <c r="AF2" s="111" t="str">
        <f>VLOOKUP($A2, RawData!$A:$AJ, 27, FALSE)</f>
        <v/>
      </c>
      <c r="AG2" s="107">
        <f>VLOOKUP($A2, RawData!$A:$AJ, 28, FALSE)</f>
        <v>1.0176625</v>
      </c>
      <c r="AH2" s="100">
        <f>VLOOKUP($A2, RawData!$A:$AJ, 31, FALSE)</f>
        <v>-5.097599</v>
      </c>
      <c r="AI2" s="96" t="str">
        <f>VLOOKUP($A2, RawData!$A:$AJ,32, FALSE)</f>
        <v/>
      </c>
      <c r="AJ2" s="98">
        <f>VLOOKUP($A2, RawData!$A:$AJ, 34, FALSE)</f>
        <v>37.11562</v>
      </c>
      <c r="AK2" s="98">
        <f>VLOOKUP($A2, RawData!$A:$AJ, 35, FALSE)</f>
        <v>0.7158</v>
      </c>
      <c r="AL2" s="113">
        <f>VLOOKUP($A2, RawData!$A:$AJ, 36, FALSE)</f>
        <v>53.9</v>
      </c>
    </row>
    <row r="3">
      <c r="A3" s="9" t="s">
        <v>154</v>
      </c>
      <c r="B3" s="9" t="s">
        <v>1184</v>
      </c>
      <c r="C3" s="92" t="s">
        <v>942</v>
      </c>
      <c r="D3" s="2" t="s">
        <v>1185</v>
      </c>
      <c r="E3" s="112" t="str">
        <f>IFERROR(__xludf.DUMMYFUNCTION("IFERROR(HYPERLINK(REGEXEXTRACT(D3,""\(([^)]*)\)""),REGEXEXTRACT(D3,""\[([^\]]+)\]"")),"""")"),"READ PITCH")</f>
        <v>READ PITCH</v>
      </c>
      <c r="F3" s="109">
        <f>VLOOKUP($A3, RawData!$A:$AJ, 33, FALSE)</f>
        <v>768.5969</v>
      </c>
      <c r="G3" s="98">
        <f>VLOOKUP($A3, RawData!$A:$AJ, 2, FALSE)</f>
        <v>1606.175</v>
      </c>
      <c r="H3" s="96">
        <f>VLOOKUP($A3, RawData!$A:$AJ, 3, FALSE)</f>
        <v>0.0833</v>
      </c>
      <c r="I3" s="96">
        <f>VLOOKUP($A3, RawData!$A:$AJ, 4, FALSE)</f>
        <v>0.030909467</v>
      </c>
      <c r="J3" s="98">
        <f>VLOOKUP($A3, RawData!$A:$AM, 37, FALSE)</f>
        <v>148.543</v>
      </c>
      <c r="K3" s="99">
        <f>VLOOKUP($A3, RawData!$A:$AM, 38, FALSE)</f>
        <v>0.08379664</v>
      </c>
      <c r="L3" s="99" t="str">
        <f>VLOOKUP($A3, RawData!$A:$AM, 39, FALSE)</f>
        <v/>
      </c>
      <c r="M3" s="100">
        <f>VLOOKUP($A3, RawData!$A:$AJ, 30, FALSE)</f>
        <v>7.232073</v>
      </c>
      <c r="N3" s="98">
        <f>VLOOKUP($A3, RawData!$A:$AJ, 5, FALSE)</f>
        <v>8.754971</v>
      </c>
      <c r="O3" s="99">
        <f>VLOOKUP($A3, RawData!$A:$AJ, 6, FALSE)</f>
        <v>0.446753</v>
      </c>
      <c r="P3" s="96">
        <f>VLOOKUP($A3, RawData!$A:$AJ, 7, FALSE)</f>
        <v>-0.06852632</v>
      </c>
      <c r="Q3" s="99" t="str">
        <f>VLOOKUP($A3, RawData!$A:$AJ, 8, FALSE)</f>
        <v/>
      </c>
      <c r="R3" s="99">
        <f>VLOOKUP($A3, RawData!$A:$AJ, 9, FALSE)</f>
        <v>0.049307827</v>
      </c>
      <c r="S3" s="99" t="str">
        <f>VLOOKUP($A3, RawData!$A:$AJ, 11, FALSE)</f>
        <v/>
      </c>
      <c r="T3" s="98">
        <f>VLOOKUP($A3, RawData!$A:$AJ, 13, FALSE)</f>
        <v>254.244</v>
      </c>
      <c r="U3" s="99">
        <f>VLOOKUP($A3, RawData!$A:$AJ, 14, FALSE)</f>
        <v>6.1395283</v>
      </c>
      <c r="V3" s="100">
        <f>VLOOKUP($A3, RawData!$A:$AJ, 15, FALSE)</f>
        <v>1.6609</v>
      </c>
      <c r="W3" s="99" t="str">
        <f>VLOOKUP($A3, RawData!$A:$AJ, 16, FALSE)</f>
        <v/>
      </c>
      <c r="X3" s="98" t="str">
        <f>VLOOKUP($A3, RawData!$A:$AJ, 19, FALSE)</f>
        <v>No data</v>
      </c>
      <c r="Y3" s="99">
        <f>VLOOKUP($A3, RawData!$A:$AJ, 20, FALSE)</f>
        <v>0.013303519</v>
      </c>
      <c r="Z3" s="98">
        <f>VLOOKUP($A3, RawData!$A:$AJ, 21, FALSE)</f>
        <v>275.225</v>
      </c>
      <c r="AA3" s="99" t="str">
        <f>VLOOKUP($A3, RawData!$A:$AJ, 22, FALSE)</f>
        <v/>
      </c>
      <c r="AB3" s="99">
        <f>VLOOKUP($A3, RawData!$A:$AJ, 23, FALSE)</f>
        <v>0.0486</v>
      </c>
      <c r="AC3" s="99">
        <f>VLOOKUP($A3, RawData!$A:$AJ, 24, FALSE)</f>
        <v>0.08899695</v>
      </c>
      <c r="AD3" s="99" t="str">
        <f>VLOOKUP($A3, RawData!$A:$AJ, 25, FALSE)</f>
        <v/>
      </c>
      <c r="AE3" s="100">
        <f>VLOOKUP($A3, RawData!$A:$AJ, 26, FALSE)</f>
        <v>13.343277</v>
      </c>
      <c r="AF3" s="111" t="str">
        <f>VLOOKUP($A3, RawData!$A:$AJ, 27, FALSE)</f>
        <v/>
      </c>
      <c r="AG3" s="107">
        <f>VLOOKUP($A3, RawData!$A:$AJ, 28, FALSE)</f>
        <v>0.49748397</v>
      </c>
      <c r="AH3" s="100">
        <f>VLOOKUP($A3, RawData!$A:$AJ, 31, FALSE)</f>
        <v>4.225365</v>
      </c>
      <c r="AI3" s="96" t="str">
        <f>VLOOKUP($A3, RawData!$A:$AJ,32, FALSE)</f>
        <v/>
      </c>
      <c r="AJ3" s="98">
        <f>VLOOKUP($A3, RawData!$A:$AJ, 34, FALSE)</f>
        <v>1074.2738</v>
      </c>
      <c r="AK3" s="98">
        <f>VLOOKUP($A3, RawData!$A:$AJ, 35, FALSE)</f>
        <v>116.82</v>
      </c>
      <c r="AL3" s="113">
        <f>VLOOKUP($A3, RawData!$A:$AJ, 36, FALSE)</f>
        <v>6.84</v>
      </c>
    </row>
    <row r="4">
      <c r="A4" s="9" t="s">
        <v>155</v>
      </c>
      <c r="B4" s="9" t="s">
        <v>1186</v>
      </c>
      <c r="C4" s="92" t="s">
        <v>923</v>
      </c>
      <c r="D4" s="2" t="s">
        <v>1187</v>
      </c>
      <c r="E4" s="112" t="str">
        <f>IFERROR(__xludf.DUMMYFUNCTION("IFERROR(HYPERLINK(REGEXEXTRACT(D4,""\(([^)]*)\)""),REGEXEXTRACT(D4,""\[([^\]]+)\]"")),"""")"),"READ PITCH")</f>
        <v>READ PITCH</v>
      </c>
      <c r="F4" s="109">
        <f>VLOOKUP($A4, RawData!$A:$AJ, 33, FALSE)</f>
        <v>568.9174</v>
      </c>
      <c r="G4" s="98">
        <f>VLOOKUP($A4, RawData!$A:$AJ, 2, FALSE)</f>
        <v>1330.836</v>
      </c>
      <c r="H4" s="96">
        <f>VLOOKUP($A4, RawData!$A:$AJ, 3, FALSE)</f>
        <v>0.0719</v>
      </c>
      <c r="I4" s="96">
        <f>VLOOKUP($A4, RawData!$A:$AJ, 4, FALSE)</f>
        <v>0.05120135</v>
      </c>
      <c r="J4" s="98">
        <f>VLOOKUP($A4, RawData!$A:$AM, 37, FALSE)</f>
        <v>93.804</v>
      </c>
      <c r="K4" s="99">
        <f>VLOOKUP($A4, RawData!$A:$AM, 38, FALSE)</f>
        <v>0.20058362</v>
      </c>
      <c r="L4" s="99" t="str">
        <f>VLOOKUP($A4, RawData!$A:$AM, 39, FALSE)</f>
        <v/>
      </c>
      <c r="M4" s="100">
        <f>VLOOKUP($A4, RawData!$A:$AJ, 30, FALSE)</f>
        <v>6.610859</v>
      </c>
      <c r="N4" s="98">
        <f>VLOOKUP($A4, RawData!$A:$AJ, 5, FALSE)</f>
        <v>2.0237038</v>
      </c>
      <c r="O4" s="99">
        <f>VLOOKUP($A4, RawData!$A:$AJ, 6, FALSE)</f>
        <v>0.36861646</v>
      </c>
      <c r="P4" s="96">
        <f>VLOOKUP($A4, RawData!$A:$AJ, 7, FALSE)</f>
        <v>0.18353178</v>
      </c>
      <c r="Q4" s="99" t="str">
        <f>VLOOKUP($A4, RawData!$A:$AJ, 8, FALSE)</f>
        <v/>
      </c>
      <c r="R4" s="99">
        <f>VLOOKUP($A4, RawData!$A:$AJ, 9, FALSE)</f>
        <v>0.22900568</v>
      </c>
      <c r="S4" s="99" t="str">
        <f>VLOOKUP($A4, RawData!$A:$AJ, 11, FALSE)</f>
        <v/>
      </c>
      <c r="T4" s="98">
        <f>VLOOKUP($A4, RawData!$A:$AJ, 13, FALSE)</f>
        <v>23.925</v>
      </c>
      <c r="U4" s="99">
        <f>VLOOKUP($A4, RawData!$A:$AJ, 14, FALSE)</f>
        <v>0.68201256</v>
      </c>
      <c r="V4" s="100">
        <f>VLOOKUP($A4, RawData!$A:$AJ, 15, FALSE)</f>
        <v>7.3566</v>
      </c>
      <c r="W4" s="99" t="str">
        <f>VLOOKUP($A4, RawData!$A:$AJ, 16, FALSE)</f>
        <v/>
      </c>
      <c r="X4" s="98" t="str">
        <f>VLOOKUP($A4, RawData!$A:$AJ, 19, FALSE)</f>
        <v>No data</v>
      </c>
      <c r="Y4" s="99">
        <f>VLOOKUP($A4, RawData!$A:$AJ, 20, FALSE)</f>
        <v>0.025527066</v>
      </c>
      <c r="Z4" s="98">
        <f>VLOOKUP($A4, RawData!$A:$AJ, 21, FALSE)</f>
        <v>32.605</v>
      </c>
      <c r="AA4" s="99" t="str">
        <f>VLOOKUP($A4, RawData!$A:$AJ, 22, FALSE)</f>
        <v/>
      </c>
      <c r="AB4" s="99">
        <f>VLOOKUP($A4, RawData!$A:$AJ, 23, FALSE)</f>
        <v>0.0703</v>
      </c>
      <c r="AC4" s="99">
        <f>VLOOKUP($A4, RawData!$A:$AJ, 24, FALSE)</f>
        <v>0.21866804</v>
      </c>
      <c r="AD4" s="99" t="str">
        <f>VLOOKUP($A4, RawData!$A:$AJ, 25, FALSE)</f>
        <v/>
      </c>
      <c r="AE4" s="100">
        <f>VLOOKUP($A4, RawData!$A:$AJ, 26, FALSE)</f>
        <v>12.650073</v>
      </c>
      <c r="AF4" s="111">
        <f>VLOOKUP($A4, RawData!$A:$AJ, 27, FALSE)</f>
        <v>11.894805</v>
      </c>
      <c r="AG4" s="107">
        <f>VLOOKUP($A4, RawData!$A:$AJ, 28, FALSE)</f>
        <v>0.44146553</v>
      </c>
      <c r="AH4" s="100">
        <f>VLOOKUP($A4, RawData!$A:$AJ, 31, FALSE)</f>
        <v>25.91954</v>
      </c>
      <c r="AI4" s="96" t="str">
        <f>VLOOKUP($A4, RawData!$A:$AJ,32, FALSE)</f>
        <v/>
      </c>
      <c r="AJ4" s="98">
        <f>VLOOKUP($A4, RawData!$A:$AJ, 34, FALSE)</f>
        <v>620.125</v>
      </c>
      <c r="AK4" s="98">
        <f>VLOOKUP($A4, RawData!$A:$AJ, 35, FALSE)</f>
        <v>25.6</v>
      </c>
      <c r="AL4" s="113">
        <f>VLOOKUP($A4, RawData!$A:$AJ, 36, FALSE)</f>
        <v>22.95</v>
      </c>
    </row>
    <row r="5">
      <c r="A5" s="9" t="s">
        <v>156</v>
      </c>
      <c r="B5" s="9" t="s">
        <v>1188</v>
      </c>
      <c r="C5" s="92" t="s">
        <v>942</v>
      </c>
      <c r="D5" s="2" t="s">
        <v>1189</v>
      </c>
      <c r="E5" s="112" t="str">
        <f>IFERROR(__xludf.DUMMYFUNCTION("IFERROR(HYPERLINK(REGEXEXTRACT(D5,""\(([^)]*)\)""),REGEXEXTRACT(D5,""\[([^\]]+)\]"")),"""")"),"READ PITCH")</f>
        <v>READ PITCH</v>
      </c>
      <c r="F5" s="109">
        <f>VLOOKUP($A5, RawData!$A:$AJ, 33, FALSE)</f>
        <v>866.9815</v>
      </c>
      <c r="G5" s="98">
        <f>VLOOKUP($A5, RawData!$A:$AJ, 2, FALSE)</f>
        <v>525.767</v>
      </c>
      <c r="H5" s="96">
        <f>VLOOKUP($A5, RawData!$A:$AJ, 3, FALSE)</f>
        <v>0.0617</v>
      </c>
      <c r="I5" s="96">
        <f>VLOOKUP($A5, RawData!$A:$AJ, 4, FALSE)</f>
        <v>0.14573567</v>
      </c>
      <c r="J5" s="98">
        <f>VLOOKUP($A5, RawData!$A:$AM, 37, FALSE)</f>
        <v>87.255</v>
      </c>
      <c r="K5" s="99">
        <f>VLOOKUP($A5, RawData!$A:$AM, 38, FALSE)</f>
        <v>0.09375</v>
      </c>
      <c r="L5" s="99" t="str">
        <f>VLOOKUP($A5, RawData!$A:$AM, 39, FALSE)</f>
        <v/>
      </c>
      <c r="M5" s="100">
        <f>VLOOKUP($A5, RawData!$A:$AJ, 30, FALSE)</f>
        <v>10.298372</v>
      </c>
      <c r="N5" s="98">
        <f>VLOOKUP($A5, RawData!$A:$AJ, 5, FALSE)</f>
        <v>4.3782177</v>
      </c>
      <c r="O5" s="99">
        <f>VLOOKUP($A5, RawData!$A:$AJ, 6, FALSE)</f>
        <v>0.097479954</v>
      </c>
      <c r="P5" s="96">
        <f>VLOOKUP($A5, RawData!$A:$AJ, 7, FALSE)</f>
        <v>1.8016672</v>
      </c>
      <c r="Q5" s="99" t="str">
        <f>VLOOKUP($A5, RawData!$A:$AJ, 8, FALSE)</f>
        <v/>
      </c>
      <c r="R5" s="99">
        <f>VLOOKUP($A5, RawData!$A:$AJ, 9, FALSE)</f>
        <v>0.42426398</v>
      </c>
      <c r="S5" s="99" t="str">
        <f>VLOOKUP($A5, RawData!$A:$AJ, 11, FALSE)</f>
        <v/>
      </c>
      <c r="T5" s="98">
        <f>VLOOKUP($A5, RawData!$A:$AJ, 13, FALSE)</f>
        <v>37.154</v>
      </c>
      <c r="U5" s="99">
        <f>VLOOKUP($A5, RawData!$A:$AJ, 14, FALSE)</f>
        <v>0.8761909</v>
      </c>
      <c r="V5" s="100">
        <f>VLOOKUP($A5, RawData!$A:$AJ, 15, FALSE)</f>
        <v>2.99</v>
      </c>
      <c r="W5" s="99" t="str">
        <f>VLOOKUP($A5, RawData!$A:$AJ, 16, FALSE)</f>
        <v/>
      </c>
      <c r="X5" s="98" t="str">
        <f>VLOOKUP($A5, RawData!$A:$AJ, 19, FALSE)</f>
        <v>No data</v>
      </c>
      <c r="Y5" s="99">
        <f>VLOOKUP($A5, RawData!$A:$AJ, 20, FALSE)</f>
        <v>0.08495279</v>
      </c>
      <c r="Z5" s="98">
        <f>VLOOKUP($A5, RawData!$A:$AJ, 21, FALSE)</f>
        <v>-27.737</v>
      </c>
      <c r="AA5" s="99" t="str">
        <f>VLOOKUP($A5, RawData!$A:$AJ, 22, FALSE)</f>
        <v/>
      </c>
      <c r="AB5" s="99">
        <f>VLOOKUP($A5, RawData!$A:$AJ, 23, FALSE)</f>
        <v>0.185</v>
      </c>
      <c r="AC5" s="99">
        <f>VLOOKUP($A5, RawData!$A:$AJ, 24, FALSE)</f>
        <v>0.38167006</v>
      </c>
      <c r="AD5" s="99" t="str">
        <f>VLOOKUP($A5, RawData!$A:$AJ, 25, FALSE)</f>
        <v/>
      </c>
      <c r="AE5" s="100">
        <f>VLOOKUP($A5, RawData!$A:$AJ, 26, FALSE)</f>
        <v>16.113863</v>
      </c>
      <c r="AF5" s="111">
        <f>VLOOKUP($A5, RawData!$A:$AJ, 27, FALSE)</f>
        <v>18.454817</v>
      </c>
      <c r="AG5" s="107">
        <f>VLOOKUP($A5, RawData!$A:$AJ, 28, FALSE)</f>
        <v>1.761848</v>
      </c>
      <c r="AH5" s="100">
        <f>VLOOKUP($A5, RawData!$A:$AJ, 31, FALSE)</f>
        <v>24.185404</v>
      </c>
      <c r="AI5" s="96" t="str">
        <f>VLOOKUP($A5, RawData!$A:$AJ,32, FALSE)</f>
        <v/>
      </c>
      <c r="AJ5" s="98">
        <f>VLOOKUP($A5, RawData!$A:$AJ, 34, FALSE)</f>
        <v>898.5845</v>
      </c>
      <c r="AK5" s="98">
        <f>VLOOKUP($A5, RawData!$A:$AJ, 35, FALSE)</f>
        <v>70.55</v>
      </c>
      <c r="AL5" s="113">
        <f>VLOOKUP($A5, RawData!$A:$AJ, 36, FALSE)</f>
        <v>13.13</v>
      </c>
    </row>
    <row r="6">
      <c r="A6" s="9" t="s">
        <v>157</v>
      </c>
      <c r="B6" s="9" t="s">
        <v>1190</v>
      </c>
      <c r="C6" s="92" t="s">
        <v>930</v>
      </c>
      <c r="D6" s="2" t="s">
        <v>1191</v>
      </c>
      <c r="E6" s="112" t="str">
        <f>IFERROR(__xludf.DUMMYFUNCTION("IFERROR(HYPERLINK(REGEXEXTRACT(D6,""\(([^)]*)\)""),REGEXEXTRACT(D6,""\[([^\]]+)\]"")),"""")"),"READ PITCH")</f>
        <v>READ PITCH</v>
      </c>
      <c r="F6" s="109">
        <f>VLOOKUP($A6, RawData!$A:$AJ, 33, FALSE)</f>
        <v>13639.42</v>
      </c>
      <c r="G6" s="98">
        <f>VLOOKUP($A6, RawData!$A:$AJ, 2, FALSE)</f>
        <v>2125.838</v>
      </c>
      <c r="H6" s="96">
        <f>VLOOKUP($A6, RawData!$A:$AJ, 3, FALSE)</f>
        <v>0.5507</v>
      </c>
      <c r="I6" s="96">
        <f>VLOOKUP($A6, RawData!$A:$AJ, 4, FALSE)</f>
        <v>0.77937824</v>
      </c>
      <c r="J6" s="98">
        <f>VLOOKUP($A6, RawData!$A:$AM, 37, FALSE)</f>
        <v>128.218</v>
      </c>
      <c r="K6" s="99">
        <f>VLOOKUP($A6, RawData!$A:$AM, 38, FALSE)</f>
        <v>-0.4648776</v>
      </c>
      <c r="L6" s="99" t="str">
        <f>VLOOKUP($A6, RawData!$A:$AM, 39, FALSE)</f>
        <v/>
      </c>
      <c r="M6" s="100">
        <f>VLOOKUP($A6, RawData!$A:$AJ, 30, FALSE)</f>
        <v>107.32424</v>
      </c>
      <c r="N6" s="98">
        <f>VLOOKUP($A6, RawData!$A:$AJ, 5, FALSE)</f>
        <v>0.24975367</v>
      </c>
      <c r="O6" s="99">
        <f>VLOOKUP($A6, RawData!$A:$AJ, 6, FALSE)</f>
        <v>-0.69923294</v>
      </c>
      <c r="P6" s="96">
        <f>VLOOKUP($A6, RawData!$A:$AJ, 7, FALSE)</f>
        <v>0.62483585</v>
      </c>
      <c r="Q6" s="99" t="str">
        <f>VLOOKUP($A6, RawData!$A:$AJ, 8, FALSE)</f>
        <v/>
      </c>
      <c r="R6" s="99">
        <f>VLOOKUP($A6, RawData!$A:$AJ, 9, FALSE)</f>
        <v>0.33439425</v>
      </c>
      <c r="S6" s="99" t="str">
        <f>VLOOKUP($A6, RawData!$A:$AJ, 11, FALSE)</f>
        <v/>
      </c>
      <c r="T6" s="98">
        <f>VLOOKUP($A6, RawData!$A:$AJ, 13, FALSE)</f>
        <v>523.606</v>
      </c>
      <c r="U6" s="99">
        <f>VLOOKUP($A6, RawData!$A:$AJ, 14, FALSE)</f>
        <v>3.086044</v>
      </c>
      <c r="V6" s="100">
        <f>VLOOKUP($A6, RawData!$A:$AJ, 15, FALSE)</f>
        <v>4.3062</v>
      </c>
      <c r="W6" s="99" t="str">
        <f>VLOOKUP($A6, RawData!$A:$AJ, 16, FALSE)</f>
        <v/>
      </c>
      <c r="X6" s="98">
        <f>VLOOKUP($A6, RawData!$A:$AJ, 19, FALSE)</f>
        <v>805.955</v>
      </c>
      <c r="Y6" s="99">
        <f>VLOOKUP($A6, RawData!$A:$AJ, 20, FALSE)</f>
        <v>0.15305729</v>
      </c>
      <c r="Z6" s="98">
        <f>VLOOKUP($A6, RawData!$A:$AJ, 21, FALSE)</f>
        <v>64.517</v>
      </c>
      <c r="AA6" s="99" t="str">
        <f>VLOOKUP($A6, RawData!$A:$AJ, 22, FALSE)</f>
        <v/>
      </c>
      <c r="AB6" s="99">
        <f>VLOOKUP($A6, RawData!$A:$AJ, 23, FALSE)</f>
        <v>0.0203</v>
      </c>
      <c r="AC6" s="99">
        <f>VLOOKUP($A6, RawData!$A:$AJ, 24, FALSE)</f>
        <v>0.021726506</v>
      </c>
      <c r="AD6" s="99" t="str">
        <f>VLOOKUP($A6, RawData!$A:$AJ, 25, FALSE)</f>
        <v/>
      </c>
      <c r="AE6" s="100">
        <f>VLOOKUP($A6, RawData!$A:$AJ, 26, FALSE)</f>
        <v>212.7296</v>
      </c>
      <c r="AF6" s="111">
        <f>VLOOKUP($A6, RawData!$A:$AJ, 27, FALSE)</f>
        <v>40.349285</v>
      </c>
      <c r="AG6" s="107">
        <f>VLOOKUP($A6, RawData!$A:$AJ, 28, FALSE)</f>
        <v>6.4428096</v>
      </c>
      <c r="AH6" s="100">
        <f>VLOOKUP($A6, RawData!$A:$AJ, 31, FALSE)</f>
        <v>26.28102</v>
      </c>
      <c r="AI6" s="96" t="str">
        <f>VLOOKUP($A6, RawData!$A:$AJ,32, FALSE)</f>
        <v/>
      </c>
      <c r="AJ6" s="98">
        <f>VLOOKUP($A6, RawData!$A:$AJ, 34, FALSE)</f>
        <v>13760.899</v>
      </c>
      <c r="AK6" s="98">
        <f>VLOOKUP($A6, RawData!$A:$AJ, 35, FALSE)</f>
        <v>53.13</v>
      </c>
      <c r="AL6" s="113">
        <f>VLOOKUP($A6, RawData!$A:$AJ, 36, FALSE)</f>
        <v>257.79</v>
      </c>
    </row>
    <row r="7">
      <c r="A7" s="9" t="s">
        <v>158</v>
      </c>
      <c r="B7" s="9" t="s">
        <v>158</v>
      </c>
      <c r="C7" s="92" t="s">
        <v>1192</v>
      </c>
      <c r="D7" s="2" t="s">
        <v>1193</v>
      </c>
      <c r="E7" s="112" t="str">
        <f>IFERROR(__xludf.DUMMYFUNCTION("IFERROR(HYPERLINK(REGEXEXTRACT(D7,""\(([^)]*)\)""),REGEXEXTRACT(D7,""\[([^\]]+)\]"")),"""")"),"READ PITCH")</f>
        <v>READ PITCH</v>
      </c>
      <c r="F7" s="109">
        <f>VLOOKUP($A7, RawData!$A:$AJ, 33, FALSE)</f>
        <v>1493.2606</v>
      </c>
      <c r="G7" s="98">
        <f>VLOOKUP($A7, RawData!$A:$AJ, 2, FALSE)</f>
        <v>461.46</v>
      </c>
      <c r="H7" s="96">
        <f>VLOOKUP($A7, RawData!$A:$AJ, 3, FALSE)</f>
        <v>0.1029</v>
      </c>
      <c r="I7" s="96">
        <f>VLOOKUP($A7, RawData!$A:$AJ, 4, FALSE)</f>
        <v>0.25234634</v>
      </c>
      <c r="J7" s="98">
        <f>VLOOKUP($A7, RawData!$A:$AM, 37, FALSE)</f>
        <v>78.147</v>
      </c>
      <c r="K7" s="99">
        <f>VLOOKUP($A7, RawData!$A:$AM, 38, FALSE)</f>
        <v>-0.010183532</v>
      </c>
      <c r="L7" s="99" t="str">
        <f>VLOOKUP($A7, RawData!$A:$AM, 39, FALSE)</f>
        <v/>
      </c>
      <c r="M7" s="100">
        <f>VLOOKUP($A7, RawData!$A:$AJ, 30, FALSE)</f>
        <v>18.066751</v>
      </c>
      <c r="N7" s="98">
        <f>VLOOKUP($A7, RawData!$A:$AJ, 5, FALSE)</f>
        <v>1.6877167</v>
      </c>
      <c r="O7" s="99">
        <f>VLOOKUP($A7, RawData!$A:$AJ, 6, FALSE)</f>
        <v>-0.03947693</v>
      </c>
      <c r="P7" s="96">
        <f>VLOOKUP($A7, RawData!$A:$AJ, 7, FALSE)</f>
        <v>0.22696246</v>
      </c>
      <c r="Q7" s="99" t="str">
        <f>VLOOKUP($A7, RawData!$A:$AJ, 8, FALSE)</f>
        <v/>
      </c>
      <c r="R7" s="99">
        <f>VLOOKUP($A7, RawData!$A:$AJ, 9, FALSE)</f>
        <v>0.28966326</v>
      </c>
      <c r="S7" s="99" t="str">
        <f>VLOOKUP($A7, RawData!$A:$AJ, 11, FALSE)</f>
        <v/>
      </c>
      <c r="T7" s="98">
        <f>VLOOKUP($A7, RawData!$A:$AJ, 13, FALSE)</f>
        <v>65.221</v>
      </c>
      <c r="U7" s="99">
        <f>VLOOKUP($A7, RawData!$A:$AJ, 14, FALSE)</f>
        <v>2.0859373</v>
      </c>
      <c r="V7" s="100">
        <f>VLOOKUP($A7, RawData!$A:$AJ, 15, FALSE)</f>
        <v>2.324</v>
      </c>
      <c r="W7" s="99" t="str">
        <f>VLOOKUP($A7, RawData!$A:$AJ, 16, FALSE)</f>
        <v/>
      </c>
      <c r="X7" s="98" t="str">
        <f>VLOOKUP($A7, RawData!$A:$AJ, 19, FALSE)</f>
        <v>No data</v>
      </c>
      <c r="Y7" s="99">
        <f>VLOOKUP($A7, RawData!$A:$AJ, 20, FALSE)</f>
        <v>0.16636015</v>
      </c>
      <c r="Z7" s="98">
        <f>VLOOKUP($A7, RawData!$A:$AJ, 21, FALSE)</f>
        <v>-64.312</v>
      </c>
      <c r="AA7" s="99" t="str">
        <f>VLOOKUP($A7, RawData!$A:$AJ, 22, FALSE)</f>
        <v/>
      </c>
      <c r="AB7" s="99">
        <f>VLOOKUP($A7, RawData!$A:$AJ, 23, FALSE)</f>
        <v>0.1452</v>
      </c>
      <c r="AC7" s="99">
        <f>VLOOKUP($A7, RawData!$A:$AJ, 24, FALSE)</f>
        <v>0.17348549</v>
      </c>
      <c r="AD7" s="99" t="str">
        <f>VLOOKUP($A7, RawData!$A:$AJ, 25, FALSE)</f>
        <v/>
      </c>
      <c r="AE7" s="100">
        <f>VLOOKUP($A7, RawData!$A:$AJ, 26, FALSE)</f>
        <v>31.598904</v>
      </c>
      <c r="AF7" s="111">
        <f>VLOOKUP($A7, RawData!$A:$AJ, 27, FALSE)</f>
        <v>29.0547</v>
      </c>
      <c r="AG7" s="107">
        <f>VLOOKUP($A7, RawData!$A:$AJ, 28, FALSE)</f>
        <v>3.1989217</v>
      </c>
      <c r="AH7" s="100">
        <f>VLOOKUP($A7, RawData!$A:$AJ, 31, FALSE)</f>
        <v>21.64736</v>
      </c>
      <c r="AI7" s="96" t="str">
        <f>VLOOKUP($A7, RawData!$A:$AJ,32, FALSE)</f>
        <v/>
      </c>
      <c r="AJ7" s="98">
        <f>VLOOKUP($A7, RawData!$A:$AJ, 34, FALSE)</f>
        <v>1411.8624</v>
      </c>
      <c r="AK7" s="98">
        <f>VLOOKUP($A7, RawData!$A:$AJ, 35, FALSE)</f>
        <v>53.33</v>
      </c>
      <c r="AL7" s="113">
        <f>VLOOKUP($A7, RawData!$A:$AJ, 36, FALSE)</f>
        <v>27.68</v>
      </c>
    </row>
    <row r="8">
      <c r="A8" s="9" t="s">
        <v>159</v>
      </c>
      <c r="B8" s="9" t="s">
        <v>1194</v>
      </c>
      <c r="C8" s="92" t="s">
        <v>942</v>
      </c>
      <c r="D8" s="2" t="s">
        <v>1195</v>
      </c>
      <c r="E8" s="112" t="str">
        <f>IFERROR(__xludf.DUMMYFUNCTION("IFERROR(HYPERLINK(REGEXEXTRACT(D8,""\(([^)]*)\)""),REGEXEXTRACT(D8,""\[([^\]]+)\]"")),"""")"),"READ PITCH")</f>
        <v>READ PITCH</v>
      </c>
      <c r="F8" s="109">
        <f>VLOOKUP($A8, RawData!$A:$AJ, 33, FALSE)</f>
        <v>277.47684</v>
      </c>
      <c r="G8" s="98">
        <f>VLOOKUP($A8, RawData!$A:$AJ, 2, FALSE)</f>
        <v>44.066</v>
      </c>
      <c r="H8" s="96">
        <f>VLOOKUP($A8, RawData!$A:$AJ, 3, FALSE)</f>
        <v>-0.0552</v>
      </c>
      <c r="I8" s="96">
        <f>VLOOKUP($A8, RawData!$A:$AJ, 4, FALSE)</f>
        <v>-0.13786833</v>
      </c>
      <c r="J8" s="98">
        <f>VLOOKUP($A8, RawData!$A:$AM, 37, FALSE)</f>
        <v>-5.237</v>
      </c>
      <c r="K8" s="99">
        <f>VLOOKUP($A8, RawData!$A:$AM, 38, FALSE)</f>
        <v>-1.1798729</v>
      </c>
      <c r="L8" s="99" t="str">
        <f>VLOOKUP($A8, RawData!$A:$AM, 39, FALSE)</f>
        <v/>
      </c>
      <c r="M8" s="100">
        <f>VLOOKUP($A8, RawData!$A:$AJ, 30, FALSE)</f>
        <v>-64.6068</v>
      </c>
      <c r="N8" s="98">
        <f>VLOOKUP($A8, RawData!$A:$AJ, 5, FALSE)</f>
        <v>-19.234203</v>
      </c>
      <c r="O8" s="99">
        <f>VLOOKUP($A8, RawData!$A:$AJ, 6, FALSE)</f>
        <v>-22.129213</v>
      </c>
      <c r="P8" s="96">
        <f>VLOOKUP($A8, RawData!$A:$AJ, 7, FALSE)</f>
        <v>-0.28695545</v>
      </c>
      <c r="Q8" s="99" t="str">
        <f>VLOOKUP($A8, RawData!$A:$AJ, 8, FALSE)</f>
        <v/>
      </c>
      <c r="R8" s="99">
        <f>VLOOKUP($A8, RawData!$A:$AJ, 9, FALSE)</f>
        <v>0.25330186</v>
      </c>
      <c r="S8" s="99" t="str">
        <f>VLOOKUP($A8, RawData!$A:$AJ, 11, FALSE)</f>
        <v/>
      </c>
      <c r="T8" s="98">
        <f>VLOOKUP($A8, RawData!$A:$AJ, 13, FALSE)</f>
        <v>14.622</v>
      </c>
      <c r="U8" s="99">
        <f>VLOOKUP($A8, RawData!$A:$AJ, 14, FALSE)</f>
        <v>-0.2998585</v>
      </c>
      <c r="V8" s="100">
        <f>VLOOKUP($A8, RawData!$A:$AJ, 15, FALSE)</f>
        <v>13.7745</v>
      </c>
      <c r="W8" s="99" t="str">
        <f>VLOOKUP($A8, RawData!$A:$AJ, 16, FALSE)</f>
        <v/>
      </c>
      <c r="X8" s="98" t="str">
        <f>VLOOKUP($A8, RawData!$A:$AJ, 19, FALSE)</f>
        <v>No data</v>
      </c>
      <c r="Y8" s="99">
        <f>VLOOKUP($A8, RawData!$A:$AJ, 20, FALSE)</f>
        <v>0.1891955</v>
      </c>
      <c r="Z8" s="98">
        <f>VLOOKUP($A8, RawData!$A:$AJ, 21, FALSE)</f>
        <v>47.419</v>
      </c>
      <c r="AA8" s="99" t="str">
        <f>VLOOKUP($A8, RawData!$A:$AJ, 22, FALSE)</f>
        <v/>
      </c>
      <c r="AB8" s="99">
        <f>VLOOKUP($A8, RawData!$A:$AJ, 23, FALSE)</f>
        <v>-0.5598</v>
      </c>
      <c r="AC8" s="99">
        <f>VLOOKUP($A8, RawData!$A:$AJ, 24, FALSE)</f>
        <v>-1.4299829</v>
      </c>
      <c r="AD8" s="99" t="str">
        <f>VLOOKUP($A8, RawData!$A:$AJ, 25, FALSE)</f>
        <v/>
      </c>
      <c r="AE8" s="100" t="str">
        <f>VLOOKUP($A8, RawData!$A:$AJ, 26, FALSE)</f>
        <v/>
      </c>
      <c r="AF8" s="111" t="str">
        <f>VLOOKUP($A8, RawData!$A:$AJ, 27, FALSE)</f>
        <v/>
      </c>
      <c r="AG8" s="107">
        <f>VLOOKUP($A8, RawData!$A:$AJ, 28, FALSE)</f>
        <v>6.60207</v>
      </c>
      <c r="AH8" s="100">
        <f>VLOOKUP($A8, RawData!$A:$AJ, 31, FALSE)</f>
        <v>23.139502</v>
      </c>
      <c r="AI8" s="96" t="str">
        <f>VLOOKUP($A8, RawData!$A:$AJ,32, FALSE)</f>
        <v/>
      </c>
      <c r="AJ8" s="98">
        <f>VLOOKUP($A8, RawData!$A:$AJ, 34, FALSE)</f>
        <v>338.3458</v>
      </c>
      <c r="AK8" s="98">
        <f>VLOOKUP($A8, RawData!$A:$AJ, 35, FALSE)</f>
        <v>37.98</v>
      </c>
      <c r="AL8" s="113">
        <f>VLOOKUP($A8, RawData!$A:$AJ, 36, FALSE)</f>
        <v>7.66</v>
      </c>
    </row>
    <row r="9">
      <c r="A9" s="9" t="s">
        <v>160</v>
      </c>
      <c r="B9" s="9" t="s">
        <v>1196</v>
      </c>
      <c r="C9" s="92" t="s">
        <v>930</v>
      </c>
      <c r="D9" s="2" t="s">
        <v>1197</v>
      </c>
      <c r="E9" s="112" t="str">
        <f>IFERROR(__xludf.DUMMYFUNCTION("IFERROR(HYPERLINK(REGEXEXTRACT(D9,""\(([^)]*)\)""),REGEXEXTRACT(D9,""\[([^\]]+)\]"")),"""")"),"READ PITCH")</f>
        <v>READ PITCH</v>
      </c>
      <c r="F9" s="109">
        <f>VLOOKUP($A9, RawData!$A:$AJ, 33, FALSE)</f>
        <v>204.20387</v>
      </c>
      <c r="G9" s="98">
        <f>VLOOKUP($A9, RawData!$A:$AJ, 2, FALSE)</f>
        <v>574.298</v>
      </c>
      <c r="H9" s="96">
        <f>VLOOKUP($A9, RawData!$A:$AJ, 3, FALSE)</f>
        <v>-0.1649</v>
      </c>
      <c r="I9" s="96">
        <f>VLOOKUP($A9, RawData!$A:$AJ, 4, FALSE)</f>
        <v>0.012317034</v>
      </c>
      <c r="J9" s="98">
        <f>VLOOKUP($A9, RawData!$A:$AM, 37, FALSE)</f>
        <v>18.65</v>
      </c>
      <c r="K9" s="99">
        <f>VLOOKUP($A9, RawData!$A:$AM, 38, FALSE)</f>
        <v>-0.62607265</v>
      </c>
      <c r="L9" s="99" t="str">
        <f>VLOOKUP($A9, RawData!$A:$AM, 39, FALSE)</f>
        <v/>
      </c>
      <c r="M9" s="100">
        <f>VLOOKUP($A9, RawData!$A:$AJ, 30, FALSE)</f>
        <v>10.2687025</v>
      </c>
      <c r="N9" s="98">
        <f>VLOOKUP($A9, RawData!$A:$AJ, 5, FALSE)</f>
        <v>0.5393079</v>
      </c>
      <c r="O9" s="99">
        <f>VLOOKUP($A9, RawData!$A:$AJ, 6, FALSE)</f>
        <v>-0.8064454</v>
      </c>
      <c r="P9" s="96">
        <f>VLOOKUP($A9, RawData!$A:$AJ, 7, FALSE)</f>
        <v>1.16498</v>
      </c>
      <c r="Q9" s="99" t="str">
        <f>VLOOKUP($A9, RawData!$A:$AJ, 8, FALSE)</f>
        <v/>
      </c>
      <c r="R9" s="99">
        <f>VLOOKUP($A9, RawData!$A:$AJ, 9, FALSE)</f>
        <v>0.3005896</v>
      </c>
      <c r="S9" s="99" t="str">
        <f>VLOOKUP($A9, RawData!$A:$AJ, 11, FALSE)</f>
        <v/>
      </c>
      <c r="T9" s="98">
        <f>VLOOKUP($A9, RawData!$A:$AJ, 13, FALSE)</f>
        <v>17.623</v>
      </c>
      <c r="U9" s="99">
        <f>VLOOKUP($A9, RawData!$A:$AJ, 14, FALSE)</f>
        <v>-0.37474218</v>
      </c>
      <c r="V9" s="100">
        <f>VLOOKUP($A9, RawData!$A:$AJ, 15, FALSE)</f>
        <v>5.8018</v>
      </c>
      <c r="W9" s="99" t="str">
        <f>VLOOKUP($A9, RawData!$A:$AJ, 16, FALSE)</f>
        <v/>
      </c>
      <c r="X9" s="98" t="str">
        <f>VLOOKUP($A9, RawData!$A:$AJ, 19, FALSE)</f>
        <v>No data</v>
      </c>
      <c r="Y9" s="99">
        <f>VLOOKUP($A9, RawData!$A:$AJ, 20, FALSE)</f>
        <v>0.05334556</v>
      </c>
      <c r="Z9" s="98">
        <f>VLOOKUP($A9, RawData!$A:$AJ, 21, FALSE)</f>
        <v>-25.887</v>
      </c>
      <c r="AA9" s="99" t="str">
        <f>VLOOKUP($A9, RawData!$A:$AJ, 22, FALSE)</f>
        <v/>
      </c>
      <c r="AB9" s="99">
        <f>VLOOKUP($A9, RawData!$A:$AJ, 23, FALSE)</f>
        <v>0.0137</v>
      </c>
      <c r="AC9" s="99">
        <f>VLOOKUP($A9, RawData!$A:$AJ, 24, FALSE)</f>
        <v>0.023750072</v>
      </c>
      <c r="AD9" s="99" t="str">
        <f>VLOOKUP($A9, RawData!$A:$AJ, 25, FALSE)</f>
        <v/>
      </c>
      <c r="AE9" s="100">
        <f>VLOOKUP($A9, RawData!$A:$AJ, 26, FALSE)</f>
        <v>35.768066</v>
      </c>
      <c r="AF9" s="111">
        <f>VLOOKUP($A9, RawData!$A:$AJ, 27, FALSE)</f>
        <v>22.736917</v>
      </c>
      <c r="AG9" s="107">
        <f>VLOOKUP($A9, RawData!$A:$AJ, 28, FALSE)</f>
        <v>0.37854615</v>
      </c>
      <c r="AH9" s="100">
        <f>VLOOKUP($A9, RawData!$A:$AJ, 31, FALSE)</f>
        <v>10.867123</v>
      </c>
      <c r="AI9" s="96" t="str">
        <f>VLOOKUP($A9, RawData!$A:$AJ,32, FALSE)</f>
        <v/>
      </c>
      <c r="AJ9" s="98">
        <f>VLOOKUP($A9, RawData!$A:$AJ, 34, FALSE)</f>
        <v>191.5113</v>
      </c>
      <c r="AK9" s="98">
        <f>VLOOKUP($A9, RawData!$A:$AJ, 35, FALSE)</f>
        <v>19.29</v>
      </c>
      <c r="AL9" s="113">
        <f>VLOOKUP($A9, RawData!$A:$AJ, 36, FALSE)</f>
        <v>11.27</v>
      </c>
    </row>
    <row r="10">
      <c r="A10" s="9" t="s">
        <v>161</v>
      </c>
      <c r="B10" s="9" t="s">
        <v>1198</v>
      </c>
      <c r="C10" s="92" t="s">
        <v>962</v>
      </c>
      <c r="D10" s="2" t="s">
        <v>1199</v>
      </c>
      <c r="E10" s="112" t="str">
        <f>IFERROR(__xludf.DUMMYFUNCTION("IFERROR(HYPERLINK(REGEXEXTRACT(D10,""\(([^)]*)\)""),REGEXEXTRACT(D10,""\[([^\]]+)\]"")),"""")"),"READ PITCH")</f>
        <v>READ PITCH</v>
      </c>
      <c r="F10" s="109">
        <f>VLOOKUP($A10, RawData!$A:$AJ, 33, FALSE)</f>
        <v>145.3738</v>
      </c>
      <c r="G10" s="98">
        <f>VLOOKUP($A10, RawData!$A:$AJ, 2, FALSE)</f>
        <v>54.434</v>
      </c>
      <c r="H10" s="96">
        <f>VLOOKUP($A10, RawData!$A:$AJ, 3, FALSE)</f>
        <v>-0.1326</v>
      </c>
      <c r="I10" s="96">
        <f>VLOOKUP($A10, RawData!$A:$AJ, 4, FALSE)</f>
        <v>0.22792427</v>
      </c>
      <c r="J10" s="98">
        <f>VLOOKUP($A10, RawData!$A:$AM, 37, FALSE)</f>
        <v>10.813</v>
      </c>
      <c r="K10" s="99">
        <f>VLOOKUP($A10, RawData!$A:$AM, 38, FALSE)</f>
        <v>-0.11274309</v>
      </c>
      <c r="L10" s="99" t="str">
        <f>VLOOKUP($A10, RawData!$A:$AM, 39, FALSE)</f>
        <v/>
      </c>
      <c r="M10" s="100">
        <f>VLOOKUP($A10, RawData!$A:$AJ, 30, FALSE)</f>
        <v>17.214695</v>
      </c>
      <c r="N10" s="98">
        <f>VLOOKUP($A10, RawData!$A:$AJ, 5, FALSE)</f>
        <v>0.7194888</v>
      </c>
      <c r="O10" s="99">
        <f>VLOOKUP($A10, RawData!$A:$AJ, 6, FALSE)</f>
        <v>-0.19571428</v>
      </c>
      <c r="P10" s="96">
        <f>VLOOKUP($A10, RawData!$A:$AJ, 7, FALSE)</f>
        <v>0.17209853</v>
      </c>
      <c r="Q10" s="99" t="str">
        <f>VLOOKUP($A10, RawData!$A:$AJ, 8, FALSE)</f>
        <v/>
      </c>
      <c r="R10" s="99">
        <f>VLOOKUP($A10, RawData!$A:$AJ, 9, FALSE)</f>
        <v>0.29343793</v>
      </c>
      <c r="S10" s="99" t="str">
        <f>VLOOKUP($A10, RawData!$A:$AJ, 11, FALSE)</f>
        <v/>
      </c>
      <c r="T10" s="98">
        <f>VLOOKUP($A10, RawData!$A:$AJ, 13, FALSE)</f>
        <v>8.118</v>
      </c>
      <c r="U10" s="99">
        <f>VLOOKUP($A10, RawData!$A:$AJ, 14, FALSE)</f>
        <v>0.8084047</v>
      </c>
      <c r="V10" s="100">
        <f>VLOOKUP($A10, RawData!$A:$AJ, 15, FALSE)</f>
        <v>2.5963</v>
      </c>
      <c r="W10" s="99" t="str">
        <f>VLOOKUP($A10, RawData!$A:$AJ, 16, FALSE)</f>
        <v/>
      </c>
      <c r="X10" s="98">
        <f>VLOOKUP($A10, RawData!$A:$AJ, 19, FALSE)</f>
        <v>3.512</v>
      </c>
      <c r="Y10" s="99">
        <f>VLOOKUP($A10, RawData!$A:$AJ, 20, FALSE)</f>
        <v>0.031931918</v>
      </c>
      <c r="Z10" s="98">
        <f>VLOOKUP($A10, RawData!$A:$AJ, 21, FALSE)</f>
        <v>42.945</v>
      </c>
      <c r="AA10" s="99" t="str">
        <f>VLOOKUP($A10, RawData!$A:$AJ, 22, FALSE)</f>
        <v/>
      </c>
      <c r="AB10" s="99">
        <f>VLOOKUP($A10, RawData!$A:$AJ, 23, FALSE)</f>
        <v>0.0921</v>
      </c>
      <c r="AC10" s="99">
        <f>VLOOKUP($A10, RawData!$A:$AJ, 24, FALSE)</f>
        <v>0.16127184</v>
      </c>
      <c r="AD10" s="99" t="str">
        <f>VLOOKUP($A10, RawData!$A:$AJ, 25, FALSE)</f>
        <v/>
      </c>
      <c r="AE10" s="100">
        <f>VLOOKUP($A10, RawData!$A:$AJ, 26, FALSE)</f>
        <v>21.195604</v>
      </c>
      <c r="AF10" s="111">
        <f>VLOOKUP($A10, RawData!$A:$AJ, 27, FALSE)</f>
        <v>22.04235</v>
      </c>
      <c r="AG10" s="107">
        <f>VLOOKUP($A10, RawData!$A:$AJ, 28, FALSE)</f>
        <v>2.630663</v>
      </c>
      <c r="AH10" s="100">
        <f>VLOOKUP($A10, RawData!$A:$AJ, 31, FALSE)</f>
        <v>22.929602</v>
      </c>
      <c r="AI10" s="96" t="str">
        <f>VLOOKUP($A10, RawData!$A:$AJ,32, FALSE)</f>
        <v/>
      </c>
      <c r="AJ10" s="98">
        <f>VLOOKUP($A10, RawData!$A:$AJ, 34, FALSE)</f>
        <v>186.1425</v>
      </c>
      <c r="AK10" s="98">
        <f>VLOOKUP($A10, RawData!$A:$AJ, 35, FALSE)</f>
        <v>15.25</v>
      </c>
      <c r="AL10" s="113">
        <f>VLOOKUP($A10, RawData!$A:$AJ, 36, FALSE)</f>
        <v>9.39</v>
      </c>
    </row>
    <row r="11">
      <c r="A11" s="9" t="s">
        <v>162</v>
      </c>
      <c r="B11" s="9" t="s">
        <v>1200</v>
      </c>
      <c r="C11" s="92" t="s">
        <v>923</v>
      </c>
      <c r="D11" s="2" t="s">
        <v>1201</v>
      </c>
      <c r="E11" s="112" t="str">
        <f>IFERROR(__xludf.DUMMYFUNCTION("IFERROR(HYPERLINK(REGEXEXTRACT(D11,""\(([^)]*)\)""),REGEXEXTRACT(D11,""\[([^\]]+)\]"")),"""")"),"READ PITCH")</f>
        <v>READ PITCH</v>
      </c>
      <c r="F11" s="109">
        <f>VLOOKUP($A11, RawData!$A:$AJ, 33, FALSE)</f>
        <v>405.2251</v>
      </c>
      <c r="G11" s="98">
        <f>VLOOKUP($A11, RawData!$A:$AJ, 2, FALSE)</f>
        <v>598.471</v>
      </c>
      <c r="H11" s="96">
        <f>VLOOKUP($A11, RawData!$A:$AJ, 3, FALSE)</f>
        <v>0.0422</v>
      </c>
      <c r="I11" s="96">
        <f>VLOOKUP($A11, RawData!$A:$AJ, 4, FALSE)</f>
        <v>0.05986369</v>
      </c>
      <c r="J11" s="98">
        <f>VLOOKUP($A11, RawData!$A:$AM, 37, FALSE)</f>
        <v>82.451</v>
      </c>
      <c r="K11" s="99">
        <f>VLOOKUP($A11, RawData!$A:$AM, 38, FALSE)</f>
        <v>0.5787952</v>
      </c>
      <c r="L11" s="99" t="str">
        <f>VLOOKUP($A11, RawData!$A:$AM, 39, FALSE)</f>
        <v/>
      </c>
      <c r="M11" s="100">
        <f>VLOOKUP($A11, RawData!$A:$AJ, 30, FALSE)</f>
        <v>15.645205</v>
      </c>
      <c r="N11" s="98">
        <f>VLOOKUP($A11, RawData!$A:$AJ, 5, FALSE)</f>
        <v>6.8242073</v>
      </c>
      <c r="O11" s="99">
        <f>VLOOKUP($A11, RawData!$A:$AJ, 6, FALSE)</f>
        <v>0.6563205</v>
      </c>
      <c r="P11" s="96">
        <f>VLOOKUP($A11, RawData!$A:$AJ, 7, FALSE)</f>
        <v>0.12569848</v>
      </c>
      <c r="Q11" s="99" t="str">
        <f>VLOOKUP($A11, RawData!$A:$AJ, 8, FALSE)</f>
        <v/>
      </c>
      <c r="R11" s="99">
        <f>VLOOKUP($A11, RawData!$A:$AJ, 9, FALSE)</f>
        <v>0.16016482</v>
      </c>
      <c r="S11" s="99" t="str">
        <f>VLOOKUP($A11, RawData!$A:$AJ, 11, FALSE)</f>
        <v/>
      </c>
      <c r="T11" s="98">
        <f>VLOOKUP($A11, RawData!$A:$AJ, 13, FALSE)</f>
        <v>21.122</v>
      </c>
      <c r="U11" s="99">
        <f>VLOOKUP($A11, RawData!$A:$AJ, 14, FALSE)</f>
        <v>27.755585</v>
      </c>
      <c r="V11" s="100">
        <f>VLOOKUP($A11, RawData!$A:$AJ, 15, FALSE)</f>
        <v>4.1739</v>
      </c>
      <c r="W11" s="99" t="str">
        <f>VLOOKUP($A11, RawData!$A:$AJ, 16, FALSE)</f>
        <v/>
      </c>
      <c r="X11" s="98" t="str">
        <f>VLOOKUP($A11, RawData!$A:$AJ, 19, FALSE)</f>
        <v>No data</v>
      </c>
      <c r="Y11" s="99">
        <f>VLOOKUP($A11, RawData!$A:$AJ, 20, FALSE)</f>
        <v>0.1640534</v>
      </c>
      <c r="Z11" s="98">
        <f>VLOOKUP($A11, RawData!$A:$AJ, 21, FALSE)</f>
        <v>0</v>
      </c>
      <c r="AA11" s="99" t="str">
        <f>VLOOKUP($A11, RawData!$A:$AJ, 22, FALSE)</f>
        <v/>
      </c>
      <c r="AB11" s="99">
        <f>VLOOKUP($A11, RawData!$A:$AJ, 23, FALSE)</f>
        <v>0.1053</v>
      </c>
      <c r="AC11" s="99">
        <f>VLOOKUP($A11, RawData!$A:$AJ, 24, FALSE)</f>
        <v>0.11817672</v>
      </c>
      <c r="AD11" s="99" t="str">
        <f>VLOOKUP($A11, RawData!$A:$AJ, 25, FALSE)</f>
        <v/>
      </c>
      <c r="AE11" s="100">
        <f>VLOOKUP($A11, RawData!$A:$AJ, 26, FALSE)</f>
        <v>13.618695</v>
      </c>
      <c r="AF11" s="111" t="str">
        <f>VLOOKUP($A11, RawData!$A:$AJ, 27, FALSE)</f>
        <v/>
      </c>
      <c r="AG11" s="107">
        <f>VLOOKUP($A11, RawData!$A:$AJ, 28, FALSE)</f>
        <v>2.1554308</v>
      </c>
      <c r="AH11" s="100">
        <f>VLOOKUP($A11, RawData!$A:$AJ, 31, FALSE)</f>
        <v>61.072</v>
      </c>
      <c r="AI11" s="96" t="str">
        <f>VLOOKUP($A11, RawData!$A:$AJ,32, FALSE)</f>
        <v/>
      </c>
      <c r="AJ11" s="98">
        <f>VLOOKUP($A11, RawData!$A:$AJ, 34, FALSE)</f>
        <v>409.46</v>
      </c>
      <c r="AK11" s="98">
        <f>VLOOKUP($A11, RawData!$A:$AJ, 35, FALSE)</f>
        <v>29.5</v>
      </c>
      <c r="AL11" s="113">
        <f>VLOOKUP($A11, RawData!$A:$AJ, 36, FALSE)</f>
        <v>13.88</v>
      </c>
    </row>
    <row r="12">
      <c r="A12" s="9" t="s">
        <v>163</v>
      </c>
      <c r="B12" s="9" t="s">
        <v>1202</v>
      </c>
      <c r="C12" s="92" t="s">
        <v>930</v>
      </c>
      <c r="D12" s="2" t="s">
        <v>1203</v>
      </c>
      <c r="E12" s="112" t="str">
        <f>IFERROR(__xludf.DUMMYFUNCTION("IFERROR(HYPERLINK(REGEXEXTRACT(D12,""\(([^)]*)\)""),REGEXEXTRACT(D12,""\[([^\]]+)\]"")),"""")"),"READ PITCH")</f>
        <v>READ PITCH</v>
      </c>
      <c r="F12" s="109">
        <f>VLOOKUP($A12, RawData!$A:$AJ, 33, FALSE)</f>
        <v>254.4037</v>
      </c>
      <c r="G12" s="98">
        <f>VLOOKUP($A12, RawData!$A:$AJ, 2, FALSE)</f>
        <v>607.43</v>
      </c>
      <c r="H12" s="96">
        <f>VLOOKUP($A12, RawData!$A:$AJ, 3, FALSE)</f>
        <v>-0.0624</v>
      </c>
      <c r="I12" s="96">
        <f>VLOOKUP($A12, RawData!$A:$AJ, 4, FALSE)</f>
        <v>0.011315375</v>
      </c>
      <c r="J12" s="98">
        <f>VLOOKUP($A12, RawData!$A:$AM, 37, FALSE)</f>
        <v>38.975</v>
      </c>
      <c r="K12" s="99">
        <f>VLOOKUP($A12, RawData!$A:$AM, 38, FALSE)</f>
        <v>-0.0424774</v>
      </c>
      <c r="L12" s="99" t="str">
        <f>VLOOKUP($A12, RawData!$A:$AM, 39, FALSE)</f>
        <v/>
      </c>
      <c r="M12" s="100">
        <f>VLOOKUP($A12, RawData!$A:$AJ, 30, FALSE)</f>
        <v>7.738935</v>
      </c>
      <c r="N12" s="98">
        <f>VLOOKUP($A12, RawData!$A:$AJ, 5, FALSE)</f>
        <v>2.374256</v>
      </c>
      <c r="O12" s="99">
        <f>VLOOKUP($A12, RawData!$A:$AJ, 6, FALSE)</f>
        <v>0.2119716</v>
      </c>
      <c r="P12" s="96">
        <f>VLOOKUP($A12, RawData!$A:$AJ, 7, FALSE)</f>
        <v>0.097941905</v>
      </c>
      <c r="Q12" s="99" t="str">
        <f>VLOOKUP($A12, RawData!$A:$AJ, 8, FALSE)</f>
        <v/>
      </c>
      <c r="R12" s="99">
        <f>VLOOKUP($A12, RawData!$A:$AJ, 9, FALSE)</f>
        <v>0.19206822</v>
      </c>
      <c r="S12" s="99" t="str">
        <f>VLOOKUP($A12, RawData!$A:$AJ, 11, FALSE)</f>
        <v/>
      </c>
      <c r="T12" s="98">
        <f>VLOOKUP($A12, RawData!$A:$AJ, 13, FALSE)</f>
        <v>12.523</v>
      </c>
      <c r="U12" s="99">
        <f>VLOOKUP($A12, RawData!$A:$AJ, 14, FALSE)</f>
        <v>0.24242601</v>
      </c>
      <c r="V12" s="100">
        <f>VLOOKUP($A12, RawData!$A:$AJ, 15, FALSE)</f>
        <v>2.684</v>
      </c>
      <c r="W12" s="99" t="str">
        <f>VLOOKUP($A12, RawData!$A:$AJ, 16, FALSE)</f>
        <v/>
      </c>
      <c r="X12" s="98" t="str">
        <f>VLOOKUP($A12, RawData!$A:$AJ, 19, FALSE)</f>
        <v>No data</v>
      </c>
      <c r="Y12" s="99">
        <f>VLOOKUP($A12, RawData!$A:$AJ, 20, FALSE)</f>
        <v>0.04377112</v>
      </c>
      <c r="Z12" s="98">
        <f>VLOOKUP($A12, RawData!$A:$AJ, 21, FALSE)</f>
        <v>32.825</v>
      </c>
      <c r="AA12" s="99" t="str">
        <f>VLOOKUP($A12, RawData!$A:$AJ, 22, FALSE)</f>
        <v/>
      </c>
      <c r="AB12" s="99">
        <f>VLOOKUP($A12, RawData!$A:$AJ, 23, FALSE)</f>
        <v>0.0803</v>
      </c>
      <c r="AC12" s="99">
        <f>VLOOKUP($A12, RawData!$A:$AJ, 24, FALSE)</f>
        <v>0.19451624</v>
      </c>
      <c r="AD12" s="99" t="str">
        <f>VLOOKUP($A12, RawData!$A:$AJ, 25, FALSE)</f>
        <v/>
      </c>
      <c r="AE12" s="100">
        <f>VLOOKUP($A12, RawData!$A:$AJ, 26, FALSE)</f>
        <v>8.423692</v>
      </c>
      <c r="AF12" s="111" t="str">
        <f>VLOOKUP($A12, RawData!$A:$AJ, 27, FALSE)</f>
        <v/>
      </c>
      <c r="AG12" s="107">
        <f>VLOOKUP($A12, RawData!$A:$AJ, 28, FALSE)</f>
        <v>0.4425201</v>
      </c>
      <c r="AH12" s="100">
        <f>VLOOKUP($A12, RawData!$A:$AJ, 31, FALSE)</f>
        <v>24.085682</v>
      </c>
      <c r="AI12" s="96" t="str">
        <f>VLOOKUP($A12, RawData!$A:$AJ,32, FALSE)</f>
        <v/>
      </c>
      <c r="AJ12" s="98">
        <f>VLOOKUP($A12, RawData!$A:$AJ, 34, FALSE)</f>
        <v>301.625</v>
      </c>
      <c r="AK12" s="98">
        <f>VLOOKUP($A12, RawData!$A:$AJ, 35, FALSE)</f>
        <v>20</v>
      </c>
      <c r="AL12" s="113">
        <f>VLOOKUP($A12, RawData!$A:$AJ, 36, FALSE)</f>
        <v>13.44</v>
      </c>
    </row>
    <row r="13">
      <c r="A13" s="9" t="s">
        <v>164</v>
      </c>
      <c r="B13" s="9" t="s">
        <v>1204</v>
      </c>
      <c r="C13" s="2" t="s">
        <v>1016</v>
      </c>
      <c r="D13" s="2" t="s">
        <v>1205</v>
      </c>
      <c r="E13" s="112" t="str">
        <f>IFERROR(__xludf.DUMMYFUNCTION("IFERROR(HYPERLINK(REGEXEXTRACT(D13,""\(([^)]*)\)""),REGEXEXTRACT(D13,""\[([^\]]+)\]"")),"""")"),"READ PITCH")</f>
        <v>READ PITCH</v>
      </c>
      <c r="F13" s="109">
        <f>VLOOKUP($A13, RawData!$A:$AJ, 33, FALSE)</f>
        <v>58.40397</v>
      </c>
      <c r="G13" s="98">
        <f>VLOOKUP($A13, RawData!$A:$AJ, 2, FALSE)</f>
        <v>25.512</v>
      </c>
      <c r="H13" s="96">
        <f>VLOOKUP($A13, RawData!$A:$AJ, 3, FALSE)</f>
        <v>-0.0117</v>
      </c>
      <c r="I13" s="96">
        <f>VLOOKUP($A13, RawData!$A:$AJ, 4, FALSE)</f>
        <v>0.047489613</v>
      </c>
      <c r="J13" s="98">
        <f>VLOOKUP($A13, RawData!$A:$AM, 37, FALSE)</f>
        <v>4.088</v>
      </c>
      <c r="K13" s="99">
        <f>VLOOKUP($A13, RawData!$A:$AM, 38, FALSE)</f>
        <v>0.34695223</v>
      </c>
      <c r="L13" s="99" t="str">
        <f>VLOOKUP($A13, RawData!$A:$AM, 39, FALSE)</f>
        <v/>
      </c>
      <c r="M13" s="100">
        <f>VLOOKUP($A13, RawData!$A:$AJ, 30, FALSE)</f>
        <v>12.655455</v>
      </c>
      <c r="N13" s="98">
        <f>VLOOKUP($A13, RawData!$A:$AJ, 5, FALSE)</f>
        <v>0.52837574</v>
      </c>
      <c r="O13" s="99">
        <f>VLOOKUP($A13, RawData!$A:$AJ, 6, FALSE)</f>
        <v>0.39534885</v>
      </c>
      <c r="P13" s="96">
        <f>VLOOKUP($A13, RawData!$A:$AJ, 7, FALSE)</f>
        <v>0.13554813</v>
      </c>
      <c r="Q13" s="99" t="str">
        <f>VLOOKUP($A13, RawData!$A:$AJ, 8, FALSE)</f>
        <v/>
      </c>
      <c r="R13" s="99">
        <f>VLOOKUP($A13, RawData!$A:$AJ, 9, FALSE)</f>
        <v>0.31832078</v>
      </c>
      <c r="S13" s="99" t="str">
        <f>VLOOKUP($A13, RawData!$A:$AJ, 11, FALSE)</f>
        <v/>
      </c>
      <c r="T13" s="98">
        <f>VLOOKUP($A13, RawData!$A:$AJ, 13, FALSE)</f>
        <v>2.114</v>
      </c>
      <c r="U13" s="99">
        <f>VLOOKUP($A13, RawData!$A:$AJ, 14, FALSE)</f>
        <v>0.75392294</v>
      </c>
      <c r="V13" s="100">
        <f>VLOOKUP($A13, RawData!$A:$AJ, 15, FALSE)</f>
        <v>15.5018</v>
      </c>
      <c r="W13" s="99" t="str">
        <f>VLOOKUP($A13, RawData!$A:$AJ, 16, FALSE)</f>
        <v/>
      </c>
      <c r="X13" s="98" t="str">
        <f>VLOOKUP($A13, RawData!$A:$AJ, 19, FALSE)</f>
        <v>No data</v>
      </c>
      <c r="Y13" s="99">
        <f>VLOOKUP($A13, RawData!$A:$AJ, 20, FALSE)</f>
        <v>0.28236622</v>
      </c>
      <c r="Z13" s="98">
        <f>VLOOKUP($A13, RawData!$A:$AJ, 21, FALSE)</f>
        <v>-4.73</v>
      </c>
      <c r="AA13" s="99" t="str">
        <f>VLOOKUP($A13, RawData!$A:$AJ, 22, FALSE)</f>
        <v/>
      </c>
      <c r="AB13" s="99">
        <f>VLOOKUP($A13, RawData!$A:$AJ, 23, FALSE)</f>
        <v>0.1688</v>
      </c>
      <c r="AC13" s="99">
        <f>VLOOKUP($A13, RawData!$A:$AJ, 24, FALSE)</f>
        <v>0.26216137</v>
      </c>
      <c r="AD13" s="99" t="str">
        <f>VLOOKUP($A13, RawData!$A:$AJ, 25, FALSE)</f>
        <v/>
      </c>
      <c r="AE13" s="100">
        <f>VLOOKUP($A13, RawData!$A:$AJ, 26, FALSE)</f>
        <v>20.913149</v>
      </c>
      <c r="AF13" s="111" t="str">
        <f>VLOOKUP($A13, RawData!$A:$AJ, 27, FALSE)</f>
        <v/>
      </c>
      <c r="AG13" s="107">
        <f>VLOOKUP($A13, RawData!$A:$AJ, 28, FALSE)</f>
        <v>2.213292</v>
      </c>
      <c r="AH13" s="100">
        <f>VLOOKUP($A13, RawData!$A:$AJ, 31, FALSE)</f>
        <v>24.472801</v>
      </c>
      <c r="AI13" s="96" t="str">
        <f>VLOOKUP($A13, RawData!$A:$AJ,32, FALSE)</f>
        <v/>
      </c>
      <c r="AJ13" s="98">
        <f>VLOOKUP($A13, RawData!$A:$AJ, 34, FALSE)</f>
        <v>51.7355</v>
      </c>
      <c r="AK13" s="98">
        <f>VLOOKUP($A13, RawData!$A:$AJ, 35, FALSE)</f>
        <v>11.05</v>
      </c>
      <c r="AL13" s="113">
        <f>VLOOKUP($A13, RawData!$A:$AJ, 36, FALSE)</f>
        <v>5.11</v>
      </c>
    </row>
    <row r="14">
      <c r="A14" s="9" t="s">
        <v>165</v>
      </c>
      <c r="B14" s="9" t="s">
        <v>1206</v>
      </c>
      <c r="C14" s="92" t="s">
        <v>930</v>
      </c>
      <c r="D14" s="2" t="s">
        <v>1207</v>
      </c>
      <c r="E14" s="112" t="str">
        <f>IFERROR(__xludf.DUMMYFUNCTION("IFERROR(HYPERLINK(REGEXEXTRACT(D14,""\(([^)]*)\)""),REGEXEXTRACT(D14,""\[([^\]]+)\]"")),"""")"),"READ PITCH")</f>
        <v>READ PITCH</v>
      </c>
      <c r="F14" s="109">
        <f>VLOOKUP($A14, RawData!$A:$AJ, 33, FALSE)</f>
        <v>247.80005</v>
      </c>
      <c r="G14" s="98">
        <f>VLOOKUP($A14, RawData!$A:$AJ, 2, FALSE)</f>
        <v>789.115</v>
      </c>
      <c r="H14" s="96">
        <f>VLOOKUP($A14, RawData!$A:$AJ, 3, FALSE)</f>
        <v>0.0672</v>
      </c>
      <c r="I14" s="96">
        <f>VLOOKUP($A14, RawData!$A:$AJ, 4, FALSE)</f>
        <v>0.084338516</v>
      </c>
      <c r="J14" s="98">
        <f>VLOOKUP($A14, RawData!$A:$AM, 37, FALSE)</f>
        <v>69.283</v>
      </c>
      <c r="K14" s="99">
        <f>VLOOKUP($A14, RawData!$A:$AM, 38, FALSE)</f>
        <v>0.38810307</v>
      </c>
      <c r="L14" s="99" t="str">
        <f>VLOOKUP($A14, RawData!$A:$AM, 39, FALSE)</f>
        <v/>
      </c>
      <c r="M14" s="100">
        <f>VLOOKUP($A14, RawData!$A:$AJ, 30, FALSE)</f>
        <v>5.1975117</v>
      </c>
      <c r="N14" s="98">
        <f>VLOOKUP($A14, RawData!$A:$AJ, 5, FALSE)</f>
        <v>0.12586913</v>
      </c>
      <c r="O14" s="99">
        <f>VLOOKUP($A14, RawData!$A:$AJ, 6, FALSE)</f>
        <v>-1.036793</v>
      </c>
      <c r="P14" s="96">
        <f>VLOOKUP($A14, RawData!$A:$AJ, 7, FALSE)</f>
        <v>-0.12859832</v>
      </c>
      <c r="Q14" s="99" t="str">
        <f>VLOOKUP($A14, RawData!$A:$AJ, 8, FALSE)</f>
        <v/>
      </c>
      <c r="R14" s="99">
        <f>VLOOKUP($A14, RawData!$A:$AJ, 9, FALSE)</f>
        <v>0.10947707</v>
      </c>
      <c r="S14" s="99" t="str">
        <f>VLOOKUP($A14, RawData!$A:$AJ, 11, FALSE)</f>
        <v/>
      </c>
      <c r="T14" s="98">
        <f>VLOOKUP($A14, RawData!$A:$AJ, 13, FALSE)</f>
        <v>69.995</v>
      </c>
      <c r="U14" s="99">
        <f>VLOOKUP($A14, RawData!$A:$AJ, 14, FALSE)</f>
        <v>1.5737702</v>
      </c>
      <c r="V14" s="100">
        <f>VLOOKUP($A14, RawData!$A:$AJ, 15, FALSE)</f>
        <v>1.6689</v>
      </c>
      <c r="W14" s="99" t="str">
        <f>VLOOKUP($A14, RawData!$A:$AJ, 16, FALSE)</f>
        <v/>
      </c>
      <c r="X14" s="98" t="str">
        <f>VLOOKUP($A14, RawData!$A:$AJ, 19, FALSE)</f>
        <v>No data</v>
      </c>
      <c r="Y14" s="99">
        <f>VLOOKUP($A14, RawData!$A:$AJ, 20, FALSE)</f>
        <v>0.0158692</v>
      </c>
      <c r="Z14" s="98">
        <f>VLOOKUP($A14, RawData!$A:$AJ, 21, FALSE)</f>
        <v>104.45</v>
      </c>
      <c r="AA14" s="99" t="str">
        <f>VLOOKUP($A14, RawData!$A:$AJ, 22, FALSE)</f>
        <v/>
      </c>
      <c r="AB14" s="99">
        <f>VLOOKUP($A14, RawData!$A:$AJ, 23, FALSE)</f>
        <v>0.0025</v>
      </c>
      <c r="AC14" s="99">
        <f>VLOOKUP($A14, RawData!$A:$AJ, 24, FALSE)</f>
        <v>0.009522852</v>
      </c>
      <c r="AD14" s="99" t="str">
        <f>VLOOKUP($A14, RawData!$A:$AJ, 25, FALSE)</f>
        <v/>
      </c>
      <c r="AE14" s="100">
        <f>VLOOKUP($A14, RawData!$A:$AJ, 26, FALSE)</f>
        <v>103.83802</v>
      </c>
      <c r="AF14" s="111">
        <f>VLOOKUP($A14, RawData!$A:$AJ, 27, FALSE)</f>
        <v>13.79274</v>
      </c>
      <c r="AG14" s="107">
        <f>VLOOKUP($A14, RawData!$A:$AJ, 28, FALSE)</f>
        <v>0.3239695</v>
      </c>
      <c r="AH14" s="100">
        <f>VLOOKUP($A14, RawData!$A:$AJ, 31, FALSE)</f>
        <v>5.144642</v>
      </c>
      <c r="AI14" s="96" t="str">
        <f>VLOOKUP($A14, RawData!$A:$AJ,32, FALSE)</f>
        <v/>
      </c>
      <c r="AJ14" s="98">
        <f>VLOOKUP($A14, RawData!$A:$AJ, 34, FALSE)</f>
        <v>360.0992</v>
      </c>
      <c r="AK14" s="98">
        <f>VLOOKUP($A14, RawData!$A:$AJ, 35, FALSE)</f>
        <v>13.07</v>
      </c>
      <c r="AL14" s="113">
        <f>VLOOKUP($A14, RawData!$A:$AJ, 36, FALSE)</f>
        <v>19.56</v>
      </c>
    </row>
    <row r="15">
      <c r="A15" s="9" t="s">
        <v>166</v>
      </c>
      <c r="B15" s="9" t="s">
        <v>1208</v>
      </c>
      <c r="C15" s="92" t="s">
        <v>930</v>
      </c>
      <c r="D15" s="2" t="s">
        <v>1209</v>
      </c>
      <c r="E15" s="112" t="str">
        <f>IFERROR(__xludf.DUMMYFUNCTION("IFERROR(HYPERLINK(REGEXEXTRACT(D15,""\(([^)]*)\)""),REGEXEXTRACT(D15,""\[([^\]]+)\]"")),"""")"),"READ PITCH")</f>
        <v>READ PITCH</v>
      </c>
      <c r="F15" s="109">
        <f>VLOOKUP($A15, RawData!$A:$AJ, 33, FALSE)</f>
        <v>30.338543</v>
      </c>
      <c r="G15" s="98">
        <f>VLOOKUP($A15, RawData!$A:$AJ, 2, FALSE)</f>
        <v>562.342</v>
      </c>
      <c r="H15" s="96">
        <f>VLOOKUP($A15, RawData!$A:$AJ, 3, FALSE)</f>
        <v>-0.0802</v>
      </c>
      <c r="I15" s="96">
        <f>VLOOKUP($A15, RawData!$A:$AJ, 4, FALSE)</f>
        <v>-0.018698622</v>
      </c>
      <c r="J15" s="98">
        <f>VLOOKUP($A15, RawData!$A:$AM, 37, FALSE)</f>
        <v>12.42</v>
      </c>
      <c r="K15" s="99">
        <f>VLOOKUP($A15, RawData!$A:$AM, 38, FALSE)</f>
        <v>-0.6299827</v>
      </c>
      <c r="L15" s="99" t="str">
        <f>VLOOKUP($A15, RawData!$A:$AM, 39, FALSE)</f>
        <v/>
      </c>
      <c r="M15" s="100">
        <f>VLOOKUP($A15, RawData!$A:$AJ, 30, FALSE)</f>
        <v>38.36288</v>
      </c>
      <c r="N15" s="98">
        <f>VLOOKUP($A15, RawData!$A:$AJ, 5, FALSE)</f>
        <v>-6.0052714</v>
      </c>
      <c r="O15" s="99">
        <f>VLOOKUP($A15, RawData!$A:$AJ, 6, FALSE)</f>
        <v>0.46447214</v>
      </c>
      <c r="P15" s="96">
        <f>VLOOKUP($A15, RawData!$A:$AJ, 7, FALSE)</f>
        <v>0.7806458</v>
      </c>
      <c r="Q15" s="99" t="str">
        <f>VLOOKUP($A15, RawData!$A:$AJ, 8, FALSE)</f>
        <v/>
      </c>
      <c r="R15" s="99">
        <f>VLOOKUP($A15, RawData!$A:$AJ, 9, FALSE)</f>
        <v>0.38413814</v>
      </c>
      <c r="S15" s="99" t="str">
        <f>VLOOKUP($A15, RawData!$A:$AJ, 11, FALSE)</f>
        <v/>
      </c>
      <c r="T15" s="98">
        <f>VLOOKUP($A15, RawData!$A:$AJ, 13, FALSE)</f>
        <v>-7.084</v>
      </c>
      <c r="U15" s="99">
        <f>VLOOKUP($A15, RawData!$A:$AJ, 14, FALSE)</f>
        <v>0.87554073</v>
      </c>
      <c r="V15" s="100">
        <f>VLOOKUP($A15, RawData!$A:$AJ, 15, FALSE)</f>
        <v>2.507</v>
      </c>
      <c r="W15" s="99" t="str">
        <f>VLOOKUP($A15, RawData!$A:$AJ, 16, FALSE)</f>
        <v/>
      </c>
      <c r="X15" s="98" t="str">
        <f>VLOOKUP($A15, RawData!$A:$AJ, 19, FALSE)</f>
        <v>No data</v>
      </c>
      <c r="Y15" s="99">
        <f>VLOOKUP($A15, RawData!$A:$AJ, 20, FALSE)</f>
        <v>0.016600497</v>
      </c>
      <c r="Z15" s="98">
        <f>VLOOKUP($A15, RawData!$A:$AJ, 21, FALSE)</f>
        <v>445.48</v>
      </c>
      <c r="AA15" s="99" t="str">
        <f>VLOOKUP($A15, RawData!$A:$AJ, 22, FALSE)</f>
        <v/>
      </c>
      <c r="AB15" s="99">
        <f>VLOOKUP($A15, RawData!$A:$AJ, 23, FALSE)</f>
        <v>-0.0606</v>
      </c>
      <c r="AC15" s="99">
        <f>VLOOKUP($A15, RawData!$A:$AJ, 24, FALSE)</f>
        <v>0.86807835</v>
      </c>
      <c r="AD15" s="99" t="str">
        <f>VLOOKUP($A15, RawData!$A:$AJ, 25, FALSE)</f>
        <v/>
      </c>
      <c r="AE15" s="100" t="str">
        <f>VLOOKUP($A15, RawData!$A:$AJ, 26, FALSE)</f>
        <v/>
      </c>
      <c r="AF15" s="111" t="str">
        <f>VLOOKUP($A15, RawData!$A:$AJ, 27, FALSE)</f>
        <v/>
      </c>
      <c r="AG15" s="107">
        <f>VLOOKUP($A15, RawData!$A:$AJ, 28, FALSE)</f>
        <v>0.055103477</v>
      </c>
      <c r="AH15" s="100">
        <f>VLOOKUP($A15, RawData!$A:$AJ, 31, FALSE)</f>
        <v>-67.2596</v>
      </c>
      <c r="AI15" s="96" t="str">
        <f>VLOOKUP($A15, RawData!$A:$AJ,32, FALSE)</f>
        <v/>
      </c>
      <c r="AJ15" s="98">
        <f>VLOOKUP($A15, RawData!$A:$AJ, 34, FALSE)</f>
        <v>476.467</v>
      </c>
      <c r="AK15" s="98">
        <f>VLOOKUP($A15, RawData!$A:$AJ, 35, FALSE)</f>
        <v>4.95</v>
      </c>
      <c r="AL15" s="113">
        <f>VLOOKUP($A15, RawData!$A:$AJ, 36, FALSE)</f>
        <v>6.26</v>
      </c>
    </row>
    <row r="16">
      <c r="A16" s="9" t="s">
        <v>167</v>
      </c>
      <c r="B16" s="9" t="s">
        <v>1210</v>
      </c>
      <c r="C16" s="92" t="s">
        <v>930</v>
      </c>
      <c r="D16" s="2" t="s">
        <v>1211</v>
      </c>
      <c r="E16" s="112" t="str">
        <f>IFERROR(__xludf.DUMMYFUNCTION("IFERROR(HYPERLINK(REGEXEXTRACT(D16,""\(([^)]*)\)""),REGEXEXTRACT(D16,""\[([^\]]+)\]"")),"""")"),"READ PITCH")</f>
        <v>READ PITCH</v>
      </c>
      <c r="F16" s="109">
        <f>VLOOKUP($A16, RawData!$A:$AJ, 33, FALSE)</f>
        <v>104.49636</v>
      </c>
      <c r="G16" s="98">
        <f>VLOOKUP($A16, RawData!$A:$AJ, 2, FALSE)</f>
        <v>201.942</v>
      </c>
      <c r="H16" s="96">
        <f>VLOOKUP($A16, RawData!$A:$AJ, 3, FALSE)</f>
        <v>-0.2797</v>
      </c>
      <c r="I16" s="96">
        <f>VLOOKUP($A16, RawData!$A:$AJ, 4, FALSE)</f>
        <v>0.043393422</v>
      </c>
      <c r="J16" s="98">
        <f>VLOOKUP($A16, RawData!$A:$AM, 37, FALSE)</f>
        <v>11.408</v>
      </c>
      <c r="K16" s="99">
        <f>VLOOKUP($A16, RawData!$A:$AM, 38, FALSE)</f>
        <v>-0.6997974</v>
      </c>
      <c r="L16" s="99" t="str">
        <f>VLOOKUP($A16, RawData!$A:$AM, 39, FALSE)</f>
        <v/>
      </c>
      <c r="M16" s="100">
        <f>VLOOKUP($A16, RawData!$A:$AJ, 30, FALSE)</f>
        <v>6.739183</v>
      </c>
      <c r="N16" s="98">
        <f>VLOOKUP($A16, RawData!$A:$AJ, 5, FALSE)</f>
        <v>0.2451142</v>
      </c>
      <c r="O16" s="99">
        <f>VLOOKUP($A16, RawData!$A:$AJ, 6, FALSE)</f>
        <v>-0.84567755</v>
      </c>
      <c r="P16" s="96">
        <f>VLOOKUP($A16, RawData!$A:$AJ, 7, FALSE)</f>
        <v>0.9081255</v>
      </c>
      <c r="Q16" s="99" t="str">
        <f>VLOOKUP($A16, RawData!$A:$AJ, 8, FALSE)</f>
        <v/>
      </c>
      <c r="R16" s="99">
        <f>VLOOKUP($A16, RawData!$A:$AJ, 9, FALSE)</f>
        <v>0.37521663</v>
      </c>
      <c r="S16" s="99" t="str">
        <f>VLOOKUP($A16, RawData!$A:$AJ, 11, FALSE)</f>
        <v/>
      </c>
      <c r="T16" s="98">
        <f>VLOOKUP($A16, RawData!$A:$AJ, 13, FALSE)</f>
        <v>-4.326</v>
      </c>
      <c r="U16" s="99">
        <f>VLOOKUP($A16, RawData!$A:$AJ, 14, FALSE)</f>
        <v>-0.10788299</v>
      </c>
      <c r="V16" s="100">
        <f>VLOOKUP($A16, RawData!$A:$AJ, 15, FALSE)</f>
        <v>2.3424</v>
      </c>
      <c r="W16" s="99" t="str">
        <f>VLOOKUP($A16, RawData!$A:$AJ, 16, FALSE)</f>
        <v/>
      </c>
      <c r="X16" s="98">
        <f>VLOOKUP($A16, RawData!$A:$AJ, 19, FALSE)</f>
        <v>26.509</v>
      </c>
      <c r="Y16" s="99">
        <f>VLOOKUP($A16, RawData!$A:$AJ, 20, FALSE)</f>
        <v>0.14602533</v>
      </c>
      <c r="Z16" s="98">
        <f>VLOOKUP($A16, RawData!$A:$AJ, 21, FALSE)</f>
        <v>-22.565</v>
      </c>
      <c r="AA16" s="99" t="str">
        <f>VLOOKUP($A16, RawData!$A:$AJ, 22, FALSE)</f>
        <v/>
      </c>
      <c r="AB16" s="99">
        <f>VLOOKUP($A16, RawData!$A:$AJ, 23, FALSE)</f>
        <v>0.0204</v>
      </c>
      <c r="AC16" s="99">
        <f>VLOOKUP($A16, RawData!$A:$AJ, 24, FALSE)</f>
        <v>0.03399481</v>
      </c>
      <c r="AD16" s="99" t="str">
        <f>VLOOKUP($A16, RawData!$A:$AJ, 25, FALSE)</f>
        <v/>
      </c>
      <c r="AE16" s="100">
        <f>VLOOKUP($A16, RawData!$A:$AJ, 26, FALSE)</f>
        <v>25.743101</v>
      </c>
      <c r="AF16" s="111">
        <f>VLOOKUP($A16, RawData!$A:$AJ, 27, FALSE)</f>
        <v>4.056834</v>
      </c>
      <c r="AG16" s="107">
        <f>VLOOKUP($A16, RawData!$A:$AJ, 28, FALSE)</f>
        <v>0.49244633</v>
      </c>
      <c r="AH16" s="100">
        <f>VLOOKUP($A16, RawData!$A:$AJ, 31, FALSE)</f>
        <v>-17.771751</v>
      </c>
      <c r="AI16" s="96" t="str">
        <f>VLOOKUP($A16, RawData!$A:$AJ,32, FALSE)</f>
        <v/>
      </c>
      <c r="AJ16" s="98">
        <f>VLOOKUP($A16, RawData!$A:$AJ, 34, FALSE)</f>
        <v>76.8806</v>
      </c>
      <c r="AK16" s="98">
        <f>VLOOKUP($A16, RawData!$A:$AJ, 35, FALSE)</f>
        <v>6.31</v>
      </c>
      <c r="AL16" s="113">
        <f>VLOOKUP($A16, RawData!$A:$AJ, 36, FALSE)</f>
        <v>15.76</v>
      </c>
    </row>
    <row r="17">
      <c r="A17" s="9" t="s">
        <v>168</v>
      </c>
      <c r="B17" s="9" t="s">
        <v>1212</v>
      </c>
      <c r="C17" s="92" t="s">
        <v>1213</v>
      </c>
      <c r="D17" s="2" t="s">
        <v>1214</v>
      </c>
      <c r="E17" s="112" t="str">
        <f>IFERROR(__xludf.DUMMYFUNCTION("IFERROR(HYPERLINK(REGEXEXTRACT(D17,""\(([^)]*)\)""),REGEXEXTRACT(D17,""\[([^\]]+)\]"")),"""")"),"READ PITCH")</f>
        <v>READ PITCH</v>
      </c>
      <c r="F17" s="109">
        <f>VLOOKUP($A17, RawData!$A:$AJ, 33, FALSE)</f>
        <v>517.96</v>
      </c>
      <c r="G17" s="98">
        <f>VLOOKUP($A17, RawData!$A:$AJ, 2, FALSE)</f>
        <v>469.138</v>
      </c>
      <c r="H17" s="96">
        <f>VLOOKUP($A17, RawData!$A:$AJ, 3, FALSE)</f>
        <v>-0.0173</v>
      </c>
      <c r="I17" s="96">
        <f>VLOOKUP($A17, RawData!$A:$AJ, 4, FALSE)</f>
        <v>0.060464565</v>
      </c>
      <c r="J17" s="98">
        <f>VLOOKUP($A17, RawData!$A:$AM, 37, FALSE)</f>
        <v>24.998</v>
      </c>
      <c r="K17" s="99">
        <f>VLOOKUP($A17, RawData!$A:$AM, 38, FALSE)</f>
        <v>0.18524489</v>
      </c>
      <c r="L17" s="99" t="str">
        <f>VLOOKUP($A17, RawData!$A:$AM, 39, FALSE)</f>
        <v/>
      </c>
      <c r="M17" s="100">
        <f>VLOOKUP($A17, RawData!$A:$AJ, 30, FALSE)</f>
        <v>20.069326</v>
      </c>
      <c r="N17" s="98">
        <f>VLOOKUP($A17, RawData!$A:$AJ, 5, FALSE)</f>
        <v>0.35619834</v>
      </c>
      <c r="O17" s="99">
        <f>VLOOKUP($A17, RawData!$A:$AJ, 6, FALSE)</f>
        <v>-0.70219177</v>
      </c>
      <c r="P17" s="96">
        <f>VLOOKUP($A17, RawData!$A:$AJ, 7, FALSE)</f>
        <v>0.168641</v>
      </c>
      <c r="Q17" s="99" t="str">
        <f>VLOOKUP($A17, RawData!$A:$AJ, 8, FALSE)</f>
        <v/>
      </c>
      <c r="R17" s="99">
        <f>VLOOKUP($A17, RawData!$A:$AJ, 9, FALSE)</f>
        <v>0.50944287</v>
      </c>
      <c r="S17" s="99" t="str">
        <f>VLOOKUP($A17, RawData!$A:$AJ, 11, FALSE)</f>
        <v/>
      </c>
      <c r="T17" s="98">
        <f>VLOOKUP($A17, RawData!$A:$AJ, 13, FALSE)</f>
        <v>16.759</v>
      </c>
      <c r="U17" s="99">
        <f>VLOOKUP($A17, RawData!$A:$AJ, 14, FALSE)</f>
        <v>-2.346213</v>
      </c>
      <c r="V17" s="100">
        <f>VLOOKUP($A17, RawData!$A:$AJ, 15, FALSE)</f>
        <v>33.7665</v>
      </c>
      <c r="W17" s="99" t="str">
        <f>VLOOKUP($A17, RawData!$A:$AJ, 16, FALSE)</f>
        <v/>
      </c>
      <c r="X17" s="98" t="str">
        <f>VLOOKUP($A17, RawData!$A:$AJ, 19, FALSE)</f>
        <v>No data</v>
      </c>
      <c r="Y17" s="99">
        <f>VLOOKUP($A17, RawData!$A:$AJ, 20, FALSE)</f>
        <v>0.06102752</v>
      </c>
      <c r="Z17" s="98">
        <f>VLOOKUP($A17, RawData!$A:$AJ, 21, FALSE)</f>
        <v>-16.187</v>
      </c>
      <c r="AA17" s="99" t="str">
        <f>VLOOKUP($A17, RawData!$A:$AJ, 22, FALSE)</f>
        <v/>
      </c>
      <c r="AB17" s="99">
        <f>VLOOKUP($A17, RawData!$A:$AJ, 23, FALSE)</f>
        <v>0.0409</v>
      </c>
      <c r="AC17" s="99">
        <f>VLOOKUP($A17, RawData!$A:$AJ, 24, FALSE)</f>
        <v>0.1756173</v>
      </c>
      <c r="AD17" s="99" t="str">
        <f>VLOOKUP($A17, RawData!$A:$AJ, 25, FALSE)</f>
        <v/>
      </c>
      <c r="AE17" s="100">
        <f>VLOOKUP($A17, RawData!$A:$AJ, 26, FALSE)</f>
        <v>48.06311</v>
      </c>
      <c r="AF17" s="111">
        <f>VLOOKUP($A17, RawData!$A:$AJ, 27, FALSE)</f>
        <v>65.82084</v>
      </c>
      <c r="AG17" s="107">
        <f>VLOOKUP($A17, RawData!$A:$AJ, 28, FALSE)</f>
        <v>1.103897</v>
      </c>
      <c r="AH17" s="100">
        <f>VLOOKUP($A17, RawData!$A:$AJ, 31, FALSE)</f>
        <v>29.935736</v>
      </c>
      <c r="AI17" s="96" t="str">
        <f>VLOOKUP($A17, RawData!$A:$AJ,32, FALSE)</f>
        <v/>
      </c>
      <c r="AJ17" s="98">
        <f>VLOOKUP($A17, RawData!$A:$AJ, 34, FALSE)</f>
        <v>501.693</v>
      </c>
      <c r="AK17" s="98">
        <f>VLOOKUP($A17, RawData!$A:$AJ, 35, FALSE)</f>
        <v>17.12</v>
      </c>
      <c r="AL17" s="113">
        <f>VLOOKUP($A17, RawData!$A:$AJ, 36, FALSE)</f>
        <v>30.25</v>
      </c>
    </row>
    <row r="18">
      <c r="A18" s="9" t="s">
        <v>169</v>
      </c>
      <c r="B18" s="9" t="s">
        <v>1215</v>
      </c>
      <c r="C18" s="92" t="s">
        <v>942</v>
      </c>
      <c r="D18" s="2" t="s">
        <v>1216</v>
      </c>
      <c r="E18" s="112" t="str">
        <f>IFERROR(__xludf.DUMMYFUNCTION("IFERROR(HYPERLINK(REGEXEXTRACT(D18,""\(([^)]*)\)""),REGEXEXTRACT(D18,""\[([^\]]+)\]"")),"""")"),"READ PITCH")</f>
        <v>READ PITCH</v>
      </c>
      <c r="F18" s="109">
        <f>VLOOKUP($A18, RawData!$A:$AJ, 33, FALSE)</f>
        <v>379.98212</v>
      </c>
      <c r="G18" s="98">
        <f>VLOOKUP($A18, RawData!$A:$AJ, 2, FALSE)</f>
        <v>39.341</v>
      </c>
      <c r="H18" s="96">
        <f>VLOOKUP($A18, RawData!$A:$AJ, 3, FALSE)</f>
        <v>0.0992</v>
      </c>
      <c r="I18" s="96">
        <f>VLOOKUP($A18, RawData!$A:$AJ, 4, FALSE)</f>
        <v>0.07079207</v>
      </c>
      <c r="J18" s="98">
        <f>VLOOKUP($A18, RawData!$A:$AM, 37, FALSE)</f>
        <v>7.4967</v>
      </c>
      <c r="K18" s="99">
        <f>VLOOKUP($A18, RawData!$A:$AM, 38, FALSE)</f>
        <v>0.094264984</v>
      </c>
      <c r="L18" s="99" t="str">
        <f>VLOOKUP($A18, RawData!$A:$AM, 39, FALSE)</f>
        <v/>
      </c>
      <c r="M18" s="100">
        <f>VLOOKUP($A18, RawData!$A:$AJ, 30, FALSE)</f>
        <v>47.87476</v>
      </c>
      <c r="N18" s="98">
        <f>VLOOKUP($A18, RawData!$A:$AJ, 5, FALSE)</f>
        <v>0.17007722</v>
      </c>
      <c r="O18" s="99">
        <f>VLOOKUP($A18, RawData!$A:$AJ, 6, FALSE)</f>
        <v>0.24288738</v>
      </c>
      <c r="P18" s="96">
        <f>VLOOKUP($A18, RawData!$A:$AJ, 7, FALSE)</f>
        <v>0.12062975</v>
      </c>
      <c r="Q18" s="99" t="str">
        <f>VLOOKUP($A18, RawData!$A:$AJ, 8, FALSE)</f>
        <v/>
      </c>
      <c r="R18" s="99">
        <f>VLOOKUP($A18, RawData!$A:$AJ, 9, FALSE)</f>
        <v>0.16512036</v>
      </c>
      <c r="S18" s="99" t="str">
        <f>VLOOKUP($A18, RawData!$A:$AJ, 11, FALSE)</f>
        <v/>
      </c>
      <c r="T18" s="98">
        <f>VLOOKUP($A18, RawData!$A:$AJ, 13, FALSE)</f>
        <v>0.5779</v>
      </c>
      <c r="U18" s="99">
        <f>VLOOKUP($A18, RawData!$A:$AJ, 14, FALSE)</f>
        <v>0.15073031</v>
      </c>
      <c r="V18" s="100">
        <f>VLOOKUP($A18, RawData!$A:$AJ, 15, FALSE)</f>
        <v>8.6597</v>
      </c>
      <c r="W18" s="99" t="str">
        <f>VLOOKUP($A18, RawData!$A:$AJ, 16, FALSE)</f>
        <v/>
      </c>
      <c r="X18" s="98">
        <f>VLOOKUP($A18, RawData!$A:$AJ, 19, FALSE)</f>
        <v>5.16</v>
      </c>
      <c r="Y18" s="99">
        <f>VLOOKUP($A18, RawData!$A:$AJ, 20, FALSE)</f>
        <v>0.2301106</v>
      </c>
      <c r="Z18" s="98">
        <f>VLOOKUP($A18, RawData!$A:$AJ, 21, FALSE)</f>
        <v>-1.703</v>
      </c>
      <c r="AA18" s="99" t="str">
        <f>VLOOKUP($A18, RawData!$A:$AJ, 22, FALSE)</f>
        <v/>
      </c>
      <c r="AB18" s="99">
        <f>VLOOKUP($A18, RawData!$A:$AJ, 23, FALSE)</f>
        <v>0.2583</v>
      </c>
      <c r="AC18" s="99">
        <f>VLOOKUP($A18, RawData!$A:$AJ, 24, FALSE)</f>
        <v>0.34342515</v>
      </c>
      <c r="AD18" s="99" t="str">
        <f>VLOOKUP($A18, RawData!$A:$AJ, 25, FALSE)</f>
        <v/>
      </c>
      <c r="AE18" s="100">
        <f>VLOOKUP($A18, RawData!$A:$AJ, 26, FALSE)</f>
        <v>68.21901</v>
      </c>
      <c r="AF18" s="111" t="str">
        <f>VLOOKUP($A18, RawData!$A:$AJ, 27, FALSE)</f>
        <v>No data</v>
      </c>
      <c r="AG18" s="107">
        <f>VLOOKUP($A18, RawData!$A:$AJ, 28, FALSE)</f>
        <v>9.166155</v>
      </c>
      <c r="AH18" s="100">
        <f>VLOOKUP($A18, RawData!$A:$AJ, 31, FALSE)</f>
        <v>621.0464</v>
      </c>
      <c r="AI18" s="96" t="str">
        <f>VLOOKUP($A18, RawData!$A:$AJ,32, FALSE)</f>
        <v/>
      </c>
      <c r="AJ18" s="98">
        <f>VLOOKUP($A18, RawData!$A:$AJ, 34, FALSE)</f>
        <v>358.9027</v>
      </c>
      <c r="AK18" s="98">
        <f>VLOOKUP($A18, RawData!$A:$AJ, 35, FALSE)</f>
        <v>11.453</v>
      </c>
      <c r="AL18" s="113">
        <f>VLOOKUP($A18, RawData!$A:$AJ, 36, FALSE)</f>
        <v>31.08</v>
      </c>
    </row>
    <row r="19">
      <c r="A19" s="9" t="s">
        <v>170</v>
      </c>
      <c r="B19" s="9" t="s">
        <v>1217</v>
      </c>
      <c r="C19" s="92" t="s">
        <v>962</v>
      </c>
      <c r="D19" s="2" t="s">
        <v>1218</v>
      </c>
      <c r="E19" s="112" t="str">
        <f>IFERROR(__xludf.DUMMYFUNCTION("IFERROR(HYPERLINK(REGEXEXTRACT(D19,""\(([^)]*)\)""),REGEXEXTRACT(D19,""\[([^\]]+)\]"")),"""")"),"READ PITCH")</f>
        <v>READ PITCH</v>
      </c>
      <c r="F19" s="109">
        <f>VLOOKUP($A19, RawData!$A:$AJ, 33, FALSE)</f>
        <v>524.428</v>
      </c>
      <c r="G19" s="98">
        <f>VLOOKUP($A19, RawData!$A:$AJ, 2, FALSE)</f>
        <v>151.312</v>
      </c>
      <c r="H19" s="96">
        <f>VLOOKUP($A19, RawData!$A:$AJ, 3, FALSE)</f>
        <v>0.2992</v>
      </c>
      <c r="I19" s="96">
        <f>VLOOKUP($A19, RawData!$A:$AJ, 4, FALSE)</f>
        <v>0.30485627</v>
      </c>
      <c r="J19" s="98">
        <f>VLOOKUP($A19, RawData!$A:$AM, 37, FALSE)</f>
        <v>11.802</v>
      </c>
      <c r="K19" s="99">
        <f>VLOOKUP($A19, RawData!$A:$AM, 38, FALSE)</f>
        <v>0.2586115</v>
      </c>
      <c r="L19" s="99" t="str">
        <f>VLOOKUP($A19, RawData!$A:$AM, 39, FALSE)</f>
        <v/>
      </c>
      <c r="M19" s="100">
        <f>VLOOKUP($A19, RawData!$A:$AJ, 30, FALSE)</f>
        <v>45.515335</v>
      </c>
      <c r="N19" s="98">
        <f>VLOOKUP($A19, RawData!$A:$AJ, 5, FALSE)</f>
        <v>0.11491358</v>
      </c>
      <c r="O19" s="99">
        <f>VLOOKUP($A19, RawData!$A:$AJ, 6, FALSE)</f>
        <v>0.3225348</v>
      </c>
      <c r="P19" s="96">
        <f>VLOOKUP($A19, RawData!$A:$AJ, 7, FALSE)</f>
        <v>0.10775682</v>
      </c>
      <c r="Q19" s="99" t="str">
        <f>VLOOKUP($A19, RawData!$A:$AJ, 8, FALSE)</f>
        <v/>
      </c>
      <c r="R19" s="99">
        <f>VLOOKUP($A19, RawData!$A:$AJ, 9, FALSE)</f>
        <v>0.20472269</v>
      </c>
      <c r="S19" s="99" t="str">
        <f>VLOOKUP($A19, RawData!$A:$AJ, 11, FALSE)</f>
        <v/>
      </c>
      <c r="T19" s="98">
        <f>VLOOKUP($A19, RawData!$A:$AJ, 13, FALSE)</f>
        <v>6.023</v>
      </c>
      <c r="U19" s="99">
        <f>VLOOKUP($A19, RawData!$A:$AJ, 14, FALSE)</f>
        <v>0.78835076</v>
      </c>
      <c r="V19" s="100">
        <f>VLOOKUP($A19, RawData!$A:$AJ, 15, FALSE)</f>
        <v>16.8257</v>
      </c>
      <c r="W19" s="99" t="str">
        <f>VLOOKUP($A19, RawData!$A:$AJ, 16, FALSE)</f>
        <v/>
      </c>
      <c r="X19" s="98">
        <f>VLOOKUP($A19, RawData!$A:$AJ, 19, FALSE)</f>
        <v>5.56</v>
      </c>
      <c r="Y19" s="99">
        <f>VLOOKUP($A19, RawData!$A:$AJ, 20, FALSE)</f>
        <v>0.21500821</v>
      </c>
      <c r="Z19" s="98">
        <f>VLOOKUP($A19, RawData!$A:$AJ, 21, FALSE)</f>
        <v>-10.388</v>
      </c>
      <c r="AA19" s="99" t="str">
        <f>VLOOKUP($A19, RawData!$A:$AJ, 22, FALSE)</f>
        <v/>
      </c>
      <c r="AB19" s="99">
        <f>VLOOKUP($A19, RawData!$A:$AJ, 23, FALSE)</f>
        <v>0.0792</v>
      </c>
      <c r="AC19" s="99">
        <f>VLOOKUP($A19, RawData!$A:$AJ, 24, FALSE)</f>
        <v>0.09383443</v>
      </c>
      <c r="AD19" s="99" t="str">
        <f>VLOOKUP($A19, RawData!$A:$AJ, 25, FALSE)</f>
        <v/>
      </c>
      <c r="AE19" s="100">
        <f>VLOOKUP($A19, RawData!$A:$AJ, 26, FALSE)</f>
        <v>117.65363</v>
      </c>
      <c r="AF19" s="111">
        <f>VLOOKUP($A19, RawData!$A:$AJ, 27, FALSE)</f>
        <v>160.66548</v>
      </c>
      <c r="AG19" s="107">
        <f>VLOOKUP($A19, RawData!$A:$AJ, 28, FALSE)</f>
        <v>3.618748</v>
      </c>
      <c r="AH19" s="100">
        <f>VLOOKUP($A19, RawData!$A:$AJ, 31, FALSE)</f>
        <v>89.18678</v>
      </c>
      <c r="AI19" s="96" t="str">
        <f>VLOOKUP($A19, RawData!$A:$AJ,32, FALSE)</f>
        <v/>
      </c>
      <c r="AJ19" s="98">
        <f>VLOOKUP($A19, RawData!$A:$AJ, 34, FALSE)</f>
        <v>537.172</v>
      </c>
      <c r="AK19" s="98">
        <f>VLOOKUP($A19, RawData!$A:$AJ, 35, FALSE)</f>
        <v>13.52</v>
      </c>
      <c r="AL19" s="113">
        <f>VLOOKUP($A19, RawData!$A:$AJ, 36, FALSE)</f>
        <v>40.5</v>
      </c>
    </row>
    <row r="20">
      <c r="A20" s="9" t="s">
        <v>171</v>
      </c>
      <c r="B20" s="9" t="s">
        <v>1219</v>
      </c>
      <c r="C20" s="92" t="s">
        <v>962</v>
      </c>
      <c r="D20" s="2" t="s">
        <v>1220</v>
      </c>
      <c r="E20" s="112" t="str">
        <f>IFERROR(__xludf.DUMMYFUNCTION("IFERROR(HYPERLINK(REGEXEXTRACT(D20,""\(([^)]*)\)""),REGEXEXTRACT(D20,""\[([^\]]+)\]"")),"""")"),"READ PITCH")</f>
        <v>READ PITCH</v>
      </c>
      <c r="F20" s="109">
        <f>VLOOKUP($A20, RawData!$A:$AJ, 33, FALSE)</f>
        <v>25.542065</v>
      </c>
      <c r="G20" s="98">
        <f>VLOOKUP($A20, RawData!$A:$AJ, 2, FALSE)</f>
        <v>47.02755</v>
      </c>
      <c r="H20" s="96">
        <f>VLOOKUP($A20, RawData!$A:$AJ, 3, FALSE)</f>
        <v>0.2279</v>
      </c>
      <c r="I20" s="96">
        <f>VLOOKUP($A20, RawData!$A:$AJ, 4, FALSE)</f>
        <v>0.14288713</v>
      </c>
      <c r="J20" s="98">
        <f>VLOOKUP($A20, RawData!$A:$AM, 37, FALSE)</f>
        <v>-0.78662</v>
      </c>
      <c r="K20" s="99">
        <f>VLOOKUP($A20, RawData!$A:$AM, 38, FALSE)</f>
        <v>-0.76437074</v>
      </c>
      <c r="L20" s="99" t="str">
        <f>VLOOKUP($A20, RawData!$A:$AM, 39, FALSE)</f>
        <v/>
      </c>
      <c r="M20" s="100">
        <f>VLOOKUP($A20, RawData!$A:$AJ, 30, FALSE)</f>
        <v>-31.834507</v>
      </c>
      <c r="N20" s="98">
        <f>VLOOKUP($A20, RawData!$A:$AJ, 5, FALSE)</f>
        <v>-0.101302154</v>
      </c>
      <c r="O20" s="99">
        <f>VLOOKUP($A20, RawData!$A:$AJ, 6, FALSE)</f>
        <v>-0.71256727</v>
      </c>
      <c r="P20" s="96">
        <f>VLOOKUP($A20, RawData!$A:$AJ, 7, FALSE)</f>
        <v>-0.42288426</v>
      </c>
      <c r="Q20" s="99" t="str">
        <f>VLOOKUP($A20, RawData!$A:$AJ, 8, FALSE)</f>
        <v/>
      </c>
      <c r="R20" s="99">
        <f>VLOOKUP($A20, RawData!$A:$AJ, 9, FALSE)</f>
        <v>0.4374489</v>
      </c>
      <c r="S20" s="99" t="str">
        <f>VLOOKUP($A20, RawData!$A:$AJ, 11, FALSE)</f>
        <v/>
      </c>
      <c r="T20" s="98">
        <f>VLOOKUP($A20, RawData!$A:$AJ, 13, FALSE)</f>
        <v>-3.45728</v>
      </c>
      <c r="U20" s="99">
        <f>VLOOKUP($A20, RawData!$A:$AJ, 14, FALSE)</f>
        <v>1.1205326</v>
      </c>
      <c r="V20" s="100">
        <f>VLOOKUP($A20, RawData!$A:$AJ, 15, FALSE)</f>
        <v>3.1928</v>
      </c>
      <c r="W20" s="99" t="str">
        <f>VLOOKUP($A20, RawData!$A:$AJ, 16, FALSE)</f>
        <v/>
      </c>
      <c r="X20" s="98" t="str">
        <f>VLOOKUP($A20, RawData!$A:$AJ, 19, FALSE)</f>
        <v>No data</v>
      </c>
      <c r="Y20" s="99">
        <f>VLOOKUP($A20, RawData!$A:$AJ, 20, FALSE)</f>
        <v>0.19230871</v>
      </c>
      <c r="Z20" s="98">
        <f>VLOOKUP($A20, RawData!$A:$AJ, 21, FALSE)</f>
        <v>-3.92824</v>
      </c>
      <c r="AA20" s="99" t="str">
        <f>VLOOKUP($A20, RawData!$A:$AJ, 22, FALSE)</f>
        <v/>
      </c>
      <c r="AB20" s="99">
        <f>VLOOKUP($A20, RawData!$A:$AJ, 23, FALSE)</f>
        <v>-0.0542</v>
      </c>
      <c r="AC20" s="99">
        <f>VLOOKUP($A20, RawData!$A:$AJ, 24, FALSE)</f>
        <v>-0.080972396</v>
      </c>
      <c r="AD20" s="99" t="str">
        <f>VLOOKUP($A20, RawData!$A:$AJ, 25, FALSE)</f>
        <v/>
      </c>
      <c r="AE20" s="100" t="str">
        <f>VLOOKUP($A20, RawData!$A:$AJ, 26, FALSE)</f>
        <v/>
      </c>
      <c r="AF20" s="111" t="str">
        <f>VLOOKUP($A20, RawData!$A:$AJ, 27, FALSE)</f>
        <v/>
      </c>
      <c r="AG20" s="107">
        <f>VLOOKUP($A20, RawData!$A:$AJ, 28, FALSE)</f>
        <v>0.61602044</v>
      </c>
      <c r="AH20" s="100">
        <f>VLOOKUP($A20, RawData!$A:$AJ, 31, FALSE)</f>
        <v>-7.243168</v>
      </c>
      <c r="AI20" s="96" t="str">
        <f>VLOOKUP($A20, RawData!$A:$AJ,32, FALSE)</f>
        <v/>
      </c>
      <c r="AJ20" s="98">
        <f>VLOOKUP($A20, RawData!$A:$AJ, 34, FALSE)</f>
        <v>25.04166</v>
      </c>
      <c r="AK20" s="98">
        <f>VLOOKUP($A20, RawData!$A:$AJ, 35, FALSE)</f>
        <v>2.71</v>
      </c>
      <c r="AL20" s="113">
        <f>VLOOKUP($A20, RawData!$A:$AJ, 36, FALSE)</f>
        <v>10.69</v>
      </c>
    </row>
    <row r="21">
      <c r="A21" s="9" t="s">
        <v>172</v>
      </c>
      <c r="B21" s="9" t="s">
        <v>1221</v>
      </c>
      <c r="C21" s="92" t="s">
        <v>962</v>
      </c>
      <c r="D21" s="2" t="s">
        <v>1222</v>
      </c>
      <c r="E21" s="112" t="str">
        <f>IFERROR(__xludf.DUMMYFUNCTION("IFERROR(HYPERLINK(REGEXEXTRACT(D21,""\(([^)]*)\)""),REGEXEXTRACT(D21,""\[([^\]]+)\]"")),"""")"),"READ PITCH")</f>
        <v>READ PITCH</v>
      </c>
      <c r="F21" s="109">
        <f>VLOOKUP($A21, RawData!$A:$AJ, 33, FALSE)</f>
        <v>57.61503</v>
      </c>
      <c r="G21" s="98">
        <f>VLOOKUP($A21, RawData!$A:$AJ, 2, FALSE)</f>
        <v>54.87897</v>
      </c>
      <c r="H21" s="96">
        <f>VLOOKUP($A21, RawData!$A:$AJ, 3, FALSE)</f>
        <v>0.2911</v>
      </c>
      <c r="I21" s="96">
        <f>VLOOKUP($A21, RawData!$A:$AJ, 4, FALSE)</f>
        <v>0.11788973</v>
      </c>
      <c r="J21" s="98">
        <f>VLOOKUP($A21, RawData!$A:$AM, 37, FALSE)</f>
        <v>3.06935</v>
      </c>
      <c r="K21" s="99">
        <f>VLOOKUP($A21, RawData!$A:$AM, 38, FALSE)</f>
        <v>-2.5275338</v>
      </c>
      <c r="L21" s="99" t="str">
        <f>VLOOKUP($A21, RawData!$A:$AM, 39, FALSE)</f>
        <v/>
      </c>
      <c r="M21" s="100">
        <f>VLOOKUP($A21, RawData!$A:$AJ, 30, FALSE)</f>
        <v>13.484125</v>
      </c>
      <c r="N21" s="98">
        <f>VLOOKUP($A21, RawData!$A:$AJ, 5, FALSE)</f>
        <v>0.31116614</v>
      </c>
      <c r="O21" s="99">
        <f>VLOOKUP($A21, RawData!$A:$AJ, 6, FALSE)</f>
        <v>-1.672147</v>
      </c>
      <c r="P21" s="96">
        <f>VLOOKUP($A21, RawData!$A:$AJ, 7, FALSE)</f>
        <v>-0.03702517</v>
      </c>
      <c r="Q21" s="99" t="str">
        <f>VLOOKUP($A21, RawData!$A:$AJ, 8, FALSE)</f>
        <v/>
      </c>
      <c r="R21" s="99">
        <f>VLOOKUP($A21, RawData!$A:$AJ, 9, FALSE)</f>
        <v>0.3285714</v>
      </c>
      <c r="S21" s="99" t="str">
        <f>VLOOKUP($A21, RawData!$A:$AJ, 11, FALSE)</f>
        <v/>
      </c>
      <c r="T21" s="98">
        <f>VLOOKUP($A21, RawData!$A:$AJ, 13, FALSE)</f>
        <v>2.57382</v>
      </c>
      <c r="U21" s="99">
        <f>VLOOKUP($A21, RawData!$A:$AJ, 14, FALSE)</f>
        <v>2.991979</v>
      </c>
      <c r="V21" s="100">
        <f>VLOOKUP($A21, RawData!$A:$AJ, 15, FALSE)</f>
        <v>2.2787</v>
      </c>
      <c r="W21" s="99" t="str">
        <f>VLOOKUP($A21, RawData!$A:$AJ, 16, FALSE)</f>
        <v/>
      </c>
      <c r="X21" s="98" t="str">
        <f>VLOOKUP($A21, RawData!$A:$AJ, 19, FALSE)</f>
        <v>No data</v>
      </c>
      <c r="Y21" s="99">
        <f>VLOOKUP($A21, RawData!$A:$AJ, 20, FALSE)</f>
        <v>0.33600384</v>
      </c>
      <c r="Z21" s="98">
        <f>VLOOKUP($A21, RawData!$A:$AJ, 21, FALSE)</f>
        <v>-15.52847</v>
      </c>
      <c r="AA21" s="99" t="str">
        <f>VLOOKUP($A21, RawData!$A:$AJ, 22, FALSE)</f>
        <v/>
      </c>
      <c r="AB21" s="99">
        <f>VLOOKUP($A21, RawData!$A:$AJ, 23, FALSE)</f>
        <v>0.0419</v>
      </c>
      <c r="AC21" s="99">
        <f>VLOOKUP($A21, RawData!$A:$AJ, 24, FALSE)</f>
        <v>0.047088765</v>
      </c>
      <c r="AD21" s="99" t="str">
        <f>VLOOKUP($A21, RawData!$A:$AJ, 25, FALSE)</f>
        <v/>
      </c>
      <c r="AE21" s="100">
        <f>VLOOKUP($A21, RawData!$A:$AJ, 26, FALSE)</f>
        <v>29.501926</v>
      </c>
      <c r="AF21" s="111" t="str">
        <f>VLOOKUP($A21, RawData!$A:$AJ, 27, FALSE)</f>
        <v>No data</v>
      </c>
      <c r="AG21" s="107">
        <f>VLOOKUP($A21, RawData!$A:$AJ, 28, FALSE)</f>
        <v>1.0371181</v>
      </c>
      <c r="AH21" s="100">
        <f>VLOOKUP($A21, RawData!$A:$AJ, 31, FALSE)</f>
        <v>16.080185</v>
      </c>
      <c r="AI21" s="96" t="str">
        <f>VLOOKUP($A21, RawData!$A:$AJ,32, FALSE)</f>
        <v/>
      </c>
      <c r="AJ21" s="98">
        <f>VLOOKUP($A21, RawData!$A:$AJ, 34, FALSE)</f>
        <v>41.3875</v>
      </c>
      <c r="AK21" s="98">
        <f>VLOOKUP($A21, RawData!$A:$AJ, 35, FALSE)</f>
        <v>9.2</v>
      </c>
      <c r="AL21" s="113">
        <f>VLOOKUP($A21, RawData!$A:$AJ, 36, FALSE)</f>
        <v>6.2</v>
      </c>
    </row>
    <row r="22">
      <c r="A22" s="9" t="s">
        <v>173</v>
      </c>
      <c r="B22" s="9" t="s">
        <v>1223</v>
      </c>
      <c r="C22" s="92" t="s">
        <v>942</v>
      </c>
      <c r="D22" s="2" t="s">
        <v>1224</v>
      </c>
      <c r="E22" s="112" t="str">
        <f>IFERROR(__xludf.DUMMYFUNCTION("IFERROR(HYPERLINK(REGEXEXTRACT(D22,""\(([^)]*)\)""),REGEXEXTRACT(D22,""\[([^\]]+)\]"")),"""")"),"READ PITCH")</f>
        <v>READ PITCH</v>
      </c>
      <c r="F22" s="109">
        <f>VLOOKUP($A22, RawData!$A:$AJ, 33, FALSE)</f>
        <v>90.14247</v>
      </c>
      <c r="G22" s="98">
        <f>VLOOKUP($A22, RawData!$A:$AJ, 2, FALSE)</f>
        <v>97.889</v>
      </c>
      <c r="H22" s="96">
        <f>VLOOKUP($A22, RawData!$A:$AJ, 3, FALSE)</f>
        <v>0.1298</v>
      </c>
      <c r="I22" s="96">
        <f>VLOOKUP($A22, RawData!$A:$AJ, 4, FALSE)</f>
        <v>0.09252267</v>
      </c>
      <c r="J22" s="98">
        <f>VLOOKUP($A22, RawData!$A:$AM, 37, FALSE)</f>
        <v>12.642</v>
      </c>
      <c r="K22" s="99">
        <f>VLOOKUP($A22, RawData!$A:$AM, 38, FALSE)</f>
        <v>0.019351717</v>
      </c>
      <c r="L22" s="99" t="str">
        <f>VLOOKUP($A22, RawData!$A:$AM, 39, FALSE)</f>
        <v/>
      </c>
      <c r="M22" s="100">
        <f>VLOOKUP($A22, RawData!$A:$AJ, 30, FALSE)</f>
        <v>6.7764196</v>
      </c>
      <c r="N22" s="98">
        <f>VLOOKUP($A22, RawData!$A:$AJ, 5, FALSE)</f>
        <v>-0.19000398</v>
      </c>
      <c r="O22" s="99">
        <f>VLOOKUP($A22, RawData!$A:$AJ, 6, FALSE)</f>
        <v>-0.29662392</v>
      </c>
      <c r="P22" s="96">
        <f>VLOOKUP($A22, RawData!$A:$AJ, 7, FALSE)</f>
        <v>0.12821996</v>
      </c>
      <c r="Q22" s="99" t="str">
        <f>VLOOKUP($A22, RawData!$A:$AJ, 8, FALSE)</f>
        <v/>
      </c>
      <c r="R22" s="99">
        <f>VLOOKUP($A22, RawData!$A:$AJ, 9, FALSE)</f>
        <v>0.93509996</v>
      </c>
      <c r="S22" s="99" t="str">
        <f>VLOOKUP($A22, RawData!$A:$AJ, 11, FALSE)</f>
        <v/>
      </c>
      <c r="T22" s="98">
        <f>VLOOKUP($A22, RawData!$A:$AJ, 13, FALSE)</f>
        <v>1.089</v>
      </c>
      <c r="U22" s="99">
        <f>VLOOKUP($A22, RawData!$A:$AJ, 14, FALSE)</f>
        <v>-0.12472798</v>
      </c>
      <c r="V22" s="100">
        <f>VLOOKUP($A22, RawData!$A:$AJ, 15, FALSE)</f>
        <v>0.1436</v>
      </c>
      <c r="W22" s="99" t="str">
        <f>VLOOKUP($A22, RawData!$A:$AJ, 16, FALSE)</f>
        <v/>
      </c>
      <c r="X22" s="98">
        <f>VLOOKUP($A22, RawData!$A:$AJ, 19, FALSE)</f>
        <v>14.162</v>
      </c>
      <c r="Y22" s="99">
        <f>VLOOKUP($A22, RawData!$A:$AJ, 20, FALSE)</f>
        <v>0.09373035</v>
      </c>
      <c r="Z22" s="98">
        <f>VLOOKUP($A22, RawData!$A:$AJ, 21, FALSE)</f>
        <v>-8.495</v>
      </c>
      <c r="AA22" s="99" t="str">
        <f>VLOOKUP($A22, RawData!$A:$AJ, 22, FALSE)</f>
        <v/>
      </c>
      <c r="AB22" s="99">
        <f>VLOOKUP($A22, RawData!$A:$AJ, 23, FALSE)</f>
        <v>-0.0325</v>
      </c>
      <c r="AC22" s="99">
        <f>VLOOKUP($A22, RawData!$A:$AJ, 24, FALSE)</f>
        <v>-0.05530312</v>
      </c>
      <c r="AD22" s="99" t="str">
        <f>VLOOKUP($A22, RawData!$A:$AJ, 25, FALSE)</f>
        <v/>
      </c>
      <c r="AE22" s="100" t="str">
        <f>VLOOKUP($A22, RawData!$A:$AJ, 26, FALSE)</f>
        <v/>
      </c>
      <c r="AF22" s="111" t="str">
        <f>VLOOKUP($A22, RawData!$A:$AJ, 27, FALSE)</f>
        <v/>
      </c>
      <c r="AG22" s="107">
        <f>VLOOKUP($A22, RawData!$A:$AJ, 28, FALSE)</f>
        <v>0.96193135</v>
      </c>
      <c r="AH22" s="100">
        <f>VLOOKUP($A22, RawData!$A:$AJ, 31, FALSE)</f>
        <v>78.66621</v>
      </c>
      <c r="AI22" s="96" t="str">
        <f>VLOOKUP($A22, RawData!$A:$AJ,32, FALSE)</f>
        <v/>
      </c>
      <c r="AJ22" s="98">
        <f>VLOOKUP($A22, RawData!$A:$AJ, 34, FALSE)</f>
        <v>85.6675</v>
      </c>
      <c r="AK22" s="98">
        <f>VLOOKUP($A22, RawData!$A:$AJ, 35, FALSE)</f>
        <v>3.75</v>
      </c>
      <c r="AL22" s="113">
        <f>VLOOKUP($A22, RawData!$A:$AJ, 36, FALSE)</f>
        <v>25.11</v>
      </c>
    </row>
    <row r="23">
      <c r="A23" s="9" t="s">
        <v>174</v>
      </c>
      <c r="B23" s="9" t="s">
        <v>1225</v>
      </c>
      <c r="C23" s="92" t="s">
        <v>930</v>
      </c>
      <c r="D23" s="2" t="s">
        <v>1226</v>
      </c>
      <c r="E23" s="112" t="str">
        <f>IFERROR(__xludf.DUMMYFUNCTION("IFERROR(HYPERLINK(REGEXEXTRACT(D23,""\(([^)]*)\)""),REGEXEXTRACT(D23,""\[([^\]]+)\]"")),"""")"),"READ PITCH")</f>
        <v>READ PITCH</v>
      </c>
      <c r="F23" s="109">
        <f>VLOOKUP($A23, RawData!$A:$AJ, 33, FALSE)</f>
        <v>17.115</v>
      </c>
      <c r="G23" s="98">
        <f>VLOOKUP($A23, RawData!$A:$AJ, 2, FALSE)</f>
        <v>48.55105</v>
      </c>
      <c r="H23" s="96">
        <f>VLOOKUP($A23, RawData!$A:$AJ, 3, FALSE)</f>
        <v>-0.1119</v>
      </c>
      <c r="I23" s="96">
        <f>VLOOKUP($A23, RawData!$A:$AJ, 4, FALSE)</f>
        <v>0.01598486</v>
      </c>
      <c r="J23" s="98">
        <f>VLOOKUP($A23, RawData!$A:$AM, 37, FALSE)</f>
        <v>1.90858</v>
      </c>
      <c r="K23" s="99">
        <f>VLOOKUP($A23, RawData!$A:$AM, 38, FALSE)</f>
        <v>8.5429</v>
      </c>
      <c r="L23" s="99" t="str">
        <f>VLOOKUP($A23, RawData!$A:$AM, 39, FALSE)</f>
        <v/>
      </c>
      <c r="M23" s="100">
        <f>VLOOKUP($A23, RawData!$A:$AJ, 30, FALSE)</f>
        <v>8.41479</v>
      </c>
      <c r="N23" s="98">
        <f>VLOOKUP($A23, RawData!$A:$AJ, 5, FALSE)</f>
        <v>0.3435</v>
      </c>
      <c r="O23" s="99">
        <f>VLOOKUP($A23, RawData!$A:$AJ, 6, FALSE)</f>
        <v>-3.3120193</v>
      </c>
      <c r="P23" s="96">
        <f>VLOOKUP($A23, RawData!$A:$AJ, 7, FALSE)</f>
        <v>-0.11936937</v>
      </c>
      <c r="Q23" s="99" t="str">
        <f>VLOOKUP($A23, RawData!$A:$AJ, 8, FALSE)</f>
        <v/>
      </c>
      <c r="R23" s="99">
        <f>VLOOKUP($A23, RawData!$A:$AJ, 9, FALSE)</f>
        <v>0.22087349</v>
      </c>
      <c r="S23" s="99" t="str">
        <f>VLOOKUP($A23, RawData!$A:$AJ, 11, FALSE)</f>
        <v/>
      </c>
      <c r="T23" s="98">
        <f>VLOOKUP($A23, RawData!$A:$AJ, 13, FALSE)</f>
        <v>6.17362</v>
      </c>
      <c r="U23" s="99">
        <f>VLOOKUP($A23, RawData!$A:$AJ, 14, FALSE)</f>
        <v>3.6747737</v>
      </c>
      <c r="V23" s="100">
        <f>VLOOKUP($A23, RawData!$A:$AJ, 15, FALSE)</f>
        <v>2.2664</v>
      </c>
      <c r="W23" s="99" t="str">
        <f>VLOOKUP($A23, RawData!$A:$AJ, 16, FALSE)</f>
        <v/>
      </c>
      <c r="X23" s="98" t="str">
        <f>VLOOKUP($A23, RawData!$A:$AJ, 19, FALSE)</f>
        <v>No data</v>
      </c>
      <c r="Y23" s="99">
        <f>VLOOKUP($A23, RawData!$A:$AJ, 20, FALSE)</f>
        <v>0.037231978</v>
      </c>
      <c r="Z23" s="98">
        <f>VLOOKUP($A23, RawData!$A:$AJ, 21, FALSE)</f>
        <v>-1.0547</v>
      </c>
      <c r="AA23" s="99" t="str">
        <f>VLOOKUP($A23, RawData!$A:$AJ, 22, FALSE)</f>
        <v/>
      </c>
      <c r="AB23" s="99">
        <f>VLOOKUP($A23, RawData!$A:$AJ, 23, FALSE)</f>
        <v>0.0411</v>
      </c>
      <c r="AC23" s="99">
        <f>VLOOKUP($A23, RawData!$A:$AJ, 24, FALSE)</f>
        <v>0.048010014</v>
      </c>
      <c r="AD23" s="99" t="str">
        <f>VLOOKUP($A23, RawData!$A:$AJ, 25, FALSE)</f>
        <v/>
      </c>
      <c r="AE23" s="100">
        <f>VLOOKUP($A23, RawData!$A:$AJ, 26, FALSE)</f>
        <v>14.235807</v>
      </c>
      <c r="AF23" s="111" t="str">
        <f>VLOOKUP($A23, RawData!$A:$AJ, 27, FALSE)</f>
        <v>No data</v>
      </c>
      <c r="AG23" s="107">
        <f>VLOOKUP($A23, RawData!$A:$AJ, 28, FALSE)</f>
        <v>0.3525159</v>
      </c>
      <c r="AH23" s="100">
        <f>VLOOKUP($A23, RawData!$A:$AJ, 31, FALSE)</f>
        <v>2.6014397</v>
      </c>
      <c r="AI23" s="96" t="str">
        <f>VLOOKUP($A23, RawData!$A:$AJ,32, FALSE)</f>
        <v/>
      </c>
      <c r="AJ23" s="98">
        <f>VLOOKUP($A23, RawData!$A:$AJ, 34, FALSE)</f>
        <v>16.0603</v>
      </c>
      <c r="AK23" s="98" t="str">
        <f>VLOOKUP($A23, RawData!$A:$AJ, 35, FALSE)</f>
        <v>No data</v>
      </c>
      <c r="AL23" s="113">
        <f>VLOOKUP($A23, RawData!$A:$AJ, 36, FALSE)</f>
        <v>3.5</v>
      </c>
    </row>
    <row r="24">
      <c r="A24" s="9" t="s">
        <v>175</v>
      </c>
      <c r="B24" s="9" t="s">
        <v>1227</v>
      </c>
      <c r="C24" s="92" t="s">
        <v>930</v>
      </c>
      <c r="D24" s="2" t="s">
        <v>1228</v>
      </c>
      <c r="E24" s="112" t="str">
        <f>IFERROR(__xludf.DUMMYFUNCTION("IFERROR(HYPERLINK(REGEXEXTRACT(D24,""\(([^)]*)\)""),REGEXEXTRACT(D24,""\[([^\]]+)\]"")),"""")"),"READ PITCH")</f>
        <v>READ PITCH</v>
      </c>
      <c r="F24" s="109">
        <f>VLOOKUP($A24, RawData!$A:$AJ, 33, FALSE)</f>
        <v>300.85205</v>
      </c>
      <c r="G24" s="98">
        <f>VLOOKUP($A24, RawData!$A:$AJ, 2, FALSE)</f>
        <v>314.5</v>
      </c>
      <c r="H24" s="96">
        <f>VLOOKUP($A24, RawData!$A:$AJ, 3, FALSE)</f>
        <v>0.0291</v>
      </c>
      <c r="I24" s="96">
        <f>VLOOKUP($A24, RawData!$A:$AJ, 4, FALSE)</f>
        <v>0.1917919</v>
      </c>
      <c r="J24" s="98">
        <f>VLOOKUP($A24, RawData!$A:$AM, 37, FALSE)</f>
        <v>92</v>
      </c>
      <c r="K24" s="99">
        <f>VLOOKUP($A24, RawData!$A:$AM, 38, FALSE)</f>
        <v>26.878788</v>
      </c>
      <c r="L24" s="99" t="str">
        <f>VLOOKUP($A24, RawData!$A:$AM, 39, FALSE)</f>
        <v/>
      </c>
      <c r="M24" s="100">
        <f>VLOOKUP($A24, RawData!$A:$AJ, 30, FALSE)</f>
        <v>4.338026</v>
      </c>
      <c r="N24" s="98">
        <f>VLOOKUP($A24, RawData!$A:$AJ, 5, FALSE)</f>
        <v>0.3177458</v>
      </c>
      <c r="O24" s="99">
        <f>VLOOKUP($A24, RawData!$A:$AJ, 6, FALSE)</f>
        <v>-1.1303813</v>
      </c>
      <c r="P24" s="96">
        <f>VLOOKUP($A24, RawData!$A:$AJ, 7, FALSE)</f>
        <v>-0.15685752</v>
      </c>
      <c r="Q24" s="99" t="str">
        <f>VLOOKUP($A24, RawData!$A:$AJ, 8, FALSE)</f>
        <v/>
      </c>
      <c r="R24" s="99">
        <f>VLOOKUP($A24, RawData!$A:$AJ, 9, FALSE)</f>
        <v>0.36947536</v>
      </c>
      <c r="S24" s="99" t="str">
        <f>VLOOKUP($A24, RawData!$A:$AJ, 11, FALSE)</f>
        <v/>
      </c>
      <c r="T24" s="98">
        <f>VLOOKUP($A24, RawData!$A:$AJ, 13, FALSE)</f>
        <v>-76.3</v>
      </c>
      <c r="U24" s="99">
        <f>VLOOKUP($A24, RawData!$A:$AJ, 14, FALSE)</f>
        <v>1.1959248</v>
      </c>
      <c r="V24" s="100">
        <f>VLOOKUP($A24, RawData!$A:$AJ, 15, FALSE)</f>
        <v>52.15235</v>
      </c>
      <c r="W24" s="99" t="str">
        <f>VLOOKUP($A24, RawData!$A:$AJ, 16, FALSE)</f>
        <v/>
      </c>
      <c r="X24" s="98" t="str">
        <f>VLOOKUP($A24, RawData!$A:$AJ, 19, FALSE)</f>
        <v>No data</v>
      </c>
      <c r="Y24" s="99">
        <f>VLOOKUP($A24, RawData!$A:$AJ, 20, FALSE)</f>
        <v>0.21948051</v>
      </c>
      <c r="Z24" s="98">
        <f>VLOOKUP($A24, RawData!$A:$AJ, 21, FALSE)</f>
        <v>109.2</v>
      </c>
      <c r="AA24" s="99" t="str">
        <f>VLOOKUP($A24, RawData!$A:$AJ, 22, FALSE)</f>
        <v/>
      </c>
      <c r="AB24" s="99">
        <f>VLOOKUP($A24, RawData!$A:$AJ, 23, FALSE)</f>
        <v>0.0453</v>
      </c>
      <c r="AC24" s="99">
        <f>VLOOKUP($A24, RawData!$A:$AJ, 24, FALSE)</f>
        <v>-0.3019943</v>
      </c>
      <c r="AD24" s="99" t="str">
        <f>VLOOKUP($A24, RawData!$A:$AJ, 25, FALSE)</f>
        <v/>
      </c>
      <c r="AE24" s="100">
        <f>VLOOKUP($A24, RawData!$A:$AJ, 26, FALSE)</f>
        <v>27.348906</v>
      </c>
      <c r="AF24" s="111" t="str">
        <f>VLOOKUP($A24, RawData!$A:$AJ, 27, FALSE)</f>
        <v/>
      </c>
      <c r="AG24" s="107">
        <f>VLOOKUP($A24, RawData!$A:$AJ, 28, FALSE)</f>
        <v>0.9217755</v>
      </c>
      <c r="AH24" s="100">
        <f>VLOOKUP($A24, RawData!$A:$AJ, 31, FALSE)</f>
        <v>-5.2306476</v>
      </c>
      <c r="AI24" s="96" t="str">
        <f>VLOOKUP($A24, RawData!$A:$AJ,32, FALSE)</f>
        <v/>
      </c>
      <c r="AJ24" s="98">
        <f>VLOOKUP($A24, RawData!$A:$AJ, 34, FALSE)</f>
        <v>399.0984</v>
      </c>
      <c r="AK24" s="98">
        <f>VLOOKUP($A24, RawData!$A:$AJ, 35, FALSE)</f>
        <v>8.69</v>
      </c>
      <c r="AL24" s="113">
        <f>VLOOKUP($A24, RawData!$A:$AJ, 36, FALSE)</f>
        <v>33.36</v>
      </c>
    </row>
    <row r="25">
      <c r="A25" s="9" t="s">
        <v>176</v>
      </c>
      <c r="B25" s="9" t="s">
        <v>1229</v>
      </c>
      <c r="C25" s="92" t="s">
        <v>930</v>
      </c>
      <c r="D25" s="2" t="s">
        <v>1230</v>
      </c>
      <c r="E25" s="112" t="str">
        <f>IFERROR(__xludf.DUMMYFUNCTION("IFERROR(HYPERLINK(REGEXEXTRACT(D25,""\(([^)]*)\)""),REGEXEXTRACT(D25,""\[([^\]]+)\]"")),"""")"),"READ PITCH")</f>
        <v>READ PITCH</v>
      </c>
      <c r="F25" s="109">
        <f>VLOOKUP($A25, RawData!$A:$AJ, 33, FALSE)</f>
        <v>33.374264</v>
      </c>
      <c r="G25" s="98">
        <f>VLOOKUP($A25, RawData!$A:$AJ, 2, FALSE)</f>
        <v>305.697</v>
      </c>
      <c r="H25" s="96">
        <f>VLOOKUP($A25, RawData!$A:$AJ, 3, FALSE)</f>
        <v>-0.068</v>
      </c>
      <c r="I25" s="96">
        <f>VLOOKUP($A25, RawData!$A:$AJ, 4, FALSE)</f>
        <v>-0.03393765</v>
      </c>
      <c r="J25" s="98">
        <f>VLOOKUP($A25, RawData!$A:$AM, 37, FALSE)</f>
        <v>-7.969</v>
      </c>
      <c r="K25" s="99">
        <f>VLOOKUP($A25, RawData!$A:$AM, 38, FALSE)</f>
        <v>0.008861882</v>
      </c>
      <c r="L25" s="99" t="str">
        <f>VLOOKUP($A25, RawData!$A:$AM, 39, FALSE)</f>
        <v/>
      </c>
      <c r="M25" s="100">
        <f>VLOOKUP($A25, RawData!$A:$AJ, 30, FALSE)</f>
        <v>-3.5832942</v>
      </c>
      <c r="N25" s="98">
        <f>VLOOKUP($A25, RawData!$A:$AJ, 5, FALSE)</f>
        <v>-1.7029973</v>
      </c>
      <c r="O25" s="99">
        <f>VLOOKUP($A25, RawData!$A:$AJ, 6, FALSE)</f>
        <v>0.29587394</v>
      </c>
      <c r="P25" s="96">
        <f>VLOOKUP($A25, RawData!$A:$AJ, 7, FALSE)</f>
        <v>-0.12473073</v>
      </c>
      <c r="Q25" s="99" t="str">
        <f>VLOOKUP($A25, RawData!$A:$AJ, 8, FALSE)</f>
        <v/>
      </c>
      <c r="R25" s="99">
        <f>VLOOKUP($A25, RawData!$A:$AJ, 9, FALSE)</f>
        <v>0.40894088</v>
      </c>
      <c r="S25" s="99" t="str">
        <f>VLOOKUP($A25, RawData!$A:$AJ, 11, FALSE)</f>
        <v/>
      </c>
      <c r="T25" s="98">
        <f>VLOOKUP($A25, RawData!$A:$AJ, 13, FALSE)</f>
        <v>0</v>
      </c>
      <c r="U25" s="99">
        <f>VLOOKUP($A25, RawData!$A:$AJ, 14, FALSE)</f>
        <v>-1.0862929</v>
      </c>
      <c r="V25" s="100">
        <f>VLOOKUP($A25, RawData!$A:$AJ, 15, FALSE)</f>
        <v>3.2505</v>
      </c>
      <c r="W25" s="99" t="str">
        <f>VLOOKUP($A25, RawData!$A:$AJ, 16, FALSE)</f>
        <v/>
      </c>
      <c r="X25" s="98" t="str">
        <f>VLOOKUP($A25, RawData!$A:$AJ, 19, FALSE)</f>
        <v>No data</v>
      </c>
      <c r="Y25" s="99">
        <f>VLOOKUP($A25, RawData!$A:$AJ, 20, FALSE)</f>
        <v>0.063700534</v>
      </c>
      <c r="Z25" s="98">
        <f>VLOOKUP($A25, RawData!$A:$AJ, 21, FALSE)</f>
        <v>0</v>
      </c>
      <c r="AA25" s="99" t="str">
        <f>VLOOKUP($A25, RawData!$A:$AJ, 22, FALSE)</f>
        <v/>
      </c>
      <c r="AB25" s="99">
        <f>VLOOKUP($A25, RawData!$A:$AJ, 23, FALSE)</f>
        <v>-0.0459</v>
      </c>
      <c r="AC25" s="99">
        <f>VLOOKUP($A25, RawData!$A:$AJ, 24, FALSE)</f>
        <v>-0.27867275</v>
      </c>
      <c r="AD25" s="99" t="str">
        <f>VLOOKUP($A25, RawData!$A:$AJ, 25, FALSE)</f>
        <v/>
      </c>
      <c r="AE25" s="100" t="str">
        <f>VLOOKUP($A25, RawData!$A:$AJ, 26, FALSE)</f>
        <v/>
      </c>
      <c r="AF25" s="111" t="str">
        <f>VLOOKUP($A25, RawData!$A:$AJ, 27, FALSE)</f>
        <v/>
      </c>
      <c r="AG25" s="107">
        <f>VLOOKUP($A25, RawData!$A:$AJ, 28, FALSE)</f>
        <v>0.09341037</v>
      </c>
      <c r="AH25" s="100" t="str">
        <f>VLOOKUP($A25, RawData!$A:$AJ, 31, FALSE)</f>
        <v/>
      </c>
      <c r="AI25" s="96" t="str">
        <f>VLOOKUP($A25, RawData!$A:$AJ,32, FALSE)</f>
        <v/>
      </c>
      <c r="AJ25" s="98">
        <f>VLOOKUP($A25, RawData!$A:$AJ, 34, FALSE)</f>
        <v>33.2502</v>
      </c>
      <c r="AK25" s="98">
        <f>VLOOKUP($A25, RawData!$A:$AJ, 35, FALSE)</f>
        <v>3.02</v>
      </c>
      <c r="AL25" s="113">
        <f>VLOOKUP($A25, RawData!$A:$AJ, 36, FALSE)</f>
        <v>11.01</v>
      </c>
    </row>
    <row r="26">
      <c r="A26" s="9" t="s">
        <v>177</v>
      </c>
      <c r="B26" s="9" t="s">
        <v>1231</v>
      </c>
      <c r="C26" s="92" t="s">
        <v>930</v>
      </c>
      <c r="D26" s="2" t="s">
        <v>1232</v>
      </c>
      <c r="E26" s="112" t="str">
        <f>IFERROR(__xludf.DUMMYFUNCTION("IFERROR(HYPERLINK(REGEXEXTRACT(D26,""\(([^)]*)\)""),REGEXEXTRACT(D26,""\[([^\]]+)\]"")),"""")"),"READ PITCH")</f>
        <v>READ PITCH</v>
      </c>
      <c r="F26" s="109">
        <f>VLOOKUP($A26, RawData!$A:$AJ, 33, FALSE)</f>
        <v>39.496815</v>
      </c>
      <c r="G26" s="98">
        <f>VLOOKUP($A26, RawData!$A:$AJ, 2, FALSE)</f>
        <v>146.23401</v>
      </c>
      <c r="H26" s="96">
        <f>VLOOKUP($A26, RawData!$A:$AJ, 3, FALSE)</f>
        <v>0.1225</v>
      </c>
      <c r="I26" s="96">
        <f>VLOOKUP($A26, RawData!$A:$AJ, 4, FALSE)</f>
        <v>0.112816736</v>
      </c>
      <c r="J26" s="98">
        <f>VLOOKUP($A26, RawData!$A:$AM, 37, FALSE)</f>
        <v>6.4855</v>
      </c>
      <c r="K26" s="99">
        <f>VLOOKUP($A26, RawData!$A:$AM, 38, FALSE)</f>
        <v>9.72533</v>
      </c>
      <c r="L26" s="99" t="str">
        <f>VLOOKUP($A26, RawData!$A:$AM, 39, FALSE)</f>
        <v/>
      </c>
      <c r="M26" s="100">
        <f>VLOOKUP($A26, RawData!$A:$AJ, 30, FALSE)</f>
        <v>4.9592366</v>
      </c>
      <c r="N26" s="98">
        <f>VLOOKUP($A26, RawData!$A:$AJ, 5, FALSE)</f>
        <v>0.048963778</v>
      </c>
      <c r="O26" s="99">
        <f>VLOOKUP($A26, RawData!$A:$AJ, 6, FALSE)</f>
        <v>-1.1747699</v>
      </c>
      <c r="P26" s="96">
        <f>VLOOKUP($A26, RawData!$A:$AJ, 7, FALSE)</f>
        <v>-0.33270764</v>
      </c>
      <c r="Q26" s="99" t="str">
        <f>VLOOKUP($A26, RawData!$A:$AJ, 8, FALSE)</f>
        <v/>
      </c>
      <c r="R26" s="99">
        <f>VLOOKUP($A26, RawData!$A:$AJ, 9, FALSE)</f>
        <v>0.13547204</v>
      </c>
      <c r="S26" s="99" t="str">
        <f>VLOOKUP($A26, RawData!$A:$AJ, 11, FALSE)</f>
        <v/>
      </c>
      <c r="T26" s="98">
        <f>VLOOKUP($A26, RawData!$A:$AJ, 13, FALSE)</f>
        <v>-2.1926</v>
      </c>
      <c r="U26" s="99">
        <f>VLOOKUP($A26, RawData!$A:$AJ, 14, FALSE)</f>
        <v>0.5199813</v>
      </c>
      <c r="V26" s="100">
        <f>VLOOKUP($A26, RawData!$A:$AJ, 15, FALSE)</f>
        <v>5.3282</v>
      </c>
      <c r="W26" s="99" t="str">
        <f>VLOOKUP($A26, RawData!$A:$AJ, 16, FALSE)</f>
        <v/>
      </c>
      <c r="X26" s="98">
        <f>VLOOKUP($A26, RawData!$A:$AJ, 19, FALSE)</f>
        <v>12.00231</v>
      </c>
      <c r="Y26" s="99">
        <f>VLOOKUP($A26, RawData!$A:$AJ, 20, FALSE)</f>
        <v>0.14402413</v>
      </c>
      <c r="Z26" s="98">
        <f>VLOOKUP($A26, RawData!$A:$AJ, 21, FALSE)</f>
        <v>-6.82587</v>
      </c>
      <c r="AA26" s="99" t="str">
        <f>VLOOKUP($A26, RawData!$A:$AJ, 22, FALSE)</f>
        <v/>
      </c>
      <c r="AB26" s="99">
        <f>VLOOKUP($A26, RawData!$A:$AJ, 23, FALSE)</f>
        <v>0.0076</v>
      </c>
      <c r="AC26" s="99">
        <f>VLOOKUP($A26, RawData!$A:$AJ, 24, FALSE)</f>
        <v>0.00990657</v>
      </c>
      <c r="AD26" s="99" t="str">
        <f>VLOOKUP($A26, RawData!$A:$AJ, 25, FALSE)</f>
        <v/>
      </c>
      <c r="AE26" s="100">
        <f>VLOOKUP($A26, RawData!$A:$AJ, 26, FALSE)</f>
        <v>62.69941</v>
      </c>
      <c r="AF26" s="111">
        <f>VLOOKUP($A26, RawData!$A:$AJ, 27, FALSE)</f>
        <v>40.13072</v>
      </c>
      <c r="AG26" s="107">
        <f>VLOOKUP($A26, RawData!$A:$AJ, 28, FALSE)</f>
        <v>0.26662064</v>
      </c>
      <c r="AH26" s="100">
        <f>VLOOKUP($A26, RawData!$A:$AJ, 31, FALSE)</f>
        <v>-14.668945</v>
      </c>
      <c r="AI26" s="96" t="str">
        <f>VLOOKUP($A26, RawData!$A:$AJ,32, FALSE)</f>
        <v/>
      </c>
      <c r="AJ26" s="98">
        <f>VLOOKUP($A26, RawData!$A:$AJ, 34, FALSE)</f>
        <v>32.16313</v>
      </c>
      <c r="AK26" s="98">
        <f>VLOOKUP($A26, RawData!$A:$AJ, 35, FALSE)</f>
        <v>3.07</v>
      </c>
      <c r="AL26" s="113">
        <f>VLOOKUP($A26, RawData!$A:$AJ, 36, FALSE)</f>
        <v>12.7</v>
      </c>
    </row>
    <row r="27">
      <c r="A27" s="9" t="s">
        <v>178</v>
      </c>
      <c r="B27" s="9" t="s">
        <v>1233</v>
      </c>
      <c r="C27" s="92" t="s">
        <v>962</v>
      </c>
      <c r="D27" s="2" t="s">
        <v>1234</v>
      </c>
      <c r="E27" s="112" t="str">
        <f>IFERROR(__xludf.DUMMYFUNCTION("IFERROR(HYPERLINK(REGEXEXTRACT(D27,""\(([^)]*)\)""),REGEXEXTRACT(D27,""\[([^\]]+)\]"")),"""")"),"READ PITCH")</f>
        <v>READ PITCH</v>
      </c>
      <c r="F27" s="109">
        <f>VLOOKUP($A27, RawData!$A:$AJ, 33, FALSE)</f>
        <v>73.975914</v>
      </c>
      <c r="G27" s="98">
        <f>VLOOKUP($A27, RawData!$A:$AJ, 2, FALSE)</f>
        <v>30.52652</v>
      </c>
      <c r="H27" s="96">
        <f>VLOOKUP($A27, RawData!$A:$AJ, 3, FALSE)</f>
        <v>0.0396</v>
      </c>
      <c r="I27" s="96">
        <f>VLOOKUP($A27, RawData!$A:$AJ, 4, FALSE)</f>
        <v>0.14204101</v>
      </c>
      <c r="J27" s="98">
        <f>VLOOKUP($A27, RawData!$A:$AM, 37, FALSE)</f>
        <v>5.03812</v>
      </c>
      <c r="K27" s="99">
        <f>VLOOKUP($A27, RawData!$A:$AM, 38, FALSE)</f>
        <v>-0.45626712</v>
      </c>
      <c r="L27" s="99" t="str">
        <f>VLOOKUP($A27, RawData!$A:$AM, 39, FALSE)</f>
        <v/>
      </c>
      <c r="M27" s="100">
        <f>VLOOKUP($A27, RawData!$A:$AJ, 30, FALSE)</f>
        <v>21.892412</v>
      </c>
      <c r="N27" s="98">
        <f>VLOOKUP($A27, RawData!$A:$AJ, 5, FALSE)</f>
        <v>-0.16382274</v>
      </c>
      <c r="O27" s="99">
        <f>VLOOKUP($A27, RawData!$A:$AJ, 6, FALSE)</f>
        <v>1.2757151</v>
      </c>
      <c r="P27" s="96">
        <f>VLOOKUP($A27, RawData!$A:$AJ, 7, FALSE)</f>
        <v>0.44345763</v>
      </c>
      <c r="Q27" s="99" t="str">
        <f>VLOOKUP($A27, RawData!$A:$AJ, 8, FALSE)</f>
        <v/>
      </c>
      <c r="R27" s="99">
        <f>VLOOKUP($A27, RawData!$A:$AJ, 9, FALSE)</f>
        <v>0.6714273</v>
      </c>
      <c r="S27" s="99" t="str">
        <f>VLOOKUP($A27, RawData!$A:$AJ, 11, FALSE)</f>
        <v/>
      </c>
      <c r="T27" s="98">
        <f>VLOOKUP($A27, RawData!$A:$AJ, 13, FALSE)</f>
        <v>1.96083</v>
      </c>
      <c r="U27" s="99">
        <f>VLOOKUP($A27, RawData!$A:$AJ, 14, FALSE)</f>
        <v>-4.5854497</v>
      </c>
      <c r="V27" s="100">
        <f>VLOOKUP($A27, RawData!$A:$AJ, 15, FALSE)</f>
        <v>0.2332</v>
      </c>
      <c r="W27" s="99" t="str">
        <f>VLOOKUP($A27, RawData!$A:$AJ, 16, FALSE)</f>
        <v/>
      </c>
      <c r="X27" s="98" t="str">
        <f>VLOOKUP($A27, RawData!$A:$AJ, 19, FALSE)</f>
        <v>No data</v>
      </c>
      <c r="Y27" s="99">
        <f>VLOOKUP($A27, RawData!$A:$AJ, 20, FALSE)</f>
        <v>0.18941844</v>
      </c>
      <c r="Z27" s="98">
        <f>VLOOKUP($A27, RawData!$A:$AJ, 21, FALSE)</f>
        <v>36.33295</v>
      </c>
      <c r="AA27" s="99" t="str">
        <f>VLOOKUP($A27, RawData!$A:$AJ, 22, FALSE)</f>
        <v/>
      </c>
      <c r="AB27" s="99">
        <f>VLOOKUP($A27, RawData!$A:$AJ, 23, FALSE)</f>
        <v>-0.1208</v>
      </c>
      <c r="AC27" s="99">
        <f>VLOOKUP($A27, RawData!$A:$AJ, 24, FALSE)</f>
        <v>0.20491332</v>
      </c>
      <c r="AD27" s="99" t="str">
        <f>VLOOKUP($A27, RawData!$A:$AJ, 25, FALSE)</f>
        <v/>
      </c>
      <c r="AE27" s="100" t="str">
        <f>VLOOKUP($A27, RawData!$A:$AJ, 26, FALSE)</f>
        <v/>
      </c>
      <c r="AF27" s="111" t="str">
        <f>VLOOKUP($A27, RawData!$A:$AJ, 27, FALSE)</f>
        <v/>
      </c>
      <c r="AG27" s="107">
        <f>VLOOKUP($A27, RawData!$A:$AJ, 28, FALSE)</f>
        <v>2.422931</v>
      </c>
      <c r="AH27" s="100">
        <f>VLOOKUP($A27, RawData!$A:$AJ, 31, FALSE)</f>
        <v>56.249954</v>
      </c>
      <c r="AI27" s="96" t="str">
        <f>VLOOKUP($A27, RawData!$A:$AJ,32, FALSE)</f>
        <v/>
      </c>
      <c r="AJ27" s="98">
        <f>VLOOKUP($A27, RawData!$A:$AJ, 34, FALSE)</f>
        <v>110.2966</v>
      </c>
      <c r="AK27" s="98">
        <f>VLOOKUP($A27, RawData!$A:$AJ, 35, FALSE)</f>
        <v>2.9</v>
      </c>
      <c r="AL27" s="113">
        <f>VLOOKUP($A27, RawData!$A:$AJ, 36, FALSE)</f>
        <v>25.33</v>
      </c>
    </row>
    <row r="28">
      <c r="A28" s="9" t="s">
        <v>179</v>
      </c>
      <c r="B28" s="9" t="s">
        <v>1235</v>
      </c>
      <c r="C28" s="92" t="s">
        <v>942</v>
      </c>
      <c r="D28" s="2" t="s">
        <v>1236</v>
      </c>
      <c r="E28" s="112" t="str">
        <f>IFERROR(__xludf.DUMMYFUNCTION("IFERROR(HYPERLINK(REGEXEXTRACT(D28,""\(([^)]*)\)""),REGEXEXTRACT(D28,""\[([^\]]+)\]"")),"""")"),"READ PITCH")</f>
        <v>READ PITCH</v>
      </c>
      <c r="F28" s="109">
        <f>VLOOKUP($A28, RawData!$A:$AJ, 33, FALSE)</f>
        <v>1.01</v>
      </c>
      <c r="G28" s="98">
        <f>VLOOKUP($A28, RawData!$A:$AJ, 2, FALSE)</f>
        <v>1272.67</v>
      </c>
      <c r="H28" s="96">
        <f>VLOOKUP($A28, RawData!$A:$AJ, 3, FALSE)</f>
        <v>-0.0363</v>
      </c>
      <c r="I28" s="96">
        <f>VLOOKUP($A28, RawData!$A:$AJ, 4, FALSE)</f>
        <v>-0.0066584907</v>
      </c>
      <c r="J28" s="98">
        <f>VLOOKUP($A28, RawData!$A:$AM, 37, FALSE)</f>
        <v>97.321</v>
      </c>
      <c r="K28" s="99">
        <f>VLOOKUP($A28, RawData!$A:$AM, 38, FALSE)</f>
        <v>3.3626053</v>
      </c>
      <c r="L28" s="99" t="str">
        <f>VLOOKUP($A28, RawData!$A:$AM, 39, FALSE)</f>
        <v/>
      </c>
      <c r="M28" s="100">
        <f>VLOOKUP($A28, RawData!$A:$AJ, 30, FALSE)</f>
        <v>4.4841914</v>
      </c>
      <c r="N28" s="98">
        <f>VLOOKUP($A28, RawData!$A:$AJ, 5, FALSE)</f>
        <v>-1.5650402</v>
      </c>
      <c r="O28" s="99">
        <f>VLOOKUP($A28, RawData!$A:$AJ, 6, FALSE)</f>
        <v>-0.51986706</v>
      </c>
      <c r="P28" s="96">
        <f>VLOOKUP($A28, RawData!$A:$AJ, 7, FALSE)</f>
        <v>-0.2734796</v>
      </c>
      <c r="Q28" s="99" t="str">
        <f>VLOOKUP($A28, RawData!$A:$AJ, 8, FALSE)</f>
        <v/>
      </c>
      <c r="R28" s="99">
        <f>VLOOKUP($A28, RawData!$A:$AJ, 9, FALSE)</f>
        <v>0.059660397</v>
      </c>
      <c r="S28" s="99" t="str">
        <f>VLOOKUP($A28, RawData!$A:$AJ, 11, FALSE)</f>
        <v/>
      </c>
      <c r="T28" s="98">
        <f>VLOOKUP($A28, RawData!$A:$AJ, 13, FALSE)</f>
        <v>10.721</v>
      </c>
      <c r="U28" s="99">
        <f>VLOOKUP($A28, RawData!$A:$AJ, 14, FALSE)</f>
        <v>-3.6012764</v>
      </c>
      <c r="V28" s="100">
        <f>VLOOKUP($A28, RawData!$A:$AJ, 15, FALSE)</f>
        <v>7.9228</v>
      </c>
      <c r="W28" s="99" t="str">
        <f>VLOOKUP($A28, RawData!$A:$AJ, 16, FALSE)</f>
        <v/>
      </c>
      <c r="X28" s="98" t="str">
        <f>VLOOKUP($A28, RawData!$A:$AJ, 19, FALSE)</f>
        <v>No data</v>
      </c>
      <c r="Y28" s="99">
        <f>VLOOKUP($A28, RawData!$A:$AJ, 20, FALSE)</f>
        <v>0.07130073</v>
      </c>
      <c r="Z28" s="98">
        <f>VLOOKUP($A28, RawData!$A:$AJ, 21, FALSE)</f>
        <v>433.116</v>
      </c>
      <c r="AA28" s="99" t="str">
        <f>VLOOKUP($A28, RawData!$A:$AJ, 22, FALSE)</f>
        <v/>
      </c>
      <c r="AB28" s="99">
        <f>VLOOKUP($A28, RawData!$A:$AJ, 23, FALSE)</f>
        <v>-0.0716</v>
      </c>
      <c r="AC28" s="99">
        <f>VLOOKUP($A28, RawData!$A:$AJ, 24, FALSE)</f>
        <v>-4.2641344</v>
      </c>
      <c r="AD28" s="99" t="str">
        <f>VLOOKUP($A28, RawData!$A:$AJ, 25, FALSE)</f>
        <v/>
      </c>
      <c r="AE28" s="100" t="str">
        <f>VLOOKUP($A28, RawData!$A:$AJ, 26, FALSE)</f>
        <v/>
      </c>
      <c r="AF28" s="111" t="str">
        <f>VLOOKUP($A28, RawData!$A:$AJ, 27, FALSE)</f>
        <v/>
      </c>
      <c r="AG28" s="107">
        <f>VLOOKUP($A28, RawData!$A:$AJ, 28, FALSE)</f>
        <v>0.0025851163</v>
      </c>
      <c r="AH28" s="100">
        <f>VLOOKUP($A28, RawData!$A:$AJ, 31, FALSE)</f>
        <v>40.70572</v>
      </c>
      <c r="AI28" s="96" t="str">
        <f>VLOOKUP($A28, RawData!$A:$AJ,32, FALSE)</f>
        <v/>
      </c>
      <c r="AJ28" s="98">
        <f>VLOOKUP($A28, RawData!$A:$AJ, 34, FALSE)</f>
        <v>436.406</v>
      </c>
      <c r="AK28" s="98">
        <f>VLOOKUP($A28, RawData!$A:$AJ, 35, FALSE)</f>
        <v>0.3249</v>
      </c>
      <c r="AL28" s="113">
        <f>VLOOKUP($A28, RawData!$A:$AJ, 36, FALSE)</f>
        <v>37.3</v>
      </c>
    </row>
    <row r="29">
      <c r="A29" s="9" t="s">
        <v>180</v>
      </c>
      <c r="B29" s="9" t="s">
        <v>1237</v>
      </c>
      <c r="C29" s="92" t="s">
        <v>1016</v>
      </c>
      <c r="D29" s="2" t="s">
        <v>1238</v>
      </c>
      <c r="E29" s="112" t="str">
        <f>IFERROR(__xludf.DUMMYFUNCTION("IFERROR(HYPERLINK(REGEXEXTRACT(D29,""\(([^)]*)\)""),REGEXEXTRACT(D29,""\[([^\]]+)\]"")),"""")"),"READ PITCH")</f>
        <v>READ PITCH</v>
      </c>
      <c r="F29" s="109">
        <f>VLOOKUP($A29, RawData!$A:$AJ, 33, FALSE)</f>
        <v>2.4251072</v>
      </c>
      <c r="G29" s="98">
        <f>VLOOKUP($A29, RawData!$A:$AJ, 2, FALSE)</f>
        <v>14.459</v>
      </c>
      <c r="H29" s="96">
        <f>VLOOKUP($A29, RawData!$A:$AJ, 3, FALSE)</f>
        <v>-0.4467</v>
      </c>
      <c r="I29" s="106">
        <f>VLOOKUP($A29, RawData!$A:$AJ, 4, FALSE)</f>
        <v>-0.1847505</v>
      </c>
      <c r="J29" s="98">
        <f>VLOOKUP($A29, RawData!$A:$AM, 37, FALSE)</f>
        <v>-26.969</v>
      </c>
      <c r="K29" s="99">
        <f>VLOOKUP($A29, RawData!$A:$AM, 38, FALSE)</f>
        <v>1.5673734</v>
      </c>
      <c r="L29" s="99" t="str">
        <f>VLOOKUP($A29, RawData!$A:$AM, 39, FALSE)</f>
        <v/>
      </c>
      <c r="M29" s="100">
        <f>VLOOKUP($A29, RawData!$A:$AJ, 30, FALSE)</f>
        <v>-0.23234084</v>
      </c>
      <c r="N29" s="98">
        <f>VLOOKUP($A29, RawData!$A:$AJ, 5, FALSE)</f>
        <v>-10.552573</v>
      </c>
      <c r="O29" s="106">
        <f>VLOOKUP($A29, RawData!$A:$AJ, 6, FALSE)</f>
        <v>1.5340673</v>
      </c>
      <c r="P29" s="106">
        <f>VLOOKUP($A29, RawData!$A:$AJ, 7, FALSE)</f>
        <v>1.3389918</v>
      </c>
      <c r="Q29" s="99" t="str">
        <f>VLOOKUP($A29, RawData!$A:$AJ, 8, FALSE)</f>
        <v/>
      </c>
      <c r="R29" s="106">
        <f>VLOOKUP($A29, RawData!$A:$AJ, 9, FALSE)</f>
        <v>0.76021856</v>
      </c>
      <c r="S29" s="99" t="str">
        <f>VLOOKUP($A29, RawData!$A:$AJ, 11, FALSE)</f>
        <v/>
      </c>
      <c r="T29" s="98">
        <f>VLOOKUP($A29, RawData!$A:$AJ, 13, FALSE)</f>
        <v>-9.504</v>
      </c>
      <c r="U29" s="106">
        <f>VLOOKUP($A29, RawData!$A:$AJ, 14, FALSE)</f>
        <v>1.7105832</v>
      </c>
      <c r="V29" s="100">
        <f>VLOOKUP($A29, RawData!$A:$AJ, 15, FALSE)</f>
        <v>3.7183</v>
      </c>
      <c r="W29" s="106" t="str">
        <f>VLOOKUP($A29, RawData!$A:$AJ, 16, FALSE)</f>
        <v/>
      </c>
      <c r="X29" s="98">
        <f>VLOOKUP($A29, RawData!$A:$AJ, 19, FALSE)</f>
        <v>2.839</v>
      </c>
      <c r="Y29" s="106">
        <f>VLOOKUP($A29, RawData!$A:$AJ, 20, FALSE)</f>
        <v>0.26177964</v>
      </c>
      <c r="Z29" s="98">
        <f>VLOOKUP($A29, RawData!$A:$AJ, 21, FALSE)</f>
        <v>3.546</v>
      </c>
      <c r="AA29" s="99" t="str">
        <f>VLOOKUP($A29, RawData!$A:$AJ, 22, FALSE)</f>
        <v/>
      </c>
      <c r="AB29" s="99">
        <f>VLOOKUP($A29, RawData!$A:$AJ, 23, FALSE)</f>
        <v>-2.1951</v>
      </c>
      <c r="AC29" s="106">
        <f>VLOOKUP($A29, RawData!$A:$AJ, 24, FALSE)</f>
        <v>-19.354687</v>
      </c>
      <c r="AD29" s="106" t="str">
        <f>VLOOKUP($A29, RawData!$A:$AJ, 25, FALSE)</f>
        <v/>
      </c>
      <c r="AE29" s="100" t="str">
        <f>VLOOKUP($A29, RawData!$A:$AJ, 26, FALSE)</f>
        <v/>
      </c>
      <c r="AF29" s="111" t="str">
        <f>VLOOKUP($A29, RawData!$A:$AJ, 27, FALSE)</f>
        <v/>
      </c>
      <c r="AG29" s="107">
        <f>VLOOKUP($A29, RawData!$A:$AJ, 28, FALSE)</f>
        <v>0.18811813</v>
      </c>
      <c r="AH29" s="100">
        <f>VLOOKUP($A29, RawData!$A:$AJ, 31, FALSE)</f>
        <v>-0.65930134</v>
      </c>
      <c r="AI29" s="106" t="str">
        <f>VLOOKUP($A29, RawData!$A:$AJ,32, FALSE)</f>
        <v/>
      </c>
      <c r="AJ29" s="98">
        <f>VLOOKUP($A29, RawData!$A:$AJ, 34, FALSE)</f>
        <v>6.266</v>
      </c>
      <c r="AK29" s="98">
        <f>VLOOKUP($A29, RawData!$A:$AJ, 35, FALSE)</f>
        <v>1</v>
      </c>
      <c r="AL29" s="113">
        <f>VLOOKUP($A29, RawData!$A:$AJ, 36, FALSE)</f>
        <v>2.72</v>
      </c>
    </row>
    <row r="30">
      <c r="A30" s="9" t="s">
        <v>181</v>
      </c>
      <c r="B30" s="9" t="s">
        <v>1239</v>
      </c>
      <c r="C30" s="92" t="s">
        <v>1044</v>
      </c>
      <c r="D30" s="2" t="s">
        <v>1240</v>
      </c>
      <c r="E30" s="112" t="str">
        <f>IFERROR(__xludf.DUMMYFUNCTION("IFERROR(HYPERLINK(REGEXEXTRACT(D30,""\(([^)]*)\)""),REGEXEXTRACT(D30,""\[([^\]]+)\]"")),"""")"),"READ PITCH")</f>
        <v>READ PITCH</v>
      </c>
      <c r="F30" s="109">
        <f>VLOOKUP($A30, RawData!$A:$AJ, 33, FALSE)</f>
        <v>45.985786</v>
      </c>
      <c r="G30" s="98">
        <f>VLOOKUP($A30, RawData!$A:$AJ, 2, FALSE)</f>
        <v>12.202</v>
      </c>
      <c r="H30" s="96">
        <f>VLOOKUP($A30, RawData!$A:$AJ, 3, FALSE)</f>
        <v>0.0035</v>
      </c>
      <c r="I30" s="96">
        <f>VLOOKUP($A30, RawData!$A:$AJ, 4, FALSE)</f>
        <v>0.06135474</v>
      </c>
      <c r="J30" s="98">
        <f>VLOOKUP($A30, RawData!$A:$AM, 37, FALSE)</f>
        <v>3.676</v>
      </c>
      <c r="K30" s="99">
        <f>VLOOKUP($A30, RawData!$A:$AM, 38, FALSE)</f>
        <v>0.08821788</v>
      </c>
      <c r="L30" s="99" t="str">
        <f>VLOOKUP($A30, RawData!$A:$AM, 39, FALSE)</f>
        <v/>
      </c>
      <c r="M30" s="100">
        <f>VLOOKUP($A30, RawData!$A:$AJ, 30, FALSE)</f>
        <v>11.796654</v>
      </c>
      <c r="N30" s="98">
        <f>VLOOKUP($A30, RawData!$A:$AJ, 5, FALSE)</f>
        <v>0.19852217</v>
      </c>
      <c r="O30" s="99">
        <f>VLOOKUP($A30, RawData!$A:$AJ, 6, FALSE)</f>
        <v>0.07960199</v>
      </c>
      <c r="P30" s="96">
        <f>VLOOKUP($A30, RawData!$A:$AJ, 7, FALSE)</f>
        <v>-0.08139675</v>
      </c>
      <c r="Q30" s="99" t="str">
        <f>VLOOKUP($A30, RawData!$A:$AJ, 8, FALSE)</f>
        <v/>
      </c>
      <c r="R30" s="99">
        <f>VLOOKUP($A30, RawData!$A:$AJ, 9, FALSE)</f>
        <v>0.4242747</v>
      </c>
      <c r="S30" s="99" t="str">
        <f>VLOOKUP($A30, RawData!$A:$AJ, 11, FALSE)</f>
        <v/>
      </c>
      <c r="T30" s="98">
        <f>VLOOKUP($A30, RawData!$A:$AJ, 13, FALSE)</f>
        <v>3.408</v>
      </c>
      <c r="U30" s="99">
        <f>VLOOKUP($A30, RawData!$A:$AJ, 14, FALSE)</f>
        <v>1.3229814</v>
      </c>
      <c r="V30" s="100">
        <f>VLOOKUP($A30, RawData!$A:$AJ, 15, FALSE)</f>
        <v>88</v>
      </c>
      <c r="W30" s="99" t="str">
        <f>VLOOKUP($A30, RawData!$A:$AJ, 16, FALSE)</f>
        <v/>
      </c>
      <c r="X30" s="98" t="str">
        <f>VLOOKUP($A30, RawData!$A:$AJ, 19, FALSE)</f>
        <v>No data</v>
      </c>
      <c r="Y30" s="99">
        <f>VLOOKUP($A30, RawData!$A:$AJ, 20, FALSE)</f>
        <v>0.08215231</v>
      </c>
      <c r="Z30" s="98">
        <f>VLOOKUP($A30, RawData!$A:$AJ, 21, FALSE)</f>
        <v>-1.397</v>
      </c>
      <c r="AA30" s="99" t="str">
        <f>VLOOKUP($A30, RawData!$A:$AJ, 22, FALSE)</f>
        <v/>
      </c>
      <c r="AB30" s="99">
        <f>VLOOKUP($A30, RawData!$A:$AJ, 23, FALSE)</f>
        <v>0.1726</v>
      </c>
      <c r="AC30" s="99">
        <f>VLOOKUP($A30, RawData!$A:$AJ, 24, FALSE)</f>
        <v>0.19013278</v>
      </c>
      <c r="AD30" s="99" t="str">
        <f>VLOOKUP($A30, RawData!$A:$AJ, 25, FALSE)</f>
        <v/>
      </c>
      <c r="AE30" s="100">
        <f>VLOOKUP($A30, RawData!$A:$AJ, 26, FALSE)</f>
        <v>15.867246</v>
      </c>
      <c r="AF30" s="111" t="str">
        <f>VLOOKUP($A30, RawData!$A:$AJ, 27, FALSE)</f>
        <v/>
      </c>
      <c r="AG30" s="107">
        <f>VLOOKUP($A30, RawData!$A:$AJ, 28, FALSE)</f>
        <v>3.668374</v>
      </c>
      <c r="AH30" s="100">
        <f>VLOOKUP($A30, RawData!$A:$AJ, 31, FALSE)</f>
        <v>12.724325</v>
      </c>
      <c r="AI30" s="96" t="str">
        <f>VLOOKUP($A30, RawData!$A:$AJ,32, FALSE)</f>
        <v/>
      </c>
      <c r="AJ30" s="98">
        <f>VLOOKUP($A30, RawData!$A:$AJ, 34, FALSE)</f>
        <v>43.3645</v>
      </c>
      <c r="AK30" s="98">
        <f>VLOOKUP($A30, RawData!$A:$AJ, 35, FALSE)</f>
        <v>3.15</v>
      </c>
      <c r="AL30" s="113">
        <f>VLOOKUP($A30, RawData!$A:$AJ, 36, FALSE)</f>
        <v>14.21</v>
      </c>
    </row>
    <row r="31">
      <c r="A31" s="9" t="s">
        <v>182</v>
      </c>
      <c r="B31" s="9" t="s">
        <v>1241</v>
      </c>
      <c r="C31" s="92" t="s">
        <v>1016</v>
      </c>
      <c r="D31" s="2" t="s">
        <v>1242</v>
      </c>
      <c r="E31" s="112" t="str">
        <f>IFERROR(__xludf.DUMMYFUNCTION("IFERROR(HYPERLINK(REGEXEXTRACT(D31,""\(([^)]*)\)""),REGEXEXTRACT(D31,""\[([^\]]+)\]"")),"""")"),"READ PITCH")</f>
        <v>READ PITCH</v>
      </c>
      <c r="F31" s="109">
        <f>VLOOKUP($A31, RawData!$A:$AJ, 33, FALSE)</f>
        <v>69.12012</v>
      </c>
      <c r="G31" s="98">
        <f>VLOOKUP($A31, RawData!$A:$AJ, 2, FALSE)</f>
        <v>660.062</v>
      </c>
      <c r="H31" s="96">
        <f>VLOOKUP($A31, RawData!$A:$AJ, 3, FALSE)</f>
        <v>-0.0101</v>
      </c>
      <c r="I31" s="96">
        <f>VLOOKUP($A31, RawData!$A:$AJ, 4, FALSE)</f>
        <v>0.015700312</v>
      </c>
      <c r="J31" s="98">
        <f>VLOOKUP($A31, RawData!$A:$AM, 37, FALSE)</f>
        <v>-5.39</v>
      </c>
      <c r="K31" s="99">
        <f>VLOOKUP($A31, RawData!$A:$AM, 38, FALSE)</f>
        <v>-0.5093309</v>
      </c>
      <c r="L31" s="99" t="str">
        <f>VLOOKUP($A31, RawData!$A:$AM, 39, FALSE)</f>
        <v/>
      </c>
      <c r="M31" s="100">
        <f>VLOOKUP($A31, RawData!$A:$AJ, 30, FALSE)</f>
        <v>-8.710297</v>
      </c>
      <c r="N31" s="98">
        <f>VLOOKUP($A31, RawData!$A:$AJ, 5, FALSE)</f>
        <v>-0.4607595</v>
      </c>
      <c r="O31" s="99">
        <f>VLOOKUP($A31, RawData!$A:$AJ, 6, FALSE)</f>
        <v>-0.44677487</v>
      </c>
      <c r="P31" s="96">
        <f>VLOOKUP($A31, RawData!$A:$AJ, 7, FALSE)</f>
        <v>-0.26491916</v>
      </c>
      <c r="Q31" s="99" t="str">
        <f>VLOOKUP($A31, RawData!$A:$AJ, 8, FALSE)</f>
        <v/>
      </c>
      <c r="R31" s="99">
        <f>VLOOKUP($A31, RawData!$A:$AJ, 9, FALSE)</f>
        <v>0.34586295</v>
      </c>
      <c r="S31" s="99" t="str">
        <f>VLOOKUP($A31, RawData!$A:$AJ, 11, FALSE)</f>
        <v/>
      </c>
      <c r="T31" s="98">
        <f>VLOOKUP($A31, RawData!$A:$AJ, 13, FALSE)</f>
        <v>-7.489</v>
      </c>
      <c r="U31" s="99">
        <f>VLOOKUP($A31, RawData!$A:$AJ, 14, FALSE)</f>
        <v>0.22537543</v>
      </c>
      <c r="V31" s="100">
        <f>VLOOKUP($A31, RawData!$A:$AJ, 15, FALSE)</f>
        <v>4.345</v>
      </c>
      <c r="W31" s="99" t="str">
        <f>VLOOKUP($A31, RawData!$A:$AJ, 16, FALSE)</f>
        <v/>
      </c>
      <c r="X31" s="98" t="str">
        <f>VLOOKUP($A31, RawData!$A:$AJ, 19, FALSE)</f>
        <v>No data</v>
      </c>
      <c r="Y31" s="99">
        <f>VLOOKUP($A31, RawData!$A:$AJ, 20, FALSE)</f>
        <v>0.050571706</v>
      </c>
      <c r="Z31" s="98">
        <f>VLOOKUP($A31, RawData!$A:$AJ, 21, FALSE)</f>
        <v>-22.769</v>
      </c>
      <c r="AA31" s="99" t="str">
        <f>VLOOKUP($A31, RawData!$A:$AJ, 22, FALSE)</f>
        <v/>
      </c>
      <c r="AB31" s="99">
        <f>VLOOKUP($A31, RawData!$A:$AJ, 23, FALSE)</f>
        <v>-0.0204</v>
      </c>
      <c r="AC31" s="99">
        <f>VLOOKUP($A31, RawData!$A:$AJ, 24, FALSE)</f>
        <v>-0.054281693</v>
      </c>
      <c r="AD31" s="99" t="str">
        <f>VLOOKUP($A31, RawData!$A:$AJ, 25, FALSE)</f>
        <v/>
      </c>
      <c r="AE31" s="100" t="str">
        <f>VLOOKUP($A31, RawData!$A:$AJ, 26, FALSE)</f>
        <v/>
      </c>
      <c r="AF31" s="111" t="str">
        <f>VLOOKUP($A31, RawData!$A:$AJ, 27, FALSE)</f>
        <v/>
      </c>
      <c r="AG31" s="107">
        <f>VLOOKUP($A31, RawData!$A:$AJ, 28, FALSE)</f>
        <v>0.10562266</v>
      </c>
      <c r="AH31" s="100">
        <f>VLOOKUP($A31, RawData!$A:$AJ, 31, FALSE)</f>
        <v>-6.2689943</v>
      </c>
      <c r="AI31" s="96" t="str">
        <f>VLOOKUP($A31, RawData!$A:$AJ,32, FALSE)</f>
        <v/>
      </c>
      <c r="AJ31" s="98">
        <f>VLOOKUP($A31, RawData!$A:$AJ, 34, FALSE)</f>
        <v>46.9485</v>
      </c>
      <c r="AK31" s="98">
        <f>VLOOKUP($A31, RawData!$A:$AJ, 35, FALSE)</f>
        <v>3.53</v>
      </c>
      <c r="AL31" s="113">
        <f>VLOOKUP($A31, RawData!$A:$AJ, 36, FALSE)</f>
        <v>19.75</v>
      </c>
    </row>
    <row r="32">
      <c r="A32" s="9" t="s">
        <v>183</v>
      </c>
      <c r="B32" s="9" t="s">
        <v>1243</v>
      </c>
      <c r="C32" s="92" t="s">
        <v>942</v>
      </c>
      <c r="D32" s="2" t="s">
        <v>1244</v>
      </c>
      <c r="E32" s="112" t="str">
        <f>IFERROR(__xludf.DUMMYFUNCTION("IFERROR(HYPERLINK(REGEXEXTRACT(D32,""\(([^)]*)\)""),REGEXEXTRACT(D32,""\[([^\]]+)\]"")),"""")"),"READ PITCH")</f>
        <v>READ PITCH</v>
      </c>
      <c r="F32" s="109">
        <f>VLOOKUP($A32, RawData!$A:$AJ, 33, FALSE)</f>
        <v>41.94774</v>
      </c>
      <c r="G32" s="98">
        <f>VLOOKUP($A32, RawData!$A:$AJ, 2, FALSE)</f>
        <v>11.21813</v>
      </c>
      <c r="H32" s="96">
        <f>VLOOKUP($A32, RawData!$A:$AJ, 3, FALSE)</f>
        <v>0.7285</v>
      </c>
      <c r="I32" s="96">
        <f>VLOOKUP($A32, RawData!$A:$AJ, 4, FALSE)</f>
        <v>2.5486264</v>
      </c>
      <c r="J32" s="98">
        <f>VLOOKUP($A32, RawData!$A:$AM, 37, FALSE)</f>
        <v>-4.11205</v>
      </c>
      <c r="K32" s="99">
        <f>VLOOKUP($A32, RawData!$A:$AM, 38, FALSE)</f>
        <v>0.0363421</v>
      </c>
      <c r="L32" s="99" t="str">
        <f>VLOOKUP($A32, RawData!$A:$AM, 39, FALSE)</f>
        <v/>
      </c>
      <c r="M32" s="100">
        <f>VLOOKUP($A32, RawData!$A:$AJ, 30, FALSE)</f>
        <v>-11.6460085</v>
      </c>
      <c r="N32" s="98">
        <f>VLOOKUP($A32, RawData!$A:$AJ, 5, FALSE)</f>
        <v>-0.417136</v>
      </c>
      <c r="O32" s="99">
        <f>VLOOKUP($A32, RawData!$A:$AJ, 6, FALSE)</f>
        <v>0.17911708</v>
      </c>
      <c r="P32" s="96">
        <f>VLOOKUP($A32, RawData!$A:$AJ, 7, FALSE)</f>
        <v>0.068936355</v>
      </c>
      <c r="Q32" s="99" t="str">
        <f>VLOOKUP($A32, RawData!$A:$AJ, 8, FALSE)</f>
        <v/>
      </c>
      <c r="R32" s="99">
        <f>VLOOKUP($A32, RawData!$A:$AJ, 9, FALSE)</f>
        <v>0.5729377</v>
      </c>
      <c r="S32" s="99" t="str">
        <f>VLOOKUP($A32, RawData!$A:$AJ, 11, FALSE)</f>
        <v/>
      </c>
      <c r="T32" s="98">
        <f>VLOOKUP($A32, RawData!$A:$AJ, 13, FALSE)</f>
        <v>-7.96565</v>
      </c>
      <c r="U32" s="99">
        <f>VLOOKUP($A32, RawData!$A:$AJ, 14, FALSE)</f>
        <v>1.3973575</v>
      </c>
      <c r="V32" s="100">
        <f>VLOOKUP($A32, RawData!$A:$AJ, 15, FALSE)</f>
        <v>4.8552</v>
      </c>
      <c r="W32" s="99" t="str">
        <f>VLOOKUP($A32, RawData!$A:$AJ, 16, FALSE)</f>
        <v/>
      </c>
      <c r="X32" s="98">
        <f>VLOOKUP($A32, RawData!$A:$AJ, 19, FALSE)</f>
        <v>0.81201</v>
      </c>
      <c r="Y32" s="99">
        <f>VLOOKUP($A32, RawData!$A:$AJ, 20, FALSE)</f>
        <v>0.055399586</v>
      </c>
      <c r="Z32" s="98">
        <f>VLOOKUP($A32, RawData!$A:$AJ, 21, FALSE)</f>
        <v>4.67157</v>
      </c>
      <c r="AA32" s="99" t="str">
        <f>VLOOKUP($A32, RawData!$A:$AJ, 22, FALSE)</f>
        <v/>
      </c>
      <c r="AB32" s="99">
        <f>VLOOKUP($A32, RawData!$A:$AJ, 23, FALSE)</f>
        <v>-0.4076</v>
      </c>
      <c r="AC32" s="99">
        <f>VLOOKUP($A32, RawData!$A:$AJ, 24, FALSE)</f>
        <v>-1.0916352</v>
      </c>
      <c r="AD32" s="99" t="str">
        <f>VLOOKUP($A32, RawData!$A:$AJ, 25, FALSE)</f>
        <v/>
      </c>
      <c r="AE32" s="100" t="str">
        <f>VLOOKUP($A32, RawData!$A:$AJ, 26, FALSE)</f>
        <v/>
      </c>
      <c r="AF32" s="111" t="str">
        <f>VLOOKUP($A32, RawData!$A:$AJ, 27, FALSE)</f>
        <v>No data</v>
      </c>
      <c r="AG32" s="107">
        <f>VLOOKUP($A32, RawData!$A:$AJ, 28, FALSE)</f>
        <v>3.8524706</v>
      </c>
      <c r="AH32" s="100">
        <f>VLOOKUP($A32, RawData!$A:$AJ, 31, FALSE)</f>
        <v>-6.011935</v>
      </c>
      <c r="AI32" s="96" t="str">
        <f>VLOOKUP($A32, RawData!$A:$AJ,32, FALSE)</f>
        <v/>
      </c>
      <c r="AJ32" s="98">
        <f>VLOOKUP($A32, RawData!$A:$AJ, 34, FALSE)</f>
        <v>47.88897</v>
      </c>
      <c r="AK32" s="98">
        <f>VLOOKUP($A32, RawData!$A:$AJ, 35, FALSE)</f>
        <v>3.23</v>
      </c>
      <c r="AL32" s="113">
        <f>VLOOKUP($A32, RawData!$A:$AJ, 36, FALSE)</f>
        <v>13.38</v>
      </c>
    </row>
    <row r="33">
      <c r="A33" s="9" t="s">
        <v>184</v>
      </c>
      <c r="B33" s="9" t="s">
        <v>1245</v>
      </c>
      <c r="C33" s="92" t="s">
        <v>1016</v>
      </c>
      <c r="D33" s="2" t="s">
        <v>1246</v>
      </c>
      <c r="E33" s="112" t="str">
        <f>IFERROR(__xludf.DUMMYFUNCTION("IFERROR(HYPERLINK(REGEXEXTRACT(D33,""\(([^)]*)\)""),REGEXEXTRACT(D33,""\[([^\]]+)\]"")),"""")"),"READ PITCH")</f>
        <v>READ PITCH</v>
      </c>
      <c r="F33" s="109">
        <f>VLOOKUP($A33, RawData!$A:$AJ, 33, FALSE)</f>
        <v>24.95109</v>
      </c>
      <c r="G33" s="98">
        <f>VLOOKUP($A33, RawData!$A:$AJ, 2, FALSE)</f>
        <v>36.037</v>
      </c>
      <c r="H33" s="96">
        <f>VLOOKUP($A33, RawData!$A:$AJ, 3, FALSE)</f>
        <v>-0.1995</v>
      </c>
      <c r="I33" s="96">
        <f>VLOOKUP($A33, RawData!$A:$AJ, 4, FALSE)</f>
        <v>-0.0012330426</v>
      </c>
      <c r="J33" s="98">
        <f>VLOOKUP($A33, RawData!$A:$AM, 37, FALSE)</f>
        <v>-13.682</v>
      </c>
      <c r="K33" s="99">
        <f>VLOOKUP($A33, RawData!$A:$AM, 38, FALSE)</f>
        <v>1.174853</v>
      </c>
      <c r="L33" s="99" t="str">
        <f>VLOOKUP($A33, RawData!$A:$AM, 39, FALSE)</f>
        <v/>
      </c>
      <c r="M33" s="100">
        <f>VLOOKUP($A33, RawData!$A:$AJ, 30, FALSE)</f>
        <v>-2.3395767</v>
      </c>
      <c r="N33" s="98">
        <f>VLOOKUP($A33, RawData!$A:$AJ, 5, FALSE)</f>
        <v>-1.8263687</v>
      </c>
      <c r="O33" s="99">
        <f>VLOOKUP($A33, RawData!$A:$AJ, 6, FALSE)</f>
        <v>0.26546413</v>
      </c>
      <c r="P33" s="96">
        <f>VLOOKUP($A33, RawData!$A:$AJ, 7, FALSE)</f>
        <v>0.051440924</v>
      </c>
      <c r="Q33" s="99" t="str">
        <f>VLOOKUP($A33, RawData!$A:$AJ, 8, FALSE)</f>
        <v/>
      </c>
      <c r="R33" s="99">
        <f>VLOOKUP($A33, RawData!$A:$AJ, 9, FALSE)</f>
        <v>0.45567057</v>
      </c>
      <c r="S33" s="99" t="str">
        <f>VLOOKUP($A33, RawData!$A:$AJ, 11, FALSE)</f>
        <v/>
      </c>
      <c r="T33" s="98">
        <f>VLOOKUP($A33, RawData!$A:$AJ, 13, FALSE)</f>
        <v>-13.455</v>
      </c>
      <c r="U33" s="99">
        <f>VLOOKUP($A33, RawData!$A:$AJ, 14, FALSE)</f>
        <v>2.4893618</v>
      </c>
      <c r="V33" s="100">
        <f>VLOOKUP($A33, RawData!$A:$AJ, 15, FALSE)</f>
        <v>2.2296</v>
      </c>
      <c r="W33" s="99" t="str">
        <f>VLOOKUP($A33, RawData!$A:$AJ, 16, FALSE)</f>
        <v/>
      </c>
      <c r="X33" s="98">
        <f>VLOOKUP($A33, RawData!$A:$AJ, 19, FALSE)</f>
        <v>2.677</v>
      </c>
      <c r="Y33" s="99">
        <f>VLOOKUP($A33, RawData!$A:$AJ, 20, FALSE)</f>
        <v>0.11292976</v>
      </c>
      <c r="Z33" s="98">
        <f>VLOOKUP($A33, RawData!$A:$AJ, 21, FALSE)</f>
        <v>7.059</v>
      </c>
      <c r="AA33" s="99" t="str">
        <f>VLOOKUP($A33, RawData!$A:$AJ, 22, FALSE)</f>
        <v/>
      </c>
      <c r="AB33" s="99">
        <f>VLOOKUP($A33, RawData!$A:$AJ, 23, FALSE)</f>
        <v>-0.7397</v>
      </c>
      <c r="AC33" s="99">
        <f>VLOOKUP($A33, RawData!$A:$AJ, 24, FALSE)</f>
        <v>-9.421326</v>
      </c>
      <c r="AD33" s="99" t="str">
        <f>VLOOKUP($A33, RawData!$A:$AJ, 25, FALSE)</f>
        <v/>
      </c>
      <c r="AE33" s="100" t="str">
        <f>VLOOKUP($A33, RawData!$A:$AJ, 26, FALSE)</f>
        <v/>
      </c>
      <c r="AF33" s="111" t="str">
        <f>VLOOKUP($A33, RawData!$A:$AJ, 27, FALSE)</f>
        <v/>
      </c>
      <c r="AG33" s="107">
        <f>VLOOKUP($A33, RawData!$A:$AJ, 28, FALSE)</f>
        <v>0.6923742</v>
      </c>
      <c r="AH33" s="100">
        <f>VLOOKUP($A33, RawData!$A:$AJ, 31, FALSE)</f>
        <v>-2.3790479</v>
      </c>
      <c r="AI33" s="96" t="str">
        <f>VLOOKUP($A33, RawData!$A:$AJ,32, FALSE)</f>
        <v/>
      </c>
      <c r="AJ33" s="98">
        <f>VLOOKUP($A33, RawData!$A:$AJ, 34, FALSE)</f>
        <v>32.01009</v>
      </c>
      <c r="AK33" s="98">
        <f>VLOOKUP($A33, RawData!$A:$AJ, 35, FALSE)</f>
        <v>2.094</v>
      </c>
      <c r="AL33" s="113">
        <f>VLOOKUP($A33, RawData!$A:$AJ, 36, FALSE)</f>
        <v>8.95</v>
      </c>
    </row>
    <row r="34">
      <c r="A34" s="9" t="s">
        <v>185</v>
      </c>
      <c r="B34" s="9" t="s">
        <v>1247</v>
      </c>
      <c r="C34" s="92" t="s">
        <v>1016</v>
      </c>
      <c r="D34" s="2" t="s">
        <v>1248</v>
      </c>
      <c r="E34" s="112" t="str">
        <f>IFERROR(__xludf.DUMMYFUNCTION("IFERROR(HYPERLINK(REGEXEXTRACT(D34,""\(([^)]*)\)""),REGEXEXTRACT(D34,""\[([^\]]+)\]"")),"""")"),"READ PITCH")</f>
        <v>READ PITCH</v>
      </c>
      <c r="F34" s="109">
        <f>VLOOKUP($A34, RawData!$A:$AJ, 33, FALSE)</f>
        <v>17.95264</v>
      </c>
      <c r="G34" s="98">
        <f>VLOOKUP($A34, RawData!$A:$AJ, 2, FALSE)</f>
        <v>2.0995</v>
      </c>
      <c r="H34" s="96">
        <f>VLOOKUP($A34, RawData!$A:$AJ, 3, FALSE)</f>
        <v>0.1964</v>
      </c>
      <c r="I34" s="96">
        <f>VLOOKUP($A34, RawData!$A:$AJ, 4, FALSE)</f>
        <v>-0.05323682</v>
      </c>
      <c r="J34" s="98">
        <f>VLOOKUP($A34, RawData!$A:$AM, 37, FALSE)</f>
        <v>-1.1612</v>
      </c>
      <c r="K34" s="99">
        <f>VLOOKUP($A34, RawData!$A:$AM, 38, FALSE)</f>
        <v>-0.7204622</v>
      </c>
      <c r="L34" s="99" t="str">
        <f>VLOOKUP($A34, RawData!$A:$AM, 39, FALSE)</f>
        <v/>
      </c>
      <c r="M34" s="100">
        <f>VLOOKUP($A34, RawData!$A:$AJ, 30, FALSE)</f>
        <v>-5.72649</v>
      </c>
      <c r="N34" s="98">
        <f>VLOOKUP($A34, RawData!$A:$AJ, 5, FALSE)</f>
        <v>-0.06275671</v>
      </c>
      <c r="O34" s="99">
        <f>VLOOKUP($A34, RawData!$A:$AJ, 6, FALSE)</f>
        <v>-0.8102696</v>
      </c>
      <c r="P34" s="96">
        <f>VLOOKUP($A34, RawData!$A:$AJ, 7, FALSE)</f>
        <v>0.0069210758</v>
      </c>
      <c r="Q34" s="99" t="str">
        <f>VLOOKUP($A34, RawData!$A:$AJ, 8, FALSE)</f>
        <v/>
      </c>
      <c r="R34" s="99">
        <f>VLOOKUP($A34, RawData!$A:$AJ, 9, FALSE)</f>
        <v>1.0684925</v>
      </c>
      <c r="S34" s="99" t="str">
        <f>VLOOKUP($A34, RawData!$A:$AJ, 11, FALSE)</f>
        <v/>
      </c>
      <c r="T34" s="98">
        <f>VLOOKUP($A34, RawData!$A:$AJ, 13, FALSE)</f>
        <v>0.7942</v>
      </c>
      <c r="U34" s="99">
        <f>VLOOKUP($A34, RawData!$A:$AJ, 14, FALSE)</f>
        <v>11.645162</v>
      </c>
      <c r="V34" s="100">
        <f>VLOOKUP($A34, RawData!$A:$AJ, 15, FALSE)</f>
        <v>2.6895</v>
      </c>
      <c r="W34" s="99" t="str">
        <f>VLOOKUP($A34, RawData!$A:$AJ, 16, FALSE)</f>
        <v/>
      </c>
      <c r="X34" s="98">
        <f>VLOOKUP($A34, RawData!$A:$AJ, 19, FALSE)</f>
        <v>11.295</v>
      </c>
      <c r="Y34" s="99">
        <f>VLOOKUP($A34, RawData!$A:$AJ, 20, FALSE)</f>
        <v>0.79541135</v>
      </c>
      <c r="Z34" s="98">
        <f>VLOOKUP($A34, RawData!$A:$AJ, 21, FALSE)</f>
        <v>-11.295</v>
      </c>
      <c r="AA34" s="99" t="str">
        <f>VLOOKUP($A34, RawData!$A:$AJ, 22, FALSE)</f>
        <v/>
      </c>
      <c r="AB34" s="99">
        <f>VLOOKUP($A34, RawData!$A:$AJ, 23, FALSE)</f>
        <v>-0.0482</v>
      </c>
      <c r="AC34" s="99">
        <f>VLOOKUP($A34, RawData!$A:$AJ, 24, FALSE)</f>
        <v>-0.04984277</v>
      </c>
      <c r="AD34" s="99" t="str">
        <f>VLOOKUP($A34, RawData!$A:$AJ, 25, FALSE)</f>
        <v/>
      </c>
      <c r="AE34" s="100" t="str">
        <f>VLOOKUP($A34, RawData!$A:$AJ, 26, FALSE)</f>
        <v/>
      </c>
      <c r="AF34" s="111" t="str">
        <f>VLOOKUP($A34, RawData!$A:$AJ, 27, FALSE)</f>
        <v>No data</v>
      </c>
      <c r="AG34" s="107">
        <f>VLOOKUP($A34, RawData!$A:$AJ, 28, FALSE)</f>
        <v>8.547083</v>
      </c>
      <c r="AH34" s="100">
        <f>VLOOKUP($A34, RawData!$A:$AJ, 31, FALSE)</f>
        <v>8.372702</v>
      </c>
      <c r="AI34" s="96" t="str">
        <f>VLOOKUP($A34, RawData!$A:$AJ,32, FALSE)</f>
        <v/>
      </c>
      <c r="AJ34" s="98">
        <f>VLOOKUP($A34, RawData!$A:$AJ, 34, FALSE)</f>
        <v>6.6496</v>
      </c>
      <c r="AK34" s="98">
        <f>VLOOKUP($A34, RawData!$A:$AJ, 35, FALSE)</f>
        <v>1.66</v>
      </c>
      <c r="AL34" s="113">
        <f>VLOOKUP($A34, RawData!$A:$AJ, 36, FALSE)</f>
        <v>10.81</v>
      </c>
    </row>
    <row r="35">
      <c r="A35" s="9" t="s">
        <v>186</v>
      </c>
      <c r="B35" s="9" t="s">
        <v>1249</v>
      </c>
      <c r="C35" s="92" t="s">
        <v>1016</v>
      </c>
      <c r="D35" s="2" t="s">
        <v>1250</v>
      </c>
      <c r="E35" s="112" t="str">
        <f>IFERROR(__xludf.DUMMYFUNCTION("IFERROR(HYPERLINK(REGEXEXTRACT(D35,""\(([^)]*)\)""),REGEXEXTRACT(D35,""\[([^\]]+)\]"")),"""")"),"READ PITCH")</f>
        <v>READ PITCH</v>
      </c>
      <c r="F35" s="109">
        <f>VLOOKUP($A35, RawData!$A:$AJ, 33, FALSE)</f>
        <v>12.251661</v>
      </c>
      <c r="G35" s="98">
        <f>VLOOKUP($A35, RawData!$A:$AJ, 2, FALSE)</f>
        <v>29.4159</v>
      </c>
      <c r="H35" s="96">
        <f>VLOOKUP($A35, RawData!$A:$AJ, 3, FALSE)</f>
        <v>-0.3065</v>
      </c>
      <c r="I35" s="96">
        <f>VLOOKUP($A35, RawData!$A:$AJ, 4, FALSE)</f>
        <v>-0.2859977</v>
      </c>
      <c r="J35" s="98">
        <f>VLOOKUP($A35, RawData!$A:$AM, 37, FALSE)</f>
        <v>-2.1855</v>
      </c>
      <c r="K35" s="99">
        <f>VLOOKUP($A35, RawData!$A:$AM, 38, FALSE)</f>
        <v>-3.8636007</v>
      </c>
      <c r="L35" s="99" t="str">
        <f>VLOOKUP($A35, RawData!$A:$AM, 39, FALSE)</f>
        <v/>
      </c>
      <c r="M35" s="100">
        <f>VLOOKUP($A35, RawData!$A:$AJ, 30, FALSE)</f>
        <v>-19.037748</v>
      </c>
      <c r="N35" s="98">
        <f>VLOOKUP($A35, RawData!$A:$AJ, 5, FALSE)</f>
        <v>-0.5304312</v>
      </c>
      <c r="O35" s="99">
        <f>VLOOKUP($A35, RawData!$A:$AJ, 6, FALSE)</f>
        <v>0.67018974</v>
      </c>
      <c r="P35" s="96">
        <f>VLOOKUP($A35, RawData!$A:$AJ, 7, FALSE)</f>
        <v>-0.5329189</v>
      </c>
      <c r="Q35" s="99" t="str">
        <f>VLOOKUP($A35, RawData!$A:$AJ, 8, FALSE)</f>
        <v/>
      </c>
      <c r="R35" s="99">
        <f>VLOOKUP($A35, RawData!$A:$AJ, 9, FALSE)</f>
        <v>0.8069037</v>
      </c>
      <c r="S35" s="99" t="str">
        <f>VLOOKUP($A35, RawData!$A:$AJ, 11, FALSE)</f>
        <v/>
      </c>
      <c r="T35" s="98">
        <f>VLOOKUP($A35, RawData!$A:$AJ, 13, FALSE)</f>
        <v>3.7876</v>
      </c>
      <c r="U35" s="99">
        <f>VLOOKUP($A35, RawData!$A:$AJ, 14, FALSE)</f>
        <v>0.972601</v>
      </c>
      <c r="V35" s="100">
        <f>VLOOKUP($A35, RawData!$A:$AJ, 15, FALSE)</f>
        <v>0.3945</v>
      </c>
      <c r="W35" s="99" t="str">
        <f>VLOOKUP($A35, RawData!$A:$AJ, 16, FALSE)</f>
        <v/>
      </c>
      <c r="X35" s="98" t="str">
        <f>VLOOKUP($A35, RawData!$A:$AJ, 19, FALSE)</f>
        <v>No data</v>
      </c>
      <c r="Y35" s="99">
        <f>VLOOKUP($A35, RawData!$A:$AJ, 20, FALSE)</f>
        <v>0.010159519</v>
      </c>
      <c r="Z35" s="98">
        <f>VLOOKUP($A35, RawData!$A:$AJ, 21, FALSE)</f>
        <v>29.2518</v>
      </c>
      <c r="AA35" s="99" t="str">
        <f>VLOOKUP($A35, RawData!$A:$AJ, 22, FALSE)</f>
        <v/>
      </c>
      <c r="AB35" s="99">
        <f>VLOOKUP($A35, RawData!$A:$AJ, 23, FALSE)</f>
        <v>-0.0583</v>
      </c>
      <c r="AC35" s="99">
        <f>VLOOKUP($A35, RawData!$A:$AJ, 24, FALSE)</f>
        <v>-0.1190979</v>
      </c>
      <c r="AD35" s="99" t="str">
        <f>VLOOKUP($A35, RawData!$A:$AJ, 25, FALSE)</f>
        <v/>
      </c>
      <c r="AE35" s="100" t="str">
        <f>VLOOKUP($A35, RawData!$A:$AJ, 26, FALSE)</f>
        <v/>
      </c>
      <c r="AF35" s="111" t="str">
        <f>VLOOKUP($A35, RawData!$A:$AJ, 27, FALSE)</f>
        <v/>
      </c>
      <c r="AG35" s="107">
        <f>VLOOKUP($A35, RawData!$A:$AJ, 28, FALSE)</f>
        <v>0.42001775</v>
      </c>
      <c r="AH35" s="100">
        <f>VLOOKUP($A35, RawData!$A:$AJ, 31, FALSE)</f>
        <v>10.985057</v>
      </c>
      <c r="AI35" s="96" t="str">
        <f>VLOOKUP($A35, RawData!$A:$AJ,32, FALSE)</f>
        <v/>
      </c>
      <c r="AJ35" s="98">
        <f>VLOOKUP($A35, RawData!$A:$AJ, 34, FALSE)</f>
        <v>41.607</v>
      </c>
      <c r="AK35" s="98">
        <f>VLOOKUP($A35, RawData!$A:$AJ, 35, FALSE)</f>
        <v>1.44</v>
      </c>
      <c r="AL35" s="113">
        <f>VLOOKUP($A35, RawData!$A:$AJ, 36, FALSE)</f>
        <v>8.58</v>
      </c>
    </row>
    <row r="36">
      <c r="A36" s="9" t="s">
        <v>187</v>
      </c>
      <c r="B36" s="9" t="s">
        <v>1251</v>
      </c>
      <c r="C36" s="92" t="s">
        <v>930</v>
      </c>
      <c r="D36" s="2" t="s">
        <v>1252</v>
      </c>
      <c r="E36" s="112" t="str">
        <f>IFERROR(__xludf.DUMMYFUNCTION("IFERROR(HYPERLINK(REGEXEXTRACT(D36,""\(([^)]*)\)""),REGEXEXTRACT(D36,""\[([^\]]+)\]"")),"""")"),"READ PITCH")</f>
        <v>READ PITCH</v>
      </c>
      <c r="F36" s="109">
        <f>VLOOKUP($A36, RawData!$A:$AJ, 33, FALSE)</f>
        <v>198.27357</v>
      </c>
      <c r="G36" s="98">
        <f>VLOOKUP($A36, RawData!$A:$AJ, 2, FALSE)</f>
        <v>169.328</v>
      </c>
      <c r="H36" s="96">
        <f>VLOOKUP($A36, RawData!$A:$AJ, 3, FALSE)</f>
        <v>0.606</v>
      </c>
      <c r="I36" s="96">
        <f>VLOOKUP($A36, RawData!$A:$AJ, 4, FALSE)</f>
        <v>0.014693915</v>
      </c>
      <c r="J36" s="98">
        <f>VLOOKUP($A36, RawData!$A:$AM, 37, FALSE)</f>
        <v>-12.452</v>
      </c>
      <c r="K36" s="99">
        <f>VLOOKUP($A36, RawData!$A:$AM, 38, FALSE)</f>
        <v>-0.7654858</v>
      </c>
      <c r="L36" s="99" t="str">
        <f>VLOOKUP($A36, RawData!$A:$AM, 39, FALSE)</f>
        <v/>
      </c>
      <c r="M36" s="100">
        <f>VLOOKUP($A36, RawData!$A:$AJ, 30, FALSE)</f>
        <v>-28.17565</v>
      </c>
      <c r="N36" s="98">
        <f>VLOOKUP($A36, RawData!$A:$AJ, 5, FALSE)</f>
        <v>-0.26728842</v>
      </c>
      <c r="O36" s="99">
        <f>VLOOKUP($A36, RawData!$A:$AJ, 6, FALSE)</f>
        <v>-0.6691554</v>
      </c>
      <c r="P36" s="96">
        <f>VLOOKUP($A36, RawData!$A:$AJ, 7, FALSE)</f>
        <v>0.33455572</v>
      </c>
      <c r="Q36" s="99" t="str">
        <f>VLOOKUP($A36, RawData!$A:$AJ, 8, FALSE)</f>
        <v/>
      </c>
      <c r="R36" s="99">
        <f>VLOOKUP($A36, RawData!$A:$AJ, 9, FALSE)</f>
        <v>0.70912665</v>
      </c>
      <c r="S36" s="99" t="str">
        <f>VLOOKUP($A36, RawData!$A:$AJ, 11, FALSE)</f>
        <v/>
      </c>
      <c r="T36" s="98">
        <f>VLOOKUP($A36, RawData!$A:$AJ, 13, FALSE)</f>
        <v>-2.867</v>
      </c>
      <c r="U36" s="99">
        <f>VLOOKUP($A36, RawData!$A:$AJ, 14, FALSE)</f>
        <v>0.116119884</v>
      </c>
      <c r="V36" s="100">
        <f>VLOOKUP($A36, RawData!$A:$AJ, 15, FALSE)</f>
        <v>14.4999</v>
      </c>
      <c r="W36" s="99" t="str">
        <f>VLOOKUP($A36, RawData!$A:$AJ, 16, FALSE)</f>
        <v/>
      </c>
      <c r="X36" s="98" t="str">
        <f>VLOOKUP($A36, RawData!$A:$AJ, 19, FALSE)</f>
        <v>No data</v>
      </c>
      <c r="Y36" s="99">
        <f>VLOOKUP($A36, RawData!$A:$AJ, 20, FALSE)</f>
        <v>0.09867738</v>
      </c>
      <c r="Z36" s="98">
        <f>VLOOKUP($A36, RawData!$A:$AJ, 21, FALSE)</f>
        <v>149.332</v>
      </c>
      <c r="AA36" s="99" t="str">
        <f>VLOOKUP($A36, RawData!$A:$AJ, 22, FALSE)</f>
        <v/>
      </c>
      <c r="AB36" s="99">
        <f>VLOOKUP($A36, RawData!$A:$AJ, 23, FALSE)</f>
        <v>-0.105</v>
      </c>
      <c r="AC36" s="99">
        <f>VLOOKUP($A36, RawData!$A:$AJ, 24, FALSE)</f>
        <v>-7.6339784</v>
      </c>
      <c r="AD36" s="99" t="str">
        <f>VLOOKUP($A36, RawData!$A:$AJ, 25, FALSE)</f>
        <v/>
      </c>
      <c r="AE36" s="100" t="str">
        <f>VLOOKUP($A36, RawData!$A:$AJ, 26, FALSE)</f>
        <v/>
      </c>
      <c r="AF36" s="111" t="str">
        <f>VLOOKUP($A36, RawData!$A:$AJ, 27, FALSE)</f>
        <v/>
      </c>
      <c r="AG36" s="107">
        <f>VLOOKUP($A36, RawData!$A:$AJ, 28, FALSE)</f>
        <v>1.1900643</v>
      </c>
      <c r="AH36" s="100">
        <f>VLOOKUP($A36, RawData!$A:$AJ, 31, FALSE)</f>
        <v>-122.37293</v>
      </c>
      <c r="AI36" s="96" t="str">
        <f>VLOOKUP($A36, RawData!$A:$AJ,32, FALSE)</f>
        <v/>
      </c>
      <c r="AJ36" s="98">
        <f>VLOOKUP($A36, RawData!$A:$AJ, 34, FALSE)</f>
        <v>350.8432</v>
      </c>
      <c r="AK36" s="98">
        <f>VLOOKUP($A36, RawData!$A:$AJ, 35, FALSE)</f>
        <v>1.87</v>
      </c>
      <c r="AL36" s="113">
        <f>VLOOKUP($A36, RawData!$A:$AJ, 36, FALSE)</f>
        <v>107.76</v>
      </c>
    </row>
    <row r="37">
      <c r="A37" s="9" t="s">
        <v>188</v>
      </c>
      <c r="B37" s="9" t="s">
        <v>1253</v>
      </c>
      <c r="C37" s="92" t="s">
        <v>930</v>
      </c>
      <c r="D37" s="2" t="s">
        <v>1254</v>
      </c>
      <c r="E37" s="112" t="str">
        <f>IFERROR(__xludf.DUMMYFUNCTION("IFERROR(HYPERLINK(REGEXEXTRACT(D37,""\(([^)]*)\)""),REGEXEXTRACT(D37,""\[([^\]]+)\]"")),"""")"),"READ PITCH")</f>
        <v>READ PITCH</v>
      </c>
      <c r="F37" s="109">
        <f>VLOOKUP($A37, RawData!$A:$AJ, 33, FALSE)</f>
        <v>47.5065</v>
      </c>
      <c r="G37" s="98">
        <f>VLOOKUP($A37, RawData!$A:$AJ, 2, FALSE)</f>
        <v>454.55</v>
      </c>
      <c r="H37" s="96">
        <f>VLOOKUP($A37, RawData!$A:$AJ, 3, FALSE)</f>
        <v>-0.0812</v>
      </c>
      <c r="I37" s="96">
        <f>VLOOKUP($A37, RawData!$A:$AJ, 4, FALSE)</f>
        <v>0.22727261</v>
      </c>
      <c r="J37" s="98">
        <f>VLOOKUP($A37, RawData!$A:$AM, 37, FALSE)</f>
        <v>-148.514</v>
      </c>
      <c r="K37" s="99">
        <f>VLOOKUP($A37, RawData!$A:$AM, 38, FALSE)</f>
        <v>-0.2313099</v>
      </c>
      <c r="L37" s="99" t="str">
        <f>VLOOKUP($A37, RawData!$A:$AM, 39, FALSE)</f>
        <v/>
      </c>
      <c r="M37" s="100">
        <f>VLOOKUP($A37, RawData!$A:$AJ, 30, FALSE)</f>
        <v>-1.2616824</v>
      </c>
      <c r="N37" s="98">
        <f>VLOOKUP($A37, RawData!$A:$AJ, 5, FALSE)</f>
        <v>-46.64856</v>
      </c>
      <c r="O37" s="99">
        <f>VLOOKUP($A37, RawData!$A:$AJ, 6, FALSE)</f>
        <v>0.017348303</v>
      </c>
      <c r="P37" s="96">
        <f>VLOOKUP($A37, RawData!$A:$AJ, 7, FALSE)</f>
        <v>1.0240822</v>
      </c>
      <c r="Q37" s="99" t="str">
        <f>VLOOKUP($A37, RawData!$A:$AJ, 8, FALSE)</f>
        <v/>
      </c>
      <c r="R37" s="99">
        <f>VLOOKUP($A37, RawData!$A:$AJ, 9, FALSE)</f>
        <v>0.57677263</v>
      </c>
      <c r="S37" s="99" t="str">
        <f>VLOOKUP($A37, RawData!$A:$AJ, 11, FALSE)</f>
        <v/>
      </c>
      <c r="T37" s="98">
        <f>VLOOKUP($A37, RawData!$A:$AJ, 13, FALSE)</f>
        <v>-3.995</v>
      </c>
      <c r="U37" s="99">
        <f>VLOOKUP($A37, RawData!$A:$AJ, 14, FALSE)</f>
        <v>-0.07491093</v>
      </c>
      <c r="V37" s="100">
        <f>VLOOKUP($A37, RawData!$A:$AJ, 15, FALSE)</f>
        <v>1.7102</v>
      </c>
      <c r="W37" s="99" t="str">
        <f>VLOOKUP($A37, RawData!$A:$AJ, 16, FALSE)</f>
        <v/>
      </c>
      <c r="X37" s="98" t="str">
        <f>VLOOKUP($A37, RawData!$A:$AJ, 19, FALSE)</f>
        <v>No data</v>
      </c>
      <c r="Y37" s="99">
        <f>VLOOKUP($A37, RawData!$A:$AJ, 20, FALSE)</f>
        <v>0.024199087</v>
      </c>
      <c r="Z37" s="98">
        <f>VLOOKUP($A37, RawData!$A:$AJ, 21, FALSE)</f>
        <v>139.871</v>
      </c>
      <c r="AA37" s="99" t="str">
        <f>VLOOKUP($A37, RawData!$A:$AJ, 22, FALSE)</f>
        <v/>
      </c>
      <c r="AB37" s="99">
        <f>VLOOKUP($A37, RawData!$A:$AJ, 23, FALSE)</f>
        <v>-0.1939</v>
      </c>
      <c r="AC37" s="99">
        <f>VLOOKUP($A37, RawData!$A:$AJ, 24, FALSE)</f>
        <v>-0.84776235</v>
      </c>
      <c r="AD37" s="99" t="str">
        <f>VLOOKUP($A37, RawData!$A:$AJ, 25, FALSE)</f>
        <v/>
      </c>
      <c r="AE37" s="100" t="str">
        <f>VLOOKUP($A37, RawData!$A:$AJ, 26, FALSE)</f>
        <v/>
      </c>
      <c r="AF37" s="111" t="str">
        <f>VLOOKUP($A37, RawData!$A:$AJ, 27, FALSE)</f>
        <v/>
      </c>
      <c r="AG37" s="107">
        <f>VLOOKUP($A37, RawData!$A:$AJ, 28, FALSE)</f>
        <v>0.10451326</v>
      </c>
      <c r="AH37" s="100">
        <f>VLOOKUP($A37, RawData!$A:$AJ, 31, FALSE)</f>
        <v>-46.903004</v>
      </c>
      <c r="AI37" s="96" t="str">
        <f>VLOOKUP($A37, RawData!$A:$AJ,32, FALSE)</f>
        <v/>
      </c>
      <c r="AJ37" s="98">
        <f>VLOOKUP($A37, RawData!$A:$AJ, 34, FALSE)</f>
        <v>187.3775</v>
      </c>
      <c r="AK37" s="98">
        <f>VLOOKUP($A37, RawData!$A:$AJ, 35, FALSE)</f>
        <v>19.55</v>
      </c>
      <c r="AL37" s="113">
        <f>VLOOKUP($A37, RawData!$A:$AJ, 36, FALSE)</f>
        <v>2.43</v>
      </c>
    </row>
    <row r="38">
      <c r="A38" s="9" t="s">
        <v>189</v>
      </c>
      <c r="B38" s="9" t="s">
        <v>1255</v>
      </c>
      <c r="C38" s="92" t="s">
        <v>942</v>
      </c>
      <c r="D38" s="2" t="s">
        <v>1256</v>
      </c>
      <c r="E38" s="112" t="str">
        <f>IFERROR(__xludf.DUMMYFUNCTION("IFERROR(HYPERLINK(REGEXEXTRACT(D38,""\(([^)]*)\)""),REGEXEXTRACT(D38,""\[([^\]]+)\]"")),"""")"),"READ PITCH")</f>
        <v>READ PITCH</v>
      </c>
      <c r="F38" s="109">
        <f>VLOOKUP($A38, RawData!$A:$AJ, 33, FALSE)</f>
        <v>3.728351</v>
      </c>
      <c r="G38" s="98">
        <f>VLOOKUP($A38, RawData!$A:$AJ, 2, FALSE)</f>
        <v>6.64398</v>
      </c>
      <c r="H38" s="96">
        <f>VLOOKUP($A38, RawData!$A:$AJ, 3, FALSE)</f>
        <v>-0.2909</v>
      </c>
      <c r="I38" s="96">
        <f>VLOOKUP($A38, RawData!$A:$AJ, 4, FALSE)</f>
        <v>-0.17223983</v>
      </c>
      <c r="J38" s="98">
        <f>VLOOKUP($A38, RawData!$A:$AM, 37, FALSE)</f>
        <v>-1.3025</v>
      </c>
      <c r="K38" s="99">
        <f>VLOOKUP($A38, RawData!$A:$AM, 38, FALSE)</f>
        <v>9.069579</v>
      </c>
      <c r="L38" s="99" t="str">
        <f>VLOOKUP($A38, RawData!$A:$AM, 39, FALSE)</f>
        <v/>
      </c>
      <c r="M38" s="100">
        <f>VLOOKUP($A38, RawData!$A:$AJ, 30, FALSE)</f>
        <v>-3.146632</v>
      </c>
      <c r="N38" s="98">
        <f>VLOOKUP($A38, RawData!$A:$AJ, 5, FALSE)</f>
        <v>-0.88516694</v>
      </c>
      <c r="O38" s="99">
        <f>VLOOKUP($A38, RawData!$A:$AJ, 6, FALSE)</f>
        <v>20.092169</v>
      </c>
      <c r="P38" s="96">
        <f>VLOOKUP($A38, RawData!$A:$AJ, 7, FALSE)</f>
        <v>-0.34986332</v>
      </c>
      <c r="Q38" s="99" t="str">
        <f>VLOOKUP($A38, RawData!$A:$AJ, 8, FALSE)</f>
        <v/>
      </c>
      <c r="R38" s="99">
        <f>VLOOKUP($A38, RawData!$A:$AJ, 9, FALSE)</f>
        <v>0.79737747</v>
      </c>
      <c r="S38" s="99" t="str">
        <f>VLOOKUP($A38, RawData!$A:$AJ, 11, FALSE)</f>
        <v/>
      </c>
      <c r="T38" s="98">
        <f>VLOOKUP($A38, RawData!$A:$AJ, 13, FALSE)</f>
        <v>-0.57833</v>
      </c>
      <c r="U38" s="99">
        <f>VLOOKUP($A38, RawData!$A:$AJ, 14, FALSE)</f>
        <v>0.433456</v>
      </c>
      <c r="V38" s="100">
        <f>VLOOKUP($A38, RawData!$A:$AJ, 15, FALSE)</f>
        <v>1.3155</v>
      </c>
      <c r="W38" s="99" t="str">
        <f>VLOOKUP($A38, RawData!$A:$AJ, 16, FALSE)</f>
        <v/>
      </c>
      <c r="X38" s="98">
        <f>VLOOKUP($A38, RawData!$A:$AJ, 19, FALSE)</f>
        <v>0.13816</v>
      </c>
      <c r="Y38" s="99">
        <f>VLOOKUP($A38, RawData!$A:$AJ, 20, FALSE)</f>
        <v>0.025105575</v>
      </c>
      <c r="Z38" s="98">
        <f>VLOOKUP($A38, RawData!$A:$AJ, 21, FALSE)</f>
        <v>0.69157</v>
      </c>
      <c r="AA38" s="99" t="str">
        <f>VLOOKUP($A38, RawData!$A:$AJ, 22, FALSE)</f>
        <v/>
      </c>
      <c r="AB38" s="99">
        <f>VLOOKUP($A38, RawData!$A:$AJ, 23, FALSE)</f>
        <v>-0.8563</v>
      </c>
      <c r="AC38" s="99">
        <f>VLOOKUP($A38, RawData!$A:$AJ, 24, FALSE)</f>
        <v>-1.6537858</v>
      </c>
      <c r="AD38" s="99" t="str">
        <f>VLOOKUP($A38, RawData!$A:$AJ, 25, FALSE)</f>
        <v/>
      </c>
      <c r="AE38" s="100" t="str">
        <f>VLOOKUP($A38, RawData!$A:$AJ, 26, FALSE)</f>
        <v/>
      </c>
      <c r="AF38" s="111" t="str">
        <f>VLOOKUP($A38, RawData!$A:$AJ, 27, FALSE)</f>
        <v/>
      </c>
      <c r="AG38" s="107">
        <f>VLOOKUP($A38, RawData!$A:$AJ, 28, FALSE)</f>
        <v>0.5127827</v>
      </c>
      <c r="AH38" s="100">
        <f>VLOOKUP($A38, RawData!$A:$AJ, 31, FALSE)</f>
        <v>-7.0867634</v>
      </c>
      <c r="AI38" s="96" t="str">
        <f>VLOOKUP($A38, RawData!$A:$AJ,32, FALSE)</f>
        <v/>
      </c>
      <c r="AJ38" s="98">
        <f>VLOOKUP($A38, RawData!$A:$AJ, 34, FALSE)</f>
        <v>4.098488</v>
      </c>
      <c r="AK38" s="98">
        <f>VLOOKUP($A38, RawData!$A:$AJ, 35, FALSE)</f>
        <v>0.5</v>
      </c>
      <c r="AL38" s="113">
        <f>VLOOKUP($A38, RawData!$A:$AJ, 36, FALSE)</f>
        <v>6.59</v>
      </c>
    </row>
    <row r="39">
      <c r="A39" s="9" t="s">
        <v>190</v>
      </c>
      <c r="B39" s="9" t="s">
        <v>1257</v>
      </c>
      <c r="C39" s="92" t="s">
        <v>1044</v>
      </c>
      <c r="D39" s="2" t="s">
        <v>1258</v>
      </c>
      <c r="E39" s="112" t="str">
        <f>IFERROR(__xludf.DUMMYFUNCTION("IFERROR(HYPERLINK(REGEXEXTRACT(D39,""\(([^)]*)\)""),REGEXEXTRACT(D39,""\[([^\]]+)\]"")),"""")"),"READ PITCH")</f>
        <v>READ PITCH</v>
      </c>
      <c r="F39" s="109">
        <f>VLOOKUP($A39, RawData!$A:$AJ, 33, FALSE)</f>
        <v>0.15</v>
      </c>
      <c r="G39" s="98">
        <f>VLOOKUP($A39, RawData!$A:$AJ, 2, FALSE)</f>
        <v>17.106</v>
      </c>
      <c r="H39" s="96">
        <f>VLOOKUP($A39, RawData!$A:$AJ, 3, FALSE)</f>
        <v>0.2433</v>
      </c>
      <c r="I39" s="96">
        <f>VLOOKUP($A39, RawData!$A:$AJ, 4, FALSE)</f>
        <v>-0.020163307</v>
      </c>
      <c r="J39" s="98">
        <f>VLOOKUP($A39, RawData!$A:$AM, 37, FALSE)</f>
        <v>-9.295</v>
      </c>
      <c r="K39" s="99">
        <f>VLOOKUP($A39, RawData!$A:$AM, 38, FALSE)</f>
        <v>0.45438898</v>
      </c>
      <c r="L39" s="99" t="str">
        <f>VLOOKUP($A39, RawData!$A:$AM, 39, FALSE)</f>
        <v/>
      </c>
      <c r="M39" s="100">
        <f>VLOOKUP($A39, RawData!$A:$AJ, 30, FALSE)</f>
        <v>0.24174288</v>
      </c>
      <c r="N39" s="98">
        <f>VLOOKUP($A39, RawData!$A:$AJ, 5, FALSE)</f>
        <v>-2.3371084</v>
      </c>
      <c r="O39" s="99">
        <f>VLOOKUP($A39, RawData!$A:$AJ, 6, FALSE)</f>
        <v>0.4117904</v>
      </c>
      <c r="P39" s="106" t="str">
        <f>VLOOKUP($A39, RawData!$A:$AJ, 7, FALSE)</f>
        <v>No data</v>
      </c>
      <c r="Q39" s="99" t="str">
        <f>VLOOKUP($A39, RawData!$A:$AJ, 8, FALSE)</f>
        <v/>
      </c>
      <c r="R39" s="99">
        <f>VLOOKUP($A39, RawData!$A:$AJ, 9, FALSE)</f>
        <v>0.46644452</v>
      </c>
      <c r="S39" s="99" t="str">
        <f>VLOOKUP($A39, RawData!$A:$AJ, 11, FALSE)</f>
        <v/>
      </c>
      <c r="T39" s="98">
        <f>VLOOKUP($A39, RawData!$A:$AJ, 13, FALSE)</f>
        <v>-2.488</v>
      </c>
      <c r="U39" s="99">
        <f>VLOOKUP($A39, RawData!$A:$AJ, 14, FALSE)</f>
        <v>1.5482265</v>
      </c>
      <c r="V39" s="100">
        <f>VLOOKUP($A39, RawData!$A:$AJ, 15, FALSE)</f>
        <v>3.3585</v>
      </c>
      <c r="W39" s="99" t="str">
        <f>VLOOKUP($A39, RawData!$A:$AJ, 16, FALSE)</f>
        <v/>
      </c>
      <c r="X39" s="98" t="str">
        <f>VLOOKUP($A39, RawData!$A:$AJ, 19, FALSE)</f>
        <v>No data</v>
      </c>
      <c r="Y39" s="99">
        <f>VLOOKUP($A39, RawData!$A:$AJ, 20, FALSE)</f>
        <v>0.23884386</v>
      </c>
      <c r="Z39" s="98">
        <f>VLOOKUP($A39, RawData!$A:$AJ, 21, FALSE)</f>
        <v>-2.397</v>
      </c>
      <c r="AA39" s="99" t="str">
        <f>VLOOKUP($A39, RawData!$A:$AJ, 22, FALSE)</f>
        <v/>
      </c>
      <c r="AB39" s="99">
        <f>VLOOKUP($A39, RawData!$A:$AJ, 23, FALSE)</f>
        <v>-0.8556</v>
      </c>
      <c r="AC39" s="99">
        <f>VLOOKUP($A39, RawData!$A:$AJ, 24, FALSE)</f>
        <v>-1.0841717</v>
      </c>
      <c r="AD39" s="99" t="str">
        <f>VLOOKUP($A39, RawData!$A:$AJ, 25, FALSE)</f>
        <v/>
      </c>
      <c r="AE39" s="100" t="str">
        <f>VLOOKUP($A39, RawData!$A:$AJ, 26, FALSE)</f>
        <v/>
      </c>
      <c r="AF39" s="111" t="str">
        <f>VLOOKUP($A39, RawData!$A:$AJ, 27, FALSE)</f>
        <v>No data</v>
      </c>
      <c r="AG39" s="107">
        <f>VLOOKUP($A39, RawData!$A:$AJ, 28, FALSE)</f>
        <v>0.008768853</v>
      </c>
      <c r="AH39" s="100">
        <f>VLOOKUP($A39, RawData!$A:$AJ, 31, FALSE)</f>
        <v>0.90313506</v>
      </c>
      <c r="AI39" s="96" t="str">
        <f>VLOOKUP($A39, RawData!$A:$AJ,32, FALSE)</f>
        <v/>
      </c>
      <c r="AJ39" s="98">
        <f>VLOOKUP($A39, RawData!$A:$AJ, 34, FALSE)</f>
        <v>-2.247</v>
      </c>
      <c r="AK39" s="98">
        <f>VLOOKUP($A39, RawData!$A:$AJ, 35, FALSE)</f>
        <v>0.0957</v>
      </c>
      <c r="AL39" s="113">
        <f>VLOOKUP($A39, RawData!$A:$AJ, 36, FALSE)</f>
        <v>4.15</v>
      </c>
    </row>
    <row r="40">
      <c r="A40" s="9" t="s">
        <v>191</v>
      </c>
      <c r="B40" s="9" t="s">
        <v>1259</v>
      </c>
      <c r="C40" s="92" t="s">
        <v>1098</v>
      </c>
      <c r="D40" s="2" t="s">
        <v>1260</v>
      </c>
      <c r="E40" s="112" t="str">
        <f>IFERROR(__xludf.DUMMYFUNCTION("IFERROR(HYPERLINK(REGEXEXTRACT(D40,""\(([^)]*)\)""),REGEXEXTRACT(D40,""\[([^\]]+)\]"")),"""")"),"READ PITCH")</f>
        <v>READ PITCH</v>
      </c>
      <c r="F40" s="109">
        <f>VLOOKUP($A40, RawData!$A:$AJ, 33, FALSE)</f>
        <v>7.72</v>
      </c>
      <c r="G40" s="98">
        <f>VLOOKUP($A40, RawData!$A:$AJ, 2, FALSE)</f>
        <v>65.716</v>
      </c>
      <c r="H40" s="96">
        <f>VLOOKUP($A40, RawData!$A:$AJ, 3, FALSE)</f>
        <v>-1.3003473</v>
      </c>
      <c r="I40" s="96">
        <f>VLOOKUP($A40, RawData!$A:$AJ, 4, FALSE)</f>
        <v>-0.33494318</v>
      </c>
      <c r="J40" s="98" t="str">
        <f>VLOOKUP($A40, RawData!$A:$AM, 37, FALSE)</f>
        <v>No data</v>
      </c>
      <c r="K40" s="99" t="str">
        <f>VLOOKUP($A40, RawData!$A:$AM, 38, FALSE)</f>
        <v>No data</v>
      </c>
      <c r="L40" s="99" t="str">
        <f>VLOOKUP($A40, RawData!$A:$AM, 39, FALSE)</f>
        <v/>
      </c>
      <c r="M40" s="100" t="str">
        <f>VLOOKUP($A40, RawData!$A:$AJ, 30, FALSE)</f>
        <v/>
      </c>
      <c r="N40" s="98">
        <f>VLOOKUP($A40, RawData!$A:$AJ, 5, FALSE)</f>
        <v>-14.714452</v>
      </c>
      <c r="O40" s="99">
        <f>VLOOKUP($A40, RawData!$A:$AJ, 6, FALSE)</f>
        <v>9.561908</v>
      </c>
      <c r="P40" s="96">
        <f>VLOOKUP($A40, RawData!$A:$AJ, 7, FALSE)</f>
        <v>1.1033568</v>
      </c>
      <c r="Q40" s="99" t="str">
        <f>VLOOKUP($A40, RawData!$A:$AJ, 8, FALSE)</f>
        <v/>
      </c>
      <c r="R40" s="99">
        <f>VLOOKUP($A40, RawData!$A:$AJ, 9, FALSE)</f>
        <v>1.7443241</v>
      </c>
      <c r="S40" s="99" t="str">
        <f>VLOOKUP($A40, RawData!$A:$AJ, 11, FALSE)</f>
        <v/>
      </c>
      <c r="T40" s="98">
        <f>VLOOKUP($A40, RawData!$A:$AJ, 13, FALSE)</f>
        <v>-89.477</v>
      </c>
      <c r="U40" s="99">
        <f>VLOOKUP($A40, RawData!$A:$AJ, 14, FALSE)</f>
        <v>4.5556235</v>
      </c>
      <c r="V40" s="100">
        <f>VLOOKUP($A40, RawData!$A:$AJ, 15, FALSE)</f>
        <v>-5.1852</v>
      </c>
      <c r="W40" s="99" t="str">
        <f>VLOOKUP($A40, RawData!$A:$AJ, 16, FALSE)</f>
        <v/>
      </c>
      <c r="X40" s="98" t="str">
        <f>VLOOKUP($A40, RawData!$A:$AJ, 19, FALSE)</f>
        <v>No data</v>
      </c>
      <c r="Y40" s="99">
        <f>VLOOKUP($A40, RawData!$A:$AJ, 20, FALSE)</f>
        <v>0.570021</v>
      </c>
      <c r="Z40" s="98">
        <f>VLOOKUP($A40, RawData!$A:$AJ, 21, FALSE)</f>
        <v>-0.758</v>
      </c>
      <c r="AA40" s="99" t="str">
        <f>VLOOKUP($A40, RawData!$A:$AJ, 22, FALSE)</f>
        <v/>
      </c>
      <c r="AB40" s="99">
        <f>VLOOKUP($A40, RawData!$A:$AJ, 23, FALSE)</f>
        <v>-3.404</v>
      </c>
      <c r="AC40" s="99">
        <f>VLOOKUP($A40, RawData!$A:$AJ, 24, FALSE)</f>
        <v>20.00581</v>
      </c>
      <c r="AD40" s="106" t="str">
        <f>VLOOKUP($A40, RawData!$A:$AJ, 25, FALSE)</f>
        <v/>
      </c>
      <c r="AE40" s="100" t="str">
        <f>VLOOKUP($A40, RawData!$A:$AJ, 26, FALSE)</f>
        <v/>
      </c>
      <c r="AF40" s="111" t="str">
        <f>VLOOKUP($A40, RawData!$A:$AJ, 27, FALSE)</f>
        <v/>
      </c>
      <c r="AG40" s="107">
        <f>VLOOKUP($A40, RawData!$A:$AJ, 28, FALSE)</f>
        <v>0.12582895</v>
      </c>
      <c r="AH40" s="100">
        <f>VLOOKUP($A40, RawData!$A:$AJ, 31, FALSE)</f>
        <v>-0.083943084</v>
      </c>
      <c r="AI40" s="96" t="str">
        <f>VLOOKUP($A40, RawData!$A:$AJ,32, FALSE)</f>
        <v/>
      </c>
      <c r="AJ40" s="98">
        <f>VLOOKUP($A40, RawData!$A:$AJ, 34, FALSE)</f>
        <v>7.510975</v>
      </c>
      <c r="AK40" s="98" t="str">
        <f>VLOOKUP($A40, RawData!$A:$AJ, 35, FALSE)</f>
        <v>No data</v>
      </c>
      <c r="AL40" s="113">
        <f>VLOOKUP($A40, RawData!$A:$AJ, 36, FALSE)</f>
        <v>12.87</v>
      </c>
    </row>
    <row r="41">
      <c r="A41" s="9" t="s">
        <v>192</v>
      </c>
      <c r="B41" s="9" t="s">
        <v>1261</v>
      </c>
      <c r="C41" s="92" t="s">
        <v>1044</v>
      </c>
      <c r="D41" s="2" t="s">
        <v>1262</v>
      </c>
      <c r="E41" s="112" t="str">
        <f>IFERROR(__xludf.DUMMYFUNCTION("IFERROR(HYPERLINK(REGEXEXTRACT(D41,""\(([^)]*)\)""),REGEXEXTRACT(D41,""\[([^\]]+)\]"")),"""")"),"READ PITCH")</f>
        <v>READ PITCH</v>
      </c>
      <c r="F41" s="109">
        <f>VLOOKUP($A41, RawData!$A:$AJ, 33, FALSE)</f>
        <v>107.992355</v>
      </c>
      <c r="G41" s="98">
        <f>VLOOKUP($A41, RawData!$A:$AJ, 2, FALSE)</f>
        <v>10150.042</v>
      </c>
      <c r="H41" s="96">
        <f>VLOOKUP($A41, RawData!$A:$AJ, 3, FALSE)</f>
        <v>0.8129</v>
      </c>
      <c r="I41" s="96">
        <f>VLOOKUP($A41, RawData!$A:$AJ, 4, FALSE)</f>
        <v>0.22323568</v>
      </c>
      <c r="J41" s="98">
        <f>VLOOKUP($A41, RawData!$A:$AM, 37, FALSE)</f>
        <v>554.856</v>
      </c>
      <c r="K41" s="99">
        <f>VLOOKUP($A41, RawData!$A:$AM, 38, FALSE)</f>
        <v>6.5908885</v>
      </c>
      <c r="L41" s="99" t="str">
        <f>VLOOKUP($A41, RawData!$A:$AM, 39, FALSE)</f>
        <v/>
      </c>
      <c r="M41" s="100">
        <f>VLOOKUP($A41, RawData!$A:$AJ, 30, FALSE)</f>
        <v>17.1561</v>
      </c>
      <c r="N41" s="98">
        <f>VLOOKUP($A41, RawData!$A:$AJ, 5, FALSE)</f>
        <v>0.5798512</v>
      </c>
      <c r="O41" s="99">
        <f>VLOOKUP($A41, RawData!$A:$AJ, 6, FALSE)</f>
        <v>-1.3580754</v>
      </c>
      <c r="P41" s="96">
        <f>VLOOKUP($A41, RawData!$A:$AJ, 7, FALSE)</f>
        <v>-0.44589546</v>
      </c>
      <c r="Q41" s="99" t="str">
        <f>VLOOKUP($A41, RawData!$A:$AJ, 8, FALSE)</f>
        <v/>
      </c>
      <c r="R41" s="99">
        <f>VLOOKUP($A41, RawData!$A:$AJ, 9, FALSE)</f>
        <v>0.2051357</v>
      </c>
      <c r="S41" s="99" t="str">
        <f>VLOOKUP($A41, RawData!$A:$AJ, 11, FALSE)</f>
        <v/>
      </c>
      <c r="T41" s="98">
        <f>VLOOKUP($A41, RawData!$A:$AJ, 13, FALSE)</f>
        <v>706.104</v>
      </c>
      <c r="U41" s="99">
        <f>VLOOKUP($A41, RawData!$A:$AJ, 14, FALSE)</f>
        <v>-0.6200253</v>
      </c>
      <c r="V41" s="100">
        <f>VLOOKUP($A41, RawData!$A:$AJ, 15, FALSE)</f>
        <v>97402.26</v>
      </c>
      <c r="W41" s="106" t="str">
        <f>VLOOKUP($A41, RawData!$A:$AJ, 16, FALSE)</f>
        <v/>
      </c>
      <c r="X41" s="98">
        <f>VLOOKUP($A41, RawData!$A:$AJ, 19, FALSE)</f>
        <v>1741.95</v>
      </c>
      <c r="Y41" s="99">
        <f>VLOOKUP($A41, RawData!$A:$AJ, 20, FALSE)</f>
        <v>0.05863051</v>
      </c>
      <c r="Z41" s="98">
        <f>VLOOKUP($A41, RawData!$A:$AJ, 21, FALSE)</f>
        <v>-199.858</v>
      </c>
      <c r="AA41" s="99" t="str">
        <f>VLOOKUP($A41, RawData!$A:$AJ, 22, FALSE)</f>
        <v/>
      </c>
      <c r="AB41" s="99">
        <f>VLOOKUP($A41, RawData!$A:$AJ, 23, FALSE)</f>
        <v>0.0027</v>
      </c>
      <c r="AC41" s="99">
        <f>VLOOKUP($A41, RawData!$A:$AJ, 24, FALSE)</f>
        <v>0.1579656</v>
      </c>
      <c r="AD41" s="99" t="str">
        <f>VLOOKUP($A41, RawData!$A:$AJ, 25, FALSE)</f>
        <v/>
      </c>
      <c r="AE41" s="100">
        <f>VLOOKUP($A41, RawData!$A:$AJ, 26, FALSE)</f>
        <v>277.0452</v>
      </c>
      <c r="AF41" s="111" t="str">
        <f>VLOOKUP($A41, RawData!$A:$AJ, 27, FALSE)</f>
        <v/>
      </c>
      <c r="AG41" s="107">
        <f>VLOOKUP($A41, RawData!$A:$AJ, 28, FALSE)</f>
        <v>0.95753914</v>
      </c>
      <c r="AH41" s="100">
        <f>VLOOKUP($A41, RawData!$A:$AJ, 31, FALSE)</f>
        <v>13.48125</v>
      </c>
      <c r="AI41" s="96" t="str">
        <f>VLOOKUP($A41, RawData!$A:$AJ,32, FALSE)</f>
        <v/>
      </c>
      <c r="AJ41" s="98">
        <f>VLOOKUP($A41, RawData!$A:$AJ, 34, FALSE)</f>
        <v>105.47551</v>
      </c>
      <c r="AK41" s="98">
        <f>VLOOKUP($A41, RawData!$A:$AJ, 35, FALSE)</f>
        <v>1.78</v>
      </c>
      <c r="AL41" s="113">
        <f>VLOOKUP($A41, RawData!$A:$AJ, 36, FALSE)</f>
        <v>60.5</v>
      </c>
    </row>
    <row r="42">
      <c r="A42" s="9" t="s">
        <v>193</v>
      </c>
      <c r="B42" s="9" t="s">
        <v>1263</v>
      </c>
      <c r="C42" s="92" t="s">
        <v>959</v>
      </c>
      <c r="D42" s="2" t="s">
        <v>1264</v>
      </c>
      <c r="E42" s="112" t="str">
        <f>IFERROR(__xludf.DUMMYFUNCTION("IFERROR(HYPERLINK(REGEXEXTRACT(D42,""\(([^)]*)\)""),REGEXEXTRACT(D42,""\[([^\]]+)\]"")),"""")"),"READ PITCH")</f>
        <v>READ PITCH</v>
      </c>
      <c r="F42" s="109">
        <f>VLOOKUP($A42, RawData!$A:$AJ, 33, FALSE)</f>
        <v>7.152027</v>
      </c>
      <c r="G42" s="98">
        <f>VLOOKUP($A42, RawData!$A:$AJ, 2, FALSE)</f>
        <v>7.27036</v>
      </c>
      <c r="H42" s="96">
        <f>VLOOKUP($A42, RawData!$A:$AJ, 3, FALSE)</f>
        <v>-0.8188</v>
      </c>
      <c r="I42" s="96">
        <f>VLOOKUP($A42, RawData!$A:$AJ, 4, FALSE)</f>
        <v>0.8794849</v>
      </c>
      <c r="J42" s="98">
        <f>VLOOKUP($A42, RawData!$A:$AM, 37, FALSE)</f>
        <v>-20.42252</v>
      </c>
      <c r="K42" s="99">
        <f>VLOOKUP($A42, RawData!$A:$AM, 38, FALSE)</f>
        <v>-5.624979</v>
      </c>
      <c r="L42" s="99" t="str">
        <f>VLOOKUP($A42, RawData!$A:$AM, 39, FALSE)</f>
        <v/>
      </c>
      <c r="M42" s="100">
        <f>VLOOKUP($A42, RawData!$A:$AJ, 30, FALSE)</f>
        <v>-0.4361448</v>
      </c>
      <c r="N42" s="98">
        <f>VLOOKUP($A42, RawData!$A:$AJ, 5, FALSE)</f>
        <v>-1.788959</v>
      </c>
      <c r="O42" s="99">
        <f>VLOOKUP($A42, RawData!$A:$AJ, 6, FALSE)</f>
        <v>-13.186818</v>
      </c>
      <c r="P42" s="96">
        <f>VLOOKUP($A42, RawData!$A:$AJ, 7, FALSE)</f>
        <v>0.22056136</v>
      </c>
      <c r="Q42" s="99" t="str">
        <f>VLOOKUP($A42, RawData!$A:$AJ, 8, FALSE)</f>
        <v/>
      </c>
      <c r="R42" s="99">
        <f>VLOOKUP($A42, RawData!$A:$AJ, 9, FALSE)</f>
        <v>1.9214729</v>
      </c>
      <c r="S42" s="99" t="str">
        <f>VLOOKUP($A42, RawData!$A:$AJ, 11, FALSE)</f>
        <v/>
      </c>
      <c r="T42" s="98">
        <f>VLOOKUP($A42, RawData!$A:$AJ, 13, FALSE)</f>
        <v>-8.12943</v>
      </c>
      <c r="U42" s="99">
        <f>VLOOKUP($A42, RawData!$A:$AJ, 14, FALSE)</f>
        <v>0.62286323</v>
      </c>
      <c r="V42" s="100">
        <f>VLOOKUP($A42, RawData!$A:$AJ, 15, FALSE)</f>
        <v>1.0635</v>
      </c>
      <c r="W42" s="99" t="str">
        <f>VLOOKUP($A42, RawData!$A:$AJ, 16, FALSE)</f>
        <v/>
      </c>
      <c r="X42" s="98" t="str">
        <f>VLOOKUP($A42, RawData!$A:$AJ, 19, FALSE)</f>
        <v>No data</v>
      </c>
      <c r="Y42" s="99">
        <f>VLOOKUP($A42, RawData!$A:$AJ, 20, FALSE)</f>
        <v>0.015145744</v>
      </c>
      <c r="Z42" s="98">
        <f>VLOOKUP($A42, RawData!$A:$AJ, 21, FALSE)</f>
        <v>1.75514</v>
      </c>
      <c r="AA42" s="99" t="str">
        <f>VLOOKUP($A42, RawData!$A:$AJ, 22, FALSE)</f>
        <v/>
      </c>
      <c r="AB42" s="99">
        <f>VLOOKUP($A42, RawData!$A:$AJ, 23, FALSE)</f>
        <v>-0.4779</v>
      </c>
      <c r="AC42" s="99">
        <f>VLOOKUP($A42, RawData!$A:$AJ, 24, FALSE)</f>
        <v>-1.1452115</v>
      </c>
      <c r="AD42" s="99" t="str">
        <f>VLOOKUP($A42, RawData!$A:$AJ, 25, FALSE)</f>
        <v/>
      </c>
      <c r="AE42" s="100" t="str">
        <f>VLOOKUP($A42, RawData!$A:$AJ, 26, FALSE)</f>
        <v/>
      </c>
      <c r="AF42" s="111" t="str">
        <f>VLOOKUP($A42, RawData!$A:$AJ, 27, FALSE)</f>
        <v/>
      </c>
      <c r="AG42" s="107">
        <f>VLOOKUP($A42, RawData!$A:$AJ, 28, FALSE)</f>
        <v>0.98372394</v>
      </c>
      <c r="AH42" s="100">
        <f>VLOOKUP($A42, RawData!$A:$AJ, 31, FALSE)</f>
        <v>-1.0956694</v>
      </c>
      <c r="AI42" s="96" t="str">
        <f>VLOOKUP($A42, RawData!$A:$AJ,32, FALSE)</f>
        <v/>
      </c>
      <c r="AJ42" s="98">
        <f>VLOOKUP($A42, RawData!$A:$AJ, 34, FALSE)</f>
        <v>8.907167</v>
      </c>
      <c r="AK42" s="98">
        <f>VLOOKUP($A42, RawData!$A:$AJ, 35, FALSE)</f>
        <v>0.7902</v>
      </c>
      <c r="AL42" s="113">
        <f>VLOOKUP($A42, RawData!$A:$AJ, 36, FALSE)</f>
        <v>12.22</v>
      </c>
    </row>
    <row r="43">
      <c r="A43" s="9" t="s">
        <v>194</v>
      </c>
      <c r="B43" s="9" t="s">
        <v>1265</v>
      </c>
      <c r="C43" s="92" t="s">
        <v>1105</v>
      </c>
      <c r="D43" s="2" t="s">
        <v>1266</v>
      </c>
      <c r="E43" s="112" t="str">
        <f>IFERROR(__xludf.DUMMYFUNCTION("IFERROR(HYPERLINK(REGEXEXTRACT(D43,""\(([^)]*)\)""),REGEXEXTRACT(D43,""\[([^\]]+)\]"")),"""")"),"READ PITCH")</f>
        <v>READ PITCH</v>
      </c>
      <c r="F43" s="109">
        <f>VLOOKUP($A43, RawData!$A:$AJ, 33, FALSE)</f>
        <v>11.51124</v>
      </c>
      <c r="G43" s="98">
        <f>VLOOKUP($A43, RawData!$A:$AJ, 2, FALSE)</f>
        <v>135.6541</v>
      </c>
      <c r="H43" s="96">
        <f>VLOOKUP($A43, RawData!$A:$AJ, 3, FALSE)</f>
        <v>0.0666</v>
      </c>
      <c r="I43" s="96">
        <f>VLOOKUP($A43, RawData!$A:$AJ, 4, FALSE)</f>
        <v>0.075975224</v>
      </c>
      <c r="J43" s="98">
        <f>VLOOKUP($A43, RawData!$A:$AM, 37, FALSE)</f>
        <v>2.85642</v>
      </c>
      <c r="K43" s="99">
        <f>VLOOKUP($A43, RawData!$A:$AM, 38, FALSE)</f>
        <v>-0.56063867</v>
      </c>
      <c r="L43" s="99" t="str">
        <f>VLOOKUP($A43, RawData!$A:$AM, 39, FALSE)</f>
        <v/>
      </c>
      <c r="M43" s="100">
        <f>VLOOKUP($A43, RawData!$A:$AJ, 30, FALSE)</f>
        <v>8.317789</v>
      </c>
      <c r="N43" s="98">
        <f>VLOOKUP($A43, RawData!$A:$AJ, 5, FALSE)</f>
        <v>-2.0386822</v>
      </c>
      <c r="O43" s="99">
        <f>VLOOKUP($A43, RawData!$A:$AJ, 6, FALSE)</f>
        <v>13.994905</v>
      </c>
      <c r="P43" s="96">
        <f>VLOOKUP($A43, RawData!$A:$AJ, 7, FALSE)</f>
        <v>-0.39302942</v>
      </c>
      <c r="Q43" s="99" t="str">
        <f>VLOOKUP($A43, RawData!$A:$AJ, 8, FALSE)</f>
        <v/>
      </c>
      <c r="R43" s="99">
        <f>VLOOKUP($A43, RawData!$A:$AJ, 9, FALSE)</f>
        <v>0.27138817</v>
      </c>
      <c r="S43" s="99" t="str">
        <f>VLOOKUP($A43, RawData!$A:$AJ, 11, FALSE)</f>
        <v/>
      </c>
      <c r="T43" s="98">
        <f>VLOOKUP($A43, RawData!$A:$AJ, 13, FALSE)</f>
        <v>-2.78573</v>
      </c>
      <c r="U43" s="99">
        <f>VLOOKUP($A43, RawData!$A:$AJ, 14, FALSE)</f>
        <v>0.41191292</v>
      </c>
      <c r="V43" s="100">
        <f>VLOOKUP($A43, RawData!$A:$AJ, 15, FALSE)</f>
        <v>7.5795</v>
      </c>
      <c r="W43" s="99" t="str">
        <f>VLOOKUP($A43, RawData!$A:$AJ, 16, FALSE)</f>
        <v/>
      </c>
      <c r="X43" s="98">
        <f>VLOOKUP($A43, RawData!$A:$AJ, 19, FALSE)</f>
        <v>1.87568</v>
      </c>
      <c r="Y43" s="99">
        <f>VLOOKUP($A43, RawData!$A:$AJ, 20, FALSE)</f>
        <v>0.025680872</v>
      </c>
      <c r="Z43" s="98">
        <f>VLOOKUP($A43, RawData!$A:$AJ, 21, FALSE)</f>
        <v>12.20067</v>
      </c>
      <c r="AA43" s="99" t="str">
        <f>VLOOKUP($A43, RawData!$A:$AJ, 22, FALSE)</f>
        <v/>
      </c>
      <c r="AB43" s="99">
        <f>VLOOKUP($A43, RawData!$A:$AJ, 23, FALSE)</f>
        <v>-0.0542</v>
      </c>
      <c r="AC43" s="99">
        <f>VLOOKUP($A43, RawData!$A:$AJ, 24, FALSE)</f>
        <v>-0.19827482</v>
      </c>
      <c r="AD43" s="99" t="str">
        <f>VLOOKUP($A43, RawData!$A:$AJ, 25, FALSE)</f>
        <v/>
      </c>
      <c r="AE43" s="100" t="str">
        <f>VLOOKUP($A43, RawData!$A:$AJ, 26, FALSE)</f>
        <v/>
      </c>
      <c r="AF43" s="111" t="str">
        <f>VLOOKUP($A43, RawData!$A:$AJ, 27, FALSE)</f>
        <v/>
      </c>
      <c r="AG43" s="107">
        <f>VLOOKUP($A43, RawData!$A:$AJ, 28, FALSE)</f>
        <v>0.085205</v>
      </c>
      <c r="AH43" s="100">
        <f>VLOOKUP($A43, RawData!$A:$AJ, 31, FALSE)</f>
        <v>-8.528859</v>
      </c>
      <c r="AI43" s="96" t="str">
        <f>VLOOKUP($A43, RawData!$A:$AJ,32, FALSE)</f>
        <v/>
      </c>
      <c r="AJ43" s="98">
        <f>VLOOKUP($A43, RawData!$A:$AJ, 34, FALSE)</f>
        <v>23.7591</v>
      </c>
      <c r="AK43" s="98">
        <f>VLOOKUP($A43, RawData!$A:$AJ, 35, FALSE)</f>
        <v>6.02</v>
      </c>
      <c r="AL43" s="113">
        <f>VLOOKUP($A43, RawData!$A:$AJ, 36, FALSE)</f>
        <v>1.92</v>
      </c>
    </row>
    <row r="44">
      <c r="A44" s="9" t="s">
        <v>195</v>
      </c>
      <c r="B44" s="9" t="s">
        <v>1267</v>
      </c>
      <c r="C44" s="92" t="s">
        <v>1021</v>
      </c>
      <c r="D44" s="2" t="s">
        <v>1268</v>
      </c>
      <c r="E44" s="112" t="str">
        <f>IFERROR(__xludf.DUMMYFUNCTION("IFERROR(HYPERLINK(REGEXEXTRACT(D44,""\(([^)]*)\)""),REGEXEXTRACT(D44,""\[([^\]]+)\]"")),"""")"),"READ PITCH")</f>
        <v>READ PITCH</v>
      </c>
      <c r="F44" s="109">
        <f>VLOOKUP($A44, RawData!$A:$AJ, 33, FALSE)</f>
        <v>12.073334</v>
      </c>
      <c r="G44" s="98">
        <f>VLOOKUP($A44, RawData!$A:$AJ, 2, FALSE)</f>
        <v>3.68127</v>
      </c>
      <c r="H44" s="96">
        <f>VLOOKUP($A44, RawData!$A:$AJ, 3, FALSE)</f>
        <v>0.3787</v>
      </c>
      <c r="I44" s="96">
        <f>VLOOKUP($A44, RawData!$A:$AJ, 4, FALSE)</f>
        <v>0.22673605</v>
      </c>
      <c r="J44" s="98">
        <f>VLOOKUP($A44, RawData!$A:$AM, 37, FALSE)</f>
        <v>-0.37547</v>
      </c>
      <c r="K44" s="99">
        <f>VLOOKUP($A44, RawData!$A:$AM, 38, FALSE)</f>
        <v>0.05235573</v>
      </c>
      <c r="L44" s="99" t="str">
        <f>VLOOKUP($A44, RawData!$A:$AM, 39, FALSE)</f>
        <v/>
      </c>
      <c r="M44" s="100">
        <f>VLOOKUP($A44, RawData!$A:$AJ, 30, FALSE)</f>
        <v>-35.497883</v>
      </c>
      <c r="N44" s="98">
        <f>VLOOKUP($A44, RawData!$A:$AJ, 5, FALSE)</f>
        <v>-0.043152854</v>
      </c>
      <c r="O44" s="99">
        <f>VLOOKUP($A44, RawData!$A:$AJ, 6, FALSE)</f>
        <v>0.09404252</v>
      </c>
      <c r="P44" s="96">
        <f>VLOOKUP($A44, RawData!$A:$AJ, 7, FALSE)</f>
        <v>0.49658448</v>
      </c>
      <c r="Q44" s="99" t="str">
        <f>VLOOKUP($A44, RawData!$A:$AJ, 8, FALSE)</f>
        <v/>
      </c>
      <c r="R44" s="99">
        <f>VLOOKUP($A44, RawData!$A:$AJ, 9, FALSE)</f>
        <v>0.4852836</v>
      </c>
      <c r="S44" s="99" t="str">
        <f>VLOOKUP($A44, RawData!$A:$AJ, 11, FALSE)</f>
        <v/>
      </c>
      <c r="T44" s="98">
        <f>VLOOKUP($A44, RawData!$A:$AJ, 13, FALSE)</f>
        <v>-0.05238</v>
      </c>
      <c r="U44" s="99">
        <f>VLOOKUP($A44, RawData!$A:$AJ, 14, FALSE)</f>
        <v>1.5333724</v>
      </c>
      <c r="V44" s="100">
        <f>VLOOKUP($A44, RawData!$A:$AJ, 15, FALSE)</f>
        <v>3.3366</v>
      </c>
      <c r="W44" s="106" t="str">
        <f>VLOOKUP($A44, RawData!$A:$AJ, 16, FALSE)</f>
        <v/>
      </c>
      <c r="X44" s="98" t="str">
        <f>VLOOKUP($A44, RawData!$A:$AJ, 19, FALSE)</f>
        <v>No data</v>
      </c>
      <c r="Y44" s="99">
        <f>VLOOKUP($A44, RawData!$A:$AJ, 20, FALSE)</f>
        <v>0.03158488</v>
      </c>
      <c r="Z44" s="98">
        <f>VLOOKUP($A44, RawData!$A:$AJ, 21, FALSE)</f>
        <v>0.41529</v>
      </c>
      <c r="AA44" s="99" t="str">
        <f>VLOOKUP($A44, RawData!$A:$AJ, 22, FALSE)</f>
        <v/>
      </c>
      <c r="AB44" s="99">
        <f>VLOOKUP($A44, RawData!$A:$AJ, 23, FALSE)</f>
        <v>-0.4212</v>
      </c>
      <c r="AC44" s="99">
        <f>VLOOKUP($A44, RawData!$A:$AJ, 24, FALSE)</f>
        <v>-0.7795928</v>
      </c>
      <c r="AD44" s="99" t="str">
        <f>VLOOKUP($A44, RawData!$A:$AJ, 25, FALSE)</f>
        <v/>
      </c>
      <c r="AE44" s="100" t="str">
        <f>VLOOKUP($A44, RawData!$A:$AJ, 26, FALSE)</f>
        <v/>
      </c>
      <c r="AF44" s="111" t="str">
        <f>VLOOKUP($A44, RawData!$A:$AJ, 27, FALSE)</f>
        <v>No data</v>
      </c>
      <c r="AG44" s="107">
        <f>VLOOKUP($A44, RawData!$A:$AJ, 28, FALSE)</f>
        <v>3.507784</v>
      </c>
      <c r="AH44" s="100">
        <f>VLOOKUP($A44, RawData!$A:$AJ, 31, FALSE)</f>
        <v>-254.4557</v>
      </c>
      <c r="AI44" s="96" t="str">
        <f>VLOOKUP($A44, RawData!$A:$AJ,32, FALSE)</f>
        <v/>
      </c>
      <c r="AJ44" s="98">
        <f>VLOOKUP($A44, RawData!$A:$AJ, 34, FALSE)</f>
        <v>13.32839</v>
      </c>
      <c r="AK44" s="98">
        <f>VLOOKUP($A44, RawData!$A:$AJ, 35, FALSE)</f>
        <v>1.32</v>
      </c>
      <c r="AL44" s="113">
        <f>VLOOKUP($A44, RawData!$A:$AJ, 36, FALSE)</f>
        <v>9.29</v>
      </c>
    </row>
    <row r="45">
      <c r="A45" s="9" t="s">
        <v>196</v>
      </c>
      <c r="B45" s="9" t="s">
        <v>1269</v>
      </c>
      <c r="C45" s="92" t="s">
        <v>1105</v>
      </c>
      <c r="D45" s="2" t="s">
        <v>1270</v>
      </c>
      <c r="E45" s="112" t="str">
        <f>IFERROR(__xludf.DUMMYFUNCTION("IFERROR(HYPERLINK(REGEXEXTRACT(D45,""\(([^)]*)\)""),REGEXEXTRACT(D45,""\[([^\]]+)\]"")),"""")"),"READ PITCH")</f>
        <v>READ PITCH</v>
      </c>
      <c r="F45" s="109">
        <f>VLOOKUP($A45, RawData!$A:$AJ, 33, FALSE)</f>
        <v>8.711658</v>
      </c>
      <c r="G45" s="98">
        <f>VLOOKUP($A45, RawData!$A:$AJ, 2, FALSE)</f>
        <v>10.262</v>
      </c>
      <c r="H45" s="96">
        <f>VLOOKUP($A45, RawData!$A:$AJ, 3, FALSE)</f>
        <v>0.0893</v>
      </c>
      <c r="I45" s="96">
        <f>VLOOKUP($A45, RawData!$A:$AJ, 4, FALSE)</f>
        <v>0.113310106</v>
      </c>
      <c r="J45" s="98">
        <f>VLOOKUP($A45, RawData!$A:$AM, 37, FALSE)</f>
        <v>-5.62</v>
      </c>
      <c r="K45" s="99">
        <f>VLOOKUP($A45, RawData!$A:$AM, 38, FALSE)</f>
        <v>7.593272</v>
      </c>
      <c r="L45" s="99" t="str">
        <f>VLOOKUP($A45, RawData!$A:$AM, 39, FALSE)</f>
        <v/>
      </c>
      <c r="M45" s="100">
        <f>VLOOKUP($A45, RawData!$A:$AJ, 30, FALSE)</f>
        <v>-1.1685266</v>
      </c>
      <c r="N45" s="98">
        <f>VLOOKUP($A45, RawData!$A:$AJ, 5, FALSE)</f>
        <v>-0.2333175</v>
      </c>
      <c r="O45" s="99">
        <f>VLOOKUP($A45, RawData!$A:$AJ, 6, FALSE)</f>
        <v>-15.697605</v>
      </c>
      <c r="P45" s="96">
        <f>VLOOKUP($A45, RawData!$A:$AJ, 7, FALSE)</f>
        <v>0.01755081</v>
      </c>
      <c r="Q45" s="99" t="str">
        <f>VLOOKUP($A45, RawData!$A:$AJ, 8, FALSE)</f>
        <v/>
      </c>
      <c r="R45" s="99">
        <f>VLOOKUP($A45, RawData!$A:$AJ, 9, FALSE)</f>
        <v>0.62560904</v>
      </c>
      <c r="S45" s="99" t="str">
        <f>VLOOKUP($A45, RawData!$A:$AJ, 11, FALSE)</f>
        <v/>
      </c>
      <c r="T45" s="98">
        <f>VLOOKUP($A45, RawData!$A:$AJ, 13, FALSE)</f>
        <v>-3.336</v>
      </c>
      <c r="U45" s="99">
        <f>VLOOKUP($A45, RawData!$A:$AJ, 14, FALSE)</f>
        <v>0.5754701</v>
      </c>
      <c r="V45" s="100">
        <f>VLOOKUP($A45, RawData!$A:$AJ, 15, FALSE)</f>
        <v>1.6822</v>
      </c>
      <c r="W45" s="99" t="str">
        <f>VLOOKUP($A45, RawData!$A:$AJ, 16, FALSE)</f>
        <v/>
      </c>
      <c r="X45" s="98" t="str">
        <f>VLOOKUP($A45, RawData!$A:$AJ, 19, FALSE)</f>
        <v>No data</v>
      </c>
      <c r="Y45" s="99">
        <f>VLOOKUP($A45, RawData!$A:$AJ, 20, FALSE)</f>
        <v>0.07101176</v>
      </c>
      <c r="Z45" s="98">
        <f>VLOOKUP($A45, RawData!$A:$AJ, 21, FALSE)</f>
        <v>-1.649</v>
      </c>
      <c r="AA45" s="99" t="str">
        <f>VLOOKUP($A45, RawData!$A:$AJ, 22, FALSE)</f>
        <v/>
      </c>
      <c r="AB45" s="99">
        <f>VLOOKUP($A45, RawData!$A:$AJ, 23, FALSE)</f>
        <v>-0.1968</v>
      </c>
      <c r="AC45" s="99">
        <f>VLOOKUP($A45, RawData!$A:$AJ, 24, FALSE)</f>
        <v>-0.24118109</v>
      </c>
      <c r="AD45" s="99" t="str">
        <f>VLOOKUP($A45, RawData!$A:$AJ, 25, FALSE)</f>
        <v/>
      </c>
      <c r="AE45" s="100" t="str">
        <f>VLOOKUP($A45, RawData!$A:$AJ, 26, FALSE)</f>
        <v/>
      </c>
      <c r="AF45" s="111" t="str">
        <f>VLOOKUP($A45, RawData!$A:$AJ, 27, FALSE)</f>
        <v/>
      </c>
      <c r="AG45" s="107">
        <f>VLOOKUP($A45, RawData!$A:$AJ, 28, FALSE)</f>
        <v>0.80063534</v>
      </c>
      <c r="AH45" s="100">
        <f>VLOOKUP($A45, RawData!$A:$AJ, 31, FALSE)</f>
        <v>-1.9685612</v>
      </c>
      <c r="AI45" s="96" t="str">
        <f>VLOOKUP($A45, RawData!$A:$AJ,32, FALSE)</f>
        <v/>
      </c>
      <c r="AJ45" s="98">
        <f>VLOOKUP($A45, RawData!$A:$AJ, 34, FALSE)</f>
        <v>6.56712</v>
      </c>
      <c r="AK45" s="98">
        <f>VLOOKUP($A45, RawData!$A:$AJ, 35, FALSE)</f>
        <v>0.3905</v>
      </c>
      <c r="AL45" s="113">
        <f>VLOOKUP($A45, RawData!$A:$AJ, 36, FALSE)</f>
        <v>21.04</v>
      </c>
    </row>
    <row r="46">
      <c r="A46" s="9" t="s">
        <v>197</v>
      </c>
      <c r="B46" s="9" t="s">
        <v>1271</v>
      </c>
      <c r="C46" s="92" t="s">
        <v>1016</v>
      </c>
      <c r="D46" s="2" t="s">
        <v>1272</v>
      </c>
      <c r="E46" s="112" t="str">
        <f>IFERROR(__xludf.DUMMYFUNCTION("IFERROR(HYPERLINK(REGEXEXTRACT(D46,""\(([^)]*)\)""),REGEXEXTRACT(D46,""\[([^\]]+)\]"")),"""")"),"READ PITCH")</f>
        <v>READ PITCH</v>
      </c>
      <c r="F46" s="109">
        <f>VLOOKUP($A46, RawData!$A:$AJ, 33, FALSE)</f>
        <v>0.670718</v>
      </c>
      <c r="G46" s="98">
        <f>VLOOKUP($A46, RawData!$A:$AJ, 2, FALSE)</f>
        <v>21.95684</v>
      </c>
      <c r="H46" s="96">
        <f>VLOOKUP($A46, RawData!$A:$AJ, 3, FALSE)</f>
        <v>-0.2668</v>
      </c>
      <c r="I46" s="96">
        <f>VLOOKUP($A46, RawData!$A:$AJ, 4, FALSE)</f>
        <v>-0.07397186</v>
      </c>
      <c r="J46" s="98">
        <f>VLOOKUP($A46, RawData!$A:$AM, 37, FALSE)</f>
        <v>-13.90204</v>
      </c>
      <c r="K46" s="99">
        <f>VLOOKUP($A46, RawData!$A:$AM, 38, FALSE)</f>
        <v>0.043477345</v>
      </c>
      <c r="L46" s="99" t="str">
        <f>VLOOKUP($A46, RawData!$A:$AM, 39, FALSE)</f>
        <v/>
      </c>
      <c r="M46" s="100">
        <f>VLOOKUP($A46, RawData!$A:$AJ, 30, FALSE)</f>
        <v>0.08389743</v>
      </c>
      <c r="N46" s="98">
        <f>VLOOKUP($A46, RawData!$A:$AJ, 5, FALSE)</f>
        <v>-3.2131746</v>
      </c>
      <c r="O46" s="99">
        <f>VLOOKUP($A46, RawData!$A:$AJ, 6, FALSE)</f>
        <v>-0.26648843</v>
      </c>
      <c r="P46" s="96">
        <f>VLOOKUP($A46, RawData!$A:$AJ, 7, FALSE)</f>
        <v>1.1249601</v>
      </c>
      <c r="Q46" s="99" t="str">
        <f>VLOOKUP($A46, RawData!$A:$AJ, 8, FALSE)</f>
        <v/>
      </c>
      <c r="R46" s="99">
        <f>VLOOKUP($A46, RawData!$A:$AJ, 9, FALSE)</f>
        <v>0.8345067</v>
      </c>
      <c r="S46" s="99" t="str">
        <f>VLOOKUP($A46, RawData!$A:$AJ, 11, FALSE)</f>
        <v/>
      </c>
      <c r="T46" s="98">
        <f>VLOOKUP($A46, RawData!$A:$AJ, 13, FALSE)</f>
        <v>-8.4034</v>
      </c>
      <c r="U46" s="99">
        <f>VLOOKUP($A46, RawData!$A:$AJ, 14, FALSE)</f>
        <v>1.6290078</v>
      </c>
      <c r="V46" s="100">
        <f>VLOOKUP($A46, RawData!$A:$AJ, 15, FALSE)</f>
        <v>2.061</v>
      </c>
      <c r="W46" s="99" t="str">
        <f>VLOOKUP($A46, RawData!$A:$AJ, 16, FALSE)</f>
        <v/>
      </c>
      <c r="X46" s="98" t="str">
        <f>VLOOKUP($A46, RawData!$A:$AJ, 19, FALSE)</f>
        <v>No data</v>
      </c>
      <c r="Y46" s="99">
        <f>VLOOKUP($A46, RawData!$A:$AJ, 20, FALSE)</f>
        <v>0.10095256</v>
      </c>
      <c r="Z46" s="98">
        <f>VLOOKUP($A46, RawData!$A:$AJ, 21, FALSE)</f>
        <v>-1.83706</v>
      </c>
      <c r="AA46" s="99" t="str">
        <f>VLOOKUP($A46, RawData!$A:$AJ, 22, FALSE)</f>
        <v/>
      </c>
      <c r="AB46" s="99">
        <f>VLOOKUP($A46, RawData!$A:$AJ, 23, FALSE)</f>
        <v>-0.3321</v>
      </c>
      <c r="AC46" s="99">
        <f>VLOOKUP($A46, RawData!$A:$AJ, 24, FALSE)</f>
        <v>-0.5599705</v>
      </c>
      <c r="AD46" s="99" t="str">
        <f>VLOOKUP($A46, RawData!$A:$AJ, 25, FALSE)</f>
        <v/>
      </c>
      <c r="AE46" s="100" t="str">
        <f>VLOOKUP($A46, RawData!$A:$AJ, 26, FALSE)</f>
        <v/>
      </c>
      <c r="AF46" s="111" t="str">
        <f>VLOOKUP($A46, RawData!$A:$AJ, 27, FALSE)</f>
        <v/>
      </c>
      <c r="AG46" s="107">
        <f>VLOOKUP($A46, RawData!$A:$AJ, 28, FALSE)</f>
        <v>0.030547166</v>
      </c>
      <c r="AH46" s="100">
        <f>VLOOKUP($A46, RawData!$A:$AJ, 31, FALSE)</f>
        <v>0.13879406</v>
      </c>
      <c r="AI46" s="96" t="str">
        <f>VLOOKUP($A46, RawData!$A:$AJ,32, FALSE)</f>
        <v/>
      </c>
      <c r="AJ46" s="98">
        <f>VLOOKUP($A46, RawData!$A:$AJ, 34, FALSE)</f>
        <v>-1.166342</v>
      </c>
      <c r="AK46" s="98">
        <f>VLOOKUP($A46, RawData!$A:$AJ, 35, FALSE)</f>
        <v>0.49</v>
      </c>
      <c r="AL46" s="113">
        <f>VLOOKUP($A46, RawData!$A:$AJ, 36, FALSE)</f>
        <v>4.47</v>
      </c>
    </row>
    <row r="47">
      <c r="A47" s="9" t="s">
        <v>198</v>
      </c>
      <c r="B47" s="9" t="s">
        <v>1273</v>
      </c>
      <c r="C47" s="92" t="s">
        <v>1098</v>
      </c>
      <c r="D47" s="2" t="s">
        <v>1274</v>
      </c>
      <c r="E47" s="112" t="str">
        <f>IFERROR(__xludf.DUMMYFUNCTION("IFERROR(HYPERLINK(REGEXEXTRACT(D47,""\(([^)]*)\)""),REGEXEXTRACT(D47,""\[([^\]]+)\]"")),"""")"),"READ PITCH")</f>
        <v>READ PITCH</v>
      </c>
      <c r="F47" s="109">
        <f>VLOOKUP($A47, RawData!$A:$AJ, 33, FALSE)</f>
        <v>29.417902</v>
      </c>
      <c r="G47" s="98">
        <f>VLOOKUP($A47, RawData!$A:$AJ, 2, FALSE)</f>
        <v>16.79</v>
      </c>
      <c r="H47" s="96">
        <f>VLOOKUP($A47, RawData!$A:$AJ, 3, FALSE)</f>
        <v>-0.1547</v>
      </c>
      <c r="I47" s="96">
        <f>VLOOKUP($A47, RawData!$A:$AJ, 4, FALSE)</f>
        <v>0.07694482</v>
      </c>
      <c r="J47" s="98">
        <f>VLOOKUP($A47, RawData!$A:$AM, 37, FALSE)</f>
        <v>-3.942</v>
      </c>
      <c r="K47" s="99">
        <f>VLOOKUP($A47, RawData!$A:$AM, 38, FALSE)</f>
        <v>-0.42140028</v>
      </c>
      <c r="L47" s="99" t="str">
        <f>VLOOKUP($A47, RawData!$A:$AM, 39, FALSE)</f>
        <v/>
      </c>
      <c r="M47" s="100">
        <f>VLOOKUP($A47, RawData!$A:$AJ, 30, FALSE)</f>
        <v>-7.9226713</v>
      </c>
      <c r="N47" s="98">
        <f>VLOOKUP($A47, RawData!$A:$AJ, 5, FALSE)</f>
        <v>-0.035829015</v>
      </c>
      <c r="O47" s="99">
        <f>VLOOKUP($A47, RawData!$A:$AJ, 6, FALSE)</f>
        <v>-0.38729835</v>
      </c>
      <c r="P47" s="96">
        <f>VLOOKUP($A47, RawData!$A:$AJ, 7, FALSE)</f>
        <v>0.06971189</v>
      </c>
      <c r="Q47" s="99" t="str">
        <f>VLOOKUP($A47, RawData!$A:$AJ, 8, FALSE)</f>
        <v/>
      </c>
      <c r="R47" s="99">
        <f>VLOOKUP($A47, RawData!$A:$AJ, 9, FALSE)</f>
        <v>0.64091724</v>
      </c>
      <c r="S47" s="99" t="str">
        <f>VLOOKUP($A47, RawData!$A:$AJ, 11, FALSE)</f>
        <v/>
      </c>
      <c r="T47" s="98">
        <f>VLOOKUP($A47, RawData!$A:$AJ, 13, FALSE)</f>
        <v>-5.172</v>
      </c>
      <c r="U47" s="99">
        <f>VLOOKUP($A47, RawData!$A:$AJ, 14, FALSE)</f>
        <v>0.83608145</v>
      </c>
      <c r="V47" s="100">
        <f>VLOOKUP($A47, RawData!$A:$AJ, 15, FALSE)</f>
        <v>3.3401</v>
      </c>
      <c r="W47" s="99" t="str">
        <f>VLOOKUP($A47, RawData!$A:$AJ, 16, FALSE)</f>
        <v/>
      </c>
      <c r="X47" s="98" t="str">
        <f>VLOOKUP($A47, RawData!$A:$AJ, 19, FALSE)</f>
        <v>No data</v>
      </c>
      <c r="Y47" s="99">
        <f>VLOOKUP($A47, RawData!$A:$AJ, 20, FALSE)</f>
        <v>0.016470782</v>
      </c>
      <c r="Z47" s="98">
        <f>VLOOKUP($A47, RawData!$A:$AJ, 21, FALSE)</f>
        <v>1.696</v>
      </c>
      <c r="AA47" s="99" t="str">
        <f>VLOOKUP($A47, RawData!$A:$AJ, 22, FALSE)</f>
        <v/>
      </c>
      <c r="AB47" s="99">
        <f>VLOOKUP($A47, RawData!$A:$AJ, 23, FALSE)</f>
        <v>-0.3979</v>
      </c>
      <c r="AC47" s="99">
        <f>VLOOKUP($A47, RawData!$A:$AJ, 24, FALSE)</f>
        <v>-1.2577566</v>
      </c>
      <c r="AD47" s="99" t="str">
        <f>VLOOKUP($A47, RawData!$A:$AJ, 25, FALSE)</f>
        <v/>
      </c>
      <c r="AE47" s="100" t="str">
        <f>VLOOKUP($A47, RawData!$A:$AJ, 26, FALSE)</f>
        <v/>
      </c>
      <c r="AF47" s="111" t="str">
        <f>VLOOKUP($A47, RawData!$A:$AJ, 27, FALSE)</f>
        <v/>
      </c>
      <c r="AG47" s="107">
        <f>VLOOKUP($A47, RawData!$A:$AJ, 28, FALSE)</f>
        <v>1.7590929</v>
      </c>
      <c r="AH47" s="100">
        <f>VLOOKUP($A47, RawData!$A:$AJ, 31, FALSE)</f>
        <v>-6.0385094</v>
      </c>
      <c r="AI47" s="96" t="str">
        <f>VLOOKUP($A47, RawData!$A:$AJ,32, FALSE)</f>
        <v/>
      </c>
      <c r="AJ47" s="98">
        <f>VLOOKUP($A47, RawData!$A:$AJ, 34, FALSE)</f>
        <v>31.23117</v>
      </c>
      <c r="AK47" s="98">
        <f>VLOOKUP($A47, RawData!$A:$AJ, 35, FALSE)</f>
        <v>0.2556</v>
      </c>
      <c r="AL47" s="113">
        <f>VLOOKUP($A47, RawData!$A:$AJ, 36, FALSE)</f>
        <v>117.67</v>
      </c>
    </row>
    <row r="48">
      <c r="A48" s="9" t="s">
        <v>199</v>
      </c>
      <c r="B48" s="9" t="s">
        <v>1275</v>
      </c>
      <c r="C48" s="92" t="s">
        <v>959</v>
      </c>
      <c r="D48" s="2" t="s">
        <v>1276</v>
      </c>
      <c r="E48" s="112" t="str">
        <f>IFERROR(__xludf.DUMMYFUNCTION("IFERROR(HYPERLINK(REGEXEXTRACT(D48,""\(([^)]*)\)""),REGEXEXTRACT(D48,""\[([^\]]+)\]"")),"""")"),"READ PITCH")</f>
        <v>READ PITCH</v>
      </c>
      <c r="F48" s="109">
        <f>VLOOKUP($A48, RawData!$A:$AJ, 33, FALSE)</f>
        <v>8.552972</v>
      </c>
      <c r="G48" s="98">
        <f>VLOOKUP($A48, RawData!$A:$AJ, 2, FALSE)</f>
        <v>15.41941</v>
      </c>
      <c r="H48" s="96">
        <f>VLOOKUP($A48, RawData!$A:$AJ, 3, FALSE)</f>
        <v>0.0607</v>
      </c>
      <c r="I48" s="96">
        <f>VLOOKUP($A48, RawData!$A:$AJ, 4, FALSE)</f>
        <v>0.07007449</v>
      </c>
      <c r="J48" s="98">
        <f>VLOOKUP($A48, RawData!$A:$AM, 37, FALSE)</f>
        <v>2.48722</v>
      </c>
      <c r="K48" s="99">
        <f>VLOOKUP($A48, RawData!$A:$AM, 38, FALSE)</f>
        <v>0.15758952</v>
      </c>
      <c r="L48" s="99" t="str">
        <f>VLOOKUP($A48, RawData!$A:$AM, 39, FALSE)</f>
        <v/>
      </c>
      <c r="M48" s="100">
        <f>VLOOKUP($A48, RawData!$A:$AJ, 30, FALSE)</f>
        <v>5.5584598</v>
      </c>
      <c r="N48" s="98">
        <f>VLOOKUP($A48, RawData!$A:$AJ, 5, FALSE)</f>
        <v>0.023760127</v>
      </c>
      <c r="O48" s="99">
        <f>VLOOKUP($A48, RawData!$A:$AJ, 6, FALSE)</f>
        <v>1.2727077</v>
      </c>
      <c r="P48" s="96">
        <f>VLOOKUP($A48, RawData!$A:$AJ, 7, FALSE)</f>
        <v>-0.61377084</v>
      </c>
      <c r="Q48" s="99" t="str">
        <f>VLOOKUP($A48, RawData!$A:$AJ, 8, FALSE)</f>
        <v/>
      </c>
      <c r="R48" s="99">
        <f>VLOOKUP($A48, RawData!$A:$AJ, 9, FALSE)</f>
        <v>0.1495135</v>
      </c>
      <c r="S48" s="99" t="str">
        <f>VLOOKUP($A48, RawData!$A:$AJ, 11, FALSE)</f>
        <v/>
      </c>
      <c r="T48" s="98">
        <f>VLOOKUP($A48, RawData!$A:$AJ, 13, FALSE)</f>
        <v>0.87223</v>
      </c>
      <c r="U48" s="99">
        <f>VLOOKUP($A48, RawData!$A:$AJ, 14, FALSE)</f>
        <v>0.5294971</v>
      </c>
      <c r="V48" s="100">
        <f>VLOOKUP($A48, RawData!$A:$AJ, 15, FALSE)</f>
        <v>10.7325</v>
      </c>
      <c r="W48" s="99" t="str">
        <f>VLOOKUP($A48, RawData!$A:$AJ, 16, FALSE)</f>
        <v/>
      </c>
      <c r="X48" s="98">
        <f>VLOOKUP($A48, RawData!$A:$AJ, 19, FALSE)</f>
        <v>0.63563</v>
      </c>
      <c r="Y48" s="99">
        <f>VLOOKUP($A48, RawData!$A:$AJ, 20, FALSE)</f>
        <v>0.039167274</v>
      </c>
      <c r="Z48" s="98">
        <f>VLOOKUP($A48, RawData!$A:$AJ, 21, FALSE)</f>
        <v>6.12366</v>
      </c>
      <c r="AA48" s="99" t="str">
        <f>VLOOKUP($A48, RawData!$A:$AJ, 22, FALSE)</f>
        <v/>
      </c>
      <c r="AB48" s="99">
        <f>VLOOKUP($A48, RawData!$A:$AJ, 23, FALSE)</f>
        <v>0.0319</v>
      </c>
      <c r="AC48" s="99">
        <f>VLOOKUP($A48, RawData!$A:$AJ, 24, FALSE)</f>
        <v>0.19290355</v>
      </c>
      <c r="AD48" s="99" t="str">
        <f>VLOOKUP($A48, RawData!$A:$AJ, 25, FALSE)</f>
        <v/>
      </c>
      <c r="AE48" s="100">
        <f>VLOOKUP($A48, RawData!$A:$AJ, 26, FALSE)</f>
        <v>14.587464</v>
      </c>
      <c r="AF48" s="111" t="str">
        <f>VLOOKUP($A48, RawData!$A:$AJ, 27, FALSE)</f>
        <v/>
      </c>
      <c r="AG48" s="107">
        <f>VLOOKUP($A48, RawData!$A:$AJ, 28, FALSE)</f>
        <v>0.49946508</v>
      </c>
      <c r="AH48" s="100">
        <f>VLOOKUP($A48, RawData!$A:$AJ, 31, FALSE)</f>
        <v>15.850306</v>
      </c>
      <c r="AI48" s="96" t="str">
        <f>VLOOKUP($A48, RawData!$A:$AJ,32, FALSE)</f>
        <v/>
      </c>
      <c r="AJ48" s="98">
        <f>VLOOKUP($A48, RawData!$A:$AJ, 34, FALSE)</f>
        <v>13.825112</v>
      </c>
      <c r="AK48" s="98">
        <f>VLOOKUP($A48, RawData!$A:$AJ, 35, FALSE)</f>
        <v>0.3466</v>
      </c>
      <c r="AL48" s="113">
        <f>VLOOKUP($A48, RawData!$A:$AJ, 36, FALSE)</f>
        <v>22.22</v>
      </c>
    </row>
    <row r="49">
      <c r="A49" s="9" t="s">
        <v>200</v>
      </c>
      <c r="B49" s="9" t="s">
        <v>1277</v>
      </c>
      <c r="C49" s="92" t="s">
        <v>1044</v>
      </c>
      <c r="D49" s="2" t="s">
        <v>1278</v>
      </c>
      <c r="E49" s="112" t="str">
        <f>IFERROR(__xludf.DUMMYFUNCTION("IFERROR(HYPERLINK(REGEXEXTRACT(D49,""\(([^)]*)\)""),REGEXEXTRACT(D49,""\[([^\]]+)\]"")),"""")"),"READ PITCH")</f>
        <v>READ PITCH</v>
      </c>
      <c r="F49" s="109">
        <f>VLOOKUP($A49, RawData!$A:$AJ, 33, FALSE)</f>
        <v>74.9202</v>
      </c>
      <c r="G49" s="98">
        <f>VLOOKUP($A49, RawData!$A:$AJ, 2, FALSE)</f>
        <v>1128.3</v>
      </c>
      <c r="H49" s="96">
        <f>VLOOKUP($A49, RawData!$A:$AJ, 3, FALSE)</f>
        <v>-0.1976</v>
      </c>
      <c r="I49" s="96">
        <f>VLOOKUP($A49, RawData!$A:$AJ, 4, FALSE)</f>
        <v>0.1852814</v>
      </c>
      <c r="J49" s="98">
        <f>VLOOKUP($A49, RawData!$A:$AM, 37, FALSE)</f>
        <v>50.7</v>
      </c>
      <c r="K49" s="99">
        <f>VLOOKUP($A49, RawData!$A:$AM, 38, FALSE)</f>
        <v>-0.65580446</v>
      </c>
      <c r="L49" s="99" t="str">
        <f>VLOOKUP($A49, RawData!$A:$AM, 39, FALSE)</f>
        <v/>
      </c>
      <c r="M49" s="100">
        <f>VLOOKUP($A49, RawData!$A:$AJ, 30, FALSE)</f>
        <v>8.004343</v>
      </c>
      <c r="N49" s="98">
        <f>VLOOKUP($A49, RawData!$A:$AJ, 5, FALSE)</f>
        <v>-0.2637206</v>
      </c>
      <c r="O49" s="99">
        <f>VLOOKUP($A49, RawData!$A:$AJ, 6, FALSE)</f>
        <v>-1.0436836</v>
      </c>
      <c r="P49" s="96">
        <f>VLOOKUP($A49, RawData!$A:$AJ, 7, FALSE)</f>
        <v>0.17853293</v>
      </c>
      <c r="Q49" s="99" t="str">
        <f>VLOOKUP($A49, RawData!$A:$AJ, 8, FALSE)</f>
        <v/>
      </c>
      <c r="R49" s="99">
        <f>VLOOKUP($A49, RawData!$A:$AJ, 9, FALSE)</f>
        <v>0.17725782</v>
      </c>
      <c r="S49" s="99" t="str">
        <f>VLOOKUP($A49, RawData!$A:$AJ, 11, FALSE)</f>
        <v/>
      </c>
      <c r="T49" s="98">
        <f>VLOOKUP($A49, RawData!$A:$AJ, 13, FALSE)</f>
        <v>-114.9</v>
      </c>
      <c r="U49" s="99">
        <f>VLOOKUP($A49, RawData!$A:$AJ, 14, FALSE)</f>
        <v>0.9671717</v>
      </c>
      <c r="V49" s="100">
        <f>VLOOKUP($A49, RawData!$A:$AJ, 15, FALSE)</f>
        <v>2.5197</v>
      </c>
      <c r="W49" s="99" t="str">
        <f>VLOOKUP($A49, RawData!$A:$AJ, 16, FALSE)</f>
        <v/>
      </c>
      <c r="X49" s="98">
        <f>VLOOKUP($A49, RawData!$A:$AJ, 19, FALSE)</f>
        <v>32.9</v>
      </c>
      <c r="Y49" s="99">
        <f>VLOOKUP($A49, RawData!$A:$AJ, 20, FALSE)</f>
        <v>0.035936646</v>
      </c>
      <c r="Z49" s="98">
        <f>VLOOKUP($A49, RawData!$A:$AJ, 21, FALSE)</f>
        <v>330.9</v>
      </c>
      <c r="AA49" s="99" t="str">
        <f>VLOOKUP($A49, RawData!$A:$AJ, 22, FALSE)</f>
        <v/>
      </c>
      <c r="AB49" s="99">
        <f>VLOOKUP($A49, RawData!$A:$AJ, 23, FALSE)</f>
        <v>-0.0043</v>
      </c>
      <c r="AC49" s="99">
        <f>VLOOKUP($A49, RawData!$A:$AJ, 24, FALSE)</f>
        <v>-0.0115336655</v>
      </c>
      <c r="AD49" s="99" t="str">
        <f>VLOOKUP($A49, RawData!$A:$AJ, 25, FALSE)</f>
        <v/>
      </c>
      <c r="AE49" s="100" t="str">
        <f>VLOOKUP($A49, RawData!$A:$AJ, 26, FALSE)</f>
        <v/>
      </c>
      <c r="AF49" s="111" t="str">
        <f>VLOOKUP($A49, RawData!$A:$AJ, 27, FALSE)</f>
        <v/>
      </c>
      <c r="AG49" s="107">
        <f>VLOOKUP($A49, RawData!$A:$AJ, 28, FALSE)</f>
        <v>0.06640096</v>
      </c>
      <c r="AH49" s="100">
        <f>VLOOKUP($A49, RawData!$A:$AJ, 31, FALSE)</f>
        <v>-3.5319426</v>
      </c>
      <c r="AI49" s="96" t="str">
        <f>VLOOKUP($A49, RawData!$A:$AJ,32, FALSE)</f>
        <v/>
      </c>
      <c r="AJ49" s="98">
        <f>VLOOKUP($A49, RawData!$A:$AJ, 34, FALSE)</f>
        <v>405.8202</v>
      </c>
      <c r="AK49" s="98" t="str">
        <f>VLOOKUP($A49, RawData!$A:$AJ, 35, FALSE)</f>
        <v>No data</v>
      </c>
      <c r="AL49" s="113">
        <f>VLOOKUP($A49, RawData!$A:$AJ, 36, FALSE)</f>
        <v>14.03</v>
      </c>
    </row>
    <row r="50">
      <c r="A50" s="9" t="s">
        <v>201</v>
      </c>
      <c r="B50" s="9" t="s">
        <v>1279</v>
      </c>
      <c r="C50" s="92" t="s">
        <v>1044</v>
      </c>
      <c r="D50" s="2" t="s">
        <v>1280</v>
      </c>
      <c r="E50" s="112" t="str">
        <f>IFERROR(__xludf.DUMMYFUNCTION("IFERROR(HYPERLINK(REGEXEXTRACT(D50,""\(([^)]*)\)""),REGEXEXTRACT(D50,""\[([^\]]+)\]"")),"""")"),"READ PITCH")</f>
        <v>READ PITCH</v>
      </c>
      <c r="F50" s="109">
        <f>VLOOKUP($A50, RawData!$A:$AJ, 33, FALSE)</f>
        <v>24.51</v>
      </c>
      <c r="G50" s="98">
        <f>VLOOKUP($A50, RawData!$A:$AJ, 2, FALSE)</f>
        <v>103.3</v>
      </c>
      <c r="H50" s="96">
        <f>VLOOKUP($A50, RawData!$A:$AJ, 3, FALSE)</f>
        <v>0.1222</v>
      </c>
      <c r="I50" s="96">
        <f>VLOOKUP($A50, RawData!$A:$AJ, 4, FALSE)</f>
        <v>0.35344943</v>
      </c>
      <c r="J50" s="98">
        <f>VLOOKUP($A50, RawData!$A:$AM, 37, FALSE)</f>
        <v>30.655</v>
      </c>
      <c r="K50" s="99">
        <f>VLOOKUP($A50, RawData!$A:$AM, 38, FALSE)</f>
        <v>3.9716187</v>
      </c>
      <c r="L50" s="99" t="str">
        <f>VLOOKUP($A50, RawData!$A:$AM, 39, FALSE)</f>
        <v/>
      </c>
      <c r="M50" s="100">
        <f>VLOOKUP($A50, RawData!$A:$AJ, 30, FALSE)</f>
        <v>4.2911105</v>
      </c>
      <c r="N50" s="98">
        <f>VLOOKUP($A50, RawData!$A:$AJ, 5, FALSE)</f>
        <v>-0.025755597</v>
      </c>
      <c r="O50" s="99">
        <f>VLOOKUP($A50, RawData!$A:$AJ, 6, FALSE)</f>
        <v>-0.43641752</v>
      </c>
      <c r="P50" s="96">
        <f>VLOOKUP($A50, RawData!$A:$AJ, 7, FALSE)</f>
        <v>-0.21342698</v>
      </c>
      <c r="Q50" s="99" t="str">
        <f>VLOOKUP($A50, RawData!$A:$AJ, 8, FALSE)</f>
        <v/>
      </c>
      <c r="R50" s="99">
        <f>VLOOKUP($A50, RawData!$A:$AJ, 9, FALSE)</f>
        <v>0.3553727</v>
      </c>
      <c r="S50" s="99" t="str">
        <f>VLOOKUP($A50, RawData!$A:$AJ, 11, FALSE)</f>
        <v/>
      </c>
      <c r="T50" s="98">
        <f>VLOOKUP($A50, RawData!$A:$AJ, 13, FALSE)</f>
        <v>8.136</v>
      </c>
      <c r="U50" s="99">
        <f>VLOOKUP($A50, RawData!$A:$AJ, 14, FALSE)</f>
        <v>0.67585975</v>
      </c>
      <c r="V50" s="100">
        <f>VLOOKUP($A50, RawData!$A:$AJ, 15, FALSE)</f>
        <v>3.6086</v>
      </c>
      <c r="W50" s="99" t="str">
        <f>VLOOKUP($A50, RawData!$A:$AJ, 16, FALSE)</f>
        <v/>
      </c>
      <c r="X50" s="98">
        <f>VLOOKUP($A50, RawData!$A:$AJ, 19, FALSE)</f>
        <v>8.483</v>
      </c>
      <c r="Y50" s="99">
        <f>VLOOKUP($A50, RawData!$A:$AJ, 20, FALSE)</f>
        <v>0.04594296</v>
      </c>
      <c r="Z50" s="98">
        <f>VLOOKUP($A50, RawData!$A:$AJ, 21, FALSE)</f>
        <v>100.094</v>
      </c>
      <c r="AA50" s="99" t="str">
        <f>VLOOKUP($A50, RawData!$A:$AJ, 22, FALSE)</f>
        <v/>
      </c>
      <c r="AB50" s="99">
        <f>VLOOKUP($A50, RawData!$A:$AJ, 23, FALSE)</f>
        <v>-0.0879</v>
      </c>
      <c r="AC50" s="99">
        <f>VLOOKUP($A50, RawData!$A:$AJ, 24, FALSE)</f>
        <v>-2.7442183</v>
      </c>
      <c r="AD50" s="99" t="str">
        <f>VLOOKUP($A50, RawData!$A:$AJ, 25, FALSE)</f>
        <v/>
      </c>
      <c r="AE50" s="100" t="str">
        <f>VLOOKUP($A50, RawData!$A:$AJ, 26, FALSE)</f>
        <v/>
      </c>
      <c r="AF50" s="111">
        <f>VLOOKUP($A50, RawData!$A:$AJ, 27, FALSE)</f>
        <v>1.3480393</v>
      </c>
      <c r="AG50" s="107">
        <f>VLOOKUP($A50, RawData!$A:$AJ, 28, FALSE)</f>
        <v>0.30445305</v>
      </c>
      <c r="AH50" s="100">
        <f>VLOOKUP($A50, RawData!$A:$AJ, 31, FALSE)</f>
        <v>16.168142</v>
      </c>
      <c r="AI50" s="96" t="str">
        <f>VLOOKUP($A50, RawData!$A:$AJ,32, FALSE)</f>
        <v/>
      </c>
      <c r="AJ50" s="98">
        <f>VLOOKUP($A50, RawData!$A:$AJ, 34, FALSE)</f>
        <v>131.544</v>
      </c>
      <c r="AK50" s="98">
        <f>VLOOKUP($A50, RawData!$A:$AJ, 35, FALSE)</f>
        <v>0.05</v>
      </c>
      <c r="AL50" s="113" t="str">
        <f>VLOOKUP($A50, RawData!$A:$AJ, 36, FALSE)</f>
        <v>No data</v>
      </c>
    </row>
    <row r="51">
      <c r="A51" s="9" t="s">
        <v>202</v>
      </c>
      <c r="B51" s="9" t="s">
        <v>1281</v>
      </c>
      <c r="C51" s="92" t="s">
        <v>1016</v>
      </c>
      <c r="D51" s="2" t="s">
        <v>1282</v>
      </c>
      <c r="E51" s="112" t="str">
        <f>IFERROR(__xludf.DUMMYFUNCTION("IFERROR(HYPERLINK(REGEXEXTRACT(D51,""\(([^)]*)\)""),REGEXEXTRACT(D51,""\[([^\]]+)\]"")),"""")"),"READ PITCH")</f>
        <v>READ PITCH</v>
      </c>
      <c r="F51" s="109">
        <f>VLOOKUP($A51, RawData!$A:$AJ, 33, FALSE)</f>
        <v>2.0653758</v>
      </c>
      <c r="G51" s="98">
        <f>VLOOKUP($A51, RawData!$A:$AJ, 2, FALSE)</f>
        <v>0</v>
      </c>
      <c r="H51" s="96">
        <f>VLOOKUP($A51, RawData!$A:$AJ, 3, FALSE)</f>
        <v>-0.2809</v>
      </c>
      <c r="I51" s="96">
        <f>VLOOKUP($A51, RawData!$A:$AJ, 4, FALSE)</f>
        <v>-0.5717671</v>
      </c>
      <c r="J51" s="98">
        <f>VLOOKUP($A51, RawData!$A:$AM, 37, FALSE)</f>
        <v>-0.87461</v>
      </c>
      <c r="K51" s="99">
        <f>VLOOKUP($A51, RawData!$A:$AM, 38, FALSE)</f>
        <v>-0.22363165</v>
      </c>
      <c r="L51" s="99" t="str">
        <f>VLOOKUP($A51, RawData!$A:$AM, 39, FALSE)</f>
        <v/>
      </c>
      <c r="M51" s="100">
        <f>VLOOKUP($A51, RawData!$A:$AJ, 30, FALSE)</f>
        <v>-2.740977</v>
      </c>
      <c r="N51" s="98">
        <f>VLOOKUP($A51, RawData!$A:$AJ, 5, FALSE)</f>
        <v>-0.01564059</v>
      </c>
      <c r="O51" s="99">
        <f>VLOOKUP($A51, RawData!$A:$AJ, 6, FALSE)</f>
        <v>-0.4067333</v>
      </c>
      <c r="P51" s="96">
        <f>VLOOKUP($A51, RawData!$A:$AJ, 7, FALSE)</f>
        <v>-0.15663153</v>
      </c>
      <c r="Q51" s="99" t="str">
        <f>VLOOKUP($A51, RawData!$A:$AJ, 8, FALSE)</f>
        <v/>
      </c>
      <c r="R51" s="99">
        <f>VLOOKUP($A51, RawData!$A:$AJ, 9, FALSE)</f>
        <v>3.0746627</v>
      </c>
      <c r="S51" s="99" t="str">
        <f>VLOOKUP($A51, RawData!$A:$AJ, 11, FALSE)</f>
        <v/>
      </c>
      <c r="T51" s="98">
        <f>VLOOKUP($A51, RawData!$A:$AJ, 13, FALSE)</f>
        <v>-0.33634</v>
      </c>
      <c r="U51" s="99">
        <f>VLOOKUP($A51, RawData!$A:$AJ, 14, FALSE)</f>
        <v>1.0059519</v>
      </c>
      <c r="V51" s="100">
        <f>VLOOKUP($A51, RawData!$A:$AJ, 15, FALSE)</f>
        <v>2.188</v>
      </c>
      <c r="W51" s="99" t="str">
        <f>VLOOKUP($A51, RawData!$A:$AJ, 16, FALSE)</f>
        <v/>
      </c>
      <c r="X51" s="98">
        <f>VLOOKUP($A51, RawData!$A:$AJ, 19, FALSE)</f>
        <v>0.04178</v>
      </c>
      <c r="Y51" s="99">
        <f>VLOOKUP($A51, RawData!$A:$AJ, 20, FALSE)</f>
        <v>0.04922011</v>
      </c>
      <c r="Z51" s="98">
        <f>VLOOKUP($A51, RawData!$A:$AJ, 21, FALSE)</f>
        <v>0.33191</v>
      </c>
      <c r="AA51" s="99" t="str">
        <f>VLOOKUP($A51, RawData!$A:$AJ, 22, FALSE)</f>
        <v/>
      </c>
      <c r="AB51" s="99">
        <f>VLOOKUP($A51, RawData!$A:$AJ, 23, FALSE)</f>
        <v>-0.7815</v>
      </c>
      <c r="AC51" s="99">
        <f>VLOOKUP($A51, RawData!$A:$AJ, 24, FALSE)</f>
        <v>-2.7925336</v>
      </c>
      <c r="AD51" s="99" t="str">
        <f>VLOOKUP($A51, RawData!$A:$AJ, 25, FALSE)</f>
        <v/>
      </c>
      <c r="AE51" s="100" t="str">
        <f>VLOOKUP($A51, RawData!$A:$AJ, 26, FALSE)</f>
        <v/>
      </c>
      <c r="AF51" s="111" t="str">
        <f>VLOOKUP($A51, RawData!$A:$AJ, 27, FALSE)</f>
        <v>No data</v>
      </c>
      <c r="AG51" s="107" t="str">
        <f>VLOOKUP($A51, RawData!$A:$AJ, 28, FALSE)</f>
        <v/>
      </c>
      <c r="AH51" s="100">
        <f>VLOOKUP($A51, RawData!$A:$AJ, 31, FALSE)</f>
        <v>-7.1275673</v>
      </c>
      <c r="AI51" s="96" t="str">
        <f>VLOOKUP($A51, RawData!$A:$AJ,32, FALSE)</f>
        <v/>
      </c>
      <c r="AJ51" s="98">
        <f>VLOOKUP($A51, RawData!$A:$AJ, 34, FALSE)</f>
        <v>2.397286</v>
      </c>
      <c r="AK51" s="98">
        <f>VLOOKUP($A51, RawData!$A:$AJ, 35, FALSE)</f>
        <v>0.05</v>
      </c>
      <c r="AL51" s="113">
        <f>VLOOKUP($A51, RawData!$A:$AJ, 36, FALSE)</f>
        <v>48.83</v>
      </c>
    </row>
    <row r="52">
      <c r="A52" s="9" t="s">
        <v>841</v>
      </c>
      <c r="B52" s="9" t="s">
        <v>1283</v>
      </c>
      <c r="C52" s="92" t="s">
        <v>1164</v>
      </c>
      <c r="D52" s="2" t="s">
        <v>1284</v>
      </c>
      <c r="E52" s="112" t="str">
        <f>IFERROR(__xludf.DUMMYFUNCTION("IFERROR(HYPERLINK(REGEXEXTRACT(D52,""\(([^)]*)\)""),REGEXEXTRACT(D52,""\[([^\]]+)\]"")),"""")"),"READ PITCH")</f>
        <v>READ PITCH</v>
      </c>
      <c r="F52" s="109">
        <f>VLOOKUP($A52, RawData!$A:$AJ, 33, FALSE)</f>
        <v>2.8497</v>
      </c>
      <c r="G52" s="98">
        <f>VLOOKUP($A52, RawData!$A:$AJ, 2, FALSE)</f>
        <v>11.538</v>
      </c>
      <c r="H52" s="96">
        <f>VLOOKUP($A52, RawData!$A:$AJ, 3, FALSE)</f>
        <v>-0.4067</v>
      </c>
      <c r="I52" s="96">
        <f>VLOOKUP($A52, RawData!$A:$AJ, 4, FALSE)</f>
        <v>-0.2536751</v>
      </c>
      <c r="J52" s="98">
        <f>VLOOKUP($A52, RawData!$A:$AM, 37, FALSE)</f>
        <v>-4</v>
      </c>
      <c r="K52" s="99">
        <f>VLOOKUP($A52, RawData!$A:$AM, 38, FALSE)</f>
        <v>-0.72484004</v>
      </c>
      <c r="L52" s="99" t="str">
        <f>VLOOKUP($A52, RawData!$A:$AM, 39, FALSE)</f>
        <v/>
      </c>
      <c r="M52" s="100">
        <f>VLOOKUP($A52, RawData!$A:$AJ, 30, FALSE)</f>
        <v>0.006396875</v>
      </c>
      <c r="N52" s="98">
        <f>VLOOKUP($A52, RawData!$A:$AJ, 5, FALSE)</f>
        <v>-1.132</v>
      </c>
      <c r="O52" s="106">
        <f>VLOOKUP($A52, RawData!$A:$AJ, 6, FALSE)</f>
        <v>-0.55665797</v>
      </c>
      <c r="P52" s="96">
        <f>VLOOKUP($A52, RawData!$A:$AJ, 7, FALSE)</f>
        <v>-0.07221329</v>
      </c>
      <c r="Q52" s="99">
        <f>VLOOKUP($A52, RawData!$A:$AJ, 8, FALSE)</f>
        <v>0.3247</v>
      </c>
      <c r="R52" s="106">
        <f>VLOOKUP($A52, RawData!$A:$AJ, 9, FALSE)</f>
        <v>0.49748656</v>
      </c>
      <c r="S52" s="106">
        <f>VLOOKUP($A52, RawData!$A:$AJ, 11, FALSE)</f>
        <v>-0.3898</v>
      </c>
      <c r="T52" s="98">
        <f>VLOOKUP($A52, RawData!$A:$AJ, 13, FALSE)</f>
        <v>-2.243</v>
      </c>
      <c r="U52" s="106" t="str">
        <f>VLOOKUP($A52, RawData!$A:$AJ, 14, FALSE)</f>
        <v/>
      </c>
      <c r="V52" s="100">
        <f>VLOOKUP($A52, RawData!$A:$AJ, 15, FALSE)</f>
        <v>3.1694</v>
      </c>
      <c r="W52" s="106" t="str">
        <f>VLOOKUP($A52, RawData!$A:$AJ, 16, FALSE)</f>
        <v/>
      </c>
      <c r="X52" s="98">
        <f>VLOOKUP($A52, RawData!$A:$AJ, 19, FALSE)</f>
        <v>3.254</v>
      </c>
      <c r="Y52" s="106">
        <f>VLOOKUP($A52, RawData!$A:$AJ, 20, FALSE)</f>
        <v>0.41916785</v>
      </c>
      <c r="Z52" s="98">
        <f>VLOOKUP($A52, RawData!$A:$AJ, 21, FALSE)</f>
        <v>-3.254</v>
      </c>
      <c r="AA52" s="106" t="str">
        <f>VLOOKUP($A52, RawData!$A:$AJ, 22, FALSE)</f>
        <v/>
      </c>
      <c r="AB52" s="99">
        <f>VLOOKUP($A52, RawData!$A:$AJ, 23, FALSE)</f>
        <v>-0.5589</v>
      </c>
      <c r="AC52" s="106">
        <f>VLOOKUP($A52, RawData!$A:$AJ, 24, FALSE)</f>
        <v>-1.6991328</v>
      </c>
      <c r="AD52" s="106">
        <f>VLOOKUP($A52, RawData!$A:$AJ, 25, FALSE)</f>
        <v>-1.3342228</v>
      </c>
      <c r="AE52" s="100" t="str">
        <f>VLOOKUP($A52, RawData!$A:$AJ, 26, FALSE)</f>
        <v/>
      </c>
      <c r="AF52" s="106" t="str">
        <f>VLOOKUP($A52, RawData!$A:$AJ, 27, FALSE)</f>
        <v/>
      </c>
      <c r="AG52" s="107">
        <f>VLOOKUP($A52, RawData!$A:$AJ, 28, FALSE)</f>
        <v>0.27980694</v>
      </c>
      <c r="AH52" s="100">
        <f>VLOOKUP($A52, RawData!$A:$AJ, 31, FALSE)</f>
        <v>0.0114077125</v>
      </c>
      <c r="AI52" s="96" t="str">
        <f>VLOOKUP($A52, RawData!$A:$AJ,32, FALSE)</f>
        <v/>
      </c>
      <c r="AJ52" s="98">
        <f>VLOOKUP($A52, RawData!$A:$AJ, 34, FALSE)</f>
        <v>-0.0255875</v>
      </c>
      <c r="AK52" s="98">
        <f>VLOOKUP($A52, RawData!$A:$AJ, 35, FALSE)</f>
        <v>0.764925</v>
      </c>
      <c r="AL52" s="113">
        <f>VLOOKUP($A52, RawData!$A:$AJ, 36, FALSE)</f>
        <v>4.5</v>
      </c>
    </row>
    <row r="53">
      <c r="A53" s="9" t="s">
        <v>903</v>
      </c>
      <c r="B53" s="9" t="s">
        <v>1285</v>
      </c>
      <c r="C53" s="92" t="s">
        <v>1164</v>
      </c>
      <c r="D53" s="2" t="s">
        <v>1286</v>
      </c>
      <c r="E53" s="112" t="str">
        <f>IFERROR(__xludf.DUMMYFUNCTION("IFERROR(HYPERLINK(REGEXEXTRACT(D53,""\(([^)]*)\)""),REGEXEXTRACT(D53,""\[([^\]]+)\]"")),"""")"),"READ PITCH")</f>
        <v>READ PITCH</v>
      </c>
      <c r="F53" s="109">
        <f>VLOOKUP($A53, RawData!$A:$AJ, 33, FALSE)</f>
        <v>10.870863</v>
      </c>
      <c r="G53" s="98">
        <f>VLOOKUP($A53, RawData!$A:$AJ, 2, FALSE)</f>
        <v>54.353</v>
      </c>
      <c r="H53" s="96">
        <f>VLOOKUP($A53, RawData!$A:$AJ, 3, FALSE)</f>
        <v>0.0801</v>
      </c>
      <c r="I53" s="96">
        <f>VLOOKUP($A53, RawData!$A:$AJ, 4, FALSE)</f>
        <v>0.0058907787</v>
      </c>
      <c r="J53" s="98">
        <f>VLOOKUP($A53, RawData!$A:$AM, 37, FALSE)</f>
        <v>2.341</v>
      </c>
      <c r="K53" s="99">
        <f>VLOOKUP($A53, RawData!$A:$AM, 38, FALSE)</f>
        <v>3.1580818</v>
      </c>
      <c r="L53" s="99" t="str">
        <f>VLOOKUP($A53, RawData!$A:$AM, 39, FALSE)</f>
        <v/>
      </c>
      <c r="M53" s="100">
        <f>VLOOKUP($A53, RawData!$A:$AJ, 30, FALSE)</f>
        <v>3.4332337</v>
      </c>
      <c r="N53" s="98">
        <f>VLOOKUP($A53, RawData!$A:$AJ, 5, FALSE)</f>
        <v>0.026014166</v>
      </c>
      <c r="O53" s="106">
        <f>VLOOKUP($A53, RawData!$A:$AJ, 6, FALSE)</f>
        <v>6.279279</v>
      </c>
      <c r="P53" s="96">
        <f>VLOOKUP($A53, RawData!$A:$AJ, 7, FALSE)</f>
        <v>-0.27770618</v>
      </c>
      <c r="Q53" s="99">
        <f>VLOOKUP($A53, RawData!$A:$AJ, 8, FALSE)</f>
        <v>0.1023</v>
      </c>
      <c r="R53" s="106">
        <f>VLOOKUP($A53, RawData!$A:$AJ, 9, FALSE)</f>
        <v>0.06516659</v>
      </c>
      <c r="S53" s="106">
        <f>VLOOKUP($A53, RawData!$A:$AJ, 11, FALSE)</f>
        <v>0.0372</v>
      </c>
      <c r="T53" s="98">
        <f>VLOOKUP($A53, RawData!$A:$AJ, 13, FALSE)</f>
        <v>1.86</v>
      </c>
      <c r="U53" s="106" t="str">
        <f>VLOOKUP($A53, RawData!$A:$AJ, 14, FALSE)</f>
        <v/>
      </c>
      <c r="V53" s="100">
        <f>VLOOKUP($A53, RawData!$A:$AJ, 15, FALSE)</f>
        <v>4.7356</v>
      </c>
      <c r="W53" s="106" t="str">
        <f>VLOOKUP($A53, RawData!$A:$AJ, 16, FALSE)</f>
        <v/>
      </c>
      <c r="X53" s="98">
        <f>VLOOKUP($A53, RawData!$A:$AJ, 19, FALSE)</f>
        <v>3.615</v>
      </c>
      <c r="Y53" s="106">
        <f>VLOOKUP($A53, RawData!$A:$AJ, 20, FALSE)</f>
        <v>0.14517489</v>
      </c>
      <c r="Z53" s="98">
        <f>VLOOKUP($A53, RawData!$A:$AJ, 21, FALSE)</f>
        <v>-3.455</v>
      </c>
      <c r="AA53" s="106" t="str">
        <f>VLOOKUP($A53, RawData!$A:$AJ, 22, FALSE)</f>
        <v/>
      </c>
      <c r="AB53" s="99">
        <f>VLOOKUP($A53, RawData!$A:$AJ, 23, FALSE)</f>
        <v>0.0316</v>
      </c>
      <c r="AC53" s="106">
        <f>VLOOKUP($A53, RawData!$A:$AJ, 24, FALSE)</f>
        <v>0.03976965</v>
      </c>
      <c r="AD53" s="106">
        <f>VLOOKUP($A53, RawData!$A:$AJ, 25, FALSE)</f>
        <v>0.115223706</v>
      </c>
      <c r="AE53" s="100">
        <f>VLOOKUP($A53, RawData!$A:$AJ, 26, FALSE)</f>
        <v>14.22302</v>
      </c>
      <c r="AF53" s="106" t="str">
        <f>VLOOKUP($A53, RawData!$A:$AJ, 27, FALSE)</f>
        <v>No data</v>
      </c>
      <c r="AG53" s="107">
        <f>VLOOKUP($A53, RawData!$A:$AJ, 28, FALSE)</f>
        <v>0.21143635</v>
      </c>
      <c r="AH53" s="100">
        <f>VLOOKUP($A53, RawData!$A:$AJ, 31, FALSE)</f>
        <v>4.3210754</v>
      </c>
      <c r="AI53" s="96" t="str">
        <f>VLOOKUP($A53, RawData!$A:$AJ,32, FALSE)</f>
        <v/>
      </c>
      <c r="AJ53" s="98">
        <f>VLOOKUP($A53, RawData!$A:$AJ, 34, FALSE)</f>
        <v>8.0372</v>
      </c>
      <c r="AK53" s="98">
        <f>VLOOKUP($A53, RawData!$A:$AJ, 35, FALSE)</f>
        <v>0.3665</v>
      </c>
      <c r="AL53" s="113">
        <f>VLOOKUP($A53, RawData!$A:$AJ, 36, FALSE)</f>
        <v>31.06</v>
      </c>
    </row>
    <row r="54">
      <c r="C54" s="106"/>
      <c r="F54" s="10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>
      <c r="C55" s="106"/>
      <c r="F55" s="10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>
      <c r="C56" s="106"/>
      <c r="F56" s="10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>
      <c r="C57" s="106"/>
      <c r="F57" s="10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>
      <c r="C58" s="106"/>
      <c r="F58" s="10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>
      <c r="C59" s="106"/>
      <c r="F59" s="10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>
      <c r="C60" s="106"/>
      <c r="F60" s="10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>
      <c r="C61" s="106"/>
      <c r="F61" s="10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>
      <c r="C62" s="106"/>
      <c r="F62" s="10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>
      <c r="C63" s="106"/>
      <c r="F63" s="10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>
      <c r="C64" s="106"/>
      <c r="F64" s="10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>
      <c r="C65" s="106"/>
      <c r="F65" s="10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>
      <c r="C66" s="106"/>
      <c r="F66" s="10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>
      <c r="C67" s="106"/>
      <c r="F67" s="10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>
      <c r="C68" s="106"/>
      <c r="F68" s="10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>
      <c r="C69" s="106"/>
      <c r="F69" s="10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>
      <c r="C70" s="106"/>
      <c r="F70" s="10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>
      <c r="C71" s="106"/>
      <c r="F71" s="10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>
      <c r="C72" s="106"/>
      <c r="F72" s="10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>
      <c r="C73" s="106"/>
      <c r="F73" s="10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>
      <c r="C74" s="106"/>
      <c r="F74" s="10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>
      <c r="C75" s="106"/>
      <c r="F75" s="10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>
      <c r="C76" s="106"/>
      <c r="F76" s="10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>
      <c r="C77" s="106"/>
      <c r="F77" s="10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>
      <c r="C78" s="106"/>
      <c r="F78" s="10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>
      <c r="C79" s="106"/>
      <c r="F79" s="10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>
      <c r="C80" s="106"/>
      <c r="F80" s="10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>
      <c r="C81" s="106"/>
      <c r="F81" s="10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>
      <c r="C82" s="106"/>
      <c r="F82" s="10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>
      <c r="C83" s="106"/>
      <c r="F83" s="10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>
      <c r="C84" s="106"/>
      <c r="F84" s="10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>
      <c r="C85" s="106"/>
      <c r="F85" s="10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>
      <c r="C86" s="106"/>
      <c r="F86" s="10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>
      <c r="C87" s="106"/>
      <c r="F87" s="10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>
      <c r="C88" s="106"/>
      <c r="F88" s="10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>
      <c r="C89" s="106"/>
      <c r="F89" s="10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>
      <c r="C90" s="106"/>
      <c r="F90" s="10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>
      <c r="C91" s="106"/>
      <c r="F91" s="10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>
      <c r="C92" s="106"/>
      <c r="F92" s="10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>
      <c r="F93" s="10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>
      <c r="F94" s="10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>
      <c r="F95" s="10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>
      <c r="F96" s="10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>
      <c r="F97" s="10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>
      <c r="F98" s="105"/>
    </row>
    <row r="99">
      <c r="F99" s="105"/>
    </row>
    <row r="100">
      <c r="F100" s="105"/>
    </row>
    <row r="101">
      <c r="F101" s="105"/>
    </row>
    <row r="102">
      <c r="F102" s="105"/>
    </row>
    <row r="103">
      <c r="F103" s="105"/>
    </row>
    <row r="104">
      <c r="F104" s="105"/>
    </row>
    <row r="105">
      <c r="F105" s="105"/>
    </row>
    <row r="106">
      <c r="F106" s="105"/>
    </row>
    <row r="107">
      <c r="F107" s="105"/>
    </row>
    <row r="108">
      <c r="F108" s="105"/>
    </row>
    <row r="109">
      <c r="F109" s="105"/>
    </row>
    <row r="110">
      <c r="F110" s="105"/>
    </row>
    <row r="111">
      <c r="F111" s="105"/>
    </row>
    <row r="112">
      <c r="F112" s="105"/>
    </row>
    <row r="113">
      <c r="F113" s="105"/>
    </row>
    <row r="114">
      <c r="F114" s="105"/>
    </row>
    <row r="115">
      <c r="F115" s="105"/>
    </row>
    <row r="116">
      <c r="F116" s="105"/>
    </row>
    <row r="117">
      <c r="F117" s="105"/>
    </row>
    <row r="118">
      <c r="F118" s="105"/>
    </row>
    <row r="119">
      <c r="F119" s="105"/>
    </row>
    <row r="120">
      <c r="F120" s="105"/>
    </row>
    <row r="121">
      <c r="F121" s="105"/>
    </row>
    <row r="122">
      <c r="F122" s="105"/>
    </row>
    <row r="123">
      <c r="F123" s="105"/>
    </row>
    <row r="124">
      <c r="F124" s="105"/>
    </row>
    <row r="125">
      <c r="F125" s="105"/>
    </row>
    <row r="126">
      <c r="F126" s="105"/>
    </row>
    <row r="127">
      <c r="F127" s="105"/>
    </row>
    <row r="128">
      <c r="F128" s="105"/>
    </row>
    <row r="129">
      <c r="F129" s="105"/>
    </row>
    <row r="130">
      <c r="F130" s="105"/>
    </row>
    <row r="131">
      <c r="F131" s="105"/>
    </row>
    <row r="132">
      <c r="F132" s="105"/>
    </row>
    <row r="133">
      <c r="F133" s="105"/>
    </row>
    <row r="134">
      <c r="F134" s="105"/>
    </row>
    <row r="135">
      <c r="F135" s="105"/>
    </row>
    <row r="136">
      <c r="F136" s="105"/>
    </row>
    <row r="137">
      <c r="F137" s="105"/>
    </row>
    <row r="138">
      <c r="F138" s="105"/>
    </row>
    <row r="139">
      <c r="F139" s="105"/>
    </row>
    <row r="140">
      <c r="F140" s="105"/>
    </row>
    <row r="141">
      <c r="F141" s="105"/>
    </row>
    <row r="142">
      <c r="F142" s="105"/>
    </row>
    <row r="143">
      <c r="F143" s="105"/>
    </row>
    <row r="144">
      <c r="F144" s="105"/>
    </row>
    <row r="145">
      <c r="F145" s="105"/>
    </row>
    <row r="146">
      <c r="F146" s="105"/>
    </row>
    <row r="147">
      <c r="F147" s="105"/>
    </row>
    <row r="148">
      <c r="F148" s="105"/>
    </row>
    <row r="149">
      <c r="F149" s="105"/>
    </row>
    <row r="150">
      <c r="F150" s="105"/>
    </row>
    <row r="151">
      <c r="F151" s="105"/>
    </row>
    <row r="152">
      <c r="F152" s="105"/>
    </row>
    <row r="153">
      <c r="F153" s="105"/>
    </row>
    <row r="154">
      <c r="F154" s="105"/>
    </row>
    <row r="155">
      <c r="F155" s="105"/>
    </row>
    <row r="156">
      <c r="F156" s="105"/>
    </row>
    <row r="157">
      <c r="F157" s="105"/>
    </row>
    <row r="158">
      <c r="F158" s="105"/>
    </row>
    <row r="159">
      <c r="F159" s="105"/>
    </row>
    <row r="160">
      <c r="F160" s="105"/>
    </row>
    <row r="161">
      <c r="F161" s="105"/>
    </row>
    <row r="162">
      <c r="F162" s="105"/>
    </row>
    <row r="163">
      <c r="F163" s="105"/>
    </row>
    <row r="164">
      <c r="F164" s="105"/>
    </row>
    <row r="165">
      <c r="F165" s="105"/>
    </row>
    <row r="166">
      <c r="F166" s="105"/>
    </row>
    <row r="167">
      <c r="F167" s="105"/>
    </row>
    <row r="168">
      <c r="F168" s="105"/>
    </row>
    <row r="169">
      <c r="F169" s="105"/>
    </row>
    <row r="170">
      <c r="F170" s="105"/>
    </row>
    <row r="171">
      <c r="F171" s="105"/>
    </row>
    <row r="172">
      <c r="F172" s="105"/>
    </row>
    <row r="173">
      <c r="F173" s="105"/>
    </row>
    <row r="174">
      <c r="F174" s="105"/>
    </row>
    <row r="175">
      <c r="F175" s="105"/>
    </row>
    <row r="176">
      <c r="F176" s="105"/>
    </row>
    <row r="177">
      <c r="F177" s="105"/>
    </row>
    <row r="178">
      <c r="F178" s="105"/>
    </row>
    <row r="179">
      <c r="F179" s="105"/>
    </row>
    <row r="180">
      <c r="F180" s="105"/>
    </row>
    <row r="181">
      <c r="F181" s="105"/>
    </row>
    <row r="182">
      <c r="F182" s="105"/>
    </row>
    <row r="183">
      <c r="F183" s="105"/>
    </row>
    <row r="184">
      <c r="F184" s="105"/>
    </row>
    <row r="185">
      <c r="F185" s="105"/>
    </row>
    <row r="186">
      <c r="F186" s="105"/>
    </row>
    <row r="187">
      <c r="F187" s="105"/>
    </row>
    <row r="188">
      <c r="F188" s="105"/>
    </row>
    <row r="189">
      <c r="F189" s="105"/>
    </row>
    <row r="190">
      <c r="F190" s="105"/>
    </row>
    <row r="191">
      <c r="F191" s="105"/>
    </row>
    <row r="192">
      <c r="F192" s="105"/>
    </row>
    <row r="193">
      <c r="F193" s="105"/>
    </row>
    <row r="194">
      <c r="F194" s="105"/>
    </row>
    <row r="195">
      <c r="F195" s="105"/>
    </row>
    <row r="196">
      <c r="F196" s="105"/>
    </row>
    <row r="197">
      <c r="F197" s="105"/>
    </row>
    <row r="198">
      <c r="F198" s="105"/>
    </row>
    <row r="199">
      <c r="F199" s="105"/>
    </row>
    <row r="200">
      <c r="F200" s="105"/>
    </row>
    <row r="201">
      <c r="F201" s="105"/>
    </row>
    <row r="202">
      <c r="F202" s="105"/>
    </row>
    <row r="203">
      <c r="F203" s="105"/>
    </row>
    <row r="204">
      <c r="F204" s="105"/>
    </row>
    <row r="205">
      <c r="F205" s="105"/>
    </row>
    <row r="206">
      <c r="F206" s="105"/>
    </row>
    <row r="207">
      <c r="F207" s="105"/>
    </row>
    <row r="208">
      <c r="F208" s="105"/>
    </row>
    <row r="209">
      <c r="F209" s="105"/>
    </row>
    <row r="210">
      <c r="F210" s="105"/>
    </row>
    <row r="211">
      <c r="F211" s="105"/>
    </row>
    <row r="212">
      <c r="F212" s="105"/>
    </row>
    <row r="213">
      <c r="F213" s="105"/>
    </row>
    <row r="214">
      <c r="F214" s="105"/>
    </row>
    <row r="215">
      <c r="F215" s="105"/>
    </row>
    <row r="216">
      <c r="F216" s="105"/>
    </row>
    <row r="217">
      <c r="F217" s="105"/>
    </row>
    <row r="218">
      <c r="F218" s="105"/>
    </row>
    <row r="219">
      <c r="F219" s="105"/>
    </row>
    <row r="220">
      <c r="F220" s="105"/>
    </row>
    <row r="221">
      <c r="F221" s="105"/>
    </row>
    <row r="222">
      <c r="F222" s="105"/>
    </row>
    <row r="223">
      <c r="F223" s="105"/>
    </row>
    <row r="224">
      <c r="F224" s="105"/>
    </row>
    <row r="225">
      <c r="F225" s="105"/>
    </row>
    <row r="226">
      <c r="F226" s="105"/>
    </row>
    <row r="227">
      <c r="F227" s="105"/>
    </row>
    <row r="228">
      <c r="F228" s="105"/>
    </row>
    <row r="229">
      <c r="F229" s="105"/>
    </row>
    <row r="230">
      <c r="F230" s="105"/>
    </row>
    <row r="231">
      <c r="F231" s="105"/>
    </row>
    <row r="232">
      <c r="F232" s="105"/>
    </row>
    <row r="233">
      <c r="F233" s="105"/>
    </row>
    <row r="234">
      <c r="F234" s="105"/>
    </row>
    <row r="235">
      <c r="F235" s="105"/>
    </row>
    <row r="236">
      <c r="F236" s="105"/>
    </row>
    <row r="237">
      <c r="F237" s="105"/>
    </row>
    <row r="238">
      <c r="F238" s="105"/>
    </row>
    <row r="239">
      <c r="F239" s="105"/>
    </row>
    <row r="240">
      <c r="F240" s="105"/>
    </row>
    <row r="241">
      <c r="F241" s="105"/>
    </row>
    <row r="242">
      <c r="F242" s="105"/>
    </row>
    <row r="243">
      <c r="F243" s="105"/>
    </row>
    <row r="244">
      <c r="F244" s="105"/>
    </row>
    <row r="245">
      <c r="F245" s="105"/>
    </row>
    <row r="246">
      <c r="F246" s="105"/>
    </row>
    <row r="247">
      <c r="F247" s="105"/>
    </row>
    <row r="248">
      <c r="F248" s="105"/>
    </row>
    <row r="249">
      <c r="F249" s="105"/>
    </row>
    <row r="250">
      <c r="F250" s="105"/>
    </row>
    <row r="251">
      <c r="F251" s="105"/>
    </row>
    <row r="252">
      <c r="F252" s="105"/>
    </row>
    <row r="253">
      <c r="F253" s="105"/>
    </row>
    <row r="254">
      <c r="F254" s="105"/>
    </row>
    <row r="255">
      <c r="F255" s="105"/>
    </row>
    <row r="256">
      <c r="F256" s="105"/>
    </row>
    <row r="257">
      <c r="F257" s="105"/>
    </row>
    <row r="258">
      <c r="F258" s="105"/>
    </row>
    <row r="259">
      <c r="F259" s="105"/>
    </row>
    <row r="260">
      <c r="F260" s="105"/>
    </row>
    <row r="261">
      <c r="F261" s="105"/>
    </row>
    <row r="262">
      <c r="F262" s="105"/>
    </row>
    <row r="263">
      <c r="F263" s="105"/>
    </row>
    <row r="264">
      <c r="F264" s="105"/>
    </row>
    <row r="265">
      <c r="F265" s="105"/>
    </row>
    <row r="266">
      <c r="F266" s="105"/>
    </row>
    <row r="267">
      <c r="F267" s="105"/>
    </row>
    <row r="268">
      <c r="F268" s="105"/>
    </row>
    <row r="269">
      <c r="F269" s="105"/>
    </row>
    <row r="270">
      <c r="F270" s="105"/>
    </row>
    <row r="271">
      <c r="F271" s="105"/>
    </row>
    <row r="272">
      <c r="F272" s="105"/>
    </row>
    <row r="273">
      <c r="F273" s="105"/>
    </row>
    <row r="274">
      <c r="F274" s="105"/>
    </row>
    <row r="275">
      <c r="F275" s="105"/>
    </row>
    <row r="276">
      <c r="F276" s="105"/>
    </row>
    <row r="277">
      <c r="F277" s="105"/>
    </row>
    <row r="278">
      <c r="F278" s="105"/>
    </row>
    <row r="279">
      <c r="F279" s="105"/>
    </row>
    <row r="280">
      <c r="F280" s="105"/>
    </row>
    <row r="281">
      <c r="F281" s="105"/>
    </row>
    <row r="282">
      <c r="F282" s="105"/>
    </row>
    <row r="283">
      <c r="F283" s="105"/>
    </row>
    <row r="284">
      <c r="F284" s="105"/>
    </row>
    <row r="285">
      <c r="F285" s="105"/>
    </row>
    <row r="286">
      <c r="F286" s="105"/>
    </row>
    <row r="287">
      <c r="F287" s="105"/>
    </row>
    <row r="288">
      <c r="F288" s="105"/>
    </row>
    <row r="289">
      <c r="F289" s="105"/>
    </row>
    <row r="290">
      <c r="F290" s="105"/>
    </row>
    <row r="291">
      <c r="F291" s="105"/>
    </row>
    <row r="292">
      <c r="F292" s="105"/>
    </row>
    <row r="293">
      <c r="F293" s="105"/>
    </row>
    <row r="294">
      <c r="F294" s="105"/>
    </row>
    <row r="295">
      <c r="F295" s="105"/>
    </row>
    <row r="296">
      <c r="F296" s="105"/>
    </row>
    <row r="297">
      <c r="F297" s="105"/>
    </row>
    <row r="298">
      <c r="F298" s="105"/>
    </row>
    <row r="299">
      <c r="F299" s="105"/>
    </row>
    <row r="300">
      <c r="F300" s="105"/>
    </row>
    <row r="301">
      <c r="F301" s="105"/>
    </row>
    <row r="302">
      <c r="F302" s="105"/>
    </row>
    <row r="303">
      <c r="F303" s="105"/>
    </row>
    <row r="304">
      <c r="F304" s="105"/>
    </row>
    <row r="305">
      <c r="F305" s="105"/>
    </row>
    <row r="306">
      <c r="F306" s="105"/>
    </row>
    <row r="307">
      <c r="F307" s="105"/>
    </row>
    <row r="308">
      <c r="F308" s="105"/>
    </row>
    <row r="309">
      <c r="F309" s="105"/>
    </row>
    <row r="310">
      <c r="F310" s="105"/>
    </row>
    <row r="311">
      <c r="F311" s="105"/>
    </row>
    <row r="312">
      <c r="F312" s="105"/>
    </row>
    <row r="313">
      <c r="F313" s="105"/>
    </row>
    <row r="314">
      <c r="F314" s="105"/>
    </row>
    <row r="315">
      <c r="F315" s="105"/>
    </row>
    <row r="316">
      <c r="F316" s="105"/>
    </row>
    <row r="317">
      <c r="F317" s="105"/>
    </row>
    <row r="318">
      <c r="F318" s="105"/>
    </row>
    <row r="319">
      <c r="F319" s="105"/>
    </row>
    <row r="320">
      <c r="F320" s="105"/>
    </row>
    <row r="321">
      <c r="F321" s="105"/>
    </row>
    <row r="322">
      <c r="F322" s="105"/>
    </row>
    <row r="323">
      <c r="F323" s="105"/>
    </row>
    <row r="324">
      <c r="F324" s="105"/>
    </row>
    <row r="325">
      <c r="F325" s="105"/>
    </row>
    <row r="326">
      <c r="F326" s="105"/>
    </row>
    <row r="327">
      <c r="F327" s="105"/>
    </row>
    <row r="328">
      <c r="F328" s="105"/>
    </row>
    <row r="329">
      <c r="F329" s="105"/>
    </row>
    <row r="330">
      <c r="F330" s="105"/>
    </row>
    <row r="331">
      <c r="F331" s="105"/>
    </row>
    <row r="332">
      <c r="F332" s="105"/>
    </row>
    <row r="333">
      <c r="F333" s="105"/>
    </row>
    <row r="334">
      <c r="F334" s="105"/>
    </row>
    <row r="335">
      <c r="F335" s="105"/>
    </row>
    <row r="336">
      <c r="F336" s="105"/>
    </row>
    <row r="337">
      <c r="F337" s="105"/>
    </row>
    <row r="338">
      <c r="F338" s="105"/>
    </row>
    <row r="339">
      <c r="F339" s="105"/>
    </row>
    <row r="340">
      <c r="F340" s="105"/>
    </row>
    <row r="341">
      <c r="F341" s="105"/>
    </row>
    <row r="342">
      <c r="F342" s="105"/>
    </row>
    <row r="343">
      <c r="F343" s="105"/>
    </row>
    <row r="344">
      <c r="F344" s="105"/>
    </row>
    <row r="345">
      <c r="F345" s="105"/>
    </row>
    <row r="346">
      <c r="F346" s="105"/>
    </row>
    <row r="347">
      <c r="F347" s="105"/>
    </row>
    <row r="348">
      <c r="F348" s="105"/>
    </row>
    <row r="349">
      <c r="F349" s="105"/>
    </row>
    <row r="350">
      <c r="F350" s="105"/>
    </row>
    <row r="351">
      <c r="F351" s="105"/>
    </row>
    <row r="352">
      <c r="F352" s="105"/>
    </row>
    <row r="353">
      <c r="F353" s="105"/>
    </row>
    <row r="354">
      <c r="F354" s="105"/>
    </row>
    <row r="355">
      <c r="F355" s="105"/>
    </row>
    <row r="356">
      <c r="F356" s="105"/>
    </row>
    <row r="357">
      <c r="F357" s="105"/>
    </row>
    <row r="358">
      <c r="F358" s="105"/>
    </row>
    <row r="359">
      <c r="F359" s="105"/>
    </row>
    <row r="360">
      <c r="F360" s="105"/>
    </row>
    <row r="361">
      <c r="F361" s="105"/>
    </row>
    <row r="362">
      <c r="F362" s="105"/>
    </row>
    <row r="363">
      <c r="F363" s="105"/>
    </row>
    <row r="364">
      <c r="F364" s="105"/>
    </row>
    <row r="365">
      <c r="F365" s="105"/>
    </row>
    <row r="366">
      <c r="F366" s="105"/>
    </row>
    <row r="367">
      <c r="F367" s="105"/>
    </row>
    <row r="368">
      <c r="F368" s="105"/>
    </row>
    <row r="369">
      <c r="F369" s="105"/>
    </row>
    <row r="370">
      <c r="F370" s="105"/>
    </row>
    <row r="371">
      <c r="F371" s="105"/>
    </row>
    <row r="372">
      <c r="F372" s="105"/>
    </row>
    <row r="373">
      <c r="F373" s="105"/>
    </row>
    <row r="374">
      <c r="F374" s="105"/>
    </row>
    <row r="375">
      <c r="F375" s="105"/>
    </row>
    <row r="376">
      <c r="F376" s="105"/>
    </row>
    <row r="377">
      <c r="F377" s="105"/>
    </row>
    <row r="378">
      <c r="F378" s="105"/>
    </row>
    <row r="379">
      <c r="F379" s="105"/>
    </row>
    <row r="380">
      <c r="F380" s="105"/>
    </row>
    <row r="381">
      <c r="F381" s="105"/>
    </row>
    <row r="382">
      <c r="F382" s="105"/>
    </row>
    <row r="383">
      <c r="F383" s="105"/>
    </row>
    <row r="384">
      <c r="F384" s="105"/>
    </row>
    <row r="385">
      <c r="F385" s="105"/>
    </row>
    <row r="386">
      <c r="F386" s="105"/>
    </row>
    <row r="387">
      <c r="F387" s="105"/>
    </row>
    <row r="388">
      <c r="F388" s="105"/>
    </row>
    <row r="389">
      <c r="F389" s="105"/>
    </row>
    <row r="390">
      <c r="F390" s="105"/>
    </row>
    <row r="391">
      <c r="F391" s="105"/>
    </row>
    <row r="392">
      <c r="F392" s="105"/>
    </row>
    <row r="393">
      <c r="F393" s="105"/>
    </row>
    <row r="394">
      <c r="F394" s="105"/>
    </row>
    <row r="395">
      <c r="F395" s="105"/>
    </row>
    <row r="396">
      <c r="F396" s="105"/>
    </row>
    <row r="397">
      <c r="F397" s="105"/>
    </row>
    <row r="398">
      <c r="F398" s="105"/>
    </row>
    <row r="399">
      <c r="F399" s="105"/>
    </row>
    <row r="400">
      <c r="F400" s="105"/>
    </row>
    <row r="401">
      <c r="F401" s="105"/>
    </row>
    <row r="402">
      <c r="F402" s="105"/>
    </row>
    <row r="403">
      <c r="F403" s="105"/>
    </row>
    <row r="404">
      <c r="F404" s="105"/>
    </row>
    <row r="405">
      <c r="F405" s="105"/>
    </row>
    <row r="406">
      <c r="F406" s="105"/>
    </row>
    <row r="407">
      <c r="F407" s="105"/>
    </row>
    <row r="408">
      <c r="F408" s="105"/>
    </row>
    <row r="409">
      <c r="F409" s="105"/>
    </row>
    <row r="410">
      <c r="F410" s="105"/>
    </row>
    <row r="411">
      <c r="F411" s="105"/>
    </row>
    <row r="412">
      <c r="F412" s="105"/>
    </row>
    <row r="413">
      <c r="F413" s="105"/>
    </row>
    <row r="414">
      <c r="F414" s="105"/>
    </row>
    <row r="415">
      <c r="F415" s="105"/>
    </row>
    <row r="416">
      <c r="F416" s="105"/>
    </row>
    <row r="417">
      <c r="F417" s="105"/>
    </row>
    <row r="418">
      <c r="F418" s="105"/>
    </row>
    <row r="419">
      <c r="F419" s="105"/>
    </row>
    <row r="420">
      <c r="F420" s="105"/>
    </row>
    <row r="421">
      <c r="F421" s="105"/>
    </row>
    <row r="422">
      <c r="F422" s="105"/>
    </row>
    <row r="423">
      <c r="F423" s="105"/>
    </row>
    <row r="424">
      <c r="F424" s="105"/>
    </row>
    <row r="425">
      <c r="F425" s="105"/>
    </row>
    <row r="426">
      <c r="F426" s="105"/>
    </row>
    <row r="427">
      <c r="F427" s="105"/>
    </row>
    <row r="428">
      <c r="F428" s="105"/>
    </row>
    <row r="429">
      <c r="F429" s="105"/>
    </row>
    <row r="430">
      <c r="F430" s="105"/>
    </row>
    <row r="431">
      <c r="F431" s="105"/>
    </row>
    <row r="432">
      <c r="F432" s="105"/>
    </row>
    <row r="433">
      <c r="F433" s="105"/>
    </row>
    <row r="434">
      <c r="F434" s="105"/>
    </row>
    <row r="435">
      <c r="F435" s="105"/>
    </row>
    <row r="436">
      <c r="F436" s="105"/>
    </row>
    <row r="437">
      <c r="F437" s="105"/>
    </row>
    <row r="438">
      <c r="F438" s="105"/>
    </row>
    <row r="439">
      <c r="F439" s="105"/>
    </row>
    <row r="440">
      <c r="F440" s="105"/>
    </row>
    <row r="441">
      <c r="F441" s="105"/>
    </row>
    <row r="442">
      <c r="F442" s="105"/>
    </row>
    <row r="443">
      <c r="F443" s="105"/>
    </row>
    <row r="444">
      <c r="F444" s="105"/>
    </row>
    <row r="445">
      <c r="F445" s="105"/>
    </row>
    <row r="446">
      <c r="F446" s="105"/>
    </row>
    <row r="447">
      <c r="F447" s="105"/>
    </row>
    <row r="448">
      <c r="F448" s="105"/>
    </row>
    <row r="449">
      <c r="F449" s="105"/>
    </row>
    <row r="450">
      <c r="F450" s="105"/>
    </row>
    <row r="451">
      <c r="F451" s="105"/>
    </row>
    <row r="452">
      <c r="F452" s="105"/>
    </row>
    <row r="453">
      <c r="F453" s="105"/>
    </row>
    <row r="454">
      <c r="F454" s="105"/>
    </row>
    <row r="455">
      <c r="F455" s="105"/>
    </row>
    <row r="456">
      <c r="F456" s="105"/>
    </row>
    <row r="457">
      <c r="F457" s="105"/>
    </row>
    <row r="458">
      <c r="F458" s="105"/>
    </row>
    <row r="459">
      <c r="F459" s="105"/>
    </row>
    <row r="460">
      <c r="F460" s="105"/>
    </row>
    <row r="461">
      <c r="F461" s="105"/>
    </row>
    <row r="462">
      <c r="F462" s="105"/>
    </row>
    <row r="463">
      <c r="F463" s="105"/>
    </row>
    <row r="464">
      <c r="F464" s="105"/>
    </row>
    <row r="465">
      <c r="F465" s="105"/>
    </row>
    <row r="466">
      <c r="F466" s="105"/>
    </row>
    <row r="467">
      <c r="F467" s="105"/>
    </row>
    <row r="468">
      <c r="F468" s="105"/>
    </row>
    <row r="469">
      <c r="F469" s="105"/>
    </row>
    <row r="470">
      <c r="F470" s="105"/>
    </row>
    <row r="471">
      <c r="F471" s="105"/>
    </row>
    <row r="472">
      <c r="F472" s="105"/>
    </row>
    <row r="473">
      <c r="F473" s="105"/>
    </row>
    <row r="474">
      <c r="F474" s="105"/>
    </row>
    <row r="475">
      <c r="F475" s="105"/>
    </row>
    <row r="476">
      <c r="F476" s="105"/>
    </row>
    <row r="477">
      <c r="F477" s="105"/>
    </row>
    <row r="478">
      <c r="F478" s="105"/>
    </row>
    <row r="479">
      <c r="F479" s="105"/>
    </row>
    <row r="480">
      <c r="F480" s="105"/>
    </row>
    <row r="481">
      <c r="F481" s="105"/>
    </row>
    <row r="482">
      <c r="F482" s="105"/>
    </row>
    <row r="483">
      <c r="F483" s="105"/>
    </row>
    <row r="484">
      <c r="F484" s="105"/>
    </row>
    <row r="485">
      <c r="F485" s="105"/>
    </row>
    <row r="486">
      <c r="F486" s="105"/>
    </row>
    <row r="487">
      <c r="F487" s="105"/>
    </row>
    <row r="488">
      <c r="F488" s="105"/>
    </row>
    <row r="489">
      <c r="F489" s="105"/>
    </row>
    <row r="490">
      <c r="F490" s="105"/>
    </row>
    <row r="491">
      <c r="F491" s="105"/>
    </row>
    <row r="492">
      <c r="F492" s="105"/>
    </row>
    <row r="493">
      <c r="F493" s="105"/>
    </row>
    <row r="494">
      <c r="F494" s="105"/>
    </row>
    <row r="495">
      <c r="F495" s="105"/>
    </row>
    <row r="496">
      <c r="F496" s="105"/>
    </row>
    <row r="497">
      <c r="F497" s="105"/>
    </row>
    <row r="498">
      <c r="F498" s="105"/>
    </row>
    <row r="499">
      <c r="F499" s="105"/>
    </row>
    <row r="500">
      <c r="F500" s="105"/>
    </row>
    <row r="501">
      <c r="F501" s="105"/>
    </row>
    <row r="502">
      <c r="F502" s="105"/>
    </row>
    <row r="503">
      <c r="F503" s="105"/>
    </row>
    <row r="504">
      <c r="F504" s="105"/>
    </row>
    <row r="505">
      <c r="F505" s="105"/>
    </row>
    <row r="506">
      <c r="F506" s="105"/>
    </row>
    <row r="507">
      <c r="F507" s="105"/>
    </row>
    <row r="508">
      <c r="F508" s="105"/>
    </row>
    <row r="509">
      <c r="F509" s="105"/>
    </row>
    <row r="510">
      <c r="F510" s="105"/>
    </row>
    <row r="511">
      <c r="F511" s="105"/>
    </row>
    <row r="512">
      <c r="F512" s="105"/>
    </row>
    <row r="513">
      <c r="F513" s="105"/>
    </row>
    <row r="514">
      <c r="F514" s="105"/>
    </row>
    <row r="515">
      <c r="F515" s="105"/>
    </row>
    <row r="516">
      <c r="F516" s="105"/>
    </row>
    <row r="517">
      <c r="F517" s="105"/>
    </row>
    <row r="518">
      <c r="F518" s="105"/>
    </row>
    <row r="519">
      <c r="F519" s="105"/>
    </row>
    <row r="520">
      <c r="F520" s="105"/>
    </row>
    <row r="521">
      <c r="F521" s="105"/>
    </row>
    <row r="522">
      <c r="F522" s="105"/>
    </row>
    <row r="523">
      <c r="F523" s="105"/>
    </row>
    <row r="524">
      <c r="F524" s="105"/>
    </row>
    <row r="525">
      <c r="F525" s="105"/>
    </row>
    <row r="526">
      <c r="F526" s="105"/>
    </row>
    <row r="527">
      <c r="F527" s="105"/>
    </row>
    <row r="528">
      <c r="F528" s="105"/>
    </row>
    <row r="529">
      <c r="F529" s="105"/>
    </row>
    <row r="530">
      <c r="F530" s="105"/>
    </row>
    <row r="531">
      <c r="F531" s="105"/>
    </row>
    <row r="532">
      <c r="F532" s="105"/>
    </row>
    <row r="533">
      <c r="F533" s="105"/>
    </row>
    <row r="534">
      <c r="F534" s="105"/>
    </row>
    <row r="535">
      <c r="F535" s="105"/>
    </row>
    <row r="536">
      <c r="F536" s="105"/>
    </row>
    <row r="537">
      <c r="F537" s="105"/>
    </row>
    <row r="538">
      <c r="F538" s="105"/>
    </row>
    <row r="539">
      <c r="F539" s="105"/>
    </row>
    <row r="540">
      <c r="F540" s="105"/>
    </row>
    <row r="541">
      <c r="F541" s="105"/>
    </row>
    <row r="542">
      <c r="F542" s="105"/>
    </row>
    <row r="543">
      <c r="F543" s="105"/>
    </row>
    <row r="544">
      <c r="F544" s="105"/>
    </row>
    <row r="545">
      <c r="F545" s="105"/>
    </row>
    <row r="546">
      <c r="F546" s="105"/>
    </row>
    <row r="547">
      <c r="F547" s="105"/>
    </row>
    <row r="548">
      <c r="F548" s="105"/>
    </row>
    <row r="549">
      <c r="F549" s="105"/>
    </row>
    <row r="550">
      <c r="F550" s="105"/>
    </row>
    <row r="551">
      <c r="F551" s="105"/>
    </row>
    <row r="552">
      <c r="F552" s="105"/>
    </row>
    <row r="553">
      <c r="F553" s="105"/>
    </row>
    <row r="554">
      <c r="F554" s="105"/>
    </row>
    <row r="555">
      <c r="F555" s="105"/>
    </row>
    <row r="556">
      <c r="F556" s="105"/>
    </row>
    <row r="557">
      <c r="F557" s="105"/>
    </row>
    <row r="558">
      <c r="F558" s="105"/>
    </row>
    <row r="559">
      <c r="F559" s="105"/>
    </row>
    <row r="560">
      <c r="F560" s="105"/>
    </row>
    <row r="561">
      <c r="F561" s="105"/>
    </row>
    <row r="562">
      <c r="F562" s="105"/>
    </row>
    <row r="563">
      <c r="F563" s="105"/>
    </row>
    <row r="564">
      <c r="F564" s="105"/>
    </row>
    <row r="565">
      <c r="F565" s="105"/>
    </row>
    <row r="566">
      <c r="F566" s="105"/>
    </row>
    <row r="567">
      <c r="F567" s="105"/>
    </row>
    <row r="568">
      <c r="F568" s="105"/>
    </row>
    <row r="569">
      <c r="F569" s="105"/>
    </row>
    <row r="570">
      <c r="F570" s="105"/>
    </row>
    <row r="571">
      <c r="F571" s="105"/>
    </row>
    <row r="572">
      <c r="F572" s="105"/>
    </row>
    <row r="573">
      <c r="F573" s="105"/>
    </row>
    <row r="574">
      <c r="F574" s="105"/>
    </row>
    <row r="575">
      <c r="F575" s="105"/>
    </row>
    <row r="576">
      <c r="F576" s="105"/>
    </row>
    <row r="577">
      <c r="F577" s="105"/>
    </row>
    <row r="578">
      <c r="F578" s="105"/>
    </row>
    <row r="579">
      <c r="F579" s="105"/>
    </row>
    <row r="580">
      <c r="F580" s="105"/>
    </row>
    <row r="581">
      <c r="F581" s="105"/>
    </row>
    <row r="582">
      <c r="F582" s="105"/>
    </row>
    <row r="583">
      <c r="F583" s="105"/>
    </row>
    <row r="584">
      <c r="F584" s="105"/>
    </row>
    <row r="585">
      <c r="F585" s="105"/>
    </row>
    <row r="586">
      <c r="F586" s="105"/>
    </row>
    <row r="587">
      <c r="F587" s="105"/>
    </row>
    <row r="588">
      <c r="F588" s="105"/>
    </row>
    <row r="589">
      <c r="F589" s="105"/>
    </row>
    <row r="590">
      <c r="F590" s="105"/>
    </row>
    <row r="591">
      <c r="F591" s="105"/>
    </row>
    <row r="592">
      <c r="F592" s="105"/>
    </row>
    <row r="593">
      <c r="F593" s="105"/>
    </row>
    <row r="594">
      <c r="F594" s="105"/>
    </row>
    <row r="595">
      <c r="F595" s="105"/>
    </row>
    <row r="596">
      <c r="F596" s="105"/>
    </row>
    <row r="597">
      <c r="F597" s="105"/>
    </row>
    <row r="598">
      <c r="F598" s="105"/>
    </row>
    <row r="599">
      <c r="F599" s="105"/>
    </row>
    <row r="600">
      <c r="F600" s="105"/>
    </row>
    <row r="601">
      <c r="F601" s="105"/>
    </row>
    <row r="602">
      <c r="F602" s="105"/>
    </row>
    <row r="603">
      <c r="F603" s="105"/>
    </row>
    <row r="604">
      <c r="F604" s="105"/>
    </row>
    <row r="605">
      <c r="F605" s="105"/>
    </row>
    <row r="606">
      <c r="F606" s="105"/>
    </row>
    <row r="607">
      <c r="F607" s="105"/>
    </row>
    <row r="608">
      <c r="F608" s="105"/>
    </row>
    <row r="609">
      <c r="F609" s="105"/>
    </row>
    <row r="610">
      <c r="F610" s="105"/>
    </row>
    <row r="611">
      <c r="F611" s="105"/>
    </row>
    <row r="612">
      <c r="F612" s="105"/>
    </row>
    <row r="613">
      <c r="F613" s="105"/>
    </row>
    <row r="614">
      <c r="F614" s="105"/>
    </row>
    <row r="615">
      <c r="F615" s="105"/>
    </row>
    <row r="616">
      <c r="F616" s="105"/>
    </row>
    <row r="617">
      <c r="F617" s="105"/>
    </row>
    <row r="618">
      <c r="F618" s="105"/>
    </row>
    <row r="619">
      <c r="F619" s="105"/>
    </row>
    <row r="620">
      <c r="F620" s="105"/>
    </row>
    <row r="621">
      <c r="F621" s="105"/>
    </row>
    <row r="622">
      <c r="F622" s="105"/>
    </row>
    <row r="623">
      <c r="F623" s="105"/>
    </row>
    <row r="624">
      <c r="F624" s="105"/>
    </row>
    <row r="625">
      <c r="F625" s="105"/>
    </row>
    <row r="626">
      <c r="F626" s="105"/>
    </row>
    <row r="627">
      <c r="F627" s="105"/>
    </row>
    <row r="628">
      <c r="F628" s="105"/>
    </row>
    <row r="629">
      <c r="F629" s="105"/>
    </row>
    <row r="630">
      <c r="F630" s="105"/>
    </row>
    <row r="631">
      <c r="F631" s="105"/>
    </row>
    <row r="632">
      <c r="F632" s="105"/>
    </row>
    <row r="633">
      <c r="F633" s="105"/>
    </row>
    <row r="634">
      <c r="F634" s="105"/>
    </row>
    <row r="635">
      <c r="F635" s="105"/>
    </row>
    <row r="636">
      <c r="F636" s="105"/>
    </row>
    <row r="637">
      <c r="F637" s="105"/>
    </row>
    <row r="638">
      <c r="F638" s="105"/>
    </row>
    <row r="639">
      <c r="F639" s="105"/>
    </row>
    <row r="640">
      <c r="F640" s="105"/>
    </row>
    <row r="641">
      <c r="F641" s="105"/>
    </row>
    <row r="642">
      <c r="F642" s="105"/>
    </row>
    <row r="643">
      <c r="F643" s="105"/>
    </row>
    <row r="644">
      <c r="F644" s="105"/>
    </row>
    <row r="645">
      <c r="F645" s="105"/>
    </row>
    <row r="646">
      <c r="F646" s="105"/>
    </row>
    <row r="647">
      <c r="F647" s="105"/>
    </row>
    <row r="648">
      <c r="F648" s="105"/>
    </row>
    <row r="649">
      <c r="F649" s="105"/>
    </row>
    <row r="650">
      <c r="F650" s="105"/>
    </row>
    <row r="651">
      <c r="F651" s="105"/>
    </row>
    <row r="652">
      <c r="F652" s="105"/>
    </row>
    <row r="653">
      <c r="F653" s="105"/>
    </row>
    <row r="654">
      <c r="F654" s="105"/>
    </row>
    <row r="655">
      <c r="F655" s="105"/>
    </row>
    <row r="656">
      <c r="F656" s="105"/>
    </row>
    <row r="657">
      <c r="F657" s="105"/>
    </row>
    <row r="658">
      <c r="F658" s="105"/>
    </row>
    <row r="659">
      <c r="F659" s="105"/>
    </row>
    <row r="660">
      <c r="F660" s="105"/>
    </row>
    <row r="661">
      <c r="F661" s="105"/>
    </row>
    <row r="662">
      <c r="F662" s="105"/>
    </row>
    <row r="663">
      <c r="F663" s="105"/>
    </row>
    <row r="664">
      <c r="F664" s="105"/>
    </row>
    <row r="665">
      <c r="F665" s="105"/>
    </row>
    <row r="666">
      <c r="F666" s="105"/>
    </row>
    <row r="667">
      <c r="F667" s="105"/>
    </row>
    <row r="668">
      <c r="F668" s="105"/>
    </row>
    <row r="669">
      <c r="F669" s="105"/>
    </row>
    <row r="670">
      <c r="F670" s="105"/>
    </row>
    <row r="671">
      <c r="F671" s="105"/>
    </row>
    <row r="672">
      <c r="F672" s="105"/>
    </row>
    <row r="673">
      <c r="F673" s="105"/>
    </row>
    <row r="674">
      <c r="F674" s="105"/>
    </row>
    <row r="675">
      <c r="F675" s="105"/>
    </row>
    <row r="676">
      <c r="F676" s="105"/>
    </row>
    <row r="677">
      <c r="F677" s="105"/>
    </row>
    <row r="678">
      <c r="F678" s="105"/>
    </row>
    <row r="679">
      <c r="F679" s="105"/>
    </row>
    <row r="680">
      <c r="F680" s="105"/>
    </row>
    <row r="681">
      <c r="F681" s="105"/>
    </row>
    <row r="682">
      <c r="F682" s="105"/>
    </row>
    <row r="683">
      <c r="F683" s="105"/>
    </row>
    <row r="684">
      <c r="F684" s="105"/>
    </row>
    <row r="685">
      <c r="F685" s="105"/>
    </row>
    <row r="686">
      <c r="F686" s="105"/>
    </row>
    <row r="687">
      <c r="F687" s="105"/>
    </row>
    <row r="688">
      <c r="F688" s="105"/>
    </row>
    <row r="689">
      <c r="F689" s="105"/>
    </row>
    <row r="690">
      <c r="F690" s="105"/>
    </row>
    <row r="691">
      <c r="F691" s="105"/>
    </row>
    <row r="692">
      <c r="F692" s="105"/>
    </row>
    <row r="693">
      <c r="F693" s="105"/>
    </row>
    <row r="694">
      <c r="F694" s="105"/>
    </row>
    <row r="695">
      <c r="F695" s="105"/>
    </row>
    <row r="696">
      <c r="F696" s="105"/>
    </row>
    <row r="697">
      <c r="F697" s="105"/>
    </row>
    <row r="698">
      <c r="F698" s="105"/>
    </row>
    <row r="699">
      <c r="F699" s="105"/>
    </row>
    <row r="700">
      <c r="F700" s="105"/>
    </row>
    <row r="701">
      <c r="F701" s="105"/>
    </row>
    <row r="702">
      <c r="F702" s="105"/>
    </row>
    <row r="703">
      <c r="F703" s="105"/>
    </row>
    <row r="704">
      <c r="F704" s="105"/>
    </row>
    <row r="705">
      <c r="F705" s="105"/>
    </row>
    <row r="706">
      <c r="F706" s="105"/>
    </row>
    <row r="707">
      <c r="F707" s="105"/>
    </row>
    <row r="708">
      <c r="F708" s="105"/>
    </row>
    <row r="709">
      <c r="F709" s="105"/>
    </row>
    <row r="710">
      <c r="F710" s="105"/>
    </row>
    <row r="711">
      <c r="F711" s="105"/>
    </row>
    <row r="712">
      <c r="F712" s="105"/>
    </row>
    <row r="713">
      <c r="F713" s="105"/>
    </row>
    <row r="714">
      <c r="F714" s="105"/>
    </row>
    <row r="715">
      <c r="F715" s="105"/>
    </row>
    <row r="716">
      <c r="F716" s="105"/>
    </row>
    <row r="717">
      <c r="F717" s="105"/>
    </row>
    <row r="718">
      <c r="F718" s="105"/>
    </row>
    <row r="719">
      <c r="F719" s="105"/>
    </row>
    <row r="720">
      <c r="F720" s="105"/>
    </row>
    <row r="721">
      <c r="F721" s="105"/>
    </row>
    <row r="722">
      <c r="F722" s="105"/>
    </row>
    <row r="723">
      <c r="F723" s="105"/>
    </row>
    <row r="724">
      <c r="F724" s="105"/>
    </row>
    <row r="725">
      <c r="F725" s="105"/>
    </row>
    <row r="726">
      <c r="F726" s="105"/>
    </row>
    <row r="727">
      <c r="F727" s="105"/>
    </row>
    <row r="728">
      <c r="F728" s="105"/>
    </row>
    <row r="729">
      <c r="F729" s="105"/>
    </row>
    <row r="730">
      <c r="F730" s="105"/>
    </row>
    <row r="731">
      <c r="F731" s="105"/>
    </row>
    <row r="732">
      <c r="F732" s="105"/>
    </row>
    <row r="733">
      <c r="F733" s="105"/>
    </row>
    <row r="734">
      <c r="F734" s="105"/>
    </row>
    <row r="735">
      <c r="F735" s="105"/>
    </row>
    <row r="736">
      <c r="F736" s="105"/>
    </row>
    <row r="737">
      <c r="F737" s="105"/>
    </row>
    <row r="738">
      <c r="F738" s="105"/>
    </row>
    <row r="739">
      <c r="F739" s="105"/>
    </row>
    <row r="740">
      <c r="F740" s="105"/>
    </row>
    <row r="741">
      <c r="F741" s="105"/>
    </row>
    <row r="742">
      <c r="F742" s="105"/>
    </row>
    <row r="743">
      <c r="F743" s="105"/>
    </row>
    <row r="744">
      <c r="F744" s="105"/>
    </row>
    <row r="745">
      <c r="F745" s="105"/>
    </row>
    <row r="746">
      <c r="F746" s="105"/>
    </row>
    <row r="747">
      <c r="F747" s="105"/>
    </row>
    <row r="748">
      <c r="F748" s="105"/>
    </row>
    <row r="749">
      <c r="F749" s="105"/>
    </row>
    <row r="750">
      <c r="F750" s="105"/>
    </row>
    <row r="751">
      <c r="F751" s="105"/>
    </row>
    <row r="752">
      <c r="F752" s="105"/>
    </row>
    <row r="753">
      <c r="F753" s="105"/>
    </row>
    <row r="754">
      <c r="F754" s="105"/>
    </row>
    <row r="755">
      <c r="F755" s="105"/>
    </row>
    <row r="756">
      <c r="F756" s="105"/>
    </row>
    <row r="757">
      <c r="F757" s="105"/>
    </row>
    <row r="758">
      <c r="F758" s="105"/>
    </row>
    <row r="759">
      <c r="F759" s="105"/>
    </row>
    <row r="760">
      <c r="F760" s="105"/>
    </row>
    <row r="761">
      <c r="F761" s="105"/>
    </row>
    <row r="762">
      <c r="F762" s="105"/>
    </row>
    <row r="763">
      <c r="F763" s="105"/>
    </row>
    <row r="764">
      <c r="F764" s="105"/>
    </row>
    <row r="765">
      <c r="F765" s="105"/>
    </row>
    <row r="766">
      <c r="F766" s="105"/>
    </row>
    <row r="767">
      <c r="F767" s="105"/>
    </row>
    <row r="768">
      <c r="F768" s="105"/>
    </row>
    <row r="769">
      <c r="F769" s="105"/>
    </row>
    <row r="770">
      <c r="F770" s="105"/>
    </row>
    <row r="771">
      <c r="F771" s="105"/>
    </row>
    <row r="772">
      <c r="F772" s="105"/>
    </row>
    <row r="773">
      <c r="F773" s="105"/>
    </row>
    <row r="774">
      <c r="F774" s="105"/>
    </row>
    <row r="775">
      <c r="F775" s="105"/>
    </row>
    <row r="776">
      <c r="F776" s="105"/>
    </row>
    <row r="777">
      <c r="F777" s="105"/>
    </row>
    <row r="778">
      <c r="F778" s="105"/>
    </row>
    <row r="779">
      <c r="F779" s="105"/>
    </row>
    <row r="780">
      <c r="F780" s="105"/>
    </row>
    <row r="781">
      <c r="F781" s="105"/>
    </row>
    <row r="782">
      <c r="F782" s="105"/>
    </row>
    <row r="783">
      <c r="F783" s="105"/>
    </row>
    <row r="784">
      <c r="F784" s="105"/>
    </row>
    <row r="785">
      <c r="F785" s="105"/>
    </row>
    <row r="786">
      <c r="F786" s="105"/>
    </row>
    <row r="787">
      <c r="F787" s="105"/>
    </row>
    <row r="788">
      <c r="F788" s="105"/>
    </row>
    <row r="789">
      <c r="F789" s="105"/>
    </row>
    <row r="790">
      <c r="F790" s="105"/>
    </row>
    <row r="791">
      <c r="F791" s="105"/>
    </row>
    <row r="792">
      <c r="F792" s="105"/>
    </row>
    <row r="793">
      <c r="F793" s="105"/>
    </row>
    <row r="794">
      <c r="F794" s="105"/>
    </row>
    <row r="795">
      <c r="F795" s="105"/>
    </row>
    <row r="796">
      <c r="F796" s="105"/>
    </row>
    <row r="797">
      <c r="F797" s="105"/>
    </row>
    <row r="798">
      <c r="F798" s="105"/>
    </row>
    <row r="799">
      <c r="F799" s="105"/>
    </row>
    <row r="800">
      <c r="F800" s="105"/>
    </row>
    <row r="801">
      <c r="F801" s="105"/>
    </row>
    <row r="802">
      <c r="F802" s="105"/>
    </row>
    <row r="803">
      <c r="F803" s="105"/>
    </row>
    <row r="804">
      <c r="F804" s="105"/>
    </row>
    <row r="805">
      <c r="F805" s="105"/>
    </row>
    <row r="806">
      <c r="F806" s="105"/>
    </row>
    <row r="807">
      <c r="F807" s="105"/>
    </row>
    <row r="808">
      <c r="F808" s="105"/>
    </row>
    <row r="809">
      <c r="F809" s="105"/>
    </row>
    <row r="810">
      <c r="F810" s="105"/>
    </row>
    <row r="811">
      <c r="F811" s="105"/>
    </row>
    <row r="812">
      <c r="F812" s="105"/>
    </row>
    <row r="813">
      <c r="F813" s="105"/>
    </row>
    <row r="814">
      <c r="F814" s="105"/>
    </row>
    <row r="815">
      <c r="F815" s="105"/>
    </row>
    <row r="816">
      <c r="F816" s="105"/>
    </row>
    <row r="817">
      <c r="F817" s="105"/>
    </row>
    <row r="818">
      <c r="F818" s="105"/>
    </row>
    <row r="819">
      <c r="F819" s="105"/>
    </row>
    <row r="820">
      <c r="F820" s="105"/>
    </row>
    <row r="821">
      <c r="F821" s="105"/>
    </row>
    <row r="822">
      <c r="F822" s="105"/>
    </row>
    <row r="823">
      <c r="F823" s="105"/>
    </row>
    <row r="824">
      <c r="F824" s="105"/>
    </row>
    <row r="825">
      <c r="F825" s="105"/>
    </row>
    <row r="826">
      <c r="F826" s="105"/>
    </row>
    <row r="827">
      <c r="F827" s="105"/>
    </row>
    <row r="828">
      <c r="F828" s="105"/>
    </row>
    <row r="829">
      <c r="F829" s="105"/>
    </row>
    <row r="830">
      <c r="F830" s="105"/>
    </row>
    <row r="831">
      <c r="F831" s="105"/>
    </row>
    <row r="832">
      <c r="F832" s="105"/>
    </row>
    <row r="833">
      <c r="F833" s="105"/>
    </row>
    <row r="834">
      <c r="F834" s="105"/>
    </row>
    <row r="835">
      <c r="F835" s="105"/>
    </row>
    <row r="836">
      <c r="F836" s="105"/>
    </row>
    <row r="837">
      <c r="F837" s="105"/>
    </row>
    <row r="838">
      <c r="F838" s="105"/>
    </row>
    <row r="839">
      <c r="F839" s="105"/>
    </row>
    <row r="840">
      <c r="F840" s="105"/>
    </row>
    <row r="841">
      <c r="F841" s="105"/>
    </row>
    <row r="842">
      <c r="F842" s="105"/>
    </row>
    <row r="843">
      <c r="F843" s="105"/>
    </row>
    <row r="844">
      <c r="F844" s="105"/>
    </row>
    <row r="845">
      <c r="F845" s="105"/>
    </row>
    <row r="846">
      <c r="F846" s="105"/>
    </row>
    <row r="847">
      <c r="F847" s="105"/>
    </row>
    <row r="848">
      <c r="F848" s="105"/>
    </row>
    <row r="849">
      <c r="F849" s="105"/>
    </row>
    <row r="850">
      <c r="F850" s="105"/>
    </row>
    <row r="851">
      <c r="F851" s="105"/>
    </row>
    <row r="852">
      <c r="F852" s="105"/>
    </row>
    <row r="853">
      <c r="F853" s="105"/>
    </row>
    <row r="854">
      <c r="F854" s="105"/>
    </row>
    <row r="855">
      <c r="F855" s="105"/>
    </row>
    <row r="856">
      <c r="F856" s="105"/>
    </row>
    <row r="857">
      <c r="F857" s="105"/>
    </row>
    <row r="858">
      <c r="F858" s="105"/>
    </row>
    <row r="859">
      <c r="F859" s="105"/>
    </row>
    <row r="860">
      <c r="F860" s="105"/>
    </row>
    <row r="861">
      <c r="F861" s="105"/>
    </row>
    <row r="862">
      <c r="F862" s="105"/>
    </row>
    <row r="863">
      <c r="F863" s="105"/>
    </row>
    <row r="864">
      <c r="F864" s="105"/>
    </row>
    <row r="865">
      <c r="F865" s="105"/>
    </row>
    <row r="866">
      <c r="F866" s="105"/>
    </row>
    <row r="867">
      <c r="F867" s="105"/>
    </row>
    <row r="868">
      <c r="F868" s="105"/>
    </row>
    <row r="869">
      <c r="F869" s="105"/>
    </row>
    <row r="870">
      <c r="F870" s="105"/>
    </row>
    <row r="871">
      <c r="F871" s="105"/>
    </row>
    <row r="872">
      <c r="F872" s="105"/>
    </row>
    <row r="873">
      <c r="F873" s="105"/>
    </row>
    <row r="874">
      <c r="F874" s="105"/>
    </row>
    <row r="875">
      <c r="F875" s="105"/>
    </row>
    <row r="876">
      <c r="F876" s="105"/>
    </row>
    <row r="877">
      <c r="F877" s="105"/>
    </row>
    <row r="878">
      <c r="F878" s="105"/>
    </row>
    <row r="879">
      <c r="F879" s="105"/>
    </row>
    <row r="880">
      <c r="F880" s="105"/>
    </row>
    <row r="881">
      <c r="F881" s="105"/>
    </row>
    <row r="882">
      <c r="F882" s="105"/>
    </row>
    <row r="883">
      <c r="F883" s="105"/>
    </row>
    <row r="884">
      <c r="F884" s="105"/>
    </row>
    <row r="885">
      <c r="F885" s="105"/>
    </row>
    <row r="886">
      <c r="F886" s="105"/>
    </row>
    <row r="887">
      <c r="F887" s="105"/>
    </row>
    <row r="888">
      <c r="F888" s="105"/>
    </row>
    <row r="889">
      <c r="F889" s="105"/>
    </row>
    <row r="890">
      <c r="F890" s="105"/>
    </row>
    <row r="891">
      <c r="F891" s="105"/>
    </row>
    <row r="892">
      <c r="F892" s="105"/>
    </row>
    <row r="893">
      <c r="F893" s="105"/>
    </row>
    <row r="894">
      <c r="F894" s="105"/>
    </row>
    <row r="895">
      <c r="F895" s="105"/>
    </row>
    <row r="896">
      <c r="F896" s="105"/>
    </row>
    <row r="897">
      <c r="F897" s="105"/>
    </row>
    <row r="898">
      <c r="F898" s="105"/>
    </row>
    <row r="899">
      <c r="F899" s="105"/>
    </row>
    <row r="900">
      <c r="F900" s="105"/>
    </row>
    <row r="901">
      <c r="F901" s="105"/>
    </row>
    <row r="902">
      <c r="F902" s="105"/>
    </row>
    <row r="903">
      <c r="F903" s="105"/>
    </row>
    <row r="904">
      <c r="F904" s="105"/>
    </row>
    <row r="905">
      <c r="F905" s="105"/>
    </row>
    <row r="906">
      <c r="F906" s="105"/>
    </row>
    <row r="907">
      <c r="F907" s="105"/>
    </row>
    <row r="908">
      <c r="F908" s="105"/>
    </row>
    <row r="909">
      <c r="F909" s="105"/>
    </row>
    <row r="910">
      <c r="F910" s="105"/>
    </row>
    <row r="911">
      <c r="F911" s="105"/>
    </row>
    <row r="912">
      <c r="F912" s="105"/>
    </row>
    <row r="913">
      <c r="F913" s="105"/>
    </row>
    <row r="914">
      <c r="F914" s="105"/>
    </row>
    <row r="915">
      <c r="F915" s="105"/>
    </row>
    <row r="916">
      <c r="F916" s="105"/>
    </row>
    <row r="917">
      <c r="F917" s="105"/>
    </row>
    <row r="918">
      <c r="F918" s="105"/>
    </row>
    <row r="919">
      <c r="F919" s="105"/>
    </row>
    <row r="920">
      <c r="F920" s="105"/>
    </row>
    <row r="921">
      <c r="F921" s="105"/>
    </row>
    <row r="922">
      <c r="F922" s="105"/>
    </row>
    <row r="923">
      <c r="F923" s="105"/>
    </row>
    <row r="924">
      <c r="F924" s="105"/>
    </row>
    <row r="925">
      <c r="F925" s="105"/>
    </row>
    <row r="926">
      <c r="F926" s="105"/>
    </row>
    <row r="927">
      <c r="F927" s="105"/>
    </row>
    <row r="928">
      <c r="F928" s="105"/>
    </row>
    <row r="929">
      <c r="F929" s="105"/>
    </row>
    <row r="930">
      <c r="F930" s="105"/>
    </row>
    <row r="931">
      <c r="F931" s="105"/>
    </row>
    <row r="932">
      <c r="F932" s="105"/>
    </row>
    <row r="933">
      <c r="F933" s="105"/>
    </row>
    <row r="934">
      <c r="F934" s="105"/>
    </row>
    <row r="935">
      <c r="F935" s="105"/>
    </row>
    <row r="936">
      <c r="F936" s="105"/>
    </row>
    <row r="937">
      <c r="F937" s="105"/>
    </row>
    <row r="938">
      <c r="F938" s="105"/>
    </row>
    <row r="939">
      <c r="F939" s="105"/>
    </row>
    <row r="940">
      <c r="F940" s="105"/>
    </row>
    <row r="941">
      <c r="F941" s="105"/>
    </row>
    <row r="942">
      <c r="F942" s="105"/>
    </row>
    <row r="943">
      <c r="F943" s="105"/>
    </row>
    <row r="944">
      <c r="F944" s="105"/>
    </row>
    <row r="945">
      <c r="F945" s="105"/>
    </row>
    <row r="946">
      <c r="F946" s="105"/>
    </row>
    <row r="947">
      <c r="F947" s="105"/>
    </row>
    <row r="948">
      <c r="F948" s="105"/>
    </row>
    <row r="949">
      <c r="F949" s="105"/>
    </row>
    <row r="950">
      <c r="F950" s="105"/>
    </row>
    <row r="951">
      <c r="F951" s="105"/>
    </row>
    <row r="952">
      <c r="F952" s="105"/>
    </row>
    <row r="953">
      <c r="F953" s="105"/>
    </row>
    <row r="954">
      <c r="F954" s="105"/>
    </row>
    <row r="955">
      <c r="F955" s="105"/>
    </row>
    <row r="956">
      <c r="F956" s="105"/>
    </row>
    <row r="957">
      <c r="F957" s="105"/>
    </row>
    <row r="958">
      <c r="F958" s="105"/>
    </row>
    <row r="959">
      <c r="F959" s="105"/>
    </row>
    <row r="960">
      <c r="F960" s="105"/>
    </row>
    <row r="961">
      <c r="F961" s="105"/>
    </row>
    <row r="962">
      <c r="F962" s="105"/>
    </row>
    <row r="963">
      <c r="F963" s="105"/>
    </row>
    <row r="964">
      <c r="F964" s="105"/>
    </row>
    <row r="965">
      <c r="F965" s="105"/>
    </row>
    <row r="966">
      <c r="F966" s="105"/>
    </row>
    <row r="967">
      <c r="F967" s="105"/>
    </row>
    <row r="968">
      <c r="F968" s="105"/>
    </row>
    <row r="969">
      <c r="F969" s="105"/>
    </row>
    <row r="970">
      <c r="F970" s="105"/>
    </row>
    <row r="971">
      <c r="F971" s="105"/>
    </row>
    <row r="972">
      <c r="F972" s="105"/>
    </row>
    <row r="973">
      <c r="F973" s="105"/>
    </row>
    <row r="974">
      <c r="F974" s="105"/>
    </row>
    <row r="975">
      <c r="F975" s="105"/>
    </row>
    <row r="976">
      <c r="F976" s="105"/>
    </row>
    <row r="977">
      <c r="F977" s="105"/>
    </row>
    <row r="978">
      <c r="F978" s="105"/>
    </row>
    <row r="979">
      <c r="F979" s="105"/>
    </row>
    <row r="980">
      <c r="F980" s="105"/>
    </row>
    <row r="981">
      <c r="F981" s="105"/>
    </row>
    <row r="982">
      <c r="F982" s="105"/>
    </row>
    <row r="983">
      <c r="F983" s="105"/>
    </row>
    <row r="984">
      <c r="F984" s="105"/>
    </row>
    <row r="985">
      <c r="F985" s="105"/>
    </row>
    <row r="986">
      <c r="F986" s="105"/>
    </row>
    <row r="987">
      <c r="F987" s="105"/>
    </row>
    <row r="988">
      <c r="F988" s="105"/>
    </row>
    <row r="989">
      <c r="F989" s="105"/>
    </row>
    <row r="990">
      <c r="F990" s="105"/>
    </row>
    <row r="991">
      <c r="F991" s="105"/>
    </row>
    <row r="992">
      <c r="F992" s="105"/>
    </row>
    <row r="993">
      <c r="F993" s="105"/>
    </row>
    <row r="994">
      <c r="F994" s="105"/>
    </row>
    <row r="995">
      <c r="F995" s="105"/>
    </row>
    <row r="996">
      <c r="F996" s="105"/>
    </row>
    <row r="997">
      <c r="F997" s="105"/>
    </row>
  </sheetData>
  <autoFilter ref="$C$1:$AL$997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8.38"/>
    <col customWidth="1" min="3" max="3" width="14.25"/>
    <col hidden="1" min="4" max="4" width="12.63"/>
    <col customWidth="1" min="9" max="9" width="16.0"/>
    <col customWidth="1" min="12" max="12" width="17.5"/>
    <col customWidth="1" min="16" max="16" width="14.25"/>
    <col customWidth="1" min="23" max="23" width="16.88"/>
    <col customWidth="1" min="24" max="24" width="18.5"/>
    <col customWidth="1" min="29" max="29" width="14.75"/>
    <col customWidth="1" min="35" max="35" width="14.88"/>
    <col customWidth="1" min="36" max="36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1178</v>
      </c>
      <c r="S1" s="87" t="s">
        <v>932</v>
      </c>
      <c r="T1" s="87" t="s">
        <v>11</v>
      </c>
      <c r="U1" s="87" t="s">
        <v>933</v>
      </c>
      <c r="V1" s="87" t="s">
        <v>1180</v>
      </c>
      <c r="W1" s="87" t="s">
        <v>19</v>
      </c>
      <c r="X1" s="87" t="s">
        <v>1181</v>
      </c>
      <c r="Y1" s="87" t="s">
        <v>21</v>
      </c>
      <c r="Z1" s="87" t="s">
        <v>22</v>
      </c>
      <c r="AA1" s="87" t="s">
        <v>23</v>
      </c>
      <c r="AB1" s="87" t="s">
        <v>24</v>
      </c>
      <c r="AC1" s="87" t="s">
        <v>934</v>
      </c>
      <c r="AD1" s="87" t="s">
        <v>26</v>
      </c>
      <c r="AE1" s="87" t="s">
        <v>27</v>
      </c>
      <c r="AF1" s="87" t="s">
        <v>29</v>
      </c>
      <c r="AG1" s="87" t="s">
        <v>919</v>
      </c>
      <c r="AH1" s="87" t="s">
        <v>32</v>
      </c>
      <c r="AI1" s="87" t="s">
        <v>920</v>
      </c>
      <c r="AJ1" s="87" t="s">
        <v>921</v>
      </c>
    </row>
    <row r="2">
      <c r="A2" s="9" t="s">
        <v>203</v>
      </c>
      <c r="B2" s="9" t="s">
        <v>1287</v>
      </c>
      <c r="C2" s="92" t="s">
        <v>923</v>
      </c>
      <c r="D2" s="2" t="s">
        <v>1288</v>
      </c>
      <c r="E2" s="114" t="str">
        <f>IFERROR(__xludf.DUMMYFUNCTION("IFERROR(HYPERLINK(REGEXEXTRACT(D2,""\(([^)]*)\)""),REGEXEXTRACT(D2,""\[([^\]]+)\]"")),"""")"),"READ PITCH")</f>
        <v>READ PITCH</v>
      </c>
      <c r="F2" s="94">
        <f>VLOOKUP($A2, RawData!$A:$AJ, 33, FALSE)</f>
        <v>230.65742</v>
      </c>
      <c r="G2" s="95">
        <f>VLOOKUP($A2, RawData!$A:$AJ, 2, FALSE)</f>
        <v>82.51759</v>
      </c>
      <c r="H2" s="96">
        <f>VLOOKUP($A2, RawData!$A:$AJ, 3, FALSE)</f>
        <v>0.0494</v>
      </c>
      <c r="I2" s="96">
        <f>VLOOKUP($A2, RawData!$A:$AJ, 4, FALSE)</f>
        <v>0.056337107</v>
      </c>
      <c r="J2" s="98">
        <f>VLOOKUP($A2, RawData!$A:$AM, 37, FALSE)</f>
        <v>43.23637</v>
      </c>
      <c r="K2" s="99">
        <f>VLOOKUP($A2, RawData!$A:$AM, 38, FALSE)</f>
        <v>0.097783834</v>
      </c>
      <c r="L2" s="99" t="str">
        <f>VLOOKUP($A2, RawData!$A:$AM, 39, FALSE)</f>
        <v/>
      </c>
      <c r="M2" s="100">
        <f>VLOOKUP($A2, RawData!$A:$AJ, 30, FALSE)</f>
        <v>16.77185</v>
      </c>
      <c r="N2" s="98">
        <f>VLOOKUP($A2, RawData!$A:$AJ, 5, FALSE)</f>
        <v>178.56522</v>
      </c>
      <c r="O2" s="99">
        <f>VLOOKUP($A2, RawData!$A:$AJ, 6, FALSE)</f>
        <v>0.33801934</v>
      </c>
      <c r="P2" s="96">
        <f>VLOOKUP($A2, RawData!$A:$AJ, 7, FALSE)</f>
        <v>0.21313697</v>
      </c>
      <c r="Q2" s="99" t="str">
        <f>VLOOKUP($A2, RawData!$A:$AJ, 8, FALSE)</f>
        <v/>
      </c>
      <c r="R2" s="101">
        <f>VLOOKUP($A2, RawData!$A:$AJ, 9, FALSE)</f>
        <v>0.07356553</v>
      </c>
      <c r="S2" s="99" t="str">
        <f>VLOOKUP($A2, RawData!$A:$AJ, 11, FALSE)</f>
        <v/>
      </c>
      <c r="T2" s="98">
        <f>VLOOKUP($A2, RawData!$A:$AJ, 13, FALSE)</f>
        <v>-99.24007</v>
      </c>
      <c r="U2" s="99">
        <f>VLOOKUP($A2, RawData!$A:$AJ, 14, FALSE)</f>
        <v>6.568732</v>
      </c>
      <c r="V2" s="101" t="str">
        <f>VLOOKUP($A2, RawData!$A:$AJ, 16, FALSE)</f>
        <v/>
      </c>
      <c r="W2" s="98">
        <f>VLOOKUP($A2, RawData!$A:$AJ, 21, FALSE)</f>
        <v>494.4975</v>
      </c>
      <c r="X2" s="99" t="str">
        <f>VLOOKUP($A2, RawData!$A:$AJ, 22, FALSE)</f>
        <v/>
      </c>
      <c r="Y2" s="99">
        <f>VLOOKUP($A2, RawData!$A:$AJ, 23, FALSE)</f>
        <v>0.0387</v>
      </c>
      <c r="Z2" s="99">
        <f>VLOOKUP($A2, RawData!$A:$AJ, 24, FALSE)</f>
        <v>-0.23300119</v>
      </c>
      <c r="AA2" s="99" t="str">
        <f>VLOOKUP($A2, RawData!$A:$AJ, 25, FALSE)</f>
        <v/>
      </c>
      <c r="AB2" s="100">
        <f>VLOOKUP($A2, RawData!$A:$AJ, 26, FALSE)</f>
        <v>14.352489</v>
      </c>
      <c r="AC2" s="107" t="str">
        <f>VLOOKUP($A2, RawData!$A:$AJ, 27, FALSE)</f>
        <v>No data</v>
      </c>
      <c r="AD2" s="107">
        <f>VLOOKUP($A2, RawData!$A:$AJ, 28, FALSE)</f>
        <v>2.7952514</v>
      </c>
      <c r="AE2" s="107">
        <f>VLOOKUP($A2, RawData!$A:$AJ, 29, FALSE)</f>
        <v>84.4579</v>
      </c>
      <c r="AF2" s="100">
        <f>VLOOKUP($A2, RawData!$A:$AJ, 31, FALSE)</f>
        <v>-7.3070707</v>
      </c>
      <c r="AG2" s="97" t="str">
        <f>VLOOKUP($A2, RawData!$A:$AJ,32, FALSE)</f>
        <v/>
      </c>
      <c r="AH2" s="98">
        <f>VLOOKUP($A2, RawData!$A:$AJ, 34, FALSE)</f>
        <v>725.1544</v>
      </c>
      <c r="AI2" s="95">
        <f>VLOOKUP($A2, RawData!$A:$AJ, 35, FALSE)</f>
        <v>65.25</v>
      </c>
      <c r="AJ2" s="104">
        <f>VLOOKUP($A2, RawData!$A:$AJ, 36, FALSE)</f>
        <v>0.09</v>
      </c>
    </row>
    <row r="3">
      <c r="A3" s="9" t="s">
        <v>204</v>
      </c>
      <c r="B3" s="9" t="s">
        <v>1289</v>
      </c>
      <c r="C3" s="92" t="s">
        <v>930</v>
      </c>
      <c r="D3" s="2" t="s">
        <v>1290</v>
      </c>
      <c r="E3" s="114" t="str">
        <f>IFERROR(__xludf.DUMMYFUNCTION("IFERROR(HYPERLINK(REGEXEXTRACT(D3,""\(([^)]*)\)""),REGEXEXTRACT(D3,""\[([^\]]+)\]"")),"""")"),"READ PITCH")</f>
        <v>READ PITCH</v>
      </c>
      <c r="F3" s="94">
        <f>VLOOKUP($A3, RawData!$A:$AJ, 33, FALSE)</f>
        <v>631.0889</v>
      </c>
      <c r="G3" s="95">
        <f>VLOOKUP($A3, RawData!$A:$AJ, 2, FALSE)</f>
        <v>109.6</v>
      </c>
      <c r="H3" s="96">
        <f>VLOOKUP($A3, RawData!$A:$AJ, 3, FALSE)</f>
        <v>0.0533</v>
      </c>
      <c r="I3" s="96">
        <f>VLOOKUP($A3, RawData!$A:$AJ, 4, FALSE)</f>
        <v>0.1366366</v>
      </c>
      <c r="J3" s="98" t="str">
        <f>VLOOKUP($A3, RawData!$A:$AM, 37, FALSE)</f>
        <v>No data</v>
      </c>
      <c r="K3" s="99" t="str">
        <f>VLOOKUP($A3, RawData!$A:$AM, 38, FALSE)</f>
        <v>No data</v>
      </c>
      <c r="L3" s="99" t="str">
        <f>VLOOKUP($A3, RawData!$A:$AM, 39, FALSE)</f>
        <v/>
      </c>
      <c r="M3" s="100" t="str">
        <f>VLOOKUP($A3, RawData!$A:$AJ, 30, FALSE)</f>
        <v/>
      </c>
      <c r="N3" s="98">
        <f>VLOOKUP($A3, RawData!$A:$AJ, 5, FALSE)</f>
        <v>2.4368553</v>
      </c>
      <c r="O3" s="99">
        <f>VLOOKUP($A3, RawData!$A:$AJ, 6, FALSE)</f>
        <v>-0.062087737</v>
      </c>
      <c r="P3" s="96">
        <f>VLOOKUP($A3, RawData!$A:$AJ, 7, FALSE)</f>
        <v>0.14245614</v>
      </c>
      <c r="Q3" s="99" t="str">
        <f>VLOOKUP($A3, RawData!$A:$AJ, 8, FALSE)</f>
        <v/>
      </c>
      <c r="R3" s="101">
        <f>VLOOKUP($A3, RawData!$A:$AJ, 9, FALSE)</f>
        <v>0.5879562</v>
      </c>
      <c r="S3" s="99" t="str">
        <f>VLOOKUP($A3, RawData!$A:$AJ, 11, FALSE)</f>
        <v/>
      </c>
      <c r="T3" s="98">
        <f>VLOOKUP($A3, RawData!$A:$AJ, 13, FALSE)</f>
        <v>11.333</v>
      </c>
      <c r="U3" s="99">
        <f>VLOOKUP($A3, RawData!$A:$AJ, 14, FALSE)</f>
        <v>0.3058014</v>
      </c>
      <c r="V3" s="101" t="str">
        <f>VLOOKUP($A3, RawData!$A:$AJ, 16, FALSE)</f>
        <v/>
      </c>
      <c r="W3" s="98">
        <f>VLOOKUP($A3, RawData!$A:$AJ, 21, FALSE)</f>
        <v>-35.17</v>
      </c>
      <c r="X3" s="99" t="str">
        <f>VLOOKUP($A3, RawData!$A:$AJ, 22, FALSE)</f>
        <v/>
      </c>
      <c r="Y3" s="99">
        <f>VLOOKUP($A3, RawData!$A:$AJ, 23, FALSE)</f>
        <v>0.3357</v>
      </c>
      <c r="Z3" s="99">
        <f>VLOOKUP($A3, RawData!$A:$AJ, 24, FALSE)</f>
        <v>0.6657802</v>
      </c>
      <c r="AA3" s="106" t="str">
        <f>VLOOKUP($A3, RawData!$A:$AJ, 25, FALSE)</f>
        <v/>
      </c>
      <c r="AB3" s="100">
        <f>VLOOKUP($A3, RawData!$A:$AJ, 26, FALSE)</f>
        <v>22.385408</v>
      </c>
      <c r="AC3" s="107">
        <f>VLOOKUP($A3, RawData!$A:$AJ, 27, FALSE)</f>
        <v>22.441172</v>
      </c>
      <c r="AD3" s="107">
        <f>VLOOKUP($A3, RawData!$A:$AJ, 28, FALSE)</f>
        <v>5.982582</v>
      </c>
      <c r="AE3" s="107">
        <f>VLOOKUP($A3, RawData!$A:$AJ, 29, FALSE)</f>
        <v>14.8498</v>
      </c>
      <c r="AF3" s="100">
        <f>VLOOKUP($A3, RawData!$A:$AJ, 31, FALSE)</f>
        <v>54.753464</v>
      </c>
      <c r="AG3" s="97" t="str">
        <f>VLOOKUP($A3, RawData!$A:$AJ,32, FALSE)</f>
        <v/>
      </c>
      <c r="AH3" s="98">
        <f>VLOOKUP($A3, RawData!$A:$AJ, 34, FALSE)</f>
        <v>620.521</v>
      </c>
      <c r="AI3" s="95">
        <f>VLOOKUP($A3, RawData!$A:$AJ, 35, FALSE)</f>
        <v>54</v>
      </c>
      <c r="AJ3" s="104">
        <f>VLOOKUP($A3, RawData!$A:$AJ, 36, FALSE)</f>
        <v>12.02</v>
      </c>
    </row>
    <row r="4">
      <c r="A4" s="9" t="s">
        <v>205</v>
      </c>
      <c r="B4" s="9" t="s">
        <v>1291</v>
      </c>
      <c r="C4" s="92" t="s">
        <v>962</v>
      </c>
      <c r="D4" s="2" t="s">
        <v>1292</v>
      </c>
      <c r="E4" s="114" t="str">
        <f>IFERROR(__xludf.DUMMYFUNCTION("IFERROR(HYPERLINK(REGEXEXTRACT(D4,""\(([^)]*)\)""),REGEXEXTRACT(D4,""\[([^\]]+)\]"")),"""")"),"READ PITCH")</f>
        <v>READ PITCH</v>
      </c>
      <c r="F4" s="94">
        <f>VLOOKUP($A4, RawData!$A:$AJ, 33, FALSE)</f>
        <v>222.9822</v>
      </c>
      <c r="G4" s="95">
        <f>VLOOKUP($A4, RawData!$A:$AJ, 2, FALSE)</f>
        <v>281.738</v>
      </c>
      <c r="H4" s="96">
        <f>VLOOKUP($A4, RawData!$A:$AJ, 3, FALSE)</f>
        <v>-0.0534</v>
      </c>
      <c r="I4" s="96">
        <f>VLOOKUP($A4, RawData!$A:$AJ, 4, FALSE)</f>
        <v>0.13630576</v>
      </c>
      <c r="J4" s="98">
        <f>VLOOKUP($A4, RawData!$A:$AM, 37, FALSE)</f>
        <v>50.277</v>
      </c>
      <c r="K4" s="99">
        <f>VLOOKUP($A4, RawData!$A:$AM, 38, FALSE)</f>
        <v>0.37335083</v>
      </c>
      <c r="L4" s="99" t="str">
        <f>VLOOKUP($A4, RawData!$A:$AM, 39, FALSE)</f>
        <v/>
      </c>
      <c r="M4" s="100">
        <f>VLOOKUP($A4, RawData!$A:$AJ, 30, FALSE)</f>
        <v>8.705269</v>
      </c>
      <c r="N4" s="98">
        <f>VLOOKUP($A4, RawData!$A:$AJ, 5, FALSE)</f>
        <v>1.8987385</v>
      </c>
      <c r="O4" s="99">
        <f>VLOOKUP($A4, RawData!$A:$AJ, 6, FALSE)</f>
        <v>2.3394513</v>
      </c>
      <c r="P4" s="96">
        <f>VLOOKUP($A4, RawData!$A:$AJ, 7, FALSE)</f>
        <v>-0.050197065</v>
      </c>
      <c r="Q4" s="99" t="str">
        <f>VLOOKUP($A4, RawData!$A:$AJ, 8, FALSE)</f>
        <v/>
      </c>
      <c r="R4" s="101">
        <f>VLOOKUP($A4, RawData!$A:$AJ, 9, FALSE)</f>
        <v>0.3549681</v>
      </c>
      <c r="S4" s="99" t="str">
        <f>VLOOKUP($A4, RawData!$A:$AJ, 11, FALSE)</f>
        <v/>
      </c>
      <c r="T4" s="98">
        <f>VLOOKUP($A4, RawData!$A:$AJ, 13, FALSE)</f>
        <v>33.665</v>
      </c>
      <c r="U4" s="99">
        <f>VLOOKUP($A4, RawData!$A:$AJ, 14, FALSE)</f>
        <v>1.4843475</v>
      </c>
      <c r="V4" s="101" t="str">
        <f>VLOOKUP($A4, RawData!$A:$AJ, 16, FALSE)</f>
        <v/>
      </c>
      <c r="W4" s="98">
        <f>VLOOKUP($A4, RawData!$A:$AJ, 21, FALSE)</f>
        <v>211.914</v>
      </c>
      <c r="X4" s="99" t="str">
        <f>VLOOKUP($A4, RawData!$A:$AJ, 22, FALSE)</f>
        <v/>
      </c>
      <c r="Y4" s="99">
        <f>VLOOKUP($A4, RawData!$A:$AJ, 23, FALSE)</f>
        <v>0.0281</v>
      </c>
      <c r="Z4" s="99">
        <f>VLOOKUP($A4, RawData!$A:$AJ, 24, FALSE)</f>
        <v>0.06142528</v>
      </c>
      <c r="AA4" s="99" t="str">
        <f>VLOOKUP($A4, RawData!$A:$AJ, 25, FALSE)</f>
        <v/>
      </c>
      <c r="AB4" s="100">
        <f>VLOOKUP($A4, RawData!$A:$AJ, 26, FALSE)</f>
        <v>13.635368</v>
      </c>
      <c r="AC4" s="107">
        <f>VLOOKUP($A4, RawData!$A:$AJ, 27, FALSE)</f>
        <v>5.835024</v>
      </c>
      <c r="AD4" s="107">
        <f>VLOOKUP($A4, RawData!$A:$AJ, 28, FALSE)</f>
        <v>0.8013147</v>
      </c>
      <c r="AE4" s="107">
        <f>VLOOKUP($A4, RawData!$A:$AJ, 29, FALSE)</f>
        <v>0.8389</v>
      </c>
      <c r="AF4" s="100">
        <f>VLOOKUP($A4, RawData!$A:$AJ, 31, FALSE)</f>
        <v>13.000885</v>
      </c>
      <c r="AG4" s="97" t="str">
        <f>VLOOKUP($A4, RawData!$A:$AJ,32, FALSE)</f>
        <v/>
      </c>
      <c r="AH4" s="98">
        <f>VLOOKUP($A4, RawData!$A:$AJ, 34, FALSE)</f>
        <v>437.6748</v>
      </c>
      <c r="AI4" s="95">
        <f>VLOOKUP($A4, RawData!$A:$AJ, 35, FALSE)</f>
        <v>25.89</v>
      </c>
      <c r="AJ4" s="104">
        <f>VLOOKUP($A4, RawData!$A:$AJ, 36, FALSE)</f>
        <v>8.72</v>
      </c>
    </row>
    <row r="5">
      <c r="A5" s="9" t="s">
        <v>206</v>
      </c>
      <c r="B5" s="9" t="s">
        <v>1293</v>
      </c>
      <c r="C5" s="92" t="s">
        <v>930</v>
      </c>
      <c r="D5" s="2" t="s">
        <v>1294</v>
      </c>
      <c r="E5" s="114" t="str">
        <f>IFERROR(__xludf.DUMMYFUNCTION("IFERROR(HYPERLINK(REGEXEXTRACT(D5,""\(([^)]*)\)""),REGEXEXTRACT(D5,""\[([^\]]+)\]"")),"""")"),"READ PITCH")</f>
        <v>READ PITCH</v>
      </c>
      <c r="F5" s="94">
        <f>VLOOKUP($A5, RawData!$A:$AJ, 33, FALSE)</f>
        <v>1759.6609</v>
      </c>
      <c r="G5" s="95">
        <f>VLOOKUP($A5, RawData!$A:$AJ, 2, FALSE)</f>
        <v>651.926</v>
      </c>
      <c r="H5" s="96">
        <f>VLOOKUP($A5, RawData!$A:$AJ, 3, FALSE)</f>
        <v>0.129</v>
      </c>
      <c r="I5" s="96">
        <f>VLOOKUP($A5, RawData!$A:$AJ, 4, FALSE)</f>
        <v>0.09015811</v>
      </c>
      <c r="J5" s="98">
        <f>VLOOKUP($A5, RawData!$A:$AM, 37, FALSE)</f>
        <v>63.923</v>
      </c>
      <c r="K5" s="99">
        <f>VLOOKUP($A5, RawData!$A:$AM, 38, FALSE)</f>
        <v>0.28073972</v>
      </c>
      <c r="L5" s="99" t="str">
        <f>VLOOKUP($A5, RawData!$A:$AM, 39, FALSE)</f>
        <v/>
      </c>
      <c r="M5" s="100">
        <f>VLOOKUP($A5, RawData!$A:$AJ, 30, FALSE)</f>
        <v>30.105213</v>
      </c>
      <c r="N5" s="98">
        <f>VLOOKUP($A5, RawData!$A:$AJ, 5, FALSE)</f>
        <v>2.815729</v>
      </c>
      <c r="O5" s="99">
        <f>VLOOKUP($A5, RawData!$A:$AJ, 6, FALSE)</f>
        <v>0.8125955</v>
      </c>
      <c r="P5" s="96">
        <f>VLOOKUP($A5, RawData!$A:$AJ, 7, FALSE)</f>
        <v>0.3628814</v>
      </c>
      <c r="Q5" s="99" t="str">
        <f>VLOOKUP($A5, RawData!$A:$AJ, 8, FALSE)</f>
        <v/>
      </c>
      <c r="R5" s="101">
        <f>VLOOKUP($A5, RawData!$A:$AJ, 9, FALSE)</f>
        <v>0.21929637</v>
      </c>
      <c r="S5" s="99" t="str">
        <f>VLOOKUP($A5, RawData!$A:$AJ, 11, FALSE)</f>
        <v/>
      </c>
      <c r="T5" s="98">
        <f>VLOOKUP($A5, RawData!$A:$AJ, 13, FALSE)</f>
        <v>65.103</v>
      </c>
      <c r="U5" s="99">
        <f>VLOOKUP($A5, RawData!$A:$AJ, 14, FALSE)</f>
        <v>1.4372792</v>
      </c>
      <c r="V5" s="101" t="str">
        <f>VLOOKUP($A5, RawData!$A:$AJ, 16, FALSE)</f>
        <v/>
      </c>
      <c r="W5" s="98">
        <f>VLOOKUP($A5, RawData!$A:$AJ, 21, FALSE)</f>
        <v>18.568</v>
      </c>
      <c r="X5" s="99" t="str">
        <f>VLOOKUP($A5, RawData!$A:$AJ, 22, FALSE)</f>
        <v/>
      </c>
      <c r="Y5" s="99">
        <f>VLOOKUP($A5, RawData!$A:$AJ, 23, FALSE)</f>
        <v>0.0861</v>
      </c>
      <c r="Z5" s="99">
        <f>VLOOKUP($A5, RawData!$A:$AJ, 24, FALSE)</f>
        <v>0.14670849</v>
      </c>
      <c r="AA5" s="99" t="str">
        <f>VLOOKUP($A5, RawData!$A:$AJ, 25, FALSE)</f>
        <v/>
      </c>
      <c r="AB5" s="100">
        <f>VLOOKUP($A5, RawData!$A:$AJ, 26, FALSE)</f>
        <v>45.888653</v>
      </c>
      <c r="AC5" s="107">
        <f>VLOOKUP($A5, RawData!$A:$AJ, 27, FALSE)</f>
        <v>30.67227</v>
      </c>
      <c r="AD5" s="107">
        <f>VLOOKUP($A5, RawData!$A:$AJ, 28, FALSE)</f>
        <v>2.923411</v>
      </c>
      <c r="AE5" s="107">
        <f>VLOOKUP($A5, RawData!$A:$AJ, 29, FALSE)</f>
        <v>6.5749</v>
      </c>
      <c r="AF5" s="100">
        <f>VLOOKUP($A5, RawData!$A:$AJ, 31, FALSE)</f>
        <v>29.559551</v>
      </c>
      <c r="AG5" s="97" t="str">
        <f>VLOOKUP($A5, RawData!$A:$AJ,32, FALSE)</f>
        <v/>
      </c>
      <c r="AH5" s="98">
        <f>VLOOKUP($A5, RawData!$A:$AJ, 34, FALSE)</f>
        <v>1924.4155</v>
      </c>
      <c r="AI5" s="95">
        <f>VLOOKUP($A5, RawData!$A:$AJ, 35, FALSE)</f>
        <v>129.21</v>
      </c>
      <c r="AJ5" s="104">
        <f>VLOOKUP($A5, RawData!$A:$AJ, 36, FALSE)</f>
        <v>14.75</v>
      </c>
    </row>
    <row r="6">
      <c r="A6" s="9" t="s">
        <v>207</v>
      </c>
      <c r="B6" s="9" t="s">
        <v>1295</v>
      </c>
      <c r="C6" s="92" t="s">
        <v>930</v>
      </c>
      <c r="D6" s="2" t="s">
        <v>1296</v>
      </c>
      <c r="E6" s="114" t="str">
        <f>IFERROR(__xludf.DUMMYFUNCTION("IFERROR(HYPERLINK(REGEXEXTRACT(D6,""\(([^)]*)\)""),REGEXEXTRACT(D6,""\[([^\]]+)\]"")),"""")"),"READ PITCH")</f>
        <v>READ PITCH</v>
      </c>
      <c r="F6" s="94">
        <f>VLOOKUP($A6, RawData!$A:$AJ, 33, FALSE)</f>
        <v>4998.6035</v>
      </c>
      <c r="G6" s="95">
        <f>VLOOKUP($A6, RawData!$A:$AJ, 2, FALSE)</f>
        <v>11369</v>
      </c>
      <c r="H6" s="96">
        <f>VLOOKUP($A6, RawData!$A:$AJ, 3, FALSE)</f>
        <v>0.0087</v>
      </c>
      <c r="I6" s="96">
        <f>VLOOKUP($A6, RawData!$A:$AJ, 4, FALSE)</f>
        <v>0.34644386</v>
      </c>
      <c r="J6" s="98">
        <f>VLOOKUP($A6, RawData!$A:$AM, 37, FALSE)</f>
        <v>3573</v>
      </c>
      <c r="K6" s="99">
        <f>VLOOKUP($A6, RawData!$A:$AM, 38, FALSE)</f>
        <v>0.035352074</v>
      </c>
      <c r="L6" s="99" t="str">
        <f>VLOOKUP($A6, RawData!$A:$AM, 39, FALSE)</f>
        <v/>
      </c>
      <c r="M6" s="100">
        <f>VLOOKUP($A6, RawData!$A:$AJ, 30, FALSE)</f>
        <v>8.121627</v>
      </c>
      <c r="N6" s="98">
        <f>VLOOKUP($A6, RawData!$A:$AJ, 5, FALSE)</f>
        <v>-1.1807358</v>
      </c>
      <c r="O6" s="99">
        <f>VLOOKUP($A6, RawData!$A:$AJ, 6, FALSE)</f>
        <v>-0.33240998</v>
      </c>
      <c r="P6" s="96">
        <f>VLOOKUP($A6, RawData!$A:$AJ, 7, FALSE)</f>
        <v>-0.27644116</v>
      </c>
      <c r="Q6" s="99" t="str">
        <f>VLOOKUP($A6, RawData!$A:$AJ, 8, FALSE)</f>
        <v/>
      </c>
      <c r="R6" s="101">
        <f>VLOOKUP($A6, RawData!$A:$AJ, 9, FALSE)</f>
        <v>0.16888028</v>
      </c>
      <c r="S6" s="99" t="str">
        <f>VLOOKUP($A6, RawData!$A:$AJ, 11, FALSE)</f>
        <v/>
      </c>
      <c r="T6" s="98">
        <f>VLOOKUP($A6, RawData!$A:$AJ, 13, FALSE)</f>
        <v>379</v>
      </c>
      <c r="U6" s="99">
        <f>VLOOKUP($A6, RawData!$A:$AJ, 14, FALSE)</f>
        <v>-2.984252</v>
      </c>
      <c r="V6" s="101" t="str">
        <f>VLOOKUP($A6, RawData!$A:$AJ, 16, FALSE)</f>
        <v/>
      </c>
      <c r="W6" s="98">
        <f>VLOOKUP($A6, RawData!$A:$AJ, 21, FALSE)</f>
        <v>24024</v>
      </c>
      <c r="X6" s="99" t="str">
        <f>VLOOKUP($A6, RawData!$A:$AJ, 22, FALSE)</f>
        <v/>
      </c>
      <c r="Y6" s="99">
        <f>VLOOKUP($A6, RawData!$A:$AJ, 23, FALSE)</f>
        <v>-0.0075</v>
      </c>
      <c r="Z6" s="99">
        <f>VLOOKUP($A6, RawData!$A:$AJ, 24, FALSE)</f>
        <v>-0.0637229</v>
      </c>
      <c r="AA6" s="99" t="str">
        <f>VLOOKUP($A6, RawData!$A:$AJ, 25, FALSE)</f>
        <v/>
      </c>
      <c r="AB6" s="100" t="str">
        <f>VLOOKUP($A6, RawData!$A:$AJ, 26, FALSE)</f>
        <v/>
      </c>
      <c r="AC6" s="107" t="str">
        <f>VLOOKUP($A6, RawData!$A:$AJ, 27, FALSE)</f>
        <v/>
      </c>
      <c r="AD6" s="107">
        <f>VLOOKUP($A6, RawData!$A:$AJ, 28, FALSE)</f>
        <v>0.43931496</v>
      </c>
      <c r="AE6" s="107">
        <f>VLOOKUP($A6, RawData!$A:$AJ, 29, FALSE)</f>
        <v>1.3417</v>
      </c>
      <c r="AF6" s="100">
        <f>VLOOKUP($A6, RawData!$A:$AJ, 31, FALSE)</f>
        <v>76.566154</v>
      </c>
      <c r="AG6" s="97" t="str">
        <f>VLOOKUP($A6, RawData!$A:$AJ,32, FALSE)</f>
        <v/>
      </c>
      <c r="AH6" s="98">
        <f>VLOOKUP($A6, RawData!$A:$AJ, 34, FALSE)</f>
        <v>29018.572</v>
      </c>
      <c r="AI6" s="95">
        <f>VLOOKUP($A6, RawData!$A:$AJ, 35, FALSE)</f>
        <v>24.47</v>
      </c>
      <c r="AJ6" s="104">
        <f>VLOOKUP($A6, RawData!$A:$AJ, 36, FALSE)</f>
        <v>204.11</v>
      </c>
    </row>
    <row r="7">
      <c r="A7" s="9" t="s">
        <v>208</v>
      </c>
      <c r="B7" s="9" t="s">
        <v>1297</v>
      </c>
      <c r="C7" s="92" t="s">
        <v>930</v>
      </c>
      <c r="D7" s="2" t="s">
        <v>1298</v>
      </c>
      <c r="E7" s="114" t="str">
        <f>IFERROR(__xludf.DUMMYFUNCTION("IFERROR(HYPERLINK(REGEXEXTRACT(D7,""\(([^)]*)\)""),REGEXEXTRACT(D7,""\[([^\]]+)\]"")),"""")"),"READ PITCH")</f>
        <v>READ PITCH</v>
      </c>
      <c r="F7" s="94">
        <f>VLOOKUP($A7, RawData!$A:$AJ, 33, FALSE)</f>
        <v>1506.8177</v>
      </c>
      <c r="G7" s="95">
        <f>VLOOKUP($A7, RawData!$A:$AJ, 2, FALSE)</f>
        <v>186.786</v>
      </c>
      <c r="H7" s="96">
        <f>VLOOKUP($A7, RawData!$A:$AJ, 3, FALSE)</f>
        <v>-0.0228</v>
      </c>
      <c r="I7" s="96">
        <f>VLOOKUP($A7, RawData!$A:$AJ, 4, FALSE)</f>
        <v>0.13710967</v>
      </c>
      <c r="J7" s="98">
        <f>VLOOKUP($A7, RawData!$A:$AM, 37, FALSE)</f>
        <v>50.343</v>
      </c>
      <c r="K7" s="99">
        <f>VLOOKUP($A7, RawData!$A:$AM, 38, FALSE)</f>
        <v>-0.10566521</v>
      </c>
      <c r="L7" s="99" t="str">
        <f>VLOOKUP($A7, RawData!$A:$AM, 39, FALSE)</f>
        <v/>
      </c>
      <c r="M7" s="100">
        <f>VLOOKUP($A7, RawData!$A:$AJ, 30, FALSE)</f>
        <v>26.077377</v>
      </c>
      <c r="N7" s="98">
        <f>VLOOKUP($A7, RawData!$A:$AJ, 5, FALSE)</f>
        <v>1.2447</v>
      </c>
      <c r="O7" s="99">
        <f>VLOOKUP($A7, RawData!$A:$AJ, 6, FALSE)</f>
        <v>-0.1215042</v>
      </c>
      <c r="P7" s="96">
        <f>VLOOKUP($A7, RawData!$A:$AJ, 7, FALSE)</f>
        <v>0.45188266</v>
      </c>
      <c r="Q7" s="99" t="str">
        <f>VLOOKUP($A7, RawData!$A:$AJ, 8, FALSE)</f>
        <v/>
      </c>
      <c r="R7" s="101">
        <f>VLOOKUP($A7, RawData!$A:$AJ, 9, FALSE)</f>
        <v>0.23261915</v>
      </c>
      <c r="S7" s="99" t="str">
        <f>VLOOKUP($A7, RawData!$A:$AJ, 11, FALSE)</f>
        <v/>
      </c>
      <c r="T7" s="98">
        <f>VLOOKUP($A7, RawData!$A:$AJ, 13, FALSE)</f>
        <v>51.51</v>
      </c>
      <c r="U7" s="99">
        <f>VLOOKUP($A7, RawData!$A:$AJ, 14, FALSE)</f>
        <v>1.1662025</v>
      </c>
      <c r="V7" s="101" t="str">
        <f>VLOOKUP($A7, RawData!$A:$AJ, 16, FALSE)</f>
        <v/>
      </c>
      <c r="W7" s="98">
        <f>VLOOKUP($A7, RawData!$A:$AJ, 21, FALSE)</f>
        <v>-95.4</v>
      </c>
      <c r="X7" s="99" t="str">
        <f>VLOOKUP($A7, RawData!$A:$AJ, 22, FALSE)</f>
        <v/>
      </c>
      <c r="Y7" s="99">
        <f>VLOOKUP($A7, RawData!$A:$AJ, 23, FALSE)</f>
        <v>0.2226</v>
      </c>
      <c r="Z7" s="99">
        <f>VLOOKUP($A7, RawData!$A:$AJ, 24, FALSE)</f>
        <v>0.25203136</v>
      </c>
      <c r="AA7" s="99" t="str">
        <f>VLOOKUP($A7, RawData!$A:$AJ, 25, FALSE)</f>
        <v/>
      </c>
      <c r="AB7" s="100">
        <f>VLOOKUP($A7, RawData!$A:$AJ, 26, FALSE)</f>
        <v>31.726522</v>
      </c>
      <c r="AC7" s="107">
        <f>VLOOKUP($A7, RawData!$A:$AJ, 27, FALSE)</f>
        <v>28.648577</v>
      </c>
      <c r="AD7" s="107">
        <f>VLOOKUP($A7, RawData!$A:$AJ, 28, FALSE)</f>
        <v>7.5391808</v>
      </c>
      <c r="AE7" s="107">
        <f>VLOOKUP($A7, RawData!$A:$AJ, 29, FALSE)</f>
        <v>7.997</v>
      </c>
      <c r="AF7" s="100">
        <f>VLOOKUP($A7, RawData!$A:$AJ, 31, FALSE)</f>
        <v>25.486574</v>
      </c>
      <c r="AG7" s="97" t="str">
        <f>VLOOKUP($A7, RawData!$A:$AJ,32, FALSE)</f>
        <v/>
      </c>
      <c r="AH7" s="98">
        <f>VLOOKUP($A7, RawData!$A:$AJ, 34, FALSE)</f>
        <v>1312.8134</v>
      </c>
      <c r="AI7" s="95">
        <f>VLOOKUP($A7, RawData!$A:$AJ, 35, FALSE)</f>
        <v>39.49</v>
      </c>
      <c r="AJ7" s="104">
        <f>VLOOKUP($A7, RawData!$A:$AJ, 36, FALSE)</f>
        <v>35.66</v>
      </c>
    </row>
    <row r="8">
      <c r="A8" s="9" t="s">
        <v>209</v>
      </c>
      <c r="B8" s="9" t="s">
        <v>1299</v>
      </c>
      <c r="C8" s="92" t="s">
        <v>942</v>
      </c>
      <c r="D8" s="2" t="s">
        <v>1300</v>
      </c>
      <c r="E8" s="114" t="str">
        <f>IFERROR(__xludf.DUMMYFUNCTION("IFERROR(HYPERLINK(REGEXEXTRACT(D8,""\(([^)]*)\)""),REGEXEXTRACT(D8,""\[([^\]]+)\]"")),"""")"),"READ PITCH")</f>
        <v>READ PITCH</v>
      </c>
      <c r="F8" s="94">
        <f>VLOOKUP($A8, RawData!$A:$AJ, 33, FALSE)</f>
        <v>758.06</v>
      </c>
      <c r="G8" s="95">
        <f>VLOOKUP($A8, RawData!$A:$AJ, 2, FALSE)</f>
        <v>11944.284</v>
      </c>
      <c r="H8" s="96">
        <f>VLOOKUP($A8, RawData!$A:$AJ, 3, FALSE)</f>
        <v>0.2029</v>
      </c>
      <c r="I8" s="96">
        <f>VLOOKUP($A8, RawData!$A:$AJ, 4, FALSE)</f>
        <v>0.15360543</v>
      </c>
      <c r="J8" s="98">
        <f>VLOOKUP($A8, RawData!$A:$AM, 37, FALSE)</f>
        <v>72.036</v>
      </c>
      <c r="K8" s="99">
        <f>VLOOKUP($A8, RawData!$A:$AM, 38, FALSE)</f>
        <v>-0.035804633</v>
      </c>
      <c r="L8" s="99" t="str">
        <f>VLOOKUP($A8, RawData!$A:$AM, 39, FALSE)</f>
        <v/>
      </c>
      <c r="M8" s="100">
        <f>VLOOKUP($A8, RawData!$A:$AJ, 30, FALSE)</f>
        <v>18.944818</v>
      </c>
      <c r="N8" s="98">
        <f>VLOOKUP($A8, RawData!$A:$AJ, 5, FALSE)</f>
        <v>0.30020294</v>
      </c>
      <c r="O8" s="99">
        <f>VLOOKUP($A8, RawData!$A:$AJ, 6, FALSE)</f>
        <v>-0.8739928</v>
      </c>
      <c r="P8" s="96">
        <f>VLOOKUP($A8, RawData!$A:$AJ, 7, FALSE)</f>
        <v>-0.32655385</v>
      </c>
      <c r="Q8" s="99" t="str">
        <f>VLOOKUP($A8, RawData!$A:$AJ, 8, FALSE)</f>
        <v/>
      </c>
      <c r="R8" s="101">
        <f>VLOOKUP($A8, RawData!$A:$AJ, 9, FALSE)</f>
        <v>0.014433515</v>
      </c>
      <c r="S8" s="99" t="str">
        <f>VLOOKUP($A8, RawData!$A:$AJ, 11, FALSE)</f>
        <v/>
      </c>
      <c r="T8" s="98">
        <f>VLOOKUP($A8, RawData!$A:$AJ, 13, FALSE)</f>
        <v>463.248</v>
      </c>
      <c r="U8" s="99">
        <f>VLOOKUP($A8, RawData!$A:$AJ, 14, FALSE)</f>
        <v>-12.597504</v>
      </c>
      <c r="V8" s="101" t="str">
        <f>VLOOKUP($A8, RawData!$A:$AJ, 16, FALSE)</f>
        <v/>
      </c>
      <c r="W8" s="98">
        <f>VLOOKUP($A8, RawData!$A:$AJ, 21, FALSE)</f>
        <v>643.989</v>
      </c>
      <c r="X8" s="99" t="str">
        <f>VLOOKUP($A8, RawData!$A:$AJ, 22, FALSE)</f>
        <v/>
      </c>
      <c r="Y8" s="99">
        <f>VLOOKUP($A8, RawData!$A:$AJ, 23, FALSE)</f>
        <v>0.0033</v>
      </c>
      <c r="Z8" s="99">
        <f>VLOOKUP($A8, RawData!$A:$AJ, 24, FALSE)</f>
        <v>0.011486525</v>
      </c>
      <c r="AA8" s="99" t="str">
        <f>VLOOKUP($A8, RawData!$A:$AJ, 25, FALSE)</f>
        <v/>
      </c>
      <c r="AB8" s="100">
        <f>VLOOKUP($A8, RawData!$A:$AJ, 26, FALSE)</f>
        <v>97.4341</v>
      </c>
      <c r="AC8" s="107">
        <f>VLOOKUP($A8, RawData!$A:$AJ, 27, FALSE)</f>
        <v>19.610123</v>
      </c>
      <c r="AD8" s="107">
        <f>VLOOKUP($A8, RawData!$A:$AJ, 28, FALSE)</f>
        <v>0.060340077</v>
      </c>
      <c r="AE8" s="107">
        <f>VLOOKUP($A8, RawData!$A:$AJ, 29, FALSE)</f>
        <v>1.1194</v>
      </c>
      <c r="AF8" s="100">
        <f>VLOOKUP($A8, RawData!$A:$AJ, 31, FALSE)</f>
        <v>2.9459577</v>
      </c>
      <c r="AG8" s="97" t="str">
        <f>VLOOKUP($A8, RawData!$A:$AJ,32, FALSE)</f>
        <v/>
      </c>
      <c r="AH8" s="98">
        <f>VLOOKUP($A8, RawData!$A:$AJ, 34, FALSE)</f>
        <v>1364.709</v>
      </c>
      <c r="AI8" s="95">
        <f>VLOOKUP($A8, RawData!$A:$AJ, 35, FALSE)</f>
        <v>29.25</v>
      </c>
      <c r="AJ8" s="104">
        <f>VLOOKUP($A8, RawData!$A:$AJ, 36, FALSE)</f>
        <v>24.64</v>
      </c>
    </row>
    <row r="9">
      <c r="A9" s="9" t="s">
        <v>210</v>
      </c>
      <c r="B9" s="9" t="s">
        <v>1301</v>
      </c>
      <c r="C9" s="92" t="s">
        <v>930</v>
      </c>
      <c r="D9" s="2" t="s">
        <v>1302</v>
      </c>
      <c r="E9" s="114" t="str">
        <f>IFERROR(__xludf.DUMMYFUNCTION("IFERROR(HYPERLINK(REGEXEXTRACT(D9,""\(([^)]*)\)""),REGEXEXTRACT(D9,""\[([^\]]+)\]"")),"""")"),"READ PITCH")</f>
        <v>READ PITCH</v>
      </c>
      <c r="F9" s="94">
        <f>VLOOKUP($A9, RawData!$A:$AJ, 33, FALSE)</f>
        <v>1512.22</v>
      </c>
      <c r="G9" s="95">
        <f>VLOOKUP($A9, RawData!$A:$AJ, 2, FALSE)</f>
        <v>962.015</v>
      </c>
      <c r="H9" s="96">
        <f>VLOOKUP($A9, RawData!$A:$AJ, 3, FALSE)</f>
        <v>0.0848</v>
      </c>
      <c r="I9" s="96">
        <f>VLOOKUP($A9, RawData!$A:$AJ, 4, FALSE)</f>
        <v>0.115455456</v>
      </c>
      <c r="J9" s="98">
        <f>VLOOKUP($A9, RawData!$A:$AM, 37, FALSE)</f>
        <v>111.045</v>
      </c>
      <c r="K9" s="99">
        <f>VLOOKUP($A9, RawData!$A:$AM, 38, FALSE)</f>
        <v>-0.052848406</v>
      </c>
      <c r="L9" s="99" t="str">
        <f>VLOOKUP($A9, RawData!$A:$AM, 39, FALSE)</f>
        <v/>
      </c>
      <c r="M9" s="100">
        <f>VLOOKUP($A9, RawData!$A:$AJ, 30, FALSE)</f>
        <v>14.961508</v>
      </c>
      <c r="N9" s="98">
        <f>VLOOKUP($A9, RawData!$A:$AJ, 5, FALSE)</f>
        <v>0.4177085</v>
      </c>
      <c r="O9" s="99">
        <f>VLOOKUP($A9, RawData!$A:$AJ, 6, FALSE)</f>
        <v>-0.26271856</v>
      </c>
      <c r="P9" s="96">
        <f>VLOOKUP($A9, RawData!$A:$AJ, 7, FALSE)</f>
        <v>0.045622747</v>
      </c>
      <c r="Q9" s="99" t="str">
        <f>VLOOKUP($A9, RawData!$A:$AJ, 8, FALSE)</f>
        <v/>
      </c>
      <c r="R9" s="101">
        <f>VLOOKUP($A9, RawData!$A:$AJ, 9, FALSE)</f>
        <v>0.4041278</v>
      </c>
      <c r="S9" s="99" t="str">
        <f>VLOOKUP($A9, RawData!$A:$AJ, 11, FALSE)</f>
        <v/>
      </c>
      <c r="T9" s="98">
        <f>VLOOKUP($A9, RawData!$A:$AJ, 13, FALSE)</f>
        <v>51.854</v>
      </c>
      <c r="U9" s="99">
        <f>VLOOKUP($A9, RawData!$A:$AJ, 14, FALSE)</f>
        <v>0.93058395</v>
      </c>
      <c r="V9" s="101" t="str">
        <f>VLOOKUP($A9, RawData!$A:$AJ, 16, FALSE)</f>
        <v/>
      </c>
      <c r="W9" s="98">
        <f>VLOOKUP($A9, RawData!$A:$AJ, 21, FALSE)</f>
        <v>180.111</v>
      </c>
      <c r="X9" s="99" t="str">
        <f>VLOOKUP($A9, RawData!$A:$AJ, 22, FALSE)</f>
        <v/>
      </c>
      <c r="Y9" s="99">
        <f>VLOOKUP($A9, RawData!$A:$AJ, 23, FALSE)</f>
        <v>0.0217</v>
      </c>
      <c r="Z9" s="99">
        <f>VLOOKUP($A9, RawData!$A:$AJ, 24, FALSE)</f>
        <v>0.033214312</v>
      </c>
      <c r="AA9" s="99" t="str">
        <f>VLOOKUP($A9, RawData!$A:$AJ, 25, FALSE)</f>
        <v/>
      </c>
      <c r="AB9" s="100">
        <f>VLOOKUP($A9, RawData!$A:$AJ, 26, FALSE)</f>
        <v>52.90509</v>
      </c>
      <c r="AC9" s="107">
        <f>VLOOKUP($A9, RawData!$A:$AJ, 27, FALSE)</f>
        <v>16.866947</v>
      </c>
      <c r="AD9" s="107">
        <f>VLOOKUP($A9, RawData!$A:$AJ, 28, FALSE)</f>
        <v>1.5397781</v>
      </c>
      <c r="AE9" s="107">
        <f>VLOOKUP($A9, RawData!$A:$AJ, 29, FALSE)</f>
        <v>1.7939</v>
      </c>
      <c r="AF9" s="100">
        <f>VLOOKUP($A9, RawData!$A:$AJ, 31, FALSE)</f>
        <v>32.03997</v>
      </c>
      <c r="AG9" s="97" t="str">
        <f>VLOOKUP($A9, RawData!$A:$AJ,32, FALSE)</f>
        <v/>
      </c>
      <c r="AH9" s="98">
        <f>VLOOKUP($A9, RawData!$A:$AJ, 34, FALSE)</f>
        <v>1661.4006</v>
      </c>
      <c r="AI9" s="95">
        <f>VLOOKUP($A9, RawData!$A:$AJ, 35, FALSE)</f>
        <v>22.56</v>
      </c>
      <c r="AJ9" s="104">
        <f>VLOOKUP($A9, RawData!$A:$AJ, 36, FALSE)</f>
        <v>67.03</v>
      </c>
    </row>
    <row r="10">
      <c r="A10" s="9" t="s">
        <v>211</v>
      </c>
      <c r="B10" s="9" t="s">
        <v>1303</v>
      </c>
      <c r="C10" s="92" t="s">
        <v>959</v>
      </c>
      <c r="D10" s="2" t="s">
        <v>1304</v>
      </c>
      <c r="E10" s="114" t="str">
        <f>IFERROR(__xludf.DUMMYFUNCTION("IFERROR(HYPERLINK(REGEXEXTRACT(D10,""\(([^)]*)\)""),REGEXEXTRACT(D10,""\[([^\]]+)\]"")),"""")"),"READ PITCH")</f>
        <v>READ PITCH</v>
      </c>
      <c r="F10" s="94">
        <f>VLOOKUP($A10, RawData!$A:$AJ, 33, FALSE)</f>
        <v>62.84279</v>
      </c>
      <c r="G10" s="95">
        <f>VLOOKUP($A10, RawData!$A:$AJ, 2, FALSE)</f>
        <v>223.032</v>
      </c>
      <c r="H10" s="96">
        <f>VLOOKUP($A10, RawData!$A:$AJ, 3, FALSE)</f>
        <v>0.1398</v>
      </c>
      <c r="I10" s="96">
        <f>VLOOKUP($A10, RawData!$A:$AJ, 4, FALSE)</f>
        <v>-0.16025211</v>
      </c>
      <c r="J10" s="98">
        <f>VLOOKUP($A10, RawData!$A:$AM, 37, FALSE)</f>
        <v>29.349</v>
      </c>
      <c r="K10" s="99">
        <f>VLOOKUP($A10, RawData!$A:$AM, 38, FALSE)</f>
        <v>-0.7433608</v>
      </c>
      <c r="L10" s="99" t="str">
        <f>VLOOKUP($A10, RawData!$A:$AM, 39, FALSE)</f>
        <v/>
      </c>
      <c r="M10" s="100">
        <f>VLOOKUP($A10, RawData!$A:$AJ, 30, FALSE)</f>
        <v>5.321836</v>
      </c>
      <c r="N10" s="98">
        <f>VLOOKUP($A10, RawData!$A:$AJ, 5, FALSE)</f>
        <v>50.70363</v>
      </c>
      <c r="O10" s="99">
        <f>VLOOKUP($A10, RawData!$A:$AJ, 6, FALSE)</f>
        <v>0.4126588</v>
      </c>
      <c r="P10" s="96">
        <f>VLOOKUP($A10, RawData!$A:$AJ, 7, FALSE)</f>
        <v>-0.021089122</v>
      </c>
      <c r="Q10" s="99" t="str">
        <f>VLOOKUP($A10, RawData!$A:$AJ, 8, FALSE)</f>
        <v/>
      </c>
      <c r="R10" s="101">
        <f>VLOOKUP($A10, RawData!$A:$AJ, 9, FALSE)</f>
        <v>0.67658454</v>
      </c>
      <c r="S10" s="99" t="str">
        <f>VLOOKUP($A10, RawData!$A:$AJ, 11, FALSE)</f>
        <v/>
      </c>
      <c r="T10" s="98">
        <f>VLOOKUP($A10, RawData!$A:$AJ, 13, FALSE)</f>
        <v>15.697</v>
      </c>
      <c r="U10" s="99">
        <f>VLOOKUP($A10, RawData!$A:$AJ, 14, FALSE)</f>
        <v>-19.894804</v>
      </c>
      <c r="V10" s="101" t="str">
        <f>VLOOKUP($A10, RawData!$A:$AJ, 16, FALSE)</f>
        <v/>
      </c>
      <c r="W10" s="98">
        <f>VLOOKUP($A10, RawData!$A:$AJ, 21, FALSE)</f>
        <v>94.695</v>
      </c>
      <c r="X10" s="99" t="str">
        <f>VLOOKUP($A10, RawData!$A:$AJ, 22, FALSE)</f>
        <v/>
      </c>
      <c r="Y10" s="99">
        <f>VLOOKUP($A10, RawData!$A:$AJ, 23, FALSE)</f>
        <v>0.2253</v>
      </c>
      <c r="Z10" s="99">
        <f>VLOOKUP($A10, RawData!$A:$AJ, 24, FALSE)</f>
        <v>0.67045766</v>
      </c>
      <c r="AA10" s="99" t="str">
        <f>VLOOKUP($A10, RawData!$A:$AJ, 25, FALSE)</f>
        <v/>
      </c>
      <c r="AB10" s="100">
        <f>VLOOKUP($A10, RawData!$A:$AJ, 26, FALSE)</f>
        <v>0.4890498</v>
      </c>
      <c r="AC10" s="107" t="str">
        <f>VLOOKUP($A10, RawData!$A:$AJ, 27, FALSE)</f>
        <v/>
      </c>
      <c r="AD10" s="107">
        <f>VLOOKUP($A10, RawData!$A:$AJ, 28, FALSE)</f>
        <v>0.2757253</v>
      </c>
      <c r="AE10" s="107">
        <f>VLOOKUP($A10, RawData!$A:$AJ, 29, FALSE)</f>
        <v>0.328</v>
      </c>
      <c r="AF10" s="100">
        <f>VLOOKUP($A10, RawData!$A:$AJ, 31, FALSE)</f>
        <v>9.950345</v>
      </c>
      <c r="AG10" s="97" t="str">
        <f>VLOOKUP($A10, RawData!$A:$AJ,32, FALSE)</f>
        <v/>
      </c>
      <c r="AH10" s="98">
        <f>VLOOKUP($A10, RawData!$A:$AJ, 34, FALSE)</f>
        <v>156.19057</v>
      </c>
      <c r="AI10" s="95">
        <f>VLOOKUP($A10, RawData!$A:$AJ, 35, FALSE)</f>
        <v>24.7966</v>
      </c>
      <c r="AJ10" s="104">
        <f>VLOOKUP($A10, RawData!$A:$AJ, 36, FALSE)</f>
        <v>2.48</v>
      </c>
    </row>
    <row r="11">
      <c r="A11" s="9" t="s">
        <v>212</v>
      </c>
      <c r="B11" s="9" t="s">
        <v>1305</v>
      </c>
      <c r="C11" s="92" t="s">
        <v>923</v>
      </c>
      <c r="D11" s="2" t="s">
        <v>1306</v>
      </c>
      <c r="E11" s="114" t="str">
        <f>IFERROR(__xludf.DUMMYFUNCTION("IFERROR(HYPERLINK(REGEXEXTRACT(D11,""\(([^)]*)\)""),REGEXEXTRACT(D11,""\[([^\]]+)\]"")),"""")"),"READ PITCH")</f>
        <v>READ PITCH</v>
      </c>
      <c r="F11" s="94">
        <f>VLOOKUP($A11, RawData!$A:$AJ, 33, FALSE)</f>
        <v>77.25397</v>
      </c>
      <c r="G11" s="95">
        <f>VLOOKUP($A11, RawData!$A:$AJ, 2, FALSE)</f>
        <v>59.0996</v>
      </c>
      <c r="H11" s="96">
        <f>VLOOKUP($A11, RawData!$A:$AJ, 3, FALSE)</f>
        <v>-0.0485</v>
      </c>
      <c r="I11" s="96">
        <f>VLOOKUP($A11, RawData!$A:$AJ, 4, FALSE)</f>
        <v>0.08326326</v>
      </c>
      <c r="J11" s="98">
        <f>VLOOKUP($A11, RawData!$A:$AM, 37, FALSE)</f>
        <v>5.9245</v>
      </c>
      <c r="K11" s="99">
        <f>VLOOKUP($A11, RawData!$A:$AM, 38, FALSE)</f>
        <v>-0.4426649</v>
      </c>
      <c r="L11" s="99" t="str">
        <f>VLOOKUP($A11, RawData!$A:$AM, 39, FALSE)</f>
        <v/>
      </c>
      <c r="M11" s="100">
        <f>VLOOKUP($A11, RawData!$A:$AJ, 30, FALSE)</f>
        <v>11.163987</v>
      </c>
      <c r="N11" s="98">
        <f>VLOOKUP($A11, RawData!$A:$AJ, 5, FALSE)</f>
        <v>-0.27151763</v>
      </c>
      <c r="O11" s="99">
        <f>VLOOKUP($A11, RawData!$A:$AJ, 6, FALSE)</f>
        <v>-1.2932423</v>
      </c>
      <c r="P11" s="96">
        <f>VLOOKUP($A11, RawData!$A:$AJ, 7, FALSE)</f>
        <v>-0.28108484</v>
      </c>
      <c r="Q11" s="99" t="str">
        <f>VLOOKUP($A11, RawData!$A:$AJ, 8, FALSE)</f>
        <v/>
      </c>
      <c r="R11" s="101">
        <f>VLOOKUP($A11, RawData!$A:$AJ, 9, FALSE)</f>
        <v>0.60095686</v>
      </c>
      <c r="S11" s="99" t="str">
        <f>VLOOKUP($A11, RawData!$A:$AJ, 11, FALSE)</f>
        <v/>
      </c>
      <c r="T11" s="98">
        <f>VLOOKUP($A11, RawData!$A:$AJ, 13, FALSE)</f>
        <v>-3.71584</v>
      </c>
      <c r="U11" s="99">
        <f>VLOOKUP($A11, RawData!$A:$AJ, 14, FALSE)</f>
        <v>1.6286972</v>
      </c>
      <c r="V11" s="101" t="str">
        <f>VLOOKUP($A11, RawData!$A:$AJ, 16, FALSE)</f>
        <v/>
      </c>
      <c r="W11" s="98">
        <f>VLOOKUP($A11, RawData!$A:$AJ, 21, FALSE)</f>
        <v>-11.8298</v>
      </c>
      <c r="X11" s="99" t="str">
        <f>VLOOKUP($A11, RawData!$A:$AJ, 22, FALSE)</f>
        <v/>
      </c>
      <c r="Y11" s="99">
        <f>VLOOKUP($A11, RawData!$A:$AJ, 23, FALSE)</f>
        <v>-0.0123</v>
      </c>
      <c r="Z11" s="99">
        <f>VLOOKUP($A11, RawData!$A:$AJ, 24, FALSE)</f>
        <v>-0.01646053</v>
      </c>
      <c r="AA11" s="99" t="str">
        <f>VLOOKUP($A11, RawData!$A:$AJ, 25, FALSE)</f>
        <v/>
      </c>
      <c r="AB11" s="100" t="str">
        <f>VLOOKUP($A11, RawData!$A:$AJ, 26, FALSE)</f>
        <v/>
      </c>
      <c r="AC11" s="107" t="str">
        <f>VLOOKUP($A11, RawData!$A:$AJ, 27, FALSE)</f>
        <v/>
      </c>
      <c r="AD11" s="107">
        <f>VLOOKUP($A11, RawData!$A:$AJ, 28, FALSE)</f>
        <v>1.3193125</v>
      </c>
      <c r="AE11" s="107">
        <f>VLOOKUP($A11, RawData!$A:$AJ, 29, FALSE)</f>
        <v>0.9141</v>
      </c>
      <c r="AF11" s="100">
        <f>VLOOKUP($A11, RawData!$A:$AJ, 31, FALSE)</f>
        <v>-17.799755</v>
      </c>
      <c r="AG11" s="97" t="str">
        <f>VLOOKUP($A11, RawData!$A:$AJ,32, FALSE)</f>
        <v/>
      </c>
      <c r="AH11" s="98">
        <f>VLOOKUP($A11, RawData!$A:$AJ, 34, FALSE)</f>
        <v>66.14104</v>
      </c>
      <c r="AI11" s="95">
        <f>VLOOKUP($A11, RawData!$A:$AJ, 35, FALSE)</f>
        <v>15.2884</v>
      </c>
      <c r="AJ11" s="104">
        <f>VLOOKUP($A11, RawData!$A:$AJ, 36, FALSE)</f>
        <v>5.1</v>
      </c>
    </row>
    <row r="12">
      <c r="A12" s="9" t="s">
        <v>213</v>
      </c>
      <c r="B12" s="9" t="s">
        <v>1307</v>
      </c>
      <c r="C12" s="92" t="s">
        <v>930</v>
      </c>
      <c r="D12" s="2" t="s">
        <v>1308</v>
      </c>
      <c r="E12" s="114" t="str">
        <f>IFERROR(__xludf.DUMMYFUNCTION("IFERROR(HYPERLINK(REGEXEXTRACT(D12,""\(([^)]*)\)""),REGEXEXTRACT(D12,""\[([^\]]+)\]"")),"""")"),"READ PITCH")</f>
        <v>READ PITCH</v>
      </c>
      <c r="F12" s="94">
        <f>VLOOKUP($A12, RawData!$A:$AJ, 33, FALSE)</f>
        <v>146.1842</v>
      </c>
      <c r="G12" s="95">
        <f>VLOOKUP($A12, RawData!$A:$AJ, 2, FALSE)</f>
        <v>166.41258</v>
      </c>
      <c r="H12" s="96">
        <f>VLOOKUP($A12, RawData!$A:$AJ, 3, FALSE)</f>
        <v>0.05</v>
      </c>
      <c r="I12" s="96">
        <f>VLOOKUP($A12, RawData!$A:$AJ, 4, FALSE)</f>
        <v>0.11342075</v>
      </c>
      <c r="J12" s="98">
        <f>VLOOKUP($A12, RawData!$A:$AM, 37, FALSE)</f>
        <v>20.83272</v>
      </c>
      <c r="K12" s="99">
        <f>VLOOKUP($A12, RawData!$A:$AM, 38, FALSE)</f>
        <v>0.05978751</v>
      </c>
      <c r="L12" s="99" t="str">
        <f>VLOOKUP($A12, RawData!$A:$AM, 39, FALSE)</f>
        <v/>
      </c>
      <c r="M12" s="100">
        <f>VLOOKUP($A12, RawData!$A:$AJ, 30, FALSE)</f>
        <v>5.725734</v>
      </c>
      <c r="N12" s="98">
        <f>VLOOKUP($A12, RawData!$A:$AJ, 5, FALSE)</f>
        <v>1.1612415</v>
      </c>
      <c r="O12" s="99">
        <f>VLOOKUP($A12, RawData!$A:$AJ, 6, FALSE)</f>
        <v>0.0014872387</v>
      </c>
      <c r="P12" s="96">
        <f>VLOOKUP($A12, RawData!$A:$AJ, 7, FALSE)</f>
        <v>0.43475693</v>
      </c>
      <c r="Q12" s="99" t="str">
        <f>VLOOKUP($A12, RawData!$A:$AJ, 8, FALSE)</f>
        <v/>
      </c>
      <c r="R12" s="101">
        <f>VLOOKUP($A12, RawData!$A:$AJ, 9, FALSE)</f>
        <v>0.35022923</v>
      </c>
      <c r="S12" s="99" t="str">
        <f>VLOOKUP($A12, RawData!$A:$AJ, 11, FALSE)</f>
        <v/>
      </c>
      <c r="T12" s="98">
        <f>VLOOKUP($A12, RawData!$A:$AJ, 13, FALSE)</f>
        <v>12.04814</v>
      </c>
      <c r="U12" s="99">
        <f>VLOOKUP($A12, RawData!$A:$AJ, 14, FALSE)</f>
        <v>0.653993</v>
      </c>
      <c r="V12" s="101" t="str">
        <f>VLOOKUP($A12, RawData!$A:$AJ, 16, FALSE)</f>
        <v/>
      </c>
      <c r="W12" s="98">
        <f>VLOOKUP($A12, RawData!$A:$AJ, 21, FALSE)</f>
        <v>-26.93302</v>
      </c>
      <c r="X12" s="99" t="str">
        <f>VLOOKUP($A12, RawData!$A:$AJ, 22, FALSE)</f>
        <v/>
      </c>
      <c r="Y12" s="99">
        <f>VLOOKUP($A12, RawData!$A:$AJ, 23, FALSE)</f>
        <v>0.0914</v>
      </c>
      <c r="Z12" s="99">
        <f>VLOOKUP($A12, RawData!$A:$AJ, 24, FALSE)</f>
        <v>0.131612</v>
      </c>
      <c r="AA12" s="99" t="str">
        <f>VLOOKUP($A12, RawData!$A:$AJ, 25, FALSE)</f>
        <v/>
      </c>
      <c r="AB12" s="100">
        <f>VLOOKUP($A12, RawData!$A:$AJ, 26, FALSE)</f>
        <v>13.821427</v>
      </c>
      <c r="AC12" s="107" t="str">
        <f>VLOOKUP($A12, RawData!$A:$AJ, 27, FALSE)</f>
        <v>No data</v>
      </c>
      <c r="AD12" s="107">
        <f>VLOOKUP($A12, RawData!$A:$AJ, 28, FALSE)</f>
        <v>0.8786303</v>
      </c>
      <c r="AE12" s="107">
        <f>VLOOKUP($A12, RawData!$A:$AJ, 29, FALSE)</f>
        <v>1.8187</v>
      </c>
      <c r="AF12" s="100">
        <f>VLOOKUP($A12, RawData!$A:$AJ, 31, FALSE)</f>
        <v>9.900524</v>
      </c>
      <c r="AG12" s="97" t="str">
        <f>VLOOKUP($A12, RawData!$A:$AJ,32, FALSE)</f>
        <v/>
      </c>
      <c r="AH12" s="98">
        <f>VLOOKUP($A12, RawData!$A:$AJ, 34, FALSE)</f>
        <v>119.2825</v>
      </c>
      <c r="AI12" s="95">
        <f>VLOOKUP($A12, RawData!$A:$AJ, 35, FALSE)</f>
        <v>16.05</v>
      </c>
      <c r="AJ12" s="104">
        <f>VLOOKUP($A12, RawData!$A:$AJ, 36, FALSE)</f>
        <v>9.11</v>
      </c>
    </row>
    <row r="13">
      <c r="A13" s="9" t="s">
        <v>214</v>
      </c>
      <c r="B13" s="9" t="s">
        <v>1309</v>
      </c>
      <c r="C13" s="92" t="s">
        <v>930</v>
      </c>
      <c r="D13" s="2" t="s">
        <v>1310</v>
      </c>
      <c r="E13" s="114" t="str">
        <f>IFERROR(__xludf.DUMMYFUNCTION("IFERROR(HYPERLINK(REGEXEXTRACT(D13,""\(([^)]*)\)""),REGEXEXTRACT(D13,""\[([^\]]+)\]"")),"""")"),"READ PITCH")</f>
        <v>READ PITCH</v>
      </c>
      <c r="F13" s="94">
        <f>VLOOKUP($A13, RawData!$A:$AJ, 33, FALSE)</f>
        <v>243.1642</v>
      </c>
      <c r="G13" s="95">
        <f>VLOOKUP($A13, RawData!$A:$AJ, 2, FALSE)</f>
        <v>342.206</v>
      </c>
      <c r="H13" s="96">
        <f>VLOOKUP($A13, RawData!$A:$AJ, 3, FALSE)</f>
        <v>-0.1917</v>
      </c>
      <c r="I13" s="96">
        <f>VLOOKUP($A13, RawData!$A:$AJ, 4, FALSE)</f>
        <v>-0.07045123</v>
      </c>
      <c r="J13" s="98" t="str">
        <f>VLOOKUP($A13, RawData!$A:$AM, 37, FALSE)</f>
        <v>No data</v>
      </c>
      <c r="K13" s="99" t="str">
        <f>VLOOKUP($A13, RawData!$A:$AM, 38, FALSE)</f>
        <v>No data</v>
      </c>
      <c r="L13" s="99" t="str">
        <f>VLOOKUP($A13, RawData!$A:$AM, 39, FALSE)</f>
        <v/>
      </c>
      <c r="M13" s="100" t="str">
        <f>VLOOKUP($A13, RawData!$A:$AJ, 30, FALSE)</f>
        <v/>
      </c>
      <c r="N13" s="98">
        <f>VLOOKUP($A13, RawData!$A:$AJ, 5, FALSE)</f>
        <v>0.3636931</v>
      </c>
      <c r="O13" s="99">
        <f>VLOOKUP($A13, RawData!$A:$AJ, 6, FALSE)</f>
        <v>0.1521739</v>
      </c>
      <c r="P13" s="96">
        <f>VLOOKUP($A13, RawData!$A:$AJ, 7, FALSE)</f>
        <v>-0.564923</v>
      </c>
      <c r="Q13" s="99" t="str">
        <f>VLOOKUP($A13, RawData!$A:$AJ, 8, FALSE)</f>
        <v/>
      </c>
      <c r="R13" s="101">
        <f>VLOOKUP($A13, RawData!$A:$AJ, 9, FALSE)</f>
        <v>0.6009918</v>
      </c>
      <c r="S13" s="99" t="str">
        <f>VLOOKUP($A13, RawData!$A:$AJ, 11, FALSE)</f>
        <v/>
      </c>
      <c r="T13" s="98">
        <f>VLOOKUP($A13, RawData!$A:$AJ, 13, FALSE)</f>
        <v>27.47</v>
      </c>
      <c r="U13" s="99">
        <f>VLOOKUP($A13, RawData!$A:$AJ, 14, FALSE)</f>
        <v>-2.5856552</v>
      </c>
      <c r="V13" s="101" t="str">
        <f>VLOOKUP($A13, RawData!$A:$AJ, 16, FALSE)</f>
        <v/>
      </c>
      <c r="W13" s="98">
        <f>VLOOKUP($A13, RawData!$A:$AJ, 21, FALSE)</f>
        <v>-50.535</v>
      </c>
      <c r="X13" s="99" t="str">
        <f>VLOOKUP($A13, RawData!$A:$AJ, 22, FALSE)</f>
        <v/>
      </c>
      <c r="Y13" s="99">
        <f>VLOOKUP($A13, RawData!$A:$AJ, 23, FALSE)</f>
        <v>0.0256</v>
      </c>
      <c r="Z13" s="99">
        <f>VLOOKUP($A13, RawData!$A:$AJ, 24, FALSE)</f>
        <v>-0.40159813</v>
      </c>
      <c r="AA13" s="106" t="str">
        <f>VLOOKUP($A13, RawData!$A:$AJ, 25, FALSE)</f>
        <v/>
      </c>
      <c r="AB13" s="100">
        <f>VLOOKUP($A13, RawData!$A:$AJ, 26, FALSE)</f>
        <v>43.993137</v>
      </c>
      <c r="AC13" s="107">
        <f>VLOOKUP($A13, RawData!$A:$AJ, 27, FALSE)</f>
        <v>1584.1584</v>
      </c>
      <c r="AD13" s="107">
        <f>VLOOKUP($A13, RawData!$A:$AJ, 28, FALSE)</f>
        <v>0.7494901</v>
      </c>
      <c r="AE13" s="107">
        <f>VLOOKUP($A13, RawData!$A:$AJ, 29, FALSE)</f>
        <v>-17.667562</v>
      </c>
      <c r="AF13" s="100">
        <f>VLOOKUP($A13, RawData!$A:$AJ, 31, FALSE)</f>
        <v>7.497088</v>
      </c>
      <c r="AG13" s="97" t="str">
        <f>VLOOKUP($A13, RawData!$A:$AJ,32, FALSE)</f>
        <v/>
      </c>
      <c r="AH13" s="98">
        <f>VLOOKUP($A13, RawData!$A:$AJ, 34, FALSE)</f>
        <v>205.945</v>
      </c>
      <c r="AI13" s="95">
        <f>VLOOKUP($A13, RawData!$A:$AJ, 35, FALSE)</f>
        <v>16</v>
      </c>
      <c r="AJ13" s="104">
        <f>VLOOKUP($A13, RawData!$A:$AJ, 36, FALSE)</f>
        <v>16.03</v>
      </c>
    </row>
    <row r="14">
      <c r="A14" s="9" t="s">
        <v>215</v>
      </c>
      <c r="B14" s="9" t="s">
        <v>1311</v>
      </c>
      <c r="C14" s="92" t="s">
        <v>930</v>
      </c>
      <c r="D14" s="2" t="s">
        <v>1312</v>
      </c>
      <c r="E14" s="114" t="str">
        <f>IFERROR(__xludf.DUMMYFUNCTION("IFERROR(HYPERLINK(REGEXEXTRACT(D14,""\(([^)]*)\)""),REGEXEXTRACT(D14,""\[([^\]]+)\]"")),"""")"),"READ PITCH")</f>
        <v>READ PITCH</v>
      </c>
      <c r="F14" s="94">
        <f>VLOOKUP($A14, RawData!$A:$AJ, 33, FALSE)</f>
        <v>3851.8076</v>
      </c>
      <c r="G14" s="95">
        <f>VLOOKUP($A14, RawData!$A:$AJ, 2, FALSE)</f>
        <v>919.173</v>
      </c>
      <c r="H14" s="96">
        <f>VLOOKUP($A14, RawData!$A:$AJ, 3, FALSE)</f>
        <v>0.5351</v>
      </c>
      <c r="I14" s="96">
        <f>VLOOKUP($A14, RawData!$A:$AJ, 4, FALSE)</f>
        <v>2.407795</v>
      </c>
      <c r="J14" s="98">
        <f>VLOOKUP($A14, RawData!$A:$AM, 37, FALSE)</f>
        <v>588.024</v>
      </c>
      <c r="K14" s="99">
        <f>VLOOKUP($A14, RawData!$A:$AM, 38, FALSE)</f>
        <v>-0.10676868</v>
      </c>
      <c r="L14" s="99" t="str">
        <f>VLOOKUP($A14, RawData!$A:$AM, 39, FALSE)</f>
        <v/>
      </c>
      <c r="M14" s="100">
        <f>VLOOKUP($A14, RawData!$A:$AJ, 30, FALSE)</f>
        <v>11.864719</v>
      </c>
      <c r="N14" s="98">
        <f>VLOOKUP($A14, RawData!$A:$AJ, 5, FALSE)</f>
        <v>2.4503994</v>
      </c>
      <c r="O14" s="99">
        <f>VLOOKUP($A14, RawData!$A:$AJ, 6, FALSE)</f>
        <v>0.61641157</v>
      </c>
      <c r="P14" s="96">
        <f>VLOOKUP($A14, RawData!$A:$AJ, 7, FALSE)</f>
        <v>0.68365896</v>
      </c>
      <c r="Q14" s="99" t="str">
        <f>VLOOKUP($A14, RawData!$A:$AJ, 8, FALSE)</f>
        <v/>
      </c>
      <c r="R14" s="101">
        <f>VLOOKUP($A14, RawData!$A:$AJ, 9, FALSE)</f>
        <v>0.45517546</v>
      </c>
      <c r="S14" s="99" t="str">
        <f>VLOOKUP($A14, RawData!$A:$AJ, 11, FALSE)</f>
        <v/>
      </c>
      <c r="T14" s="98">
        <f>VLOOKUP($A14, RawData!$A:$AJ, 13, FALSE)</f>
        <v>-1323.16</v>
      </c>
      <c r="U14" s="99">
        <f>VLOOKUP($A14, RawData!$A:$AJ, 14, FALSE)</f>
        <v>2.5403323</v>
      </c>
      <c r="V14" s="101" t="str">
        <f>VLOOKUP($A14, RawData!$A:$AJ, 16, FALSE)</f>
        <v/>
      </c>
      <c r="W14" s="98">
        <f>VLOOKUP($A14, RawData!$A:$AJ, 21, FALSE)</f>
        <v>2775.159</v>
      </c>
      <c r="X14" s="99" t="str">
        <f>VLOOKUP($A14, RawData!$A:$AJ, 22, FALSE)</f>
        <v/>
      </c>
      <c r="Y14" s="99">
        <f>VLOOKUP($A14, RawData!$A:$AJ, 23, FALSE)</f>
        <v>0.1231</v>
      </c>
      <c r="Z14" s="99">
        <f>VLOOKUP($A14, RawData!$A:$AJ, 24, FALSE)</f>
        <v>0.17964941</v>
      </c>
      <c r="AA14" s="99" t="str">
        <f>VLOOKUP($A14, RawData!$A:$AJ, 25, FALSE)</f>
        <v/>
      </c>
      <c r="AB14" s="100">
        <f>VLOOKUP($A14, RawData!$A:$AJ, 26, FALSE)</f>
        <v>4.533955</v>
      </c>
      <c r="AC14" s="107">
        <f>VLOOKUP($A14, RawData!$A:$AJ, 27, FALSE)</f>
        <v>15.46573</v>
      </c>
      <c r="AD14" s="107">
        <f>VLOOKUP($A14, RawData!$A:$AJ, 28, FALSE)</f>
        <v>4.5710435</v>
      </c>
      <c r="AE14" s="107">
        <f>VLOOKUP($A14, RawData!$A:$AJ, 29, FALSE)</f>
        <v>0.8028</v>
      </c>
      <c r="AF14" s="100">
        <f>VLOOKUP($A14, RawData!$A:$AJ, 31, FALSE)</f>
        <v>-5.272786</v>
      </c>
      <c r="AG14" s="97" t="str">
        <f>VLOOKUP($A14, RawData!$A:$AJ,32, FALSE)</f>
        <v/>
      </c>
      <c r="AH14" s="98">
        <f>VLOOKUP($A14, RawData!$A:$AJ, 34, FALSE)</f>
        <v>6976.7397</v>
      </c>
      <c r="AI14" s="95">
        <f>VLOOKUP($A14, RawData!$A:$AJ, 35, FALSE)</f>
        <v>11.11</v>
      </c>
      <c r="AJ14" s="104">
        <f>VLOOKUP($A14, RawData!$A:$AJ, 36, FALSE)</f>
        <v>378.18</v>
      </c>
    </row>
    <row r="15">
      <c r="A15" s="9" t="s">
        <v>216</v>
      </c>
      <c r="B15" s="9" t="s">
        <v>1313</v>
      </c>
      <c r="C15" s="92" t="s">
        <v>930</v>
      </c>
      <c r="D15" s="2" t="s">
        <v>1314</v>
      </c>
      <c r="E15" s="114" t="str">
        <f>IFERROR(__xludf.DUMMYFUNCTION("IFERROR(HYPERLINK(REGEXEXTRACT(D15,""\(([^)]*)\)""),REGEXEXTRACT(D15,""\[([^\]]+)\]"")),"""")"),"READ PITCH")</f>
        <v>READ PITCH</v>
      </c>
      <c r="F15" s="94">
        <f>VLOOKUP($A15, RawData!$A:$AJ, 33, FALSE)</f>
        <v>122.86455</v>
      </c>
      <c r="G15" s="95">
        <f>VLOOKUP($A15, RawData!$A:$AJ, 2, FALSE)</f>
        <v>55.836</v>
      </c>
      <c r="H15" s="96">
        <f>VLOOKUP($A15, RawData!$A:$AJ, 3, FALSE)</f>
        <v>0.2298</v>
      </c>
      <c r="I15" s="96">
        <f>VLOOKUP($A15, RawData!$A:$AJ, 4, FALSE)</f>
        <v>0.16161463</v>
      </c>
      <c r="J15" s="98">
        <f>VLOOKUP($A15, RawData!$A:$AM, 37, FALSE)</f>
        <v>9.717</v>
      </c>
      <c r="K15" s="99">
        <f>VLOOKUP($A15, RawData!$A:$AM, 38, FALSE)</f>
        <v>0.3016745</v>
      </c>
      <c r="L15" s="99" t="str">
        <f>VLOOKUP($A15, RawData!$A:$AM, 39, FALSE)</f>
        <v/>
      </c>
      <c r="M15" s="100">
        <f>VLOOKUP($A15, RawData!$A:$AJ, 30, FALSE)</f>
        <v>9.102748</v>
      </c>
      <c r="N15" s="98">
        <f>VLOOKUP($A15, RawData!$A:$AJ, 5, FALSE)</f>
        <v>1.3778989</v>
      </c>
      <c r="O15" s="99">
        <f>VLOOKUP($A15, RawData!$A:$AJ, 6, FALSE)</f>
        <v>1.27806</v>
      </c>
      <c r="P15" s="96">
        <f>VLOOKUP($A15, RawData!$A:$AJ, 7, FALSE)</f>
        <v>0.3332725</v>
      </c>
      <c r="Q15" s="99" t="str">
        <f>VLOOKUP($A15, RawData!$A:$AJ, 8, FALSE)</f>
        <v/>
      </c>
      <c r="R15" s="101">
        <f>VLOOKUP($A15, RawData!$A:$AJ, 9, FALSE)</f>
        <v>0.042195</v>
      </c>
      <c r="S15" s="99" t="str">
        <f>VLOOKUP($A15, RawData!$A:$AJ, 11, FALSE)</f>
        <v/>
      </c>
      <c r="T15" s="98">
        <f>VLOOKUP($A15, RawData!$A:$AJ, 13, FALSE)</f>
        <v>7.023</v>
      </c>
      <c r="U15" s="99">
        <f>VLOOKUP($A15, RawData!$A:$AJ, 14, FALSE)</f>
        <v>0.5825315</v>
      </c>
      <c r="V15" s="101" t="str">
        <f>VLOOKUP($A15, RawData!$A:$AJ, 16, FALSE)</f>
        <v/>
      </c>
      <c r="W15" s="98">
        <f>VLOOKUP($A15, RawData!$A:$AJ, 21, FALSE)</f>
        <v>-26.171</v>
      </c>
      <c r="X15" s="99" t="str">
        <f>VLOOKUP($A15, RawData!$A:$AJ, 22, FALSE)</f>
        <v/>
      </c>
      <c r="Y15" s="99">
        <f>VLOOKUP($A15, RawData!$A:$AJ, 23, FALSE)</f>
        <v>0.2135</v>
      </c>
      <c r="Z15" s="99">
        <f>VLOOKUP($A15, RawData!$A:$AJ, 24, FALSE)</f>
        <v>0.24710295</v>
      </c>
      <c r="AA15" s="99" t="str">
        <f>VLOOKUP($A15, RawData!$A:$AJ, 25, FALSE)</f>
        <v/>
      </c>
      <c r="AB15" s="100">
        <f>VLOOKUP($A15, RawData!$A:$AJ, 26, FALSE)</f>
        <v>8.244436</v>
      </c>
      <c r="AC15" s="107" t="str">
        <f>VLOOKUP($A15, RawData!$A:$AJ, 27, FALSE)</f>
        <v/>
      </c>
      <c r="AD15" s="107">
        <f>VLOOKUP($A15, RawData!$A:$AJ, 28, FALSE)</f>
        <v>2.0528405</v>
      </c>
      <c r="AE15" s="107">
        <f>VLOOKUP($A15, RawData!$A:$AJ, 29, FALSE)</f>
        <v>2.0546</v>
      </c>
      <c r="AF15" s="100">
        <f>VLOOKUP($A15, RawData!$A:$AJ, 31, FALSE)</f>
        <v>12.594532</v>
      </c>
      <c r="AG15" s="97" t="str">
        <f>VLOOKUP($A15, RawData!$A:$AJ,32, FALSE)</f>
        <v/>
      </c>
      <c r="AH15" s="98">
        <f>VLOOKUP($A15, RawData!$A:$AJ, 34, FALSE)</f>
        <v>88.4514</v>
      </c>
      <c r="AI15" s="95">
        <f>VLOOKUP($A15, RawData!$A:$AJ, 35, FALSE)</f>
        <v>11.36</v>
      </c>
      <c r="AJ15" s="104">
        <f>VLOOKUP($A15, RawData!$A:$AJ, 36, FALSE)</f>
        <v>10.09</v>
      </c>
    </row>
    <row r="16">
      <c r="A16" s="9" t="s">
        <v>217</v>
      </c>
      <c r="B16" s="9" t="s">
        <v>1315</v>
      </c>
      <c r="C16" s="92" t="s">
        <v>930</v>
      </c>
      <c r="D16" s="2" t="s">
        <v>1316</v>
      </c>
      <c r="E16" s="114" t="str">
        <f>IFERROR(__xludf.DUMMYFUNCTION("IFERROR(HYPERLINK(REGEXEXTRACT(D16,""\(([^)]*)\)""),REGEXEXTRACT(D16,""\[([^\]]+)\]"")),"""")"),"READ PITCH")</f>
        <v>READ PITCH</v>
      </c>
      <c r="F16" s="94">
        <f>VLOOKUP($A16, RawData!$A:$AJ, 33, FALSE)</f>
        <v>23.908821</v>
      </c>
      <c r="G16" s="95">
        <f>VLOOKUP($A16, RawData!$A:$AJ, 2, FALSE)</f>
        <v>165.751</v>
      </c>
      <c r="H16" s="96">
        <f>VLOOKUP($A16, RawData!$A:$AJ, 3, FALSE)</f>
        <v>-0.097</v>
      </c>
      <c r="I16" s="96">
        <f>VLOOKUP($A16, RawData!$A:$AJ, 4, FALSE)</f>
        <v>0.092540696</v>
      </c>
      <c r="J16" s="98">
        <f>VLOOKUP($A16, RawData!$A:$AM, 37, FALSE)</f>
        <v>-0.333</v>
      </c>
      <c r="K16" s="99">
        <f>VLOOKUP($A16, RawData!$A:$AM, 38, FALSE)</f>
        <v>-4.055046</v>
      </c>
      <c r="L16" s="99" t="str">
        <f>VLOOKUP($A16, RawData!$A:$AM, 39, FALSE)</f>
        <v/>
      </c>
      <c r="M16" s="100">
        <f>VLOOKUP($A16, RawData!$A:$AJ, 30, FALSE)</f>
        <v>-46.838894</v>
      </c>
      <c r="N16" s="98">
        <f>VLOOKUP($A16, RawData!$A:$AJ, 5, FALSE)</f>
        <v>-3.1764543</v>
      </c>
      <c r="O16" s="99">
        <f>VLOOKUP($A16, RawData!$A:$AJ, 6, FALSE)</f>
        <v>1.9410105</v>
      </c>
      <c r="P16" s="96">
        <f>VLOOKUP($A16, RawData!$A:$AJ, 7, FALSE)</f>
        <v>0.19528203</v>
      </c>
      <c r="Q16" s="99" t="str">
        <f>VLOOKUP($A16, RawData!$A:$AJ, 8, FALSE)</f>
        <v/>
      </c>
      <c r="R16" s="101">
        <f>VLOOKUP($A16, RawData!$A:$AJ, 9, FALSE)</f>
        <v>0.5723887</v>
      </c>
      <c r="S16" s="99" t="str">
        <f>VLOOKUP($A16, RawData!$A:$AJ, 11, FALSE)</f>
        <v/>
      </c>
      <c r="T16" s="98">
        <f>VLOOKUP($A16, RawData!$A:$AJ, 13, FALSE)</f>
        <v>-1.495</v>
      </c>
      <c r="U16" s="99">
        <f>VLOOKUP($A16, RawData!$A:$AJ, 14, FALSE)</f>
        <v>-0.6857798</v>
      </c>
      <c r="V16" s="101" t="str">
        <f>VLOOKUP($A16, RawData!$A:$AJ, 16, FALSE)</f>
        <v/>
      </c>
      <c r="W16" s="98">
        <f>VLOOKUP($A16, RawData!$A:$AJ, 21, FALSE)</f>
        <v>-7.807</v>
      </c>
      <c r="X16" s="99" t="str">
        <f>VLOOKUP($A16, RawData!$A:$AJ, 22, FALSE)</f>
        <v/>
      </c>
      <c r="Y16" s="99">
        <f>VLOOKUP($A16, RawData!$A:$AJ, 23, FALSE)</f>
        <v>-0.081</v>
      </c>
      <c r="Z16" s="99">
        <f>VLOOKUP($A16, RawData!$A:$AJ, 24, FALSE)</f>
        <v>-0.3503942</v>
      </c>
      <c r="AA16" s="99" t="str">
        <f>VLOOKUP($A16, RawData!$A:$AJ, 25, FALSE)</f>
        <v/>
      </c>
      <c r="AB16" s="100" t="str">
        <f>VLOOKUP($A16, RawData!$A:$AJ, 26, FALSE)</f>
        <v/>
      </c>
      <c r="AC16" s="107" t="str">
        <f>VLOOKUP($A16, RawData!$A:$AJ, 27, FALSE)</f>
        <v/>
      </c>
      <c r="AD16" s="107">
        <f>VLOOKUP($A16, RawData!$A:$AJ, 28, FALSE)</f>
        <v>0.14120187</v>
      </c>
      <c r="AE16" s="107">
        <f>VLOOKUP($A16, RawData!$A:$AJ, 29, FALSE)</f>
        <v>0.7163</v>
      </c>
      <c r="AF16" s="100">
        <f>VLOOKUP($A16, RawData!$A:$AJ, 31, FALSE)</f>
        <v>-10.433011</v>
      </c>
      <c r="AG16" s="97" t="str">
        <f>VLOOKUP($A16, RawData!$A:$AJ,32, FALSE)</f>
        <v/>
      </c>
      <c r="AH16" s="98">
        <f>VLOOKUP($A16, RawData!$A:$AJ, 34, FALSE)</f>
        <v>15.597352</v>
      </c>
      <c r="AI16" s="95">
        <f>VLOOKUP($A16, RawData!$A:$AJ, 35, FALSE)</f>
        <v>6.4832</v>
      </c>
      <c r="AJ16" s="104">
        <f>VLOOKUP($A16, RawData!$A:$AJ, 36, FALSE)</f>
        <v>3.61</v>
      </c>
    </row>
    <row r="17">
      <c r="A17" s="9" t="s">
        <v>218</v>
      </c>
      <c r="B17" s="9" t="s">
        <v>1317</v>
      </c>
      <c r="C17" s="92" t="s">
        <v>942</v>
      </c>
      <c r="D17" s="2" t="s">
        <v>1318</v>
      </c>
      <c r="E17" s="114" t="str">
        <f>IFERROR(__xludf.DUMMYFUNCTION("IFERROR(HYPERLINK(REGEXEXTRACT(D17,""\(([^)]*)\)""),REGEXEXTRACT(D17,""\[([^\]]+)\]"")),"""")"),"READ PITCH")</f>
        <v>READ PITCH</v>
      </c>
      <c r="F17" s="94">
        <f>VLOOKUP($A17, RawData!$A:$AJ, 33, FALSE)</f>
        <v>152.28</v>
      </c>
      <c r="G17" s="95">
        <f>VLOOKUP($A17, RawData!$A:$AJ, 2, FALSE)</f>
        <v>31.69</v>
      </c>
      <c r="H17" s="96">
        <f>VLOOKUP($A17, RawData!$A:$AJ, 3, FALSE)</f>
        <v>-0.1265</v>
      </c>
      <c r="I17" s="96">
        <f>VLOOKUP($A17, RawData!$A:$AJ, 4, FALSE)</f>
        <v>0.14390181</v>
      </c>
      <c r="J17" s="98">
        <f>VLOOKUP($A17, RawData!$A:$AM, 37, FALSE)</f>
        <v>10.484</v>
      </c>
      <c r="K17" s="99">
        <f>VLOOKUP($A17, RawData!$A:$AM, 38, FALSE)</f>
        <v>0.9618263</v>
      </c>
      <c r="L17" s="99" t="str">
        <f>VLOOKUP($A17, RawData!$A:$AM, 39, FALSE)</f>
        <v/>
      </c>
      <c r="M17" s="100">
        <f>VLOOKUP($A17, RawData!$A:$AJ, 30, FALSE)</f>
        <v>14.441721</v>
      </c>
      <c r="N17" s="98">
        <f>VLOOKUP($A17, RawData!$A:$AJ, 5, FALSE)</f>
        <v>0.49269503</v>
      </c>
      <c r="O17" s="99">
        <f>VLOOKUP($A17, RawData!$A:$AJ, 6, FALSE)</f>
        <v>3.7452185</v>
      </c>
      <c r="P17" s="96">
        <f>VLOOKUP($A17, RawData!$A:$AJ, 7, FALSE)</f>
        <v>-0.0144121535</v>
      </c>
      <c r="Q17" s="99" t="str">
        <f>VLOOKUP($A17, RawData!$A:$AJ, 8, FALSE)</f>
        <v/>
      </c>
      <c r="R17" s="101">
        <f>VLOOKUP($A17, RawData!$A:$AJ, 9, FALSE)</f>
        <v>0.6723257</v>
      </c>
      <c r="S17" s="99" t="str">
        <f>VLOOKUP($A17, RawData!$A:$AJ, 11, FALSE)</f>
        <v/>
      </c>
      <c r="T17" s="98">
        <f>VLOOKUP($A17, RawData!$A:$AJ, 13, FALSE)</f>
        <v>13.853</v>
      </c>
      <c r="U17" s="99">
        <f>VLOOKUP($A17, RawData!$A:$AJ, 14, FALSE)</f>
        <v>1.1763756</v>
      </c>
      <c r="V17" s="101" t="str">
        <f>VLOOKUP($A17, RawData!$A:$AJ, 16, FALSE)</f>
        <v/>
      </c>
      <c r="W17" s="98">
        <f>VLOOKUP($A17, RawData!$A:$AJ, 21, FALSE)</f>
        <v>1.101</v>
      </c>
      <c r="X17" s="99" t="str">
        <f>VLOOKUP($A17, RawData!$A:$AJ, 22, FALSE)</f>
        <v/>
      </c>
      <c r="Y17" s="99">
        <f>VLOOKUP($A17, RawData!$A:$AJ, 23, FALSE)</f>
        <v>0.0737</v>
      </c>
      <c r="Z17" s="99">
        <f>VLOOKUP($A17, RawData!$A:$AJ, 24, FALSE)</f>
        <v>0.10242234</v>
      </c>
      <c r="AA17" s="99" t="str">
        <f>VLOOKUP($A17, RawData!$A:$AJ, 25, FALSE)</f>
        <v/>
      </c>
      <c r="AB17" s="100">
        <f>VLOOKUP($A17, RawData!$A:$AJ, 26, FALSE)</f>
        <v>21.636103</v>
      </c>
      <c r="AC17" s="107">
        <f>VLOOKUP($A17, RawData!$A:$AJ, 27, FALSE)</f>
        <v>18.662464</v>
      </c>
      <c r="AD17" s="107">
        <f>VLOOKUP($A17, RawData!$A:$AJ, 28, FALSE)</f>
        <v>4.7430105</v>
      </c>
      <c r="AE17" s="107">
        <f>VLOOKUP($A17, RawData!$A:$AJ, 29, FALSE)</f>
        <v>2.2077</v>
      </c>
      <c r="AF17" s="100">
        <f>VLOOKUP($A17, RawData!$A:$AJ, 31, FALSE)</f>
        <v>10.929546</v>
      </c>
      <c r="AG17" s="97" t="str">
        <f>VLOOKUP($A17, RawData!$A:$AJ,32, FALSE)</f>
        <v/>
      </c>
      <c r="AH17" s="98">
        <f>VLOOKUP($A17, RawData!$A:$AJ, 34, FALSE)</f>
        <v>151.407</v>
      </c>
      <c r="AI17" s="95">
        <f>VLOOKUP($A17, RawData!$A:$AJ, 35, FALSE)</f>
        <v>10.66</v>
      </c>
      <c r="AJ17" s="104">
        <f>VLOOKUP($A17, RawData!$A:$AJ, 36, FALSE)</f>
        <v>14.1</v>
      </c>
    </row>
    <row r="18">
      <c r="A18" s="9" t="s">
        <v>219</v>
      </c>
      <c r="B18" s="9" t="s">
        <v>1319</v>
      </c>
      <c r="C18" s="92" t="s">
        <v>923</v>
      </c>
      <c r="D18" s="2" t="s">
        <v>1320</v>
      </c>
      <c r="E18" s="114" t="str">
        <f>IFERROR(__xludf.DUMMYFUNCTION("IFERROR(HYPERLINK(REGEXEXTRACT(D18,""\(([^)]*)\)""),REGEXEXTRACT(D18,""\[([^\]]+)\]"")),"""")"),"READ PITCH")</f>
        <v>READ PITCH</v>
      </c>
      <c r="F18" s="94">
        <f>VLOOKUP($A18, RawData!$A:$AJ, 33, FALSE)</f>
        <v>431.57874</v>
      </c>
      <c r="G18" s="95">
        <f>VLOOKUP($A18, RawData!$A:$AJ, 2, FALSE)</f>
        <v>715.3</v>
      </c>
      <c r="H18" s="96">
        <f>VLOOKUP($A18, RawData!$A:$AJ, 3, FALSE)</f>
        <v>-0.032</v>
      </c>
      <c r="I18" s="96">
        <f>VLOOKUP($A18, RawData!$A:$AJ, 4, FALSE)</f>
        <v>0.032090638</v>
      </c>
      <c r="J18" s="98">
        <f>VLOOKUP($A18, RawData!$A:$AM, 37, FALSE)</f>
        <v>69.706</v>
      </c>
      <c r="K18" s="99">
        <f>VLOOKUP($A18, RawData!$A:$AM, 38, FALSE)</f>
        <v>0.07375459</v>
      </c>
      <c r="L18" s="99" t="str">
        <f>VLOOKUP($A18, RawData!$A:$AM, 39, FALSE)</f>
        <v/>
      </c>
      <c r="M18" s="100">
        <f>VLOOKUP($A18, RawData!$A:$AJ, 30, FALSE)</f>
        <v>9.186433</v>
      </c>
      <c r="N18" s="98">
        <f>VLOOKUP($A18, RawData!$A:$AJ, 5, FALSE)</f>
        <v>0.5747068</v>
      </c>
      <c r="O18" s="99">
        <f>VLOOKUP($A18, RawData!$A:$AJ, 6, FALSE)</f>
        <v>0.61044496</v>
      </c>
      <c r="P18" s="96">
        <f>VLOOKUP($A18, RawData!$A:$AJ, 7, FALSE)</f>
        <v>0.25871745</v>
      </c>
      <c r="Q18" s="99" t="str">
        <f>VLOOKUP($A18, RawData!$A:$AJ, 8, FALSE)</f>
        <v/>
      </c>
      <c r="R18" s="101">
        <f>VLOOKUP($A18, RawData!$A:$AJ, 9, FALSE)</f>
        <v>0.20424017</v>
      </c>
      <c r="S18" s="99" t="str">
        <f>VLOOKUP($A18, RawData!$A:$AJ, 11, FALSE)</f>
        <v/>
      </c>
      <c r="T18" s="98">
        <f>VLOOKUP($A18, RawData!$A:$AJ, 13, FALSE)</f>
        <v>-0.038</v>
      </c>
      <c r="U18" s="99">
        <f>VLOOKUP($A18, RawData!$A:$AJ, 14, FALSE)</f>
        <v>-0.0025316456</v>
      </c>
      <c r="V18" s="101" t="str">
        <f>VLOOKUP($A18, RawData!$A:$AJ, 16, FALSE)</f>
        <v/>
      </c>
      <c r="W18" s="98">
        <f>VLOOKUP($A18, RawData!$A:$AJ, 21, FALSE)</f>
        <v>195.179</v>
      </c>
      <c r="X18" s="99" t="str">
        <f>VLOOKUP($A18, RawData!$A:$AJ, 22, FALSE)</f>
        <v/>
      </c>
      <c r="Y18" s="99">
        <f>VLOOKUP($A18, RawData!$A:$AJ, 23, FALSE)</f>
        <v>0.0327</v>
      </c>
      <c r="Z18" s="99">
        <f>VLOOKUP($A18, RawData!$A:$AJ, 24, FALSE)</f>
        <v>0.07973474</v>
      </c>
      <c r="AA18" s="99" t="str">
        <f>VLOOKUP($A18, RawData!$A:$AJ, 25, FALSE)</f>
        <v/>
      </c>
      <c r="AB18" s="100">
        <f>VLOOKUP($A18, RawData!$A:$AJ, 26, FALSE)</f>
        <v>24.55165</v>
      </c>
      <c r="AC18" s="107">
        <f>VLOOKUP($A18, RawData!$A:$AJ, 27, FALSE)</f>
        <v>16.116505</v>
      </c>
      <c r="AD18" s="107">
        <f>VLOOKUP($A18, RawData!$A:$AJ, 28, FALSE)</f>
        <v>0.622355</v>
      </c>
      <c r="AE18" s="107">
        <f>VLOOKUP($A18, RawData!$A:$AJ, 29, FALSE)</f>
        <v>1.9187</v>
      </c>
      <c r="AF18" s="100">
        <f>VLOOKUP($A18, RawData!$A:$AJ, 31, FALSE)</f>
        <v>-16851.303</v>
      </c>
      <c r="AG18" s="97" t="str">
        <f>VLOOKUP($A18, RawData!$A:$AJ,32, FALSE)</f>
        <v/>
      </c>
      <c r="AH18" s="98">
        <f>VLOOKUP($A18, RawData!$A:$AJ, 34, FALSE)</f>
        <v>640.3495</v>
      </c>
      <c r="AI18" s="95">
        <f>VLOOKUP($A18, RawData!$A:$AJ, 35, FALSE)</f>
        <v>14.11</v>
      </c>
      <c r="AJ18" s="104">
        <f>VLOOKUP($A18, RawData!$A:$AJ, 36, FALSE)</f>
        <v>31.55</v>
      </c>
    </row>
    <row r="19">
      <c r="A19" s="9" t="s">
        <v>220</v>
      </c>
      <c r="B19" s="9" t="s">
        <v>1321</v>
      </c>
      <c r="C19" s="92" t="s">
        <v>930</v>
      </c>
      <c r="D19" s="2" t="s">
        <v>1322</v>
      </c>
      <c r="E19" s="114" t="str">
        <f>IFERROR(__xludf.DUMMYFUNCTION("IFERROR(HYPERLINK(REGEXEXTRACT(D19,""\(([^)]*)\)""),REGEXEXTRACT(D19,""\[([^\]]+)\]"")),"""")"),"READ PITCH")</f>
        <v>READ PITCH</v>
      </c>
      <c r="F19" s="94">
        <f>VLOOKUP($A19, RawData!$A:$AJ, 33, FALSE)</f>
        <v>349.40817</v>
      </c>
      <c r="G19" s="95">
        <f>VLOOKUP($A19, RawData!$A:$AJ, 2, FALSE)</f>
        <v>302.812</v>
      </c>
      <c r="H19" s="96">
        <f>VLOOKUP($A19, RawData!$A:$AJ, 3, FALSE)</f>
        <v>0.1383889</v>
      </c>
      <c r="I19" s="106">
        <f>VLOOKUP($A19, RawData!$A:$AJ, 4, FALSE)</f>
        <v>0.5872295</v>
      </c>
      <c r="J19" s="98">
        <f>VLOOKUP($A19, RawData!$A:$AM, 37, FALSE)</f>
        <v>6.022</v>
      </c>
      <c r="K19" s="99">
        <f>VLOOKUP($A19, RawData!$A:$AM, 38, FALSE)</f>
        <v>-1.2822195</v>
      </c>
      <c r="L19" s="99" t="str">
        <f>VLOOKUP($A19, RawData!$A:$AM, 39, FALSE)</f>
        <v/>
      </c>
      <c r="M19" s="100">
        <f>VLOOKUP($A19, RawData!$A:$AJ, 30, FALSE)</f>
        <v>45.25841</v>
      </c>
      <c r="N19" s="98">
        <f>VLOOKUP($A19, RawData!$A:$AJ, 5, FALSE)</f>
        <v>0.08010517</v>
      </c>
      <c r="O19" s="99">
        <f>VLOOKUP($A19, RawData!$A:$AJ, 6, FALSE)</f>
        <v>-2.34313</v>
      </c>
      <c r="P19" s="106" t="str">
        <f>VLOOKUP($A19, RawData!$A:$AJ, 7, FALSE)</f>
        <v>No data</v>
      </c>
      <c r="Q19" s="99" t="str">
        <f>VLOOKUP($A19, RawData!$A:$AJ, 8, FALSE)</f>
        <v/>
      </c>
      <c r="R19" s="101">
        <f>VLOOKUP($A19, RawData!$A:$AJ, 9, FALSE)</f>
        <v>0.839336</v>
      </c>
      <c r="S19" s="99" t="str">
        <f>VLOOKUP($A19, RawData!$A:$AJ, 11, FALSE)</f>
        <v/>
      </c>
      <c r="T19" s="98">
        <f>VLOOKUP($A19, RawData!$A:$AJ, 13, FALSE)</f>
        <v>3.687</v>
      </c>
      <c r="U19" s="99">
        <f>VLOOKUP($A19, RawData!$A:$AJ, 14, FALSE)</f>
        <v>-0.31179705</v>
      </c>
      <c r="V19" s="101" t="str">
        <f>VLOOKUP($A19, RawData!$A:$AJ, 16, FALSE)</f>
        <v/>
      </c>
      <c r="W19" s="98">
        <f>VLOOKUP($A19, RawData!$A:$AJ, 21, FALSE)</f>
        <v>-31.22</v>
      </c>
      <c r="X19" s="99" t="str">
        <f>VLOOKUP($A19, RawData!$A:$AJ, 22, FALSE)</f>
        <v/>
      </c>
      <c r="Y19" s="99">
        <f>VLOOKUP($A19, RawData!$A:$AJ, 23, FALSE)</f>
        <v>0.05</v>
      </c>
      <c r="Z19" s="99">
        <f>VLOOKUP($A19, RawData!$A:$AJ, 24, FALSE)</f>
        <v>0.151884</v>
      </c>
      <c r="AA19" s="99" t="str">
        <f>VLOOKUP($A19, RawData!$A:$AJ, 25, FALSE)</f>
        <v/>
      </c>
      <c r="AB19" s="100">
        <f>VLOOKUP($A19, RawData!$A:$AJ, 26, FALSE)</f>
        <v>83.08702</v>
      </c>
      <c r="AC19" s="107">
        <f>VLOOKUP($A19, RawData!$A:$AJ, 27, FALSE)</f>
        <v>261.00784</v>
      </c>
      <c r="AD19" s="107">
        <f>VLOOKUP($A19, RawData!$A:$AJ, 28, FALSE)</f>
        <v>1.0031509</v>
      </c>
      <c r="AE19" s="107">
        <f>VLOOKUP($A19, RawData!$A:$AJ, 29, FALSE)</f>
        <v>12.4223</v>
      </c>
      <c r="AF19" s="100">
        <f>VLOOKUP($A19, RawData!$A:$AJ, 31, FALSE)</f>
        <v>73.920845</v>
      </c>
      <c r="AG19" s="97" t="str">
        <f>VLOOKUP($A19, RawData!$A:$AJ,32, FALSE)</f>
        <v/>
      </c>
      <c r="AH19" s="98">
        <f>VLOOKUP($A19, RawData!$A:$AJ, 34, FALSE)</f>
        <v>317.35696</v>
      </c>
      <c r="AI19" s="95">
        <f>VLOOKUP($A19, RawData!$A:$AJ, 35, FALSE)</f>
        <v>7.75</v>
      </c>
      <c r="AJ19" s="104">
        <f>VLOOKUP($A19, RawData!$A:$AJ, 36, FALSE)</f>
        <v>45.64</v>
      </c>
    </row>
    <row r="20">
      <c r="A20" s="115" t="s">
        <v>221</v>
      </c>
      <c r="B20" s="115" t="s">
        <v>1323</v>
      </c>
      <c r="C20" s="116" t="s">
        <v>923</v>
      </c>
      <c r="D20" s="117" t="s">
        <v>1324</v>
      </c>
      <c r="E20" s="114" t="str">
        <f>IFERROR(__xludf.DUMMYFUNCTION("IFERROR(HYPERLINK(REGEXEXTRACT(D20,""\(([^)]*)\)""),REGEXEXTRACT(D20,""\[([^\]]+)\]"")),"""")"),"READ PITCH")</f>
        <v>READ PITCH</v>
      </c>
      <c r="F20" s="94">
        <f>VLOOKUP($A20, RawData!$A:$AJ, 33, FALSE)</f>
        <v>148.21019</v>
      </c>
      <c r="G20" s="95">
        <f>VLOOKUP($A20, RawData!$A:$AJ, 2, FALSE)</f>
        <v>309.84</v>
      </c>
      <c r="H20" s="96">
        <f>VLOOKUP($A20, RawData!$A:$AJ, 3, FALSE)</f>
        <v>0.137</v>
      </c>
      <c r="I20" s="96">
        <f>VLOOKUP($A20, RawData!$A:$AJ, 4, FALSE)</f>
        <v>0.14448895</v>
      </c>
      <c r="J20" s="98">
        <f>VLOOKUP($A20, RawData!$A:$AM, 37, FALSE)</f>
        <v>25.725</v>
      </c>
      <c r="K20" s="99">
        <f>VLOOKUP($A20, RawData!$A:$AM, 38, FALSE)</f>
        <v>0.012078055</v>
      </c>
      <c r="L20" s="99" t="str">
        <f>VLOOKUP($A20, RawData!$A:$AM, 39, FALSE)</f>
        <v/>
      </c>
      <c r="M20" s="100">
        <f>VLOOKUP($A20, RawData!$A:$AJ, 30, FALSE)</f>
        <v>7.0990357</v>
      </c>
      <c r="N20" s="98">
        <f>VLOOKUP($A20, RawData!$A:$AJ, 5, FALSE)</f>
        <v>1.7674764</v>
      </c>
      <c r="O20" s="99">
        <f>VLOOKUP($A20, RawData!$A:$AJ, 6, FALSE)</f>
        <v>-0.16659243</v>
      </c>
      <c r="P20" s="96">
        <f>VLOOKUP($A20, RawData!$A:$AJ, 7, FALSE)</f>
        <v>0.2683563</v>
      </c>
      <c r="Q20" s="99" t="str">
        <f>VLOOKUP($A20, RawData!$A:$AJ, 8, FALSE)</f>
        <v/>
      </c>
      <c r="R20" s="101">
        <f>VLOOKUP($A20, RawData!$A:$AJ, 9, FALSE)</f>
        <v>0.19753422</v>
      </c>
      <c r="S20" s="99" t="str">
        <f>VLOOKUP($A20, RawData!$A:$AJ, 11, FALSE)</f>
        <v/>
      </c>
      <c r="T20" s="98">
        <f>VLOOKUP($A20, RawData!$A:$AJ, 13, FALSE)</f>
        <v>3.502</v>
      </c>
      <c r="U20" s="99">
        <f>VLOOKUP($A20, RawData!$A:$AJ, 14, FALSE)</f>
        <v>-0.32125494</v>
      </c>
      <c r="V20" s="101" t="str">
        <f>VLOOKUP($A20, RawData!$A:$AJ, 16, FALSE)</f>
        <v/>
      </c>
      <c r="W20" s="98">
        <f>VLOOKUP($A20, RawData!$A:$AJ, 21, FALSE)</f>
        <v>31.681</v>
      </c>
      <c r="X20" s="99" t="str">
        <f>VLOOKUP($A20, RawData!$A:$AJ, 22, FALSE)</f>
        <v/>
      </c>
      <c r="Y20" s="99">
        <f>VLOOKUP($A20, RawData!$A:$AJ, 23, FALSE)</f>
        <v>0.101</v>
      </c>
      <c r="Z20" s="99">
        <f>VLOOKUP($A20, RawData!$A:$AJ, 24, FALSE)</f>
        <v>0.31652087</v>
      </c>
      <c r="AA20" s="99" t="str">
        <f>VLOOKUP($A20, RawData!$A:$AJ, 25, FALSE)</f>
        <v/>
      </c>
      <c r="AB20" s="100">
        <f>VLOOKUP($A20, RawData!$A:$AJ, 26, FALSE)</f>
        <v>11.524906</v>
      </c>
      <c r="AC20" s="107">
        <f>VLOOKUP($A20, RawData!$A:$AJ, 27, FALSE)</f>
        <v>8.69324</v>
      </c>
      <c r="AD20" s="107">
        <f>VLOOKUP($A20, RawData!$A:$AJ, 28, FALSE)</f>
        <v>0.48716015</v>
      </c>
      <c r="AE20" s="107">
        <f>VLOOKUP($A20, RawData!$A:$AJ, 29, FALSE)</f>
        <v>3.6562</v>
      </c>
      <c r="AF20" s="100">
        <f>VLOOKUP($A20, RawData!$A:$AJ, 31, FALSE)</f>
        <v>52.148117</v>
      </c>
      <c r="AG20" s="97" t="str">
        <f>VLOOKUP($A20, RawData!$A:$AJ,32, FALSE)</f>
        <v/>
      </c>
      <c r="AH20" s="98">
        <f>VLOOKUP($A20, RawData!$A:$AJ, 34, FALSE)</f>
        <v>182.6227</v>
      </c>
      <c r="AI20" s="95">
        <f>VLOOKUP($A20, RawData!$A:$AJ, 35, FALSE)</f>
        <v>20.37</v>
      </c>
      <c r="AJ20" s="104">
        <f>VLOOKUP($A20, RawData!$A:$AJ, 36, FALSE)</f>
        <v>7.41</v>
      </c>
    </row>
    <row r="21">
      <c r="A21" s="115" t="s">
        <v>222</v>
      </c>
      <c r="B21" s="36" t="s">
        <v>1325</v>
      </c>
      <c r="C21" s="92" t="s">
        <v>930</v>
      </c>
      <c r="D21" s="2" t="s">
        <v>1326</v>
      </c>
      <c r="E21" s="114" t="str">
        <f>IFERROR(__xludf.DUMMYFUNCTION("IFERROR(HYPERLINK(REGEXEXTRACT(D21,""\(([^)]*)\)""),REGEXEXTRACT(D21,""\[([^\]]+)\]"")),"""")"),"READ PITCH")</f>
        <v>READ PITCH</v>
      </c>
      <c r="F21" s="94">
        <f>VLOOKUP($A21, RawData!$A:$AJ, 33, FALSE)</f>
        <v>124.75745</v>
      </c>
      <c r="G21" s="95">
        <f>VLOOKUP($A21, RawData!$A:$AJ, 2, FALSE)</f>
        <v>595.281</v>
      </c>
      <c r="H21" s="96">
        <f>VLOOKUP($A21, RawData!$A:$AJ, 3, FALSE)</f>
        <v>0.0544</v>
      </c>
      <c r="I21" s="96">
        <f>VLOOKUP($A21, RawData!$A:$AJ, 4, FALSE)</f>
        <v>0.07209361</v>
      </c>
      <c r="J21" s="98">
        <f>VLOOKUP($A21, RawData!$A:$AM, 37, FALSE)</f>
        <v>16.405</v>
      </c>
      <c r="K21" s="99">
        <f>VLOOKUP($A21, RawData!$A:$AM, 38, FALSE)</f>
        <v>0.13122328</v>
      </c>
      <c r="L21" s="99" t="str">
        <f>VLOOKUP($A21, RawData!$A:$AM, 39, FALSE)</f>
        <v/>
      </c>
      <c r="M21" s="100">
        <f>VLOOKUP($A21, RawData!$A:$AJ, 30, FALSE)</f>
        <v>12.592565</v>
      </c>
      <c r="N21" s="98">
        <f>VLOOKUP($A21, RawData!$A:$AJ, 5, FALSE)</f>
        <v>-2.4480448</v>
      </c>
      <c r="O21" s="99">
        <f>VLOOKUP($A21, RawData!$A:$AJ, 6, FALSE)</f>
        <v>-0.1384192</v>
      </c>
      <c r="P21" s="96">
        <f>VLOOKUP($A21, RawData!$A:$AJ, 7, FALSE)</f>
        <v>1.3248519</v>
      </c>
      <c r="Q21" s="99" t="str">
        <f>VLOOKUP($A21, RawData!$A:$AJ, 8, FALSE)</f>
        <v/>
      </c>
      <c r="R21" s="101">
        <f>VLOOKUP($A21, RawData!$A:$AJ, 9, FALSE)</f>
        <v>0.5645737</v>
      </c>
      <c r="S21" s="99" t="str">
        <f>VLOOKUP($A21, RawData!$A:$AJ, 11, FALSE)</f>
        <v/>
      </c>
      <c r="T21" s="98">
        <f>VLOOKUP($A21, RawData!$A:$AJ, 13, FALSE)</f>
        <v>5.515</v>
      </c>
      <c r="U21" s="99">
        <f>VLOOKUP($A21, RawData!$A:$AJ, 14, FALSE)</f>
        <v>6.5421114</v>
      </c>
      <c r="V21" s="101" t="str">
        <f>VLOOKUP($A21, RawData!$A:$AJ, 16, FALSE)</f>
        <v/>
      </c>
      <c r="W21" s="98">
        <f>VLOOKUP($A21, RawData!$A:$AJ, 21, FALSE)</f>
        <v>87.876</v>
      </c>
      <c r="X21" s="99" t="str">
        <f>VLOOKUP($A21, RawData!$A:$AJ, 22, FALSE)</f>
        <v/>
      </c>
      <c r="Y21" s="99">
        <f>VLOOKUP($A21, RawData!$A:$AJ, 23, FALSE)</f>
        <v>-0.0656</v>
      </c>
      <c r="Z21" s="99">
        <f>VLOOKUP($A21, RawData!$A:$AJ, 24, FALSE)</f>
        <v>-0.23879024</v>
      </c>
      <c r="AA21" s="99" t="str">
        <f>VLOOKUP($A21, RawData!$A:$AJ, 25, FALSE)</f>
        <v/>
      </c>
      <c r="AB21" s="100" t="str">
        <f>VLOOKUP($A21, RawData!$A:$AJ, 26, FALSE)</f>
        <v/>
      </c>
      <c r="AC21" s="107" t="str">
        <f>VLOOKUP($A21, RawData!$A:$AJ, 27, FALSE)</f>
        <v/>
      </c>
      <c r="AD21" s="107">
        <f>VLOOKUP($A21, RawData!$A:$AJ, 28, FALSE)</f>
        <v>0.19941007</v>
      </c>
      <c r="AE21" s="107">
        <f>VLOOKUP($A21, RawData!$A:$AJ, 29, FALSE)</f>
        <v>1.1493</v>
      </c>
      <c r="AF21" s="100">
        <f>VLOOKUP($A21, RawData!$A:$AJ, 31, FALSE)</f>
        <v>37.458027</v>
      </c>
      <c r="AG21" s="97" t="str">
        <f>VLOOKUP($A21, RawData!$A:$AJ,32, FALSE)</f>
        <v/>
      </c>
      <c r="AH21" s="98">
        <f>VLOOKUP($A21, RawData!$A:$AJ, 34, FALSE)</f>
        <v>206.58102</v>
      </c>
      <c r="AI21" s="95">
        <f>VLOOKUP($A21, RawData!$A:$AJ, 35, FALSE)</f>
        <v>11.052609</v>
      </c>
      <c r="AJ21" s="104">
        <f>VLOOKUP($A21, RawData!$A:$AJ, 36, FALSE)</f>
        <v>10.74</v>
      </c>
    </row>
    <row r="22">
      <c r="A22" s="115" t="s">
        <v>223</v>
      </c>
      <c r="B22" s="115" t="s">
        <v>1327</v>
      </c>
      <c r="C22" s="92" t="s">
        <v>930</v>
      </c>
      <c r="D22" s="2" t="s">
        <v>1328</v>
      </c>
      <c r="E22" s="114" t="str">
        <f>IFERROR(__xludf.DUMMYFUNCTION("IFERROR(HYPERLINK(REGEXEXTRACT(D22,""\(([^)]*)\)""),REGEXEXTRACT(D22,""\[([^\]]+)\]"")),"""")"),"READ PITCH")</f>
        <v>READ PITCH</v>
      </c>
      <c r="F22" s="94">
        <f>VLOOKUP($A22, RawData!$A:$AJ, 33, FALSE)</f>
        <v>107.51427</v>
      </c>
      <c r="G22" s="95">
        <f>VLOOKUP($A22, RawData!$A:$AJ, 2, FALSE)</f>
        <v>1338.866</v>
      </c>
      <c r="H22" s="96">
        <f>VLOOKUP($A22, RawData!$A:$AJ, 3, FALSE)</f>
        <v>-0.1009</v>
      </c>
      <c r="I22" s="96">
        <f>VLOOKUP($A22, RawData!$A:$AJ, 4, FALSE)</f>
        <v>-0.04230671</v>
      </c>
      <c r="J22" s="98">
        <f>VLOOKUP($A22, RawData!$A:$AM, 37, FALSE)</f>
        <v>49.285</v>
      </c>
      <c r="K22" s="99">
        <f>VLOOKUP($A22, RawData!$A:$AM, 38, FALSE)</f>
        <v>-3.2374814</v>
      </c>
      <c r="L22" s="99" t="str">
        <f>VLOOKUP($A22, RawData!$A:$AM, 39, FALSE)</f>
        <v/>
      </c>
      <c r="M22" s="100">
        <f>VLOOKUP($A22, RawData!$A:$AJ, 30, FALSE)</f>
        <v>9.956273</v>
      </c>
      <c r="N22" s="98">
        <f>VLOOKUP($A22, RawData!$A:$AJ, 5, FALSE)</f>
        <v>-1.2313036</v>
      </c>
      <c r="O22" s="99">
        <f>VLOOKUP($A22, RawData!$A:$AJ, 6, FALSE)</f>
        <v>-0.8296675</v>
      </c>
      <c r="P22" s="96">
        <f>VLOOKUP($A22, RawData!$A:$AJ, 7, FALSE)</f>
        <v>-0.21942258</v>
      </c>
      <c r="Q22" s="99" t="str">
        <f>VLOOKUP($A22, RawData!$A:$AJ, 8, FALSE)</f>
        <v/>
      </c>
      <c r="R22" s="101">
        <f>VLOOKUP($A22, RawData!$A:$AJ, 9, FALSE)</f>
        <v>0.27475268</v>
      </c>
      <c r="S22" s="99" t="str">
        <f>VLOOKUP($A22, RawData!$A:$AJ, 11, FALSE)</f>
        <v/>
      </c>
      <c r="T22" s="98">
        <f>VLOOKUP($A22, RawData!$A:$AJ, 13, FALSE)</f>
        <v>-4.538</v>
      </c>
      <c r="U22" s="99">
        <f>VLOOKUP($A22, RawData!$A:$AJ, 14, FALSE)</f>
        <v>0.049854983</v>
      </c>
      <c r="V22" s="101" t="str">
        <f>VLOOKUP($A22, RawData!$A:$AJ, 16, FALSE)</f>
        <v/>
      </c>
      <c r="W22" s="98">
        <f>VLOOKUP($A22, RawData!$A:$AJ, 21, FALSE)</f>
        <v>393.812</v>
      </c>
      <c r="X22" s="99" t="str">
        <f>VLOOKUP($A22, RawData!$A:$AJ, 22, FALSE)</f>
        <v/>
      </c>
      <c r="Y22" s="99">
        <f>VLOOKUP($A22, RawData!$A:$AJ, 23, FALSE)</f>
        <v>-0.0668</v>
      </c>
      <c r="Z22" s="99">
        <f>VLOOKUP($A22, RawData!$A:$AJ, 24, FALSE)</f>
        <v>5.6087937</v>
      </c>
      <c r="AA22" s="99" t="str">
        <f>VLOOKUP($A22, RawData!$A:$AJ, 25, FALSE)</f>
        <v/>
      </c>
      <c r="AB22" s="100" t="str">
        <f>VLOOKUP($A22, RawData!$A:$AJ, 26, FALSE)</f>
        <v/>
      </c>
      <c r="AC22" s="107">
        <f>VLOOKUP($A22, RawData!$A:$AJ, 27, FALSE)</f>
        <v>2.954699</v>
      </c>
      <c r="AD22" s="107">
        <f>VLOOKUP($A22, RawData!$A:$AJ, 28, FALSE)</f>
        <v>0.07236169</v>
      </c>
      <c r="AE22" s="107">
        <f>VLOOKUP($A22, RawData!$A:$AJ, 29, FALSE)</f>
        <v>68.5403</v>
      </c>
      <c r="AF22" s="100">
        <f>VLOOKUP($A22, RawData!$A:$AJ, 31, FALSE)</f>
        <v>-108.13021</v>
      </c>
      <c r="AG22" s="97" t="str">
        <f>VLOOKUP($A22, RawData!$A:$AJ,32, FALSE)</f>
        <v/>
      </c>
      <c r="AH22" s="98">
        <f>VLOOKUP($A22, RawData!$A:$AJ, 34, FALSE)</f>
        <v>490.6949</v>
      </c>
      <c r="AI22" s="95">
        <f>VLOOKUP($A22, RawData!$A:$AJ, 35, FALSE)</f>
        <v>4.37</v>
      </c>
      <c r="AJ22" s="104">
        <f>VLOOKUP($A22, RawData!$A:$AJ, 36, FALSE)</f>
        <v>22.17</v>
      </c>
    </row>
    <row r="23">
      <c r="A23" s="115" t="s">
        <v>224</v>
      </c>
      <c r="B23" s="36" t="s">
        <v>1329</v>
      </c>
      <c r="C23" s="92" t="s">
        <v>942</v>
      </c>
      <c r="D23" s="2" t="s">
        <v>1330</v>
      </c>
      <c r="E23" s="114" t="str">
        <f>IFERROR(__xludf.DUMMYFUNCTION("IFERROR(HYPERLINK(REGEXEXTRACT(D23,""\(([^)]*)\)""),REGEXEXTRACT(D23,""\[([^\]]+)\]"")),"""")"),"READ PITCH")</f>
        <v>READ PITCH</v>
      </c>
      <c r="F23" s="94">
        <f>VLOOKUP($A23, RawData!$A:$AJ, 33, FALSE)</f>
        <v>86.3028</v>
      </c>
      <c r="G23" s="95">
        <f>VLOOKUP($A23, RawData!$A:$AJ, 2, FALSE)</f>
        <v>217.45</v>
      </c>
      <c r="H23" s="96">
        <f>VLOOKUP($A23, RawData!$A:$AJ, 3, FALSE)</f>
        <v>0.0936</v>
      </c>
      <c r="I23" s="96">
        <f>VLOOKUP($A23, RawData!$A:$AJ, 4, FALSE)</f>
        <v>0.10101322</v>
      </c>
      <c r="J23" s="98">
        <f>VLOOKUP($A23, RawData!$A:$AM, 37, FALSE)</f>
        <v>-0.722</v>
      </c>
      <c r="K23" s="99">
        <f>VLOOKUP($A23, RawData!$A:$AM, 38, FALSE)</f>
        <v>-1.0964596</v>
      </c>
      <c r="L23" s="99" t="str">
        <f>VLOOKUP($A23, RawData!$A:$AM, 39, FALSE)</f>
        <v/>
      </c>
      <c r="M23" s="100">
        <f>VLOOKUP($A23, RawData!$A:$AJ, 30, FALSE)</f>
        <v>-121.4698</v>
      </c>
      <c r="N23" s="98">
        <f>VLOOKUP($A23, RawData!$A:$AJ, 5, FALSE)</f>
        <v>-0.04043716</v>
      </c>
      <c r="O23" s="99">
        <f>VLOOKUP($A23, RawData!$A:$AJ, 6, FALSE)</f>
        <v>-2.7231565</v>
      </c>
      <c r="P23" s="96">
        <f>VLOOKUP($A23, RawData!$A:$AJ, 7, FALSE)</f>
        <v>-0.80695987</v>
      </c>
      <c r="Q23" s="99" t="str">
        <f>VLOOKUP($A23, RawData!$A:$AJ, 8, FALSE)</f>
        <v/>
      </c>
      <c r="R23" s="101">
        <f>VLOOKUP($A23, RawData!$A:$AJ, 9, FALSE)</f>
        <v>0.5148218</v>
      </c>
      <c r="S23" s="99" t="str">
        <f>VLOOKUP($A23, RawData!$A:$AJ, 11, FALSE)</f>
        <v/>
      </c>
      <c r="T23" s="98">
        <f>VLOOKUP($A23, RawData!$A:$AJ, 13, FALSE)</f>
        <v>-18.518</v>
      </c>
      <c r="U23" s="99">
        <f>VLOOKUP($A23, RawData!$A:$AJ, 14, FALSE)</f>
        <v>3.5707674</v>
      </c>
      <c r="V23" s="101" t="str">
        <f>VLOOKUP($A23, RawData!$A:$AJ, 16, FALSE)</f>
        <v/>
      </c>
      <c r="W23" s="98">
        <f>VLOOKUP($A23, RawData!$A:$AJ, 21, FALSE)</f>
        <v>6.01</v>
      </c>
      <c r="X23" s="99" t="str">
        <f>VLOOKUP($A23, RawData!$A:$AJ, 22, FALSE)</f>
        <v/>
      </c>
      <c r="Y23" s="99">
        <f>VLOOKUP($A23, RawData!$A:$AJ, 23, FALSE)</f>
        <v>-0.0055</v>
      </c>
      <c r="Z23" s="99">
        <f>VLOOKUP($A23, RawData!$A:$AJ, 24, FALSE)</f>
        <v>-0.08639253</v>
      </c>
      <c r="AA23" s="99" t="str">
        <f>VLOOKUP($A23, RawData!$A:$AJ, 25, FALSE)</f>
        <v/>
      </c>
      <c r="AB23" s="100" t="str">
        <f>VLOOKUP($A23, RawData!$A:$AJ, 26, FALSE)</f>
        <v/>
      </c>
      <c r="AC23" s="107" t="str">
        <f>VLOOKUP($A23, RawData!$A:$AJ, 27, FALSE)</f>
        <v/>
      </c>
      <c r="AD23" s="107">
        <f>VLOOKUP($A23, RawData!$A:$AJ, 28, FALSE)</f>
        <v>0.3756781</v>
      </c>
      <c r="AE23" s="107">
        <f>VLOOKUP($A23, RawData!$A:$AJ, 29, FALSE)</f>
        <v>5.2343</v>
      </c>
      <c r="AF23" s="100">
        <f>VLOOKUP($A23, RawData!$A:$AJ, 31, FALSE)</f>
        <v>-4.735997</v>
      </c>
      <c r="AG23" s="97" t="str">
        <f>VLOOKUP($A23, RawData!$A:$AJ,32, FALSE)</f>
        <v/>
      </c>
      <c r="AH23" s="98">
        <f>VLOOKUP($A23, RawData!$A:$AJ, 34, FALSE)</f>
        <v>87.7012</v>
      </c>
      <c r="AI23" s="95">
        <f>VLOOKUP($A23, RawData!$A:$AJ, 35, FALSE)</f>
        <v>2.48</v>
      </c>
      <c r="AJ23" s="104">
        <f>VLOOKUP($A23, RawData!$A:$AJ, 36, FALSE)</f>
        <v>32.94</v>
      </c>
    </row>
    <row r="24">
      <c r="A24" s="115" t="s">
        <v>225</v>
      </c>
      <c r="B24" s="36" t="s">
        <v>1331</v>
      </c>
      <c r="C24" s="92" t="s">
        <v>930</v>
      </c>
      <c r="D24" s="2" t="s">
        <v>1332</v>
      </c>
      <c r="E24" s="114" t="str">
        <f>IFERROR(__xludf.DUMMYFUNCTION("IFERROR(HYPERLINK(REGEXEXTRACT(D24,""\(([^)]*)\)""),REGEXEXTRACT(D24,""\[([^\]]+)\]"")),"""")"),"READ PITCH")</f>
        <v>READ PITCH</v>
      </c>
      <c r="F24" s="94">
        <f>VLOOKUP($A24, RawData!$A:$AJ, 33, FALSE)</f>
        <v>84.701645</v>
      </c>
      <c r="G24" s="95">
        <f>VLOOKUP($A24, RawData!$A:$AJ, 2, FALSE)</f>
        <v>344.497</v>
      </c>
      <c r="H24" s="96">
        <f>VLOOKUP($A24, RawData!$A:$AJ, 3, FALSE)</f>
        <v>-0.1299</v>
      </c>
      <c r="I24" s="96">
        <f>VLOOKUP($A24, RawData!$A:$AJ, 4, FALSE)</f>
        <v>0.104904525</v>
      </c>
      <c r="J24" s="98">
        <f>VLOOKUP($A24, RawData!$A:$AM, 37, FALSE)</f>
        <v>33.966</v>
      </c>
      <c r="K24" s="99">
        <f>VLOOKUP($A24, RawData!$A:$AM, 38, FALSE)</f>
        <v>-0.18947168</v>
      </c>
      <c r="L24" s="99" t="str">
        <f>VLOOKUP($A24, RawData!$A:$AM, 39, FALSE)</f>
        <v/>
      </c>
      <c r="M24" s="100">
        <f>VLOOKUP($A24, RawData!$A:$AJ, 30, FALSE)</f>
        <v>6.3161926</v>
      </c>
      <c r="N24" s="98">
        <f>VLOOKUP($A24, RawData!$A:$AJ, 5, FALSE)</f>
        <v>0.09471855</v>
      </c>
      <c r="O24" s="99">
        <f>VLOOKUP($A24, RawData!$A:$AJ, 6, FALSE)</f>
        <v>-0.8158854</v>
      </c>
      <c r="P24" s="96">
        <f>VLOOKUP($A24, RawData!$A:$AJ, 7, FALSE)</f>
        <v>-0.28314278</v>
      </c>
      <c r="Q24" s="99" t="str">
        <f>VLOOKUP($A24, RawData!$A:$AJ, 8, FALSE)</f>
        <v/>
      </c>
      <c r="R24" s="101">
        <f>VLOOKUP($A24, RawData!$A:$AJ, 9, FALSE)</f>
        <v>0.09056392</v>
      </c>
      <c r="S24" s="99" t="str">
        <f>VLOOKUP($A24, RawData!$A:$AJ, 11, FALSE)</f>
        <v/>
      </c>
      <c r="T24" s="98">
        <f>VLOOKUP($A24, RawData!$A:$AJ, 13, FALSE)</f>
        <v>22.975</v>
      </c>
      <c r="U24" s="99">
        <f>VLOOKUP($A24, RawData!$A:$AJ, 14, FALSE)</f>
        <v>0.8782492</v>
      </c>
      <c r="V24" s="101" t="str">
        <f>VLOOKUP($A24, RawData!$A:$AJ, 16, FALSE)</f>
        <v/>
      </c>
      <c r="W24" s="98">
        <f>VLOOKUP($A24, RawData!$A:$AJ, 21, FALSE)</f>
        <v>127.908</v>
      </c>
      <c r="X24" s="99" t="str">
        <f>VLOOKUP($A24, RawData!$A:$AJ, 22, FALSE)</f>
        <v/>
      </c>
      <c r="Y24" s="99">
        <f>VLOOKUP($A24, RawData!$A:$AJ, 23, FALSE)</f>
        <v>0.0045</v>
      </c>
      <c r="Z24" s="99">
        <f>VLOOKUP($A24, RawData!$A:$AJ, 24, FALSE)</f>
        <v>0.012066431</v>
      </c>
      <c r="AA24" s="99" t="str">
        <f>VLOOKUP($A24, RawData!$A:$AJ, 25, FALSE)</f>
        <v/>
      </c>
      <c r="AB24" s="100">
        <f>VLOOKUP($A24, RawData!$A:$AJ, 26, FALSE)</f>
        <v>63.556713</v>
      </c>
      <c r="AC24" s="107" t="str">
        <f>VLOOKUP($A24, RawData!$A:$AJ, 27, FALSE)</f>
        <v/>
      </c>
      <c r="AD24" s="107">
        <f>VLOOKUP($A24, RawData!$A:$AJ, 28, FALSE)</f>
        <v>0.25146168</v>
      </c>
      <c r="AE24" s="107">
        <f>VLOOKUP($A24, RawData!$A:$AJ, 29, FALSE)</f>
        <v>0.7878</v>
      </c>
      <c r="AF24" s="100">
        <f>VLOOKUP($A24, RawData!$A:$AJ, 31, FALSE)</f>
        <v>9.337793</v>
      </c>
      <c r="AG24" s="97" t="str">
        <f>VLOOKUP($A24, RawData!$A:$AJ,32, FALSE)</f>
        <v/>
      </c>
      <c r="AH24" s="98">
        <f>VLOOKUP($A24, RawData!$A:$AJ, 34, FALSE)</f>
        <v>214.5358</v>
      </c>
      <c r="AI24" s="95">
        <f>VLOOKUP($A24, RawData!$A:$AJ, 35, FALSE)</f>
        <v>6.02</v>
      </c>
      <c r="AJ24" s="104">
        <f>VLOOKUP($A24, RawData!$A:$AJ, 36, FALSE)</f>
        <v>14.39</v>
      </c>
    </row>
    <row r="25">
      <c r="A25" s="115" t="s">
        <v>226</v>
      </c>
      <c r="B25" s="36" t="s">
        <v>1333</v>
      </c>
      <c r="C25" s="92" t="s">
        <v>1044</v>
      </c>
      <c r="D25" s="2" t="s">
        <v>1334</v>
      </c>
      <c r="E25" s="114" t="str">
        <f>IFERROR(__xludf.DUMMYFUNCTION("IFERROR(HYPERLINK(REGEXEXTRACT(D25,""\(([^)]*)\)""),REGEXEXTRACT(D25,""\[([^\]]+)\]"")),"""")"),"READ PITCH")</f>
        <v>READ PITCH</v>
      </c>
      <c r="F25" s="94">
        <f>VLOOKUP($A25, RawData!$A:$AJ, 33, FALSE)</f>
        <v>443.12054</v>
      </c>
      <c r="G25" s="95">
        <f>VLOOKUP($A25, RawData!$A:$AJ, 2, FALSE)</f>
        <v>595.33594</v>
      </c>
      <c r="H25" s="96">
        <f>VLOOKUP($A25, RawData!$A:$AJ, 3, FALSE)</f>
        <v>0.1422</v>
      </c>
      <c r="I25" s="96">
        <f>VLOOKUP($A25, RawData!$A:$AJ, 4, FALSE)</f>
        <v>0.08245595</v>
      </c>
      <c r="J25" s="98">
        <f>VLOOKUP($A25, RawData!$A:$AM, 37, FALSE)</f>
        <v>76.15621</v>
      </c>
      <c r="K25" s="99">
        <f>VLOOKUP($A25, RawData!$A:$AM, 38, FALSE)</f>
        <v>0.0008533172</v>
      </c>
      <c r="L25" s="99" t="str">
        <f>VLOOKUP($A25, RawData!$A:$AM, 39, FALSE)</f>
        <v/>
      </c>
      <c r="M25" s="100">
        <f>VLOOKUP($A25, RawData!$A:$AJ, 30, FALSE)</f>
        <v>9.611671</v>
      </c>
      <c r="N25" s="98">
        <f>VLOOKUP($A25, RawData!$A:$AJ, 5, FALSE)</f>
        <v>0.24504726</v>
      </c>
      <c r="O25" s="99">
        <f>VLOOKUP($A25, RawData!$A:$AJ, 6, FALSE)</f>
        <v>-0.2630729</v>
      </c>
      <c r="P25" s="96">
        <f>VLOOKUP($A25, RawData!$A:$AJ, 7, FALSE)</f>
        <v>1.4497823</v>
      </c>
      <c r="Q25" s="99" t="str">
        <f>VLOOKUP($A25, RawData!$A:$AJ, 8, FALSE)</f>
        <v/>
      </c>
      <c r="R25" s="101">
        <f>VLOOKUP($A25, RawData!$A:$AJ, 9, FALSE)</f>
        <v>0.0514079</v>
      </c>
      <c r="S25" s="99" t="str">
        <f>VLOOKUP($A25, RawData!$A:$AJ, 11, FALSE)</f>
        <v/>
      </c>
      <c r="T25" s="98">
        <f>VLOOKUP($A25, RawData!$A:$AJ, 13, FALSE)</f>
        <v>40.63629</v>
      </c>
      <c r="U25" s="99">
        <f>VLOOKUP($A25, RawData!$A:$AJ, 14, FALSE)</f>
        <v>3.2404404</v>
      </c>
      <c r="V25" s="101" t="str">
        <f>VLOOKUP($A25, RawData!$A:$AJ, 16, FALSE)</f>
        <v/>
      </c>
      <c r="W25" s="98">
        <f>VLOOKUP($A25, RawData!$A:$AJ, 21, FALSE)</f>
        <v>288.89316</v>
      </c>
      <c r="X25" s="99" t="str">
        <f>VLOOKUP($A25, RawData!$A:$AJ, 22, FALSE)</f>
        <v/>
      </c>
      <c r="Y25" s="99">
        <f>VLOOKUP($A25, RawData!$A:$AJ, 23, FALSE)</f>
        <v>0.0172</v>
      </c>
      <c r="Z25" s="99">
        <f>VLOOKUP($A25, RawData!$A:$AJ, 24, FALSE)</f>
        <v>0.037882853</v>
      </c>
      <c r="AA25" s="99" t="str">
        <f>VLOOKUP($A25, RawData!$A:$AJ, 25, FALSE)</f>
        <v/>
      </c>
      <c r="AB25" s="100">
        <f>VLOOKUP($A25, RawData!$A:$AJ, 26, FALSE)</f>
        <v>27.831402</v>
      </c>
      <c r="AC25" s="107">
        <f>VLOOKUP($A25, RawData!$A:$AJ, 27, FALSE)</f>
        <v>21.550682</v>
      </c>
      <c r="AD25" s="107">
        <f>VLOOKUP($A25, RawData!$A:$AJ, 28, FALSE)</f>
        <v>0.74427783</v>
      </c>
      <c r="AE25" s="107">
        <f>VLOOKUP($A25, RawData!$A:$AJ, 29, FALSE)</f>
        <v>1.0776</v>
      </c>
      <c r="AF25" s="100">
        <f>VLOOKUP($A25, RawData!$A:$AJ, 31, FALSE)</f>
        <v>18.013166</v>
      </c>
      <c r="AG25" s="97" t="str">
        <f>VLOOKUP($A25, RawData!$A:$AJ,32, FALSE)</f>
        <v/>
      </c>
      <c r="AH25" s="98">
        <f>VLOOKUP($A25, RawData!$A:$AJ, 34, FALSE)</f>
        <v>731.9884</v>
      </c>
      <c r="AI25" s="95">
        <f>VLOOKUP($A25, RawData!$A:$AJ, 35, FALSE)</f>
        <v>6.82</v>
      </c>
      <c r="AJ25" s="104">
        <f>VLOOKUP($A25, RawData!$A:$AJ, 36, FALSE)</f>
        <v>64.97</v>
      </c>
    </row>
    <row r="26">
      <c r="A26" s="115" t="s">
        <v>227</v>
      </c>
      <c r="B26" s="36" t="s">
        <v>1335</v>
      </c>
      <c r="C26" s="92" t="s">
        <v>942</v>
      </c>
      <c r="D26" s="2" t="s">
        <v>1336</v>
      </c>
      <c r="E26" s="114" t="str">
        <f>IFERROR(__xludf.DUMMYFUNCTION("IFERROR(HYPERLINK(REGEXEXTRACT(D26,""\(([^)]*)\)""),REGEXEXTRACT(D26,""\[([^\]]+)\]"")),"""")"),"READ PITCH")</f>
        <v>READ PITCH</v>
      </c>
      <c r="F26" s="94">
        <f>VLOOKUP($A26, RawData!$A:$AJ, 33, FALSE)</f>
        <v>18.566092</v>
      </c>
      <c r="G26" s="95">
        <f>VLOOKUP($A26, RawData!$A:$AJ, 2, FALSE)</f>
        <v>11.56182</v>
      </c>
      <c r="H26" s="96">
        <f>VLOOKUP($A26, RawData!$A:$AJ, 3, FALSE)</f>
        <v>0.1303</v>
      </c>
      <c r="I26" s="96">
        <f>VLOOKUP($A26, RawData!$A:$AJ, 4, FALSE)</f>
        <v>0.120358415</v>
      </c>
      <c r="J26" s="98">
        <f>VLOOKUP($A26, RawData!$A:$AM, 37, FALSE)</f>
        <v>1.80358</v>
      </c>
      <c r="K26" s="99">
        <f>VLOOKUP($A26, RawData!$A:$AM, 38, FALSE)</f>
        <v>0.10630076</v>
      </c>
      <c r="L26" s="99" t="str">
        <f>VLOOKUP($A26, RawData!$A:$AM, 39, FALSE)</f>
        <v/>
      </c>
      <c r="M26" s="100">
        <f>VLOOKUP($A26, RawData!$A:$AJ, 30, FALSE)</f>
        <v>7.0446444</v>
      </c>
      <c r="N26" s="98">
        <f>VLOOKUP($A26, RawData!$A:$AJ, 5, FALSE)</f>
        <v>0.36319396</v>
      </c>
      <c r="O26" s="99">
        <f>VLOOKUP($A26, RawData!$A:$AJ, 6, FALSE)</f>
        <v>0.107240476</v>
      </c>
      <c r="P26" s="96">
        <f>VLOOKUP($A26, RawData!$A:$AJ, 7, FALSE)</f>
        <v>0.22138613</v>
      </c>
      <c r="Q26" s="99" t="str">
        <f>VLOOKUP($A26, RawData!$A:$AJ, 8, FALSE)</f>
        <v/>
      </c>
      <c r="R26" s="101">
        <f>VLOOKUP($A26, RawData!$A:$AJ, 9, FALSE)</f>
        <v>0.52721715</v>
      </c>
      <c r="S26" s="99" t="str">
        <f>VLOOKUP($A26, RawData!$A:$AJ, 11, FALSE)</f>
        <v/>
      </c>
      <c r="T26" s="98">
        <f>VLOOKUP($A26, RawData!$A:$AJ, 13, FALSE)</f>
        <v>2.06684</v>
      </c>
      <c r="U26" s="99">
        <f>VLOOKUP($A26, RawData!$A:$AJ, 14, FALSE)</f>
        <v>1.4522688</v>
      </c>
      <c r="V26" s="101" t="str">
        <f>VLOOKUP($A26, RawData!$A:$AJ, 16, FALSE)</f>
        <v/>
      </c>
      <c r="W26" s="98">
        <f>VLOOKUP($A26, RawData!$A:$AJ, 21, FALSE)</f>
        <v>-5.85442</v>
      </c>
      <c r="X26" s="99" t="str">
        <f>VLOOKUP($A26, RawData!$A:$AJ, 22, FALSE)</f>
        <v/>
      </c>
      <c r="Y26" s="99">
        <f>VLOOKUP($A26, RawData!$A:$AJ, 23, FALSE)</f>
        <v>0.124</v>
      </c>
      <c r="Z26" s="99">
        <f>VLOOKUP($A26, RawData!$A:$AJ, 24, FALSE)</f>
        <v>0.1374967</v>
      </c>
      <c r="AA26" s="99" t="str">
        <f>VLOOKUP($A26, RawData!$A:$AJ, 25, FALSE)</f>
        <v/>
      </c>
      <c r="AB26" s="100">
        <f>VLOOKUP($A26, RawData!$A:$AJ, 26, FALSE)</f>
        <v>11.013399</v>
      </c>
      <c r="AC26" s="107" t="str">
        <f>VLOOKUP($A26, RawData!$A:$AJ, 27, FALSE)</f>
        <v>No data</v>
      </c>
      <c r="AD26" s="107">
        <f>VLOOKUP($A26, RawData!$A:$AJ, 28, FALSE)</f>
        <v>1.6052864</v>
      </c>
      <c r="AE26" s="107">
        <f>VLOOKUP($A26, RawData!$A:$AJ, 29, FALSE)</f>
        <v>1.5148</v>
      </c>
      <c r="AF26" s="100">
        <f>VLOOKUP($A26, RawData!$A:$AJ, 31, FALSE)</f>
        <v>6.1473455</v>
      </c>
      <c r="AG26" s="97" t="str">
        <f>VLOOKUP($A26, RawData!$A:$AJ,32, FALSE)</f>
        <v/>
      </c>
      <c r="AH26" s="98">
        <f>VLOOKUP($A26, RawData!$A:$AJ, 34, FALSE)</f>
        <v>12.70558</v>
      </c>
      <c r="AI26" s="95">
        <f>VLOOKUP($A26, RawData!$A:$AJ, 35, FALSE)</f>
        <v>4.0125</v>
      </c>
      <c r="AJ26" s="104">
        <f>VLOOKUP($A26, RawData!$A:$AJ, 36, FALSE)</f>
        <v>4.64</v>
      </c>
    </row>
    <row r="27">
      <c r="A27" s="115" t="s">
        <v>228</v>
      </c>
      <c r="B27" s="36" t="s">
        <v>1337</v>
      </c>
      <c r="C27" s="92" t="s">
        <v>930</v>
      </c>
      <c r="D27" s="2" t="s">
        <v>1338</v>
      </c>
      <c r="E27" s="114" t="str">
        <f>IFERROR(__xludf.DUMMYFUNCTION("IFERROR(HYPERLINK(REGEXEXTRACT(D27,""\(([^)]*)\)""),REGEXEXTRACT(D27,""\[([^\]]+)\]"")),"""")"),"READ PITCH")</f>
        <v>READ PITCH</v>
      </c>
      <c r="F27" s="94">
        <f>VLOOKUP($A27, RawData!$A:$AJ, 33, FALSE)</f>
        <v>6.282076</v>
      </c>
      <c r="G27" s="95">
        <f>VLOOKUP($A27, RawData!$A:$AJ, 2, FALSE)</f>
        <v>46.967</v>
      </c>
      <c r="H27" s="96">
        <f>VLOOKUP($A27, RawData!$A:$AJ, 3, FALSE)</f>
        <v>0.4938</v>
      </c>
      <c r="I27" s="96">
        <f>VLOOKUP($A27, RawData!$A:$AJ, 4, FALSE)</f>
        <v>0.20705226</v>
      </c>
      <c r="J27" s="98">
        <f>VLOOKUP($A27, RawData!$A:$AM, 37, FALSE)</f>
        <v>-4.006</v>
      </c>
      <c r="K27" s="99">
        <f>VLOOKUP($A27, RawData!$A:$AM, 38, FALSE)</f>
        <v>0.36397684</v>
      </c>
      <c r="L27" s="99" t="str">
        <f>VLOOKUP($A27, RawData!$A:$AM, 39, FALSE)</f>
        <v/>
      </c>
      <c r="M27" s="100">
        <f>VLOOKUP($A27, RawData!$A:$AJ, 30, FALSE)</f>
        <v>-12.534998</v>
      </c>
      <c r="N27" s="98">
        <f>VLOOKUP($A27, RawData!$A:$AJ, 5, FALSE)</f>
        <v>-2.4282486</v>
      </c>
      <c r="O27" s="99">
        <f>VLOOKUP($A27, RawData!$A:$AJ, 6, FALSE)</f>
        <v>0.03119002</v>
      </c>
      <c r="P27" s="96">
        <f>VLOOKUP($A27, RawData!$A:$AJ, 7, FALSE)</f>
        <v>-0.084416434</v>
      </c>
      <c r="Q27" s="99" t="str">
        <f>VLOOKUP($A27, RawData!$A:$AJ, 8, FALSE)</f>
        <v/>
      </c>
      <c r="R27" s="101">
        <f>VLOOKUP($A27, RawData!$A:$AJ, 9, FALSE)</f>
        <v>0.24719484</v>
      </c>
      <c r="S27" s="99" t="str">
        <f>VLOOKUP($A27, RawData!$A:$AJ, 11, FALSE)</f>
        <v/>
      </c>
      <c r="T27" s="98">
        <f>VLOOKUP($A27, RawData!$A:$AJ, 13, FALSE)</f>
        <v>-8.012</v>
      </c>
      <c r="U27" s="99">
        <f>VLOOKUP($A27, RawData!$A:$AJ, 14, FALSE)</f>
        <v>3.0041244</v>
      </c>
      <c r="V27" s="101" t="str">
        <f>VLOOKUP($A27, RawData!$A:$AJ, 16, FALSE)</f>
        <v/>
      </c>
      <c r="W27" s="98">
        <f>VLOOKUP($A27, RawData!$A:$AJ, 21, FALSE)</f>
        <v>43.914</v>
      </c>
      <c r="X27" s="99" t="str">
        <f>VLOOKUP($A27, RawData!$A:$AJ, 22, FALSE)</f>
        <v/>
      </c>
      <c r="Y27" s="99">
        <f>VLOOKUP($A27, RawData!$A:$AJ, 23, FALSE)</f>
        <v>-0.0428</v>
      </c>
      <c r="Z27" s="99">
        <f>VLOOKUP($A27, RawData!$A:$AJ, 24, FALSE)</f>
        <v>-0.4610104</v>
      </c>
      <c r="AA27" s="99" t="str">
        <f>VLOOKUP($A27, RawData!$A:$AJ, 25, FALSE)</f>
        <v/>
      </c>
      <c r="AB27" s="100" t="str">
        <f>VLOOKUP($A27, RawData!$A:$AJ, 26, FALSE)</f>
        <v/>
      </c>
      <c r="AC27" s="107" t="str">
        <f>VLOOKUP($A27, RawData!$A:$AJ, 27, FALSE)</f>
        <v/>
      </c>
      <c r="AD27" s="107">
        <f>VLOOKUP($A27, RawData!$A:$AJ, 28, FALSE)</f>
        <v>0.13416228</v>
      </c>
      <c r="AE27" s="107">
        <f>VLOOKUP($A27, RawData!$A:$AJ, 29, FALSE)</f>
        <v>0.677</v>
      </c>
      <c r="AF27" s="100">
        <f>VLOOKUP($A27, RawData!$A:$AJ, 31, FALSE)</f>
        <v>-6.267499</v>
      </c>
      <c r="AG27" s="97" t="str">
        <f>VLOOKUP($A27, RawData!$A:$AJ,32, FALSE)</f>
        <v/>
      </c>
      <c r="AH27" s="98">
        <f>VLOOKUP($A27, RawData!$A:$AJ, 34, FALSE)</f>
        <v>50.2152</v>
      </c>
      <c r="AI27" s="95">
        <f>VLOOKUP($A27, RawData!$A:$AJ, 35, FALSE)</f>
        <v>3.56</v>
      </c>
      <c r="AJ27" s="104">
        <f>VLOOKUP($A27, RawData!$A:$AJ, 36, FALSE)</f>
        <v>1.77</v>
      </c>
    </row>
    <row r="28">
      <c r="A28" s="115" t="s">
        <v>229</v>
      </c>
      <c r="B28" s="36" t="s">
        <v>1339</v>
      </c>
      <c r="C28" s="92" t="s">
        <v>942</v>
      </c>
      <c r="D28" s="2" t="s">
        <v>1340</v>
      </c>
      <c r="E28" s="114" t="str">
        <f>IFERROR(__xludf.DUMMYFUNCTION("IFERROR(HYPERLINK(REGEXEXTRACT(D28,""\(([^)]*)\)""),REGEXEXTRACT(D28,""\[([^\]]+)\]"")),"""")"),"READ PITCH")</f>
        <v>READ PITCH</v>
      </c>
      <c r="F28" s="94">
        <f>VLOOKUP($A28, RawData!$A:$AJ, 33, FALSE)</f>
        <v>90.66495</v>
      </c>
      <c r="G28" s="95">
        <f>VLOOKUP($A28, RawData!$A:$AJ, 2, FALSE)</f>
        <v>299.916</v>
      </c>
      <c r="H28" s="96">
        <f>VLOOKUP($A28, RawData!$A:$AJ, 3, FALSE)</f>
        <v>0.0745</v>
      </c>
      <c r="I28" s="96">
        <f>VLOOKUP($A28, RawData!$A:$AJ, 4, FALSE)</f>
        <v>0.18875335</v>
      </c>
      <c r="J28" s="98">
        <f>VLOOKUP($A28, RawData!$A:$AM, 37, FALSE)</f>
        <v>45.135</v>
      </c>
      <c r="K28" s="99">
        <f>VLOOKUP($A28, RawData!$A:$AM, 38, FALSE)</f>
        <v>0.15473175</v>
      </c>
      <c r="L28" s="99" t="str">
        <f>VLOOKUP($A28, RawData!$A:$AM, 39, FALSE)</f>
        <v/>
      </c>
      <c r="M28" s="100">
        <f>VLOOKUP($A28, RawData!$A:$AJ, 30, FALSE)</f>
        <v>11.896342</v>
      </c>
      <c r="N28" s="98">
        <f>VLOOKUP($A28, RawData!$A:$AJ, 5, FALSE)</f>
        <v>-1.1108804</v>
      </c>
      <c r="O28" s="99">
        <f>VLOOKUP($A28, RawData!$A:$AJ, 6, FALSE)</f>
        <v>-0.01786807</v>
      </c>
      <c r="P28" s="96">
        <f>VLOOKUP($A28, RawData!$A:$AJ, 7, FALSE)</f>
        <v>0.39927375</v>
      </c>
      <c r="Q28" s="99" t="str">
        <f>VLOOKUP($A28, RawData!$A:$AJ, 8, FALSE)</f>
        <v/>
      </c>
      <c r="R28" s="101">
        <f>VLOOKUP($A28, RawData!$A:$AJ, 9, FALSE)</f>
        <v>0.3661792</v>
      </c>
      <c r="S28" s="99" t="str">
        <f>VLOOKUP($A28, RawData!$A:$AJ, 11, FALSE)</f>
        <v/>
      </c>
      <c r="T28" s="98">
        <f>VLOOKUP($A28, RawData!$A:$AJ, 13, FALSE)</f>
        <v>-6.466</v>
      </c>
      <c r="U28" s="99">
        <f>VLOOKUP($A28, RawData!$A:$AJ, 14, FALSE)</f>
        <v>0.11667479</v>
      </c>
      <c r="V28" s="101" t="str">
        <f>VLOOKUP($A28, RawData!$A:$AJ, 16, FALSE)</f>
        <v/>
      </c>
      <c r="W28" s="98">
        <f>VLOOKUP($A28, RawData!$A:$AJ, 21, FALSE)</f>
        <v>445.919</v>
      </c>
      <c r="X28" s="99" t="str">
        <f>VLOOKUP($A28, RawData!$A:$AJ, 22, FALSE)</f>
        <v/>
      </c>
      <c r="Y28" s="99">
        <f>VLOOKUP($A28, RawData!$A:$AJ, 23, FALSE)</f>
        <v>-0.0611</v>
      </c>
      <c r="Z28" s="99">
        <f>VLOOKUP($A28, RawData!$A:$AJ, 24, FALSE)</f>
        <v>-2.824312</v>
      </c>
      <c r="AA28" s="99" t="str">
        <f>VLOOKUP($A28, RawData!$A:$AJ, 25, FALSE)</f>
        <v/>
      </c>
      <c r="AB28" s="100" t="str">
        <f>VLOOKUP($A28, RawData!$A:$AJ, 26, FALSE)</f>
        <v/>
      </c>
      <c r="AC28" s="107" t="str">
        <f>VLOOKUP($A28, RawData!$A:$AJ, 27, FALSE)</f>
        <v/>
      </c>
      <c r="AD28" s="107">
        <f>VLOOKUP($A28, RawData!$A:$AJ, 28, FALSE)</f>
        <v>0.30349296</v>
      </c>
      <c r="AE28" s="107">
        <f>VLOOKUP($A28, RawData!$A:$AJ, 29, FALSE)</f>
        <v>6.2292</v>
      </c>
      <c r="AF28" s="100">
        <f>VLOOKUP($A28, RawData!$A:$AJ, 31, FALSE)</f>
        <v>-83.04073</v>
      </c>
      <c r="AG28" s="97" t="str">
        <f>VLOOKUP($A28, RawData!$A:$AJ,32, FALSE)</f>
        <v/>
      </c>
      <c r="AH28" s="98">
        <f>VLOOKUP($A28, RawData!$A:$AJ, 34, FALSE)</f>
        <v>536.9414</v>
      </c>
      <c r="AI28" s="95">
        <f>VLOOKUP($A28, RawData!$A:$AJ, 35, FALSE)</f>
        <v>2.52</v>
      </c>
      <c r="AJ28" s="104">
        <f>VLOOKUP($A28, RawData!$A:$AJ, 36, FALSE)</f>
        <v>36.12</v>
      </c>
    </row>
    <row r="29">
      <c r="A29" s="115" t="s">
        <v>230</v>
      </c>
      <c r="B29" s="36" t="s">
        <v>1341</v>
      </c>
      <c r="C29" s="92" t="s">
        <v>930</v>
      </c>
      <c r="D29" s="2" t="s">
        <v>1342</v>
      </c>
      <c r="E29" s="114" t="str">
        <f>IFERROR(__xludf.DUMMYFUNCTION("IFERROR(HYPERLINK(REGEXEXTRACT(D29,""\(([^)]*)\)""),REGEXEXTRACT(D29,""\[([^\]]+)\]"")),"""")"),"READ PITCH")</f>
        <v>READ PITCH</v>
      </c>
      <c r="F29" s="94">
        <f>VLOOKUP($A29, RawData!$A:$AJ, 33, FALSE)</f>
        <v>64.23138</v>
      </c>
      <c r="G29" s="95">
        <f>VLOOKUP($A29, RawData!$A:$AJ, 2, FALSE)</f>
        <v>820.588</v>
      </c>
      <c r="H29" s="96">
        <f>VLOOKUP($A29, RawData!$A:$AJ, 3, FALSE)</f>
        <v>0.5157</v>
      </c>
      <c r="I29" s="96">
        <f>VLOOKUP($A29, RawData!$A:$AJ, 4, FALSE)</f>
        <v>0.40637255</v>
      </c>
      <c r="J29" s="98">
        <f>VLOOKUP($A29, RawData!$A:$AM, 37, FALSE)</f>
        <v>59.899</v>
      </c>
      <c r="K29" s="99">
        <f>VLOOKUP($A29, RawData!$A:$AM, 38, FALSE)</f>
        <v>1.2804767</v>
      </c>
      <c r="L29" s="99" t="str">
        <f>VLOOKUP($A29, RawData!$A:$AM, 39, FALSE)</f>
        <v/>
      </c>
      <c r="M29" s="100">
        <f>VLOOKUP($A29, RawData!$A:$AJ, 30, FALSE)</f>
        <v>6.863061</v>
      </c>
      <c r="N29" s="98">
        <f>VLOOKUP($A29, RawData!$A:$AJ, 5, FALSE)</f>
        <v>-2.6946945</v>
      </c>
      <c r="O29" s="99">
        <f>VLOOKUP($A29, RawData!$A:$AJ, 6, FALSE)</f>
        <v>5.3268156</v>
      </c>
      <c r="P29" s="96">
        <f>VLOOKUP($A29, RawData!$A:$AJ, 7, FALSE)</f>
        <v>-0.5938338</v>
      </c>
      <c r="Q29" s="99" t="str">
        <f>VLOOKUP($A29, RawData!$A:$AJ, 8, FALSE)</f>
        <v/>
      </c>
      <c r="R29" s="101">
        <f>VLOOKUP($A29, RawData!$A:$AJ, 9, FALSE)</f>
        <v>0.06967443</v>
      </c>
      <c r="S29" s="99" t="str">
        <f>VLOOKUP($A29, RawData!$A:$AJ, 11, FALSE)</f>
        <v/>
      </c>
      <c r="T29" s="98">
        <f>VLOOKUP($A29, RawData!$A:$AJ, 13, FALSE)</f>
        <v>-26.217</v>
      </c>
      <c r="U29" s="99">
        <f>VLOOKUP($A29, RawData!$A:$AJ, 14, FALSE)</f>
        <v>0.9468381</v>
      </c>
      <c r="V29" s="101" t="str">
        <f>VLOOKUP($A29, RawData!$A:$AJ, 16, FALSE)</f>
        <v/>
      </c>
      <c r="W29" s="98">
        <f>VLOOKUP($A29, RawData!$A:$AJ, 21, FALSE)</f>
        <v>338.472</v>
      </c>
      <c r="X29" s="99" t="str">
        <f>VLOOKUP($A29, RawData!$A:$AJ, 22, FALSE)</f>
        <v/>
      </c>
      <c r="Y29" s="99">
        <f>VLOOKUP($A29, RawData!$A:$AJ, 23, FALSE)</f>
        <v>-0.0899</v>
      </c>
      <c r="Z29" s="99">
        <f>VLOOKUP($A29, RawData!$A:$AJ, 24, FALSE)</f>
        <v>-0.69331384</v>
      </c>
      <c r="AA29" s="99" t="str">
        <f>VLOOKUP($A29, RawData!$A:$AJ, 25, FALSE)</f>
        <v/>
      </c>
      <c r="AB29" s="100" t="str">
        <f>VLOOKUP($A29, RawData!$A:$AJ, 26, FALSE)</f>
        <v/>
      </c>
      <c r="AC29" s="107">
        <f>VLOOKUP($A29, RawData!$A:$AJ, 27, FALSE)</f>
        <v>31.268831</v>
      </c>
      <c r="AD29" s="107">
        <f>VLOOKUP($A29, RawData!$A:$AJ, 28, FALSE)</f>
        <v>0.08849569</v>
      </c>
      <c r="AE29" s="107">
        <f>VLOOKUP($A29, RawData!$A:$AJ, 29, FALSE)</f>
        <v>0.597</v>
      </c>
      <c r="AF29" s="100">
        <f>VLOOKUP($A29, RawData!$A:$AJ, 31, FALSE)</f>
        <v>-15.680303</v>
      </c>
      <c r="AG29" s="97" t="str">
        <f>VLOOKUP($A29, RawData!$A:$AJ,32, FALSE)</f>
        <v/>
      </c>
      <c r="AH29" s="98">
        <f>VLOOKUP($A29, RawData!$A:$AJ, 34, FALSE)</f>
        <v>411.0905</v>
      </c>
      <c r="AI29" s="95">
        <f>VLOOKUP($A29, RawData!$A:$AJ, 35, FALSE)</f>
        <v>2.335</v>
      </c>
      <c r="AJ29" s="104">
        <f>VLOOKUP($A29, RawData!$A:$AJ, 36, FALSE)</f>
        <v>31.1</v>
      </c>
    </row>
    <row r="30">
      <c r="A30" s="115" t="s">
        <v>231</v>
      </c>
      <c r="B30" s="36" t="s">
        <v>1343</v>
      </c>
      <c r="C30" s="92" t="s">
        <v>930</v>
      </c>
      <c r="D30" s="2" t="s">
        <v>1344</v>
      </c>
      <c r="E30" s="114" t="str">
        <f>IFERROR(__xludf.DUMMYFUNCTION("IFERROR(HYPERLINK(REGEXEXTRACT(D30,""\(([^)]*)\)""),REGEXEXTRACT(D30,""\[([^\]]+)\]"")),"""")"),"READ PITCH")</f>
        <v>READ PITCH</v>
      </c>
      <c r="F30" s="94">
        <f>VLOOKUP($A30, RawData!$A:$AJ, 33, FALSE)</f>
        <v>22.616434</v>
      </c>
      <c r="G30" s="95">
        <f>VLOOKUP($A30, RawData!$A:$AJ, 2, FALSE)</f>
        <v>74.551</v>
      </c>
      <c r="H30" s="96">
        <f>VLOOKUP($A30, RawData!$A:$AJ, 3, FALSE)</f>
        <v>-0.0041</v>
      </c>
      <c r="I30" s="96">
        <f>VLOOKUP($A30, RawData!$A:$AJ, 4, FALSE)</f>
        <v>0.035032786</v>
      </c>
      <c r="J30" s="98">
        <f>VLOOKUP($A30, RawData!$A:$AM, 37, FALSE)</f>
        <v>15.595</v>
      </c>
      <c r="K30" s="99">
        <f>VLOOKUP($A30, RawData!$A:$AM, 38, FALSE)</f>
        <v>3.4153454</v>
      </c>
      <c r="L30" s="99" t="str">
        <f>VLOOKUP($A30, RawData!$A:$AM, 39, FALSE)</f>
        <v/>
      </c>
      <c r="M30" s="100">
        <f>VLOOKUP($A30, RawData!$A:$AJ, 30, FALSE)</f>
        <v>1.4747996</v>
      </c>
      <c r="N30" s="98">
        <f>VLOOKUP($A30, RawData!$A:$AJ, 5, FALSE)</f>
        <v>1.4194548</v>
      </c>
      <c r="O30" s="99">
        <f>VLOOKUP($A30, RawData!$A:$AJ, 6, FALSE)</f>
        <v>3.7081792</v>
      </c>
      <c r="P30" s="96">
        <f>VLOOKUP($A30, RawData!$A:$AJ, 7, FALSE)</f>
        <v>1.273762</v>
      </c>
      <c r="Q30" s="99" t="str">
        <f>VLOOKUP($A30, RawData!$A:$AJ, 8, FALSE)</f>
        <v/>
      </c>
      <c r="R30" s="101">
        <f>VLOOKUP($A30, RawData!$A:$AJ, 9, FALSE)</f>
        <v>0</v>
      </c>
      <c r="S30" s="99" t="str">
        <f>VLOOKUP($A30, RawData!$A:$AJ, 11, FALSE)</f>
        <v/>
      </c>
      <c r="T30" s="98">
        <f>VLOOKUP($A30, RawData!$A:$AJ, 13, FALSE)</f>
        <v>-8.276</v>
      </c>
      <c r="U30" s="99">
        <f>VLOOKUP($A30, RawData!$A:$AJ, 14, FALSE)</f>
        <v>-10.204685</v>
      </c>
      <c r="V30" s="101" t="str">
        <f>VLOOKUP($A30, RawData!$A:$AJ, 16, FALSE)</f>
        <v/>
      </c>
      <c r="W30" s="98">
        <f>VLOOKUP($A30, RawData!$A:$AJ, 21, FALSE)</f>
        <v>0</v>
      </c>
      <c r="X30" s="99" t="str">
        <f>VLOOKUP($A30, RawData!$A:$AJ, 22, FALSE)</f>
        <v/>
      </c>
      <c r="Y30" s="99">
        <f>VLOOKUP($A30, RawData!$A:$AJ, 23, FALSE)</f>
        <v>0.1459</v>
      </c>
      <c r="Z30" s="99">
        <f>VLOOKUP($A30, RawData!$A:$AJ, 24, FALSE)</f>
        <v>0.21460152</v>
      </c>
      <c r="AA30" s="99" t="str">
        <f>VLOOKUP($A30, RawData!$A:$AJ, 25, FALSE)</f>
        <v/>
      </c>
      <c r="AB30" s="100">
        <f>VLOOKUP($A30, RawData!$A:$AJ, 26, FALSE)</f>
        <v>2.0078132</v>
      </c>
      <c r="AC30" s="107" t="str">
        <f>VLOOKUP($A30, RawData!$A:$AJ, 27, FALSE)</f>
        <v/>
      </c>
      <c r="AD30" s="107">
        <f>VLOOKUP($A30, RawData!$A:$AJ, 28, FALSE)</f>
        <v>0.30850694</v>
      </c>
      <c r="AE30" s="107">
        <f>VLOOKUP($A30, RawData!$A:$AJ, 29, FALSE)</f>
        <v>0.4202</v>
      </c>
      <c r="AF30" s="100">
        <f>VLOOKUP($A30, RawData!$A:$AJ, 31, FALSE)</f>
        <v>-2.77906</v>
      </c>
      <c r="AG30" s="97" t="str">
        <f>VLOOKUP($A30, RawData!$A:$AJ,32, FALSE)</f>
        <v/>
      </c>
      <c r="AH30" s="98">
        <f>VLOOKUP($A30, RawData!$A:$AJ, 34, FALSE)</f>
        <v>22.9995</v>
      </c>
      <c r="AI30" s="95">
        <f>VLOOKUP($A30, RawData!$A:$AJ, 35, FALSE)</f>
        <v>2.85</v>
      </c>
      <c r="AJ30" s="104">
        <f>VLOOKUP($A30, RawData!$A:$AJ, 36, FALSE)</f>
        <v>8.07</v>
      </c>
    </row>
    <row r="31">
      <c r="A31" s="115" t="s">
        <v>232</v>
      </c>
      <c r="B31" s="36" t="s">
        <v>1345</v>
      </c>
      <c r="C31" s="92" t="s">
        <v>959</v>
      </c>
      <c r="D31" s="2" t="s">
        <v>1346</v>
      </c>
      <c r="E31" s="114" t="str">
        <f>IFERROR(__xludf.DUMMYFUNCTION("IFERROR(HYPERLINK(REGEXEXTRACT(D31,""\(([^)]*)\)""),REGEXEXTRACT(D31,""\[([^\]]+)\]"")),"""")"),"READ PITCH")</f>
        <v>READ PITCH</v>
      </c>
      <c r="F31" s="94">
        <f>VLOOKUP($A31, RawData!$A:$AJ, 33, FALSE)</f>
        <v>39.54883</v>
      </c>
      <c r="G31" s="95">
        <f>VLOOKUP($A31, RawData!$A:$AJ, 2, FALSE)</f>
        <v>261.281</v>
      </c>
      <c r="H31" s="96">
        <f>VLOOKUP($A31, RawData!$A:$AJ, 3, FALSE)</f>
        <v>-0.0925</v>
      </c>
      <c r="I31" s="96">
        <f>VLOOKUP($A31, RawData!$A:$AJ, 4, FALSE)</f>
        <v>0.22696725</v>
      </c>
      <c r="J31" s="98">
        <f>VLOOKUP($A31, RawData!$A:$AM, 37, FALSE)</f>
        <v>-0.27242</v>
      </c>
      <c r="K31" s="99">
        <f>VLOOKUP($A31, RawData!$A:$AM, 38, FALSE)</f>
        <v>-1.01244</v>
      </c>
      <c r="L31" s="99" t="str">
        <f>VLOOKUP($A31, RawData!$A:$AM, 39, FALSE)</f>
        <v/>
      </c>
      <c r="M31" s="100">
        <f>VLOOKUP($A31, RawData!$A:$AJ, 30, FALSE)</f>
        <v>-396.50943</v>
      </c>
      <c r="N31" s="98">
        <f>VLOOKUP($A31, RawData!$A:$AJ, 5, FALSE)</f>
        <v>-1.1132587</v>
      </c>
      <c r="O31" s="99">
        <f>VLOOKUP($A31, RawData!$A:$AJ, 6, FALSE)</f>
        <v>1.9464549</v>
      </c>
      <c r="P31" s="96">
        <f>VLOOKUP($A31, RawData!$A:$AJ, 7, FALSE)</f>
        <v>1.9047047</v>
      </c>
      <c r="Q31" s="99" t="str">
        <f>VLOOKUP($A31, RawData!$A:$AJ, 8, FALSE)</f>
        <v/>
      </c>
      <c r="R31" s="101">
        <f>VLOOKUP($A31, RawData!$A:$AJ, 9, FALSE)</f>
        <v>0.15313944</v>
      </c>
      <c r="S31" s="99" t="str">
        <f>VLOOKUP($A31, RawData!$A:$AJ, 11, FALSE)</f>
        <v/>
      </c>
      <c r="T31" s="98">
        <f>VLOOKUP($A31, RawData!$A:$AJ, 13, FALSE)</f>
        <v>1.78147</v>
      </c>
      <c r="U31" s="99">
        <f>VLOOKUP($A31, RawData!$A:$AJ, 14, FALSE)</f>
        <v>-0.11731443</v>
      </c>
      <c r="V31" s="101" t="str">
        <f>VLOOKUP($A31, RawData!$A:$AJ, 16, FALSE)</f>
        <v/>
      </c>
      <c r="W31" s="98">
        <f>VLOOKUP($A31, RawData!$A:$AJ, 21, FALSE)</f>
        <v>65.651</v>
      </c>
      <c r="X31" s="99" t="str">
        <f>VLOOKUP($A31, RawData!$A:$AJ, 22, FALSE)</f>
        <v/>
      </c>
      <c r="Y31" s="99">
        <f>VLOOKUP($A31, RawData!$A:$AJ, 23, FALSE)</f>
        <v>-0.1444</v>
      </c>
      <c r="Z31" s="99">
        <f>VLOOKUP($A31, RawData!$A:$AJ, 24, FALSE)</f>
        <v>-0.55306506</v>
      </c>
      <c r="AA31" s="99" t="str">
        <f>VLOOKUP($A31, RawData!$A:$AJ, 25, FALSE)</f>
        <v/>
      </c>
      <c r="AB31" s="100" t="str">
        <f>VLOOKUP($A31, RawData!$A:$AJ, 26, FALSE)</f>
        <v/>
      </c>
      <c r="AC31" s="107" t="str">
        <f>VLOOKUP($A31, RawData!$A:$AJ, 27, FALSE)</f>
        <v/>
      </c>
      <c r="AD31" s="107">
        <f>VLOOKUP($A31, RawData!$A:$AJ, 28, FALSE)</f>
        <v>0.16214766</v>
      </c>
      <c r="AE31" s="107">
        <f>VLOOKUP($A31, RawData!$A:$AJ, 29, FALSE)</f>
        <v>0.9489</v>
      </c>
      <c r="AF31" s="100">
        <f>VLOOKUP($A31, RawData!$A:$AJ, 31, FALSE)</f>
        <v>60.63369</v>
      </c>
      <c r="AG31" s="97" t="str">
        <f>VLOOKUP($A31, RawData!$A:$AJ,32, FALSE)</f>
        <v/>
      </c>
      <c r="AH31" s="98">
        <f>VLOOKUP($A31, RawData!$A:$AJ, 34, FALSE)</f>
        <v>108.0171</v>
      </c>
      <c r="AI31" s="95">
        <f>VLOOKUP($A31, RawData!$A:$AJ, 35, FALSE)</f>
        <v>2.03</v>
      </c>
      <c r="AJ31" s="104">
        <f>VLOOKUP($A31, RawData!$A:$AJ, 36, FALSE)</f>
        <v>20.87</v>
      </c>
    </row>
    <row r="32">
      <c r="A32" s="115" t="s">
        <v>233</v>
      </c>
      <c r="B32" s="36" t="s">
        <v>1347</v>
      </c>
      <c r="C32" s="92" t="s">
        <v>930</v>
      </c>
      <c r="D32" s="2" t="s">
        <v>1348</v>
      </c>
      <c r="E32" s="114" t="str">
        <f>IFERROR(__xludf.DUMMYFUNCTION("IFERROR(HYPERLINK(REGEXEXTRACT(D32,""\(([^)]*)\)""),REGEXEXTRACT(D32,""\[([^\]]+)\]"")),"""")"),"READ PITCH")</f>
        <v>READ PITCH</v>
      </c>
      <c r="F32" s="94">
        <f>VLOOKUP($A32, RawData!$A:$AJ, 33, FALSE)</f>
        <v>12.775055</v>
      </c>
      <c r="G32" s="95">
        <f>VLOOKUP($A32, RawData!$A:$AJ, 2, FALSE)</f>
        <v>143.431</v>
      </c>
      <c r="H32" s="96">
        <f>VLOOKUP($A32, RawData!$A:$AJ, 3, FALSE)</f>
        <v>-0.0048</v>
      </c>
      <c r="I32" s="96">
        <f>VLOOKUP($A32, RawData!$A:$AJ, 4, FALSE)</f>
        <v>0.054297686</v>
      </c>
      <c r="J32" s="98">
        <f>VLOOKUP($A32, RawData!$A:$AM, 37, FALSE)</f>
        <v>4.855</v>
      </c>
      <c r="K32" s="99">
        <f>VLOOKUP($A32, RawData!$A:$AM, 38, FALSE)</f>
        <v>-0.012810085</v>
      </c>
      <c r="L32" s="99" t="str">
        <f>VLOOKUP($A32, RawData!$A:$AM, 39, FALSE)</f>
        <v/>
      </c>
      <c r="M32" s="100">
        <f>VLOOKUP($A32, RawData!$A:$AJ, 30, FALSE)</f>
        <v>2.3797116</v>
      </c>
      <c r="N32" s="98">
        <f>VLOOKUP($A32, RawData!$A:$AJ, 5, FALSE)</f>
        <v>0.11914692</v>
      </c>
      <c r="O32" s="99">
        <f>VLOOKUP($A32, RawData!$A:$AJ, 6, FALSE)</f>
        <v>0.109443955</v>
      </c>
      <c r="P32" s="96">
        <f>VLOOKUP($A32, RawData!$A:$AJ, 7, FALSE)</f>
        <v>0.07085766</v>
      </c>
      <c r="Q32" s="99" t="str">
        <f>VLOOKUP($A32, RawData!$A:$AJ, 8, FALSE)</f>
        <v/>
      </c>
      <c r="R32" s="101">
        <f>VLOOKUP($A32, RawData!$A:$AJ, 9, FALSE)</f>
        <v>0.16309585</v>
      </c>
      <c r="S32" s="99" t="str">
        <f>VLOOKUP($A32, RawData!$A:$AJ, 11, FALSE)</f>
        <v/>
      </c>
      <c r="T32" s="98">
        <f>VLOOKUP($A32, RawData!$A:$AJ, 13, FALSE)</f>
        <v>-1.77</v>
      </c>
      <c r="U32" s="99">
        <f>VLOOKUP($A32, RawData!$A:$AJ, 14, FALSE)</f>
        <v>-0.4298203</v>
      </c>
      <c r="V32" s="101" t="str">
        <f>VLOOKUP($A32, RawData!$A:$AJ, 16, FALSE)</f>
        <v/>
      </c>
      <c r="W32" s="98">
        <f>VLOOKUP($A32, RawData!$A:$AJ, 21, FALSE)</f>
        <v>-0.79</v>
      </c>
      <c r="X32" s="99" t="str">
        <f>VLOOKUP($A32, RawData!$A:$AJ, 22, FALSE)</f>
        <v/>
      </c>
      <c r="Y32" s="99">
        <f>VLOOKUP($A32, RawData!$A:$AJ, 23, FALSE)</f>
        <v>0.0118</v>
      </c>
      <c r="Z32" s="99">
        <f>VLOOKUP($A32, RawData!$A:$AJ, 24, FALSE)</f>
        <v>0.038014878</v>
      </c>
      <c r="AA32" s="99" t="str">
        <f>VLOOKUP($A32, RawData!$A:$AJ, 25, FALSE)</f>
        <v/>
      </c>
      <c r="AB32" s="100">
        <f>VLOOKUP($A32, RawData!$A:$AJ, 26, FALSE)</f>
        <v>9.819809</v>
      </c>
      <c r="AC32" s="107" t="str">
        <f>VLOOKUP($A32, RawData!$A:$AJ, 27, FALSE)</f>
        <v/>
      </c>
      <c r="AD32" s="107">
        <f>VLOOKUP($A32, RawData!$A:$AJ, 28, FALSE)</f>
        <v>0.0860588</v>
      </c>
      <c r="AE32" s="107">
        <f>VLOOKUP($A32, RawData!$A:$AJ, 29, FALSE)</f>
        <v>0.3763</v>
      </c>
      <c r="AF32" s="100">
        <f>VLOOKUP($A32, RawData!$A:$AJ, 31, FALSE)</f>
        <v>-6.527401</v>
      </c>
      <c r="AG32" s="97" t="str">
        <f>VLOOKUP($A32, RawData!$A:$AJ,32, FALSE)</f>
        <v/>
      </c>
      <c r="AH32" s="98">
        <f>VLOOKUP($A32, RawData!$A:$AJ, 34, FALSE)</f>
        <v>11.5535</v>
      </c>
      <c r="AI32" s="95">
        <f>VLOOKUP($A32, RawData!$A:$AJ, 35, FALSE)</f>
        <v>1.17</v>
      </c>
      <c r="AJ32" s="104">
        <f>VLOOKUP($A32, RawData!$A:$AJ, 36, FALSE)</f>
        <v>10.55</v>
      </c>
    </row>
    <row r="33">
      <c r="A33" s="115" t="s">
        <v>234</v>
      </c>
      <c r="B33" s="36" t="s">
        <v>1349</v>
      </c>
      <c r="C33" s="92" t="s">
        <v>923</v>
      </c>
      <c r="D33" s="2" t="s">
        <v>1350</v>
      </c>
      <c r="E33" s="114" t="str">
        <f>IFERROR(__xludf.DUMMYFUNCTION("IFERROR(HYPERLINK(REGEXEXTRACT(D33,""\(([^)]*)\)""),REGEXEXTRACT(D33,""\[([^\]]+)\]"")),"""")"),"READ PITCH")</f>
        <v>READ PITCH</v>
      </c>
      <c r="F33" s="94">
        <f>VLOOKUP($A33, RawData!$A:$AJ, 33, FALSE)</f>
        <v>279.7521</v>
      </c>
      <c r="G33" s="95">
        <f>VLOOKUP($A33, RawData!$A:$AJ, 2, FALSE)</f>
        <v>420.178</v>
      </c>
      <c r="H33" s="96">
        <f>VLOOKUP($A33, RawData!$A:$AJ, 3, FALSE)</f>
        <v>-0.4595</v>
      </c>
      <c r="I33" s="96">
        <f>VLOOKUP($A33, RawData!$A:$AJ, 4, FALSE)</f>
        <v>0.11565437</v>
      </c>
      <c r="J33" s="98">
        <f>VLOOKUP($A33, RawData!$A:$AM, 37, FALSE)</f>
        <v>-97.401</v>
      </c>
      <c r="K33" s="99">
        <f>VLOOKUP($A33, RawData!$A:$AM, 38, FALSE)</f>
        <v>-10.298425</v>
      </c>
      <c r="L33" s="99" t="str">
        <f>VLOOKUP($A33, RawData!$A:$AM, 39, FALSE)</f>
        <v/>
      </c>
      <c r="M33" s="100">
        <f>VLOOKUP($A33, RawData!$A:$AJ, 30, FALSE)</f>
        <v>-4.1119823</v>
      </c>
      <c r="N33" s="98">
        <f>VLOOKUP($A33, RawData!$A:$AJ, 5, FALSE)</f>
        <v>-1.2895142</v>
      </c>
      <c r="O33" s="99">
        <f>VLOOKUP($A33, RawData!$A:$AJ, 6, FALSE)</f>
        <v>0.055149835</v>
      </c>
      <c r="P33" s="96">
        <f>VLOOKUP($A33, RawData!$A:$AJ, 7, FALSE)</f>
        <v>0.47331995</v>
      </c>
      <c r="Q33" s="99" t="str">
        <f>VLOOKUP($A33, RawData!$A:$AJ, 8, FALSE)</f>
        <v/>
      </c>
      <c r="R33" s="101">
        <f>VLOOKUP($A33, RawData!$A:$AJ, 9, FALSE)</f>
        <v>0.22861263</v>
      </c>
      <c r="S33" s="99" t="str">
        <f>VLOOKUP($A33, RawData!$A:$AJ, 11, FALSE)</f>
        <v/>
      </c>
      <c r="T33" s="98">
        <f>VLOOKUP($A33, RawData!$A:$AJ, 13, FALSE)</f>
        <v>5.45</v>
      </c>
      <c r="U33" s="99">
        <f>VLOOKUP($A33, RawData!$A:$AJ, 14, FALSE)</f>
        <v>0.10043121</v>
      </c>
      <c r="V33" s="101" t="str">
        <f>VLOOKUP($A33, RawData!$A:$AJ, 16, FALSE)</f>
        <v/>
      </c>
      <c r="W33" s="98">
        <f>VLOOKUP($A33, RawData!$A:$AJ, 21, FALSE)</f>
        <v>110.285</v>
      </c>
      <c r="X33" s="99" t="str">
        <f>VLOOKUP($A33, RawData!$A:$AJ, 22, FALSE)</f>
        <v/>
      </c>
      <c r="Y33" s="99">
        <f>VLOOKUP($A33, RawData!$A:$AJ, 23, FALSE)</f>
        <v>-0.2673</v>
      </c>
      <c r="Z33" s="99">
        <f>VLOOKUP($A33, RawData!$A:$AJ, 24, FALSE)</f>
        <v>-1.5009276</v>
      </c>
      <c r="AA33" s="99" t="str">
        <f>VLOOKUP($A33, RawData!$A:$AJ, 25, FALSE)</f>
        <v/>
      </c>
      <c r="AB33" s="100" t="str">
        <f>VLOOKUP($A33, RawData!$A:$AJ, 26, FALSE)</f>
        <v/>
      </c>
      <c r="AC33" s="107" t="str">
        <f>VLOOKUP($A33, RawData!$A:$AJ, 27, FALSE)</f>
        <v/>
      </c>
      <c r="AD33" s="107">
        <f>VLOOKUP($A33, RawData!$A:$AJ, 28, FALSE)</f>
        <v>0.69072205</v>
      </c>
      <c r="AE33" s="107">
        <f>VLOOKUP($A33, RawData!$A:$AJ, 29, FALSE)</f>
        <v>3.6546</v>
      </c>
      <c r="AF33" s="100">
        <f>VLOOKUP($A33, RawData!$A:$AJ, 31, FALSE)</f>
        <v>73.4883</v>
      </c>
      <c r="AG33" s="97" t="str">
        <f>VLOOKUP($A33, RawData!$A:$AJ,32, FALSE)</f>
        <v/>
      </c>
      <c r="AH33" s="98">
        <f>VLOOKUP($A33, RawData!$A:$AJ, 34, FALSE)</f>
        <v>400.5112</v>
      </c>
      <c r="AI33" s="95">
        <f>VLOOKUP($A33, RawData!$A:$AJ, 35, FALSE)</f>
        <v>3.19</v>
      </c>
      <c r="AJ33" s="104">
        <f>VLOOKUP($A33, RawData!$A:$AJ, 36, FALSE)</f>
        <v>90.98</v>
      </c>
    </row>
    <row r="34">
      <c r="A34" s="115" t="s">
        <v>235</v>
      </c>
      <c r="B34" s="36" t="s">
        <v>1351</v>
      </c>
      <c r="C34" s="92" t="s">
        <v>962</v>
      </c>
      <c r="D34" s="2" t="s">
        <v>1352</v>
      </c>
      <c r="E34" s="114" t="str">
        <f>IFERROR(__xludf.DUMMYFUNCTION("IFERROR(HYPERLINK(REGEXEXTRACT(D34,""\(([^)]*)\)""),REGEXEXTRACT(D34,""\[([^\]]+)\]"")),"""")"),"READ PITCH")</f>
        <v>READ PITCH</v>
      </c>
      <c r="F34" s="94">
        <f>VLOOKUP($A34, RawData!$A:$AJ, 33, FALSE)</f>
        <v>22.653881</v>
      </c>
      <c r="G34" s="95">
        <f>VLOOKUP($A34, RawData!$A:$AJ, 2, FALSE)</f>
        <v>80.39697</v>
      </c>
      <c r="H34" s="96">
        <f>VLOOKUP($A34, RawData!$A:$AJ, 3, FALSE)</f>
        <v>0.1689</v>
      </c>
      <c r="I34" s="96">
        <f>VLOOKUP($A34, RawData!$A:$AJ, 4, FALSE)</f>
        <v>0.073361285</v>
      </c>
      <c r="J34" s="98">
        <f>VLOOKUP($A34, RawData!$A:$AM, 37, FALSE)</f>
        <v>1.96395</v>
      </c>
      <c r="K34" s="99">
        <f>VLOOKUP($A34, RawData!$A:$AM, 38, FALSE)</f>
        <v>0.4735851</v>
      </c>
      <c r="L34" s="99" t="str">
        <f>VLOOKUP($A34, RawData!$A:$AM, 39, FALSE)</f>
        <v/>
      </c>
      <c r="M34" s="100">
        <f>VLOOKUP($A34, RawData!$A:$AJ, 30, FALSE)</f>
        <v>16.913729</v>
      </c>
      <c r="N34" s="98">
        <f>VLOOKUP($A34, RawData!$A:$AJ, 5, FALSE)</f>
        <v>0.016737178</v>
      </c>
      <c r="O34" s="99">
        <f>VLOOKUP($A34, RawData!$A:$AJ, 6, FALSE)</f>
        <v>-5.1300216</v>
      </c>
      <c r="P34" s="96">
        <f>VLOOKUP($A34, RawData!$A:$AJ, 7, FALSE)</f>
        <v>0.6555202</v>
      </c>
      <c r="Q34" s="99" t="str">
        <f>VLOOKUP($A34, RawData!$A:$AJ, 8, FALSE)</f>
        <v/>
      </c>
      <c r="R34" s="101">
        <f>VLOOKUP($A34, RawData!$A:$AJ, 9, FALSE)</f>
        <v>0.21370097</v>
      </c>
      <c r="S34" s="99" t="str">
        <f>VLOOKUP($A34, RawData!$A:$AJ, 11, FALSE)</f>
        <v/>
      </c>
      <c r="T34" s="98">
        <f>VLOOKUP($A34, RawData!$A:$AJ, 13, FALSE)</f>
        <v>-3.70066</v>
      </c>
      <c r="U34" s="99">
        <f>VLOOKUP($A34, RawData!$A:$AJ, 14, FALSE)</f>
        <v>1.7236102</v>
      </c>
      <c r="V34" s="101" t="str">
        <f>VLOOKUP($A34, RawData!$A:$AJ, 16, FALSE)</f>
        <v/>
      </c>
      <c r="W34" s="98">
        <f>VLOOKUP($A34, RawData!$A:$AJ, 21, FALSE)</f>
        <v>7.40478</v>
      </c>
      <c r="X34" s="99" t="str">
        <f>VLOOKUP($A34, RawData!$A:$AJ, 22, FALSE)</f>
        <v/>
      </c>
      <c r="Y34" s="99">
        <f>VLOOKUP($A34, RawData!$A:$AJ, 23, FALSE)</f>
        <v>0.0376</v>
      </c>
      <c r="Z34" s="99">
        <f>VLOOKUP($A34, RawData!$A:$AJ, 24, FALSE)</f>
        <v>0.11455529</v>
      </c>
      <c r="AA34" s="99" t="str">
        <f>VLOOKUP($A34, RawData!$A:$AJ, 25, FALSE)</f>
        <v/>
      </c>
      <c r="AB34" s="100">
        <f>VLOOKUP($A34, RawData!$A:$AJ, 26, FALSE)</f>
        <v>28.148413</v>
      </c>
      <c r="AC34" s="107" t="str">
        <f>VLOOKUP($A34, RawData!$A:$AJ, 27, FALSE)</f>
        <v>No data</v>
      </c>
      <c r="AD34" s="107">
        <f>VLOOKUP($A34, RawData!$A:$AJ, 28, FALSE)</f>
        <v>0.32106844</v>
      </c>
      <c r="AE34" s="107">
        <f>VLOOKUP($A34, RawData!$A:$AJ, 29, FALSE)</f>
        <v>3.2243</v>
      </c>
      <c r="AF34" s="100">
        <f>VLOOKUP($A34, RawData!$A:$AJ, 31, FALSE)</f>
        <v>-8.976161</v>
      </c>
      <c r="AG34" s="97" t="str">
        <f>VLOOKUP($A34, RawData!$A:$AJ,32, FALSE)</f>
        <v/>
      </c>
      <c r="AH34" s="98">
        <f>VLOOKUP($A34, RawData!$A:$AJ, 34, FALSE)</f>
        <v>33.21772</v>
      </c>
      <c r="AI34" s="95">
        <f>VLOOKUP($A34, RawData!$A:$AJ, 35, FALSE)</f>
        <v>0.43</v>
      </c>
      <c r="AJ34" s="104">
        <f>VLOOKUP($A34, RawData!$A:$AJ, 36, FALSE)</f>
        <v>54.79</v>
      </c>
    </row>
    <row r="35">
      <c r="A35" s="115" t="s">
        <v>236</v>
      </c>
      <c r="B35" s="36" t="s">
        <v>1353</v>
      </c>
      <c r="C35" s="92" t="s">
        <v>942</v>
      </c>
      <c r="D35" s="2" t="s">
        <v>1354</v>
      </c>
      <c r="E35" s="114" t="str">
        <f>IFERROR(__xludf.DUMMYFUNCTION("IFERROR(HYPERLINK(REGEXEXTRACT(D35,""\(([^)]*)\)""),REGEXEXTRACT(D35,""\[([^\]]+)\]"")),"""")"),"READ PITCH")</f>
        <v>READ PITCH</v>
      </c>
      <c r="F35" s="94">
        <f>VLOOKUP($A35, RawData!$A:$AJ, 33, FALSE)</f>
        <v>80.874306</v>
      </c>
      <c r="G35" s="95">
        <f>VLOOKUP($A35, RawData!$A:$AJ, 2, FALSE)</f>
        <v>131.236</v>
      </c>
      <c r="H35" s="96">
        <f>VLOOKUP($A35, RawData!$A:$AJ, 3, FALSE)</f>
        <v>-0.0913</v>
      </c>
      <c r="I35" s="96">
        <f>VLOOKUP($A35, RawData!$A:$AJ, 4, FALSE)</f>
        <v>-0.014780494</v>
      </c>
      <c r="J35" s="98">
        <f>VLOOKUP($A35, RawData!$A:$AM, 37, FALSE)</f>
        <v>2.84</v>
      </c>
      <c r="K35" s="99">
        <f>VLOOKUP($A35, RawData!$A:$AM, 38, FALSE)</f>
        <v>-0.8891707</v>
      </c>
      <c r="L35" s="99" t="str">
        <f>VLOOKUP($A35, RawData!$A:$AM, 39, FALSE)</f>
        <v/>
      </c>
      <c r="M35" s="100">
        <f>VLOOKUP($A35, RawData!$A:$AJ, 30, FALSE)</f>
        <v>37.81845</v>
      </c>
      <c r="N35" s="98">
        <f>VLOOKUP($A35, RawData!$A:$AJ, 5, FALSE)</f>
        <v>-0.28496608</v>
      </c>
      <c r="O35" s="99">
        <f>VLOOKUP($A35, RawData!$A:$AJ, 6, FALSE)</f>
        <v>-10.745468</v>
      </c>
      <c r="P35" s="96">
        <f>VLOOKUP($A35, RawData!$A:$AJ, 7, FALSE)</f>
        <v>-0.13953164</v>
      </c>
      <c r="Q35" s="99" t="str">
        <f>VLOOKUP($A35, RawData!$A:$AJ, 8, FALSE)</f>
        <v/>
      </c>
      <c r="R35" s="101">
        <f>VLOOKUP($A35, RawData!$A:$AJ, 9, FALSE)</f>
        <v>0.5367658</v>
      </c>
      <c r="S35" s="99" t="str">
        <f>VLOOKUP($A35, RawData!$A:$AJ, 11, FALSE)</f>
        <v/>
      </c>
      <c r="T35" s="98">
        <f>VLOOKUP($A35, RawData!$A:$AJ, 13, FALSE)</f>
        <v>9.682</v>
      </c>
      <c r="U35" s="99">
        <f>VLOOKUP($A35, RawData!$A:$AJ, 14, FALSE)</f>
        <v>1.2275897</v>
      </c>
      <c r="V35" s="101" t="str">
        <f>VLOOKUP($A35, RawData!$A:$AJ, 16, FALSE)</f>
        <v/>
      </c>
      <c r="W35" s="98">
        <f>VLOOKUP($A35, RawData!$A:$AJ, 21, FALSE)</f>
        <v>27.704</v>
      </c>
      <c r="X35" s="99" t="str">
        <f>VLOOKUP($A35, RawData!$A:$AJ, 22, FALSE)</f>
        <v/>
      </c>
      <c r="Y35" s="99">
        <f>VLOOKUP($A35, RawData!$A:$AJ, 23, FALSE)</f>
        <v>-0.0647</v>
      </c>
      <c r="Z35" s="99">
        <f>VLOOKUP($A35, RawData!$A:$AJ, 24, FALSE)</f>
        <v>-0.13815187</v>
      </c>
      <c r="AA35" s="99" t="str">
        <f>VLOOKUP($A35, RawData!$A:$AJ, 25, FALSE)</f>
        <v/>
      </c>
      <c r="AB35" s="100" t="str">
        <f>VLOOKUP($A35, RawData!$A:$AJ, 26, FALSE)</f>
        <v/>
      </c>
      <c r="AC35" s="107">
        <f>VLOOKUP($A35, RawData!$A:$AJ, 27, FALSE)</f>
        <v>6.0769506</v>
      </c>
      <c r="AD35" s="107">
        <f>VLOOKUP($A35, RawData!$A:$AJ, 28, FALSE)</f>
        <v>0.60730594</v>
      </c>
      <c r="AE35" s="107">
        <f>VLOOKUP($A35, RawData!$A:$AJ, 29, FALSE)</f>
        <v>0.8047</v>
      </c>
      <c r="AF35" s="100">
        <f>VLOOKUP($A35, RawData!$A:$AJ, 31, FALSE)</f>
        <v>11.093204</v>
      </c>
      <c r="AG35" s="97" t="str">
        <f>VLOOKUP($A35, RawData!$A:$AJ,32, FALSE)</f>
        <v/>
      </c>
      <c r="AH35" s="98">
        <f>VLOOKUP($A35, RawData!$A:$AJ, 34, FALSE)</f>
        <v>107.4044</v>
      </c>
      <c r="AI35" s="95">
        <f>VLOOKUP($A35, RawData!$A:$AJ, 35, FALSE)</f>
        <v>1.69</v>
      </c>
      <c r="AJ35" s="104">
        <f>VLOOKUP($A35, RawData!$A:$AJ, 36, FALSE)</f>
        <v>47.16</v>
      </c>
    </row>
    <row r="36">
      <c r="A36" s="115" t="s">
        <v>237</v>
      </c>
      <c r="B36" s="36" t="s">
        <v>1355</v>
      </c>
      <c r="C36" s="92" t="s">
        <v>923</v>
      </c>
      <c r="D36" s="2" t="s">
        <v>1356</v>
      </c>
      <c r="E36" s="114" t="str">
        <f>IFERROR(__xludf.DUMMYFUNCTION("IFERROR(HYPERLINK(REGEXEXTRACT(D36,""\(([^)]*)\)""),REGEXEXTRACT(D36,""\[([^\]]+)\]"")),"""")"),"READ PITCH")</f>
        <v>READ PITCH</v>
      </c>
      <c r="F36" s="94">
        <f>VLOOKUP($A36, RawData!$A:$AJ, 33, FALSE)</f>
        <v>1029.4216</v>
      </c>
      <c r="G36" s="95">
        <f>VLOOKUP($A36, RawData!$A:$AJ, 2, FALSE)</f>
        <v>1142.625</v>
      </c>
      <c r="H36" s="96">
        <f>VLOOKUP($A36, RawData!$A:$AJ, 3, FALSE)</f>
        <v>-0.4879</v>
      </c>
      <c r="I36" s="96">
        <f>VLOOKUP($A36, RawData!$A:$AJ, 4, FALSE)</f>
        <v>-0.12784444</v>
      </c>
      <c r="J36" s="98">
        <f>VLOOKUP($A36, RawData!$A:$AM, 37, FALSE)</f>
        <v>375.112</v>
      </c>
      <c r="K36" s="99">
        <f>VLOOKUP($A36, RawData!$A:$AM, 38, FALSE)</f>
        <v>-0.24825446</v>
      </c>
      <c r="L36" s="99" t="str">
        <f>VLOOKUP($A36, RawData!$A:$AM, 39, FALSE)</f>
        <v/>
      </c>
      <c r="M36" s="100">
        <f>VLOOKUP($A36, RawData!$A:$AJ, 30, FALSE)</f>
        <v>15.834524</v>
      </c>
      <c r="N36" s="98">
        <f>VLOOKUP($A36, RawData!$A:$AJ, 5, FALSE)</f>
        <v>0.023999115</v>
      </c>
      <c r="O36" s="99">
        <f>VLOOKUP($A36, RawData!$A:$AJ, 6, FALSE)</f>
        <v>-1.0324718</v>
      </c>
      <c r="P36" s="96">
        <f>VLOOKUP($A36, RawData!$A:$AJ, 7, FALSE)</f>
        <v>-0.41334844</v>
      </c>
      <c r="Q36" s="99" t="str">
        <f>VLOOKUP($A36, RawData!$A:$AJ, 8, FALSE)</f>
        <v/>
      </c>
      <c r="R36" s="101">
        <f>VLOOKUP($A36, RawData!$A:$AJ, 9, FALSE)</f>
        <v>0.24759305</v>
      </c>
      <c r="S36" s="99" t="str">
        <f>VLOOKUP($A36, RawData!$A:$AJ, 11, FALSE)</f>
        <v/>
      </c>
      <c r="T36" s="98">
        <f>VLOOKUP($A36, RawData!$A:$AJ, 13, FALSE)</f>
        <v>-35.27</v>
      </c>
      <c r="U36" s="99">
        <f>VLOOKUP($A36, RawData!$A:$AJ, 14, FALSE)</f>
        <v>0.4757216</v>
      </c>
      <c r="V36" s="101" t="str">
        <f>VLOOKUP($A36, RawData!$A:$AJ, 16, FALSE)</f>
        <v/>
      </c>
      <c r="W36" s="98">
        <f>VLOOKUP($A36, RawData!$A:$AJ, 21, FALSE)</f>
        <v>4945.102</v>
      </c>
      <c r="X36" s="99" t="str">
        <f>VLOOKUP($A36, RawData!$A:$AJ, 22, FALSE)</f>
        <v/>
      </c>
      <c r="Y36" s="99">
        <f>VLOOKUP($A36, RawData!$A:$AJ, 23, FALSE)</f>
        <v>0.0031</v>
      </c>
      <c r="Z36" s="99">
        <f>VLOOKUP($A36, RawData!$A:$AJ, 24, FALSE)</f>
        <v>-0.0034442267</v>
      </c>
      <c r="AA36" s="99" t="str">
        <f>VLOOKUP($A36, RawData!$A:$AJ, 25, FALSE)</f>
        <v/>
      </c>
      <c r="AB36" s="100">
        <f>VLOOKUP($A36, RawData!$A:$AJ, 26, FALSE)</f>
        <v>83.3364</v>
      </c>
      <c r="AC36" s="107">
        <f>VLOOKUP($A36, RawData!$A:$AJ, 27, FALSE)</f>
        <v>47.429893</v>
      </c>
      <c r="AD36" s="107">
        <f>VLOOKUP($A36, RawData!$A:$AJ, 28, FALSE)</f>
        <v>0.87047315</v>
      </c>
      <c r="AE36" s="107">
        <f>VLOOKUP($A36, RawData!$A:$AJ, 29, FALSE)</f>
        <v>7.9415</v>
      </c>
      <c r="AF36" s="100">
        <f>VLOOKUP($A36, RawData!$A:$AJ, 31, FALSE)</f>
        <v>-168.40715</v>
      </c>
      <c r="AG36" s="97" t="str">
        <f>VLOOKUP($A36, RawData!$A:$AJ,32, FALSE)</f>
        <v/>
      </c>
      <c r="AH36" s="98">
        <f>VLOOKUP($A36, RawData!$A:$AJ, 34, FALSE)</f>
        <v>5939.72</v>
      </c>
      <c r="AI36" s="95">
        <f>VLOOKUP($A36, RawData!$A:$AJ, 35, FALSE)</f>
        <v>2</v>
      </c>
      <c r="AJ36" s="104">
        <f>VLOOKUP($A36, RawData!$A:$AJ, 36, FALSE)</f>
        <v>497.31</v>
      </c>
    </row>
    <row r="37">
      <c r="A37" s="115" t="s">
        <v>238</v>
      </c>
      <c r="B37" s="36" t="s">
        <v>1357</v>
      </c>
      <c r="C37" s="92" t="s">
        <v>1044</v>
      </c>
      <c r="D37" s="2" t="s">
        <v>1358</v>
      </c>
      <c r="E37" s="114" t="str">
        <f>IFERROR(__xludf.DUMMYFUNCTION("IFERROR(HYPERLINK(REGEXEXTRACT(D37,""\(([^)]*)\)""),REGEXEXTRACT(D37,""\[([^\]]+)\]"")),"""")"),"READ PITCH")</f>
        <v>READ PITCH</v>
      </c>
      <c r="F37" s="94">
        <f>VLOOKUP($A37, RawData!$A:$AJ, 33, FALSE)</f>
        <v>50.491596</v>
      </c>
      <c r="G37" s="95">
        <f>VLOOKUP($A37, RawData!$A:$AJ, 2, FALSE)</f>
        <v>442.12</v>
      </c>
      <c r="H37" s="96">
        <f>VLOOKUP($A37, RawData!$A:$AJ, 3, FALSE)</f>
        <v>-0.0883</v>
      </c>
      <c r="I37" s="96">
        <f>VLOOKUP($A37, RawData!$A:$AJ, 4, FALSE)</f>
        <v>0.047838673</v>
      </c>
      <c r="J37" s="98">
        <f>VLOOKUP($A37, RawData!$A:$AM, 37, FALSE)</f>
        <v>4.673</v>
      </c>
      <c r="K37" s="99">
        <f>VLOOKUP($A37, RawData!$A:$AM, 38, FALSE)</f>
        <v>-0.8188549</v>
      </c>
      <c r="L37" s="99" t="str">
        <f>VLOOKUP($A37, RawData!$A:$AM, 39, FALSE)</f>
        <v/>
      </c>
      <c r="M37" s="100">
        <f>VLOOKUP($A37, RawData!$A:$AJ, 30, FALSE)</f>
        <v>7.2540126</v>
      </c>
      <c r="N37" s="98">
        <f>VLOOKUP($A37, RawData!$A:$AJ, 5, FALSE)</f>
        <v>-0.14179659</v>
      </c>
      <c r="O37" s="99">
        <f>VLOOKUP($A37, RawData!$A:$AJ, 6, FALSE)</f>
        <v>-1.7954191</v>
      </c>
      <c r="P37" s="96">
        <f>VLOOKUP($A37, RawData!$A:$AJ, 7, FALSE)</f>
        <v>-0.3309729</v>
      </c>
      <c r="Q37" s="99" t="str">
        <f>VLOOKUP($A37, RawData!$A:$AJ, 8, FALSE)</f>
        <v/>
      </c>
      <c r="R37" s="101">
        <f>VLOOKUP($A37, RawData!$A:$AJ, 9, FALSE)</f>
        <v>0.43025875</v>
      </c>
      <c r="S37" s="99" t="str">
        <f>VLOOKUP($A37, RawData!$A:$AJ, 11, FALSE)</f>
        <v/>
      </c>
      <c r="T37" s="98">
        <f>VLOOKUP($A37, RawData!$A:$AJ, 13, FALSE)</f>
        <v>-11.401</v>
      </c>
      <c r="U37" s="99">
        <f>VLOOKUP($A37, RawData!$A:$AJ, 14, FALSE)</f>
        <v>-4.51346</v>
      </c>
      <c r="V37" s="101" t="str">
        <f>VLOOKUP($A37, RawData!$A:$AJ, 16, FALSE)</f>
        <v/>
      </c>
      <c r="W37" s="98">
        <f>VLOOKUP($A37, RawData!$A:$AJ, 21, FALSE)</f>
        <v>-14.594</v>
      </c>
      <c r="X37" s="99" t="str">
        <f>VLOOKUP($A37, RawData!$A:$AJ, 22, FALSE)</f>
        <v/>
      </c>
      <c r="Y37" s="99">
        <f>VLOOKUP($A37, RawData!$A:$AJ, 23, FALSE)</f>
        <v>-0.0194</v>
      </c>
      <c r="Z37" s="99">
        <f>VLOOKUP($A37, RawData!$A:$AJ, 24, FALSE)</f>
        <v>-0.05568351</v>
      </c>
      <c r="AA37" s="99" t="str">
        <f>VLOOKUP($A37, RawData!$A:$AJ, 25, FALSE)</f>
        <v/>
      </c>
      <c r="AB37" s="100" t="str">
        <f>VLOOKUP($A37, RawData!$A:$AJ, 26, FALSE)</f>
        <v/>
      </c>
      <c r="AC37" s="107">
        <f>VLOOKUP($A37, RawData!$A:$AJ, 27, FALSE)</f>
        <v>8.910892</v>
      </c>
      <c r="AD37" s="107">
        <f>VLOOKUP($A37, RawData!$A:$AJ, 28, FALSE)</f>
        <v>0.10968063</v>
      </c>
      <c r="AE37" s="107">
        <f>VLOOKUP($A37, RawData!$A:$AJ, 29, FALSE)</f>
        <v>0.3548</v>
      </c>
      <c r="AF37" s="100">
        <f>VLOOKUP($A37, RawData!$A:$AJ, 31, FALSE)</f>
        <v>-2.973248</v>
      </c>
      <c r="AG37" s="97" t="str">
        <f>VLOOKUP($A37, RawData!$A:$AJ,32, FALSE)</f>
        <v/>
      </c>
      <c r="AH37" s="98">
        <f>VLOOKUP($A37, RawData!$A:$AJ, 34, FALSE)</f>
        <v>33.898</v>
      </c>
      <c r="AI37" s="95">
        <f>VLOOKUP($A37, RawData!$A:$AJ, 35, FALSE)</f>
        <v>0.9</v>
      </c>
      <c r="AJ37" s="104">
        <f>VLOOKUP($A37, RawData!$A:$AJ, 36, FALSE)</f>
        <v>53.88</v>
      </c>
    </row>
    <row r="38">
      <c r="A38" s="115" t="s">
        <v>239</v>
      </c>
      <c r="B38" s="82" t="s">
        <v>1359</v>
      </c>
      <c r="C38" s="92" t="s">
        <v>1044</v>
      </c>
      <c r="D38" s="2" t="s">
        <v>1360</v>
      </c>
      <c r="E38" s="114" t="str">
        <f>IFERROR(__xludf.DUMMYFUNCTION("IFERROR(HYPERLINK(REGEXEXTRACT(D38,""\(([^)]*)\)""),REGEXEXTRACT(D38,""\[([^\]]+)\]"")),"""")"),"READ PITCH")</f>
        <v>READ PITCH</v>
      </c>
      <c r="F38" s="94">
        <f>VLOOKUP($A38, RawData!$A:$AJ, 33, FALSE)</f>
        <v>36.579</v>
      </c>
      <c r="G38" s="95">
        <f>VLOOKUP($A38, RawData!$A:$AJ, 2, FALSE)</f>
        <v>1.03033</v>
      </c>
      <c r="H38" s="106" t="str">
        <f>VLOOKUP($A38, RawData!$A:$AJ, 3, FALSE)</f>
        <v>No data</v>
      </c>
      <c r="I38" s="106">
        <f>VLOOKUP($A38, RawData!$A:$AJ, 4, FALSE)</f>
        <v>-0.67073524</v>
      </c>
      <c r="J38" s="98">
        <f>VLOOKUP($A38, RawData!$A:$AM, 37, FALSE)</f>
        <v>-21.17818</v>
      </c>
      <c r="K38" s="99">
        <f>VLOOKUP($A38, RawData!$A:$AM, 38, FALSE)</f>
        <v>-0.04504889</v>
      </c>
      <c r="L38" s="99" t="str">
        <f>VLOOKUP($A38, RawData!$A:$AM, 39, FALSE)</f>
        <v>No data</v>
      </c>
      <c r="M38" s="100" t="str">
        <f>VLOOKUP($A38, RawData!$A:$AJ, 30, FALSE)</f>
        <v>No data</v>
      </c>
      <c r="N38" s="98" t="str">
        <f>VLOOKUP($A38, RawData!$A:$AJ, 5, FALSE)</f>
        <v>No data</v>
      </c>
      <c r="O38" s="106">
        <f>VLOOKUP($A38, RawData!$A:$AJ, 6, FALSE)</f>
        <v>-0.07418028</v>
      </c>
      <c r="P38" s="106" t="str">
        <f>VLOOKUP($A38, RawData!$A:$AJ, 7, FALSE)</f>
        <v>No data</v>
      </c>
      <c r="Q38" s="106">
        <f>VLOOKUP($A38, RawData!$A:$AJ, 8, FALSE)</f>
        <v>0.6122</v>
      </c>
      <c r="R38" s="118" t="str">
        <f>VLOOKUP($A38, RawData!$A:$AJ, 9, FALSE)</f>
        <v>No data</v>
      </c>
      <c r="S38" s="106">
        <f>VLOOKUP($A38, RawData!$A:$AJ, 11, FALSE)</f>
        <v>-19.7465</v>
      </c>
      <c r="T38" s="98">
        <f>VLOOKUP($A38, RawData!$A:$AJ, 13, FALSE)</f>
        <v>0.48311</v>
      </c>
      <c r="U38" s="106">
        <f>VLOOKUP($A38, RawData!$A:$AJ, 14, FALSE)</f>
        <v>-0.21789095</v>
      </c>
      <c r="V38" s="118">
        <f>VLOOKUP($A38, RawData!$A:$AJ, 16, FALSE)</f>
        <v>1.4535372</v>
      </c>
      <c r="W38" s="98" t="str">
        <f>VLOOKUP($A38, RawData!$A:$AJ, 21, FALSE)</f>
        <v>No data</v>
      </c>
      <c r="X38" s="106" t="str">
        <f>VLOOKUP($A38, RawData!$A:$AJ, 22, FALSE)</f>
        <v>No data</v>
      </c>
      <c r="Y38" s="106">
        <f>VLOOKUP($A38, RawData!$A:$AJ, 23, FALSE)</f>
        <v>-0.4628</v>
      </c>
      <c r="Z38" s="106">
        <f>VLOOKUP($A38, RawData!$A:$AJ, 24, FALSE)</f>
        <v>-1.3218492</v>
      </c>
      <c r="AA38" s="106" t="str">
        <f>VLOOKUP($A38, RawData!$A:$AJ, 25, FALSE)</f>
        <v>No data</v>
      </c>
      <c r="AB38" s="100" t="str">
        <f>VLOOKUP($A38, RawData!$A:$AJ, 26, FALSE)</f>
        <v/>
      </c>
      <c r="AC38" s="107" t="str">
        <f>VLOOKUP($A38, RawData!$A:$AJ, 27, FALSE)</f>
        <v/>
      </c>
      <c r="AD38" s="107">
        <f>VLOOKUP($A38, RawData!$A:$AJ, 28, FALSE)</f>
        <v>35.502216</v>
      </c>
      <c r="AE38" s="107">
        <f>VLOOKUP($A38, RawData!$A:$AJ, 29, FALSE)</f>
        <v>1.842</v>
      </c>
      <c r="AF38" s="100">
        <f>VLOOKUP($A38, RawData!$A:$AJ, 31, FALSE)</f>
        <v>87.60502</v>
      </c>
      <c r="AG38" s="118">
        <f>VLOOKUP($A38, RawData!$A:$AJ,32, FALSE)</f>
        <v>0</v>
      </c>
      <c r="AH38" s="98">
        <f>VLOOKUP($A38, RawData!$A:$AJ, 34, FALSE)</f>
        <v>42.32286</v>
      </c>
      <c r="AI38" s="95">
        <f>VLOOKUP($A38, RawData!$A:$AJ, 35, FALSE)</f>
        <v>1.37</v>
      </c>
      <c r="AJ38" s="104">
        <f>VLOOKUP($A38, RawData!$A:$AJ, 36, FALSE)</f>
        <v>26.7</v>
      </c>
    </row>
    <row r="39">
      <c r="A39" s="115" t="s">
        <v>240</v>
      </c>
      <c r="B39" s="82" t="s">
        <v>1361</v>
      </c>
      <c r="C39" s="92" t="s">
        <v>1044</v>
      </c>
      <c r="D39" s="2" t="s">
        <v>1362</v>
      </c>
      <c r="E39" s="114" t="str">
        <f>IFERROR(__xludf.DUMMYFUNCTION("IFERROR(HYPERLINK(REGEXEXTRACT(D39,""\(([^)]*)\)""),REGEXEXTRACT(D39,""\[([^\]]+)\]"")),"""")"),"READ PITCH")</f>
        <v>READ PITCH</v>
      </c>
      <c r="F39" s="94">
        <f>VLOOKUP($A39, RawData!$A:$AJ, 33, FALSE)</f>
        <v>230.61331</v>
      </c>
      <c r="G39" s="95">
        <f>VLOOKUP($A39, RawData!$A:$AJ, 2, FALSE)</f>
        <v>49.028</v>
      </c>
      <c r="H39" s="96" t="str">
        <f>VLOOKUP($A39, RawData!$A:$AJ, 3, FALSE)</f>
        <v/>
      </c>
      <c r="I39" s="96">
        <f>VLOOKUP($A39, RawData!$A:$AJ, 4, FALSE)</f>
        <v>0.439938</v>
      </c>
      <c r="J39" s="98">
        <f>VLOOKUP($A39, RawData!$A:$AM, 37, FALSE)</f>
        <v>-32.55</v>
      </c>
      <c r="K39" s="99">
        <f>VLOOKUP($A39, RawData!$A:$AM, 38, FALSE)</f>
        <v>-0.098387904</v>
      </c>
      <c r="L39" s="99" t="str">
        <f>VLOOKUP($A39, RawData!$A:$AM, 39, FALSE)</f>
        <v/>
      </c>
      <c r="M39" s="100" t="str">
        <f>VLOOKUP($A39, RawData!$A:$AJ, 30, FALSE)</f>
        <v/>
      </c>
      <c r="N39" s="98" t="str">
        <f>VLOOKUP($A39, RawData!$A:$AJ, 5, FALSE)</f>
        <v/>
      </c>
      <c r="O39" s="99">
        <f>VLOOKUP($A39, RawData!$A:$AJ, 6, FALSE)</f>
        <v>-0.16551071</v>
      </c>
      <c r="P39" s="96" t="str">
        <f>VLOOKUP($A39, RawData!$A:$AJ, 7, FALSE)</f>
        <v/>
      </c>
      <c r="Q39" s="99">
        <f>VLOOKUP($A39, RawData!$A:$AJ, 8, FALSE)</f>
        <v>0.5394</v>
      </c>
      <c r="R39" s="101" t="str">
        <f>VLOOKUP($A39, RawData!$A:$AJ, 9, FALSE)</f>
        <v/>
      </c>
      <c r="S39" s="99">
        <f>VLOOKUP($A39, RawData!$A:$AJ, 11, FALSE)</f>
        <v>-0.8477</v>
      </c>
      <c r="T39" s="98">
        <f>VLOOKUP($A39, RawData!$A:$AJ, 13, FALSE)</f>
        <v>-28.386</v>
      </c>
      <c r="U39" s="99">
        <f>VLOOKUP($A39, RawData!$A:$AJ, 14, FALSE)</f>
        <v>0.82589465</v>
      </c>
      <c r="V39" s="101">
        <f>VLOOKUP($A39, RawData!$A:$AJ, 16, FALSE)</f>
        <v>0.058884718</v>
      </c>
      <c r="W39" s="98" t="str">
        <f>VLOOKUP($A39, RawData!$A:$AJ, 21, FALSE)</f>
        <v/>
      </c>
      <c r="X39" s="99" t="str">
        <f>VLOOKUP($A39, RawData!$A:$AJ, 22, FALSE)</f>
        <v/>
      </c>
      <c r="Y39" s="99">
        <f>VLOOKUP($A39, RawData!$A:$AJ, 23, FALSE)</f>
        <v>-0.5448</v>
      </c>
      <c r="Z39" s="99">
        <f>VLOOKUP($A39, RawData!$A:$AJ, 24, FALSE)</f>
        <v>-1.2069949</v>
      </c>
      <c r="AA39" s="99" t="str">
        <f>VLOOKUP($A39, RawData!$A:$AJ, 25, FALSE)</f>
        <v/>
      </c>
      <c r="AB39" s="100" t="str">
        <f>VLOOKUP($A39, RawData!$A:$AJ, 26, FALSE)</f>
        <v/>
      </c>
      <c r="AC39" s="107" t="str">
        <f>VLOOKUP($A39, RawData!$A:$AJ, 27, FALSE)</f>
        <v/>
      </c>
      <c r="AD39" s="107">
        <f>VLOOKUP($A39, RawData!$A:$AJ, 28, FALSE)</f>
        <v>4.082773</v>
      </c>
      <c r="AE39" s="107">
        <f>VLOOKUP($A39, RawData!$A:$AJ, 29, FALSE)</f>
        <v>5.9469</v>
      </c>
      <c r="AF39" s="100">
        <f>VLOOKUP($A39, RawData!$A:$AJ, 31, FALSE)</f>
        <v>-7.5269923</v>
      </c>
      <c r="AG39" s="97">
        <f>VLOOKUP($A39, RawData!$A:$AJ,32, FALSE)</f>
        <v>0</v>
      </c>
      <c r="AH39" s="98">
        <f>VLOOKUP($A39, RawData!$A:$AJ, 34, FALSE)</f>
        <v>213.6612</v>
      </c>
      <c r="AI39" s="95">
        <f>VLOOKUP($A39, RawData!$A:$AJ, 35, FALSE)</f>
        <v>1.58</v>
      </c>
      <c r="AJ39" s="104">
        <f>VLOOKUP($A39, RawData!$A:$AJ, 36, FALSE)</f>
        <v>126.69</v>
      </c>
    </row>
    <row r="40">
      <c r="A40" s="115" t="s">
        <v>241</v>
      </c>
      <c r="B40" s="82" t="s">
        <v>1363</v>
      </c>
      <c r="C40" s="92" t="s">
        <v>1044</v>
      </c>
      <c r="D40" s="2" t="s">
        <v>1364</v>
      </c>
      <c r="E40" s="114" t="str">
        <f>IFERROR(__xludf.DUMMYFUNCTION("IFERROR(HYPERLINK(REGEXEXTRACT(D40,""\(([^)]*)\)""),REGEXEXTRACT(D40,""\[([^\]]+)\]"")),"""")"),"READ PITCH")</f>
        <v>READ PITCH</v>
      </c>
      <c r="F40" s="94">
        <f>VLOOKUP($A40, RawData!$A:$AJ, 33, FALSE)</f>
        <v>36.030094</v>
      </c>
      <c r="G40" s="95">
        <f>VLOOKUP($A40, RawData!$A:$AJ, 2, FALSE)</f>
        <v>560.632</v>
      </c>
      <c r="H40" s="96" t="str">
        <f>VLOOKUP($A40, RawData!$A:$AJ, 3, FALSE)</f>
        <v/>
      </c>
      <c r="I40" s="96">
        <f>VLOOKUP($A40, RawData!$A:$AJ, 4, FALSE)</f>
        <v>0.076889</v>
      </c>
      <c r="J40" s="98">
        <f>VLOOKUP($A40, RawData!$A:$AM, 37, FALSE)</f>
        <v>-31.008</v>
      </c>
      <c r="K40" s="99">
        <f>VLOOKUP($A40, RawData!$A:$AM, 38, FALSE)</f>
        <v>1.4988315</v>
      </c>
      <c r="L40" s="99" t="str">
        <f>VLOOKUP($A40, RawData!$A:$AM, 39, FALSE)</f>
        <v/>
      </c>
      <c r="M40" s="100" t="str">
        <f>VLOOKUP($A40, RawData!$A:$AJ, 30, FALSE)</f>
        <v/>
      </c>
      <c r="N40" s="98" t="str">
        <f>VLOOKUP($A40, RawData!$A:$AJ, 5, FALSE)</f>
        <v/>
      </c>
      <c r="O40" s="99">
        <f>VLOOKUP($A40, RawData!$A:$AJ, 6, FALSE)</f>
        <v>0.7364482</v>
      </c>
      <c r="P40" s="96" t="str">
        <f>VLOOKUP($A40, RawData!$A:$AJ, 7, FALSE)</f>
        <v/>
      </c>
      <c r="Q40" s="99">
        <f>VLOOKUP($A40, RawData!$A:$AJ, 8, FALSE)</f>
        <v>0.3261</v>
      </c>
      <c r="R40" s="101" t="str">
        <f>VLOOKUP($A40, RawData!$A:$AJ, 9, FALSE)</f>
        <v/>
      </c>
      <c r="S40" s="99">
        <f>VLOOKUP($A40, RawData!$A:$AJ, 11, FALSE)</f>
        <v>-0.0947</v>
      </c>
      <c r="T40" s="98">
        <f>VLOOKUP($A40, RawData!$A:$AJ, 13, FALSE)</f>
        <v>-33.389</v>
      </c>
      <c r="U40" s="99">
        <f>VLOOKUP($A40, RawData!$A:$AJ, 14, FALSE)</f>
        <v>1.5069958</v>
      </c>
      <c r="V40" s="101">
        <f>VLOOKUP($A40, RawData!$A:$AJ, 16, FALSE)</f>
        <v>0.01553247</v>
      </c>
      <c r="W40" s="98" t="str">
        <f>VLOOKUP($A40, RawData!$A:$AJ, 21, FALSE)</f>
        <v/>
      </c>
      <c r="X40" s="99" t="str">
        <f>VLOOKUP($A40, RawData!$A:$AJ, 22, FALSE)</f>
        <v/>
      </c>
      <c r="Y40" s="99">
        <f>VLOOKUP($A40, RawData!$A:$AJ, 23, FALSE)</f>
        <v>-0.2659</v>
      </c>
      <c r="Z40" s="99">
        <f>VLOOKUP($A40, RawData!$A:$AJ, 24, FALSE)</f>
        <v>-0.8463145</v>
      </c>
      <c r="AA40" s="99" t="str">
        <f>VLOOKUP($A40, RawData!$A:$AJ, 25, FALSE)</f>
        <v/>
      </c>
      <c r="AB40" s="100" t="str">
        <f>VLOOKUP($A40, RawData!$A:$AJ, 26, FALSE)</f>
        <v/>
      </c>
      <c r="AC40" s="107" t="str">
        <f>VLOOKUP($A40, RawData!$A:$AJ, 27, FALSE)</f>
        <v/>
      </c>
      <c r="AD40" s="107">
        <f>VLOOKUP($A40, RawData!$A:$AJ, 28, FALSE)</f>
        <v>0.06551841</v>
      </c>
      <c r="AE40" s="107">
        <f>VLOOKUP($A40, RawData!$A:$AJ, 29, FALSE)</f>
        <v>0.601</v>
      </c>
      <c r="AF40" s="100">
        <f>VLOOKUP($A40, RawData!$A:$AJ, 31, FALSE)</f>
        <v>-1.0610297</v>
      </c>
      <c r="AG40" s="97">
        <f>VLOOKUP($A40, RawData!$A:$AJ,32, FALSE)</f>
        <v>0</v>
      </c>
      <c r="AH40" s="98">
        <f>VLOOKUP($A40, RawData!$A:$AJ, 34, FALSE)</f>
        <v>35.42672</v>
      </c>
      <c r="AI40" s="95">
        <f>VLOOKUP($A40, RawData!$A:$AJ, 35, FALSE)</f>
        <v>0.5273</v>
      </c>
      <c r="AJ40" s="104">
        <f>VLOOKUP($A40, RawData!$A:$AJ, 36, FALSE)</f>
        <v>69.66</v>
      </c>
    </row>
    <row r="41">
      <c r="A41" s="115" t="s">
        <v>242</v>
      </c>
      <c r="B41" s="82" t="s">
        <v>1365</v>
      </c>
      <c r="C41" s="92" t="s">
        <v>942</v>
      </c>
      <c r="D41" s="2" t="s">
        <v>1366</v>
      </c>
      <c r="E41" s="114" t="str">
        <f>IFERROR(__xludf.DUMMYFUNCTION("IFERROR(HYPERLINK(REGEXEXTRACT(D41,""\(([^)]*)\)""),REGEXEXTRACT(D41,""\[([^\]]+)\]"")),"""")"),"READ PITCH")</f>
        <v>READ PITCH</v>
      </c>
      <c r="F41" s="94">
        <f>VLOOKUP($A41, RawData!$A:$AJ, 33, FALSE)</f>
        <v>11.980848</v>
      </c>
      <c r="G41" s="95">
        <f>VLOOKUP($A41, RawData!$A:$AJ, 2, FALSE)</f>
        <v>91.714</v>
      </c>
      <c r="H41" s="96" t="str">
        <f>VLOOKUP($A41, RawData!$A:$AJ, 3, FALSE)</f>
        <v/>
      </c>
      <c r="I41" s="96">
        <f>VLOOKUP($A41, RawData!$A:$AJ, 4, FALSE)</f>
        <v>-0.16330059</v>
      </c>
      <c r="J41" s="98">
        <f>VLOOKUP($A41, RawData!$A:$AM, 37, FALSE)</f>
        <v>-5.178</v>
      </c>
      <c r="K41" s="99">
        <f>VLOOKUP($A41, RawData!$A:$AM, 38, FALSE)</f>
        <v>-1.0945563</v>
      </c>
      <c r="L41" s="99" t="str">
        <f>VLOOKUP($A41, RawData!$A:$AM, 39, FALSE)</f>
        <v/>
      </c>
      <c r="M41" s="100" t="str">
        <f>VLOOKUP($A41, RawData!$A:$AJ, 30, FALSE)</f>
        <v/>
      </c>
      <c r="N41" s="98" t="str">
        <f>VLOOKUP($A41, RawData!$A:$AJ, 5, FALSE)</f>
        <v/>
      </c>
      <c r="O41" s="99">
        <f>VLOOKUP($A41, RawData!$A:$AJ, 6, FALSE)</f>
        <v>-1.2062885</v>
      </c>
      <c r="P41" s="96" t="str">
        <f>VLOOKUP($A41, RawData!$A:$AJ, 7, FALSE)</f>
        <v/>
      </c>
      <c r="Q41" s="99">
        <f>VLOOKUP($A41, RawData!$A:$AJ, 8, FALSE)</f>
        <v>0.4093486</v>
      </c>
      <c r="R41" s="101" t="str">
        <f>VLOOKUP($A41, RawData!$A:$AJ, 9, FALSE)</f>
        <v/>
      </c>
      <c r="S41" s="99">
        <f>VLOOKUP($A41, RawData!$A:$AJ, 11, FALSE)</f>
        <v>-0.1081187</v>
      </c>
      <c r="T41" s="98">
        <f>VLOOKUP($A41, RawData!$A:$AJ, 13, FALSE)</f>
        <v>3.99867</v>
      </c>
      <c r="U41" s="99">
        <f>VLOOKUP($A41, RawData!$A:$AJ, 14, FALSE)</f>
        <v>-0.6733495</v>
      </c>
      <c r="V41" s="101">
        <f>VLOOKUP($A41, RawData!$A:$AJ, 16, FALSE)</f>
        <v>0.001395643</v>
      </c>
      <c r="W41" s="98" t="str">
        <f>VLOOKUP($A41, RawData!$A:$AJ, 21, FALSE)</f>
        <v/>
      </c>
      <c r="X41" s="99" t="str">
        <f>VLOOKUP($A41, RawData!$A:$AJ, 22, FALSE)</f>
        <v/>
      </c>
      <c r="Y41" s="99">
        <f>VLOOKUP($A41, RawData!$A:$AJ, 23, FALSE)</f>
        <v>-0.14925481</v>
      </c>
      <c r="Z41" s="99">
        <f>VLOOKUP($A41, RawData!$A:$AJ, 24, FALSE)</f>
        <v>-0.2705739</v>
      </c>
      <c r="AA41" s="99" t="str">
        <f>VLOOKUP($A41, RawData!$A:$AJ, 25, FALSE)</f>
        <v/>
      </c>
      <c r="AB41" s="100" t="str">
        <f>VLOOKUP($A41, RawData!$A:$AJ, 26, FALSE)</f>
        <v/>
      </c>
      <c r="AC41" s="107" t="str">
        <f>VLOOKUP($A41, RawData!$A:$AJ, 27, FALSE)</f>
        <v/>
      </c>
      <c r="AD41" s="107">
        <f>VLOOKUP($A41, RawData!$A:$AJ, 28, FALSE)</f>
        <v>0.17626266</v>
      </c>
      <c r="AE41" s="107">
        <f>VLOOKUP($A41, RawData!$A:$AJ, 29, FALSE)</f>
        <v>0.4273602</v>
      </c>
      <c r="AF41" s="100">
        <f>VLOOKUP($A41, RawData!$A:$AJ, 31, FALSE)</f>
        <v>3.063695</v>
      </c>
      <c r="AG41" s="97">
        <f>VLOOKUP($A41, RawData!$A:$AJ,32, FALSE)</f>
        <v>0.49408334</v>
      </c>
      <c r="AH41" s="98">
        <f>VLOOKUP($A41, RawData!$A:$AJ, 34, FALSE)</f>
        <v>9.073923</v>
      </c>
      <c r="AI41" s="95" t="str">
        <f>VLOOKUP($A41, RawData!$A:$AJ, 35, FALSE)</f>
        <v>No data</v>
      </c>
      <c r="AJ41" s="104">
        <f>VLOOKUP($A41, RawData!$A:$AJ, 36, FALSE)</f>
        <v>26.6241</v>
      </c>
    </row>
    <row r="42">
      <c r="A42" s="115" t="s">
        <v>243</v>
      </c>
      <c r="B42" s="82" t="s">
        <v>1367</v>
      </c>
      <c r="C42" s="92" t="s">
        <v>1098</v>
      </c>
      <c r="D42" s="2" t="s">
        <v>1368</v>
      </c>
      <c r="E42" s="114" t="str">
        <f>IFERROR(__xludf.DUMMYFUNCTION("IFERROR(HYPERLINK(REGEXEXTRACT(D42,""\(([^)]*)\)""),REGEXEXTRACT(D42,""\[([^\]]+)\]"")),"""")"),"READ PITCH")</f>
        <v>READ PITCH</v>
      </c>
      <c r="F42" s="94">
        <f>VLOOKUP($A42, RawData!$A:$AJ, 33, FALSE)</f>
        <v>95.82493</v>
      </c>
      <c r="G42" s="95">
        <f>VLOOKUP($A42, RawData!$A:$AJ, 2, FALSE)</f>
        <v>183.314</v>
      </c>
      <c r="H42" s="96" t="str">
        <f>VLOOKUP($A42, RawData!$A:$AJ, 3, FALSE)</f>
        <v/>
      </c>
      <c r="I42" s="96">
        <f>VLOOKUP($A42, RawData!$A:$AJ, 4, FALSE)</f>
        <v>3.2015886</v>
      </c>
      <c r="J42" s="98">
        <f>VLOOKUP($A42, RawData!$A:$AM, 37, FALSE)</f>
        <v>-11.33</v>
      </c>
      <c r="K42" s="99">
        <f>VLOOKUP($A42, RawData!$A:$AM, 38, FALSE)</f>
        <v>-1.9947323</v>
      </c>
      <c r="L42" s="99" t="str">
        <f>VLOOKUP($A42, RawData!$A:$AM, 39, FALSE)</f>
        <v/>
      </c>
      <c r="M42" s="100" t="str">
        <f>VLOOKUP($A42, RawData!$A:$AJ, 30, FALSE)</f>
        <v/>
      </c>
      <c r="N42" s="98" t="str">
        <f>VLOOKUP($A42, RawData!$A:$AJ, 5, FALSE)</f>
        <v/>
      </c>
      <c r="O42" s="99">
        <f>VLOOKUP($A42, RawData!$A:$AJ, 6, FALSE)</f>
        <v>3.5162213</v>
      </c>
      <c r="P42" s="96" t="str">
        <f>VLOOKUP($A42, RawData!$A:$AJ, 7, FALSE)</f>
        <v/>
      </c>
      <c r="Q42" s="99">
        <f>VLOOKUP($A42, RawData!$A:$AJ, 8, FALSE)</f>
        <v>0.6194</v>
      </c>
      <c r="R42" s="101" t="str">
        <f>VLOOKUP($A42, RawData!$A:$AJ, 9, FALSE)</f>
        <v/>
      </c>
      <c r="S42" s="99">
        <f>VLOOKUP($A42, RawData!$A:$AJ, 11, FALSE)</f>
        <v>-0.2009</v>
      </c>
      <c r="T42" s="98">
        <f>VLOOKUP($A42, RawData!$A:$AJ, 13, FALSE)</f>
        <v>5.972</v>
      </c>
      <c r="U42" s="99">
        <f>VLOOKUP($A42, RawData!$A:$AJ, 14, FALSE)</f>
        <v>0.2871154</v>
      </c>
      <c r="V42" s="101">
        <f>VLOOKUP($A42, RawData!$A:$AJ, 16, FALSE)</f>
        <v>0.023620673</v>
      </c>
      <c r="W42" s="98" t="str">
        <f>VLOOKUP($A42, RawData!$A:$AJ, 21, FALSE)</f>
        <v/>
      </c>
      <c r="X42" s="99" t="str">
        <f>VLOOKUP($A42, RawData!$A:$AJ, 22, FALSE)</f>
        <v/>
      </c>
      <c r="Y42" s="99">
        <f>VLOOKUP($A42, RawData!$A:$AJ, 23, FALSE)</f>
        <v>-0.1083</v>
      </c>
      <c r="Z42" s="99">
        <f>VLOOKUP($A42, RawData!$A:$AJ, 24, FALSE)</f>
        <v>-0.15123531</v>
      </c>
      <c r="AA42" s="99" t="str">
        <f>VLOOKUP($A42, RawData!$A:$AJ, 25, FALSE)</f>
        <v/>
      </c>
      <c r="AB42" s="100" t="str">
        <f>VLOOKUP($A42, RawData!$A:$AJ, 26, FALSE)</f>
        <v/>
      </c>
      <c r="AC42" s="107" t="str">
        <f>VLOOKUP($A42, RawData!$A:$AJ, 27, FALSE)</f>
        <v/>
      </c>
      <c r="AD42" s="107">
        <f>VLOOKUP($A42, RawData!$A:$AJ, 28, FALSE)</f>
        <v>0.5291129</v>
      </c>
      <c r="AE42" s="107">
        <f>VLOOKUP($A42, RawData!$A:$AJ, 29, FALSE)</f>
        <v>0.6199</v>
      </c>
      <c r="AF42" s="100">
        <f>VLOOKUP($A42, RawData!$A:$AJ, 31, FALSE)</f>
        <v>15.830844</v>
      </c>
      <c r="AG42" s="97">
        <f>VLOOKUP($A42, RawData!$A:$AJ,32, FALSE)</f>
        <v>0.014361747</v>
      </c>
      <c r="AH42" s="98">
        <f>VLOOKUP($A42, RawData!$A:$AJ, 34, FALSE)</f>
        <v>94.5418</v>
      </c>
      <c r="AI42" s="95">
        <f>VLOOKUP($A42, RawData!$A:$AJ, 35, FALSE)</f>
        <v>1.74</v>
      </c>
      <c r="AJ42" s="104">
        <f>VLOOKUP($A42, RawData!$A:$AJ, 36, FALSE)</f>
        <v>58.43</v>
      </c>
    </row>
    <row r="43">
      <c r="A43" s="115" t="s">
        <v>244</v>
      </c>
      <c r="B43" s="82" t="s">
        <v>1369</v>
      </c>
      <c r="C43" s="92" t="s">
        <v>1044</v>
      </c>
      <c r="D43" s="2" t="s">
        <v>1370</v>
      </c>
      <c r="E43" s="114" t="str">
        <f>IFERROR(__xludf.DUMMYFUNCTION("IFERROR(HYPERLINK(REGEXEXTRACT(D43,""\(([^)]*)\)""),REGEXEXTRACT(D43,""\[([^\]]+)\]"")),"""")"),"READ PITCH")</f>
        <v>READ PITCH</v>
      </c>
      <c r="F43" s="94">
        <f>VLOOKUP($A43, RawData!$A:$AJ, 33, FALSE)</f>
        <v>955.57855</v>
      </c>
      <c r="G43" s="95">
        <f>VLOOKUP($A43, RawData!$A:$AJ, 2, FALSE)</f>
        <v>24.088</v>
      </c>
      <c r="H43" s="96" t="str">
        <f>VLOOKUP($A43, RawData!$A:$AJ, 3, FALSE)</f>
        <v/>
      </c>
      <c r="I43" s="106">
        <f>VLOOKUP($A43, RawData!$A:$AJ, 4, FALSE)</f>
        <v>-0.05731305</v>
      </c>
      <c r="J43" s="98">
        <f>VLOOKUP($A43, RawData!$A:$AM, 37, FALSE)</f>
        <v>-1.871</v>
      </c>
      <c r="K43" s="99">
        <f>VLOOKUP($A43, RawData!$A:$AM, 38, FALSE)</f>
        <v>6.1685824</v>
      </c>
      <c r="L43" s="99" t="str">
        <f>VLOOKUP($A43, RawData!$A:$AM, 39, FALSE)</f>
        <v/>
      </c>
      <c r="M43" s="100" t="str">
        <f>VLOOKUP($A43, RawData!$A:$AJ, 30, FALSE)</f>
        <v/>
      </c>
      <c r="N43" s="98" t="str">
        <f>VLOOKUP($A43, RawData!$A:$AJ, 5, FALSE)</f>
        <v/>
      </c>
      <c r="O43" s="106">
        <f>VLOOKUP($A43, RawData!$A:$AJ, 6, FALSE)</f>
        <v>2.6176472</v>
      </c>
      <c r="P43" s="106" t="str">
        <f>VLOOKUP($A43, RawData!$A:$AJ, 7, FALSE)</f>
        <v/>
      </c>
      <c r="Q43" s="99">
        <f>VLOOKUP($A43, RawData!$A:$AJ, 8, FALSE)</f>
        <v>0.419</v>
      </c>
      <c r="R43" s="101" t="str">
        <f>VLOOKUP($A43, RawData!$A:$AJ, 9, FALSE)</f>
        <v/>
      </c>
      <c r="S43" s="99">
        <f>VLOOKUP($A43, RawData!$A:$AJ, 11, FALSE)</f>
        <v>-0.0852</v>
      </c>
      <c r="T43" s="98">
        <f>VLOOKUP($A43, RawData!$A:$AJ, 13, FALSE)</f>
        <v>-0.176</v>
      </c>
      <c r="U43" s="106">
        <f>VLOOKUP($A43, RawData!$A:$AJ, 14, FALSE)</f>
        <v>0.2670713</v>
      </c>
      <c r="V43" s="101">
        <f>VLOOKUP($A43, RawData!$A:$AJ, 16, FALSE)</f>
        <v>0.0008302889</v>
      </c>
      <c r="W43" s="98" t="str">
        <f>VLOOKUP($A43, RawData!$A:$AJ, 21, FALSE)</f>
        <v/>
      </c>
      <c r="X43" s="99" t="str">
        <f>VLOOKUP($A43, RawData!$A:$AJ, 22, FALSE)</f>
        <v/>
      </c>
      <c r="Y43" s="99">
        <f>VLOOKUP($A43, RawData!$A:$AJ, 23, FALSE)</f>
        <v>-0.0812</v>
      </c>
      <c r="Z43" s="99">
        <f>VLOOKUP($A43, RawData!$A:$AJ, 24, FALSE)</f>
        <v>-0.09443136</v>
      </c>
      <c r="AA43" s="99" t="str">
        <f>VLOOKUP($A43, RawData!$A:$AJ, 25, FALSE)</f>
        <v/>
      </c>
      <c r="AB43" s="100" t="str">
        <f>VLOOKUP($A43, RawData!$A:$AJ, 26, FALSE)</f>
        <v/>
      </c>
      <c r="AC43" s="107" t="str">
        <f>VLOOKUP($A43, RawData!$A:$AJ, 27, FALSE)</f>
        <v/>
      </c>
      <c r="AD43" s="107">
        <f>VLOOKUP($A43, RawData!$A:$AJ, 28, FALSE)</f>
        <v>37.32579</v>
      </c>
      <c r="AE43" s="107">
        <f>VLOOKUP($A43, RawData!$A:$AJ, 29, FALSE)</f>
        <v>48.9087</v>
      </c>
      <c r="AF43" s="100">
        <f>VLOOKUP($A43, RawData!$A:$AJ, 31, FALSE)</f>
        <v>-5075.947</v>
      </c>
      <c r="AG43" s="97">
        <f>VLOOKUP($A43, RawData!$A:$AJ,32, FALSE)</f>
        <v>0</v>
      </c>
      <c r="AH43" s="98">
        <f>VLOOKUP($A43, RawData!$A:$AJ, 34, FALSE)</f>
        <v>893.36664</v>
      </c>
      <c r="AI43" s="95">
        <f>VLOOKUP($A43, RawData!$A:$AJ, 35, FALSE)</f>
        <v>34.01</v>
      </c>
      <c r="AJ43" s="104">
        <f>VLOOKUP($A43, RawData!$A:$AJ, 36, FALSE)</f>
        <v>0.29</v>
      </c>
    </row>
    <row r="44">
      <c r="A44" s="115" t="s">
        <v>245</v>
      </c>
      <c r="B44" s="82" t="s">
        <v>1371</v>
      </c>
      <c r="C44" s="92" t="s">
        <v>1021</v>
      </c>
      <c r="D44" s="2" t="s">
        <v>1372</v>
      </c>
      <c r="E44" s="114" t="str">
        <f>IFERROR(__xludf.DUMMYFUNCTION("IFERROR(HYPERLINK(REGEXEXTRACT(D44,""\(([^)]*)\)""),REGEXEXTRACT(D44,""\[([^\]]+)\]"")),"""")"),"READ PITCH")</f>
        <v>READ PITCH</v>
      </c>
      <c r="F44" s="94">
        <f>VLOOKUP($A44, RawData!$A:$AJ, 33, FALSE)</f>
        <v>29.766294</v>
      </c>
      <c r="G44" s="95">
        <f>VLOOKUP($A44, RawData!$A:$AJ, 2, FALSE)</f>
        <v>9.85609</v>
      </c>
      <c r="H44" s="96" t="str">
        <f>VLOOKUP($A44, RawData!$A:$AJ, 3, FALSE)</f>
        <v/>
      </c>
      <c r="I44" s="96">
        <f>VLOOKUP($A44, RawData!$A:$AJ, 4, FALSE)</f>
        <v>0.07126909</v>
      </c>
      <c r="J44" s="98">
        <f>VLOOKUP($A44, RawData!$A:$AM, 37, FALSE)</f>
        <v>2.39191</v>
      </c>
      <c r="K44" s="99">
        <f>VLOOKUP($A44, RawData!$A:$AM, 38, FALSE)</f>
        <v>-5.4872994</v>
      </c>
      <c r="L44" s="99" t="str">
        <f>VLOOKUP($A44, RawData!$A:$AM, 39, FALSE)</f>
        <v/>
      </c>
      <c r="M44" s="100" t="str">
        <f>VLOOKUP($A44, RawData!$A:$AJ, 30, FALSE)</f>
        <v/>
      </c>
      <c r="N44" s="98" t="str">
        <f>VLOOKUP($A44, RawData!$A:$AJ, 5, FALSE)</f>
        <v/>
      </c>
      <c r="O44" s="99">
        <f>VLOOKUP($A44, RawData!$A:$AJ, 6, FALSE)</f>
        <v>-1.7523837</v>
      </c>
      <c r="P44" s="96" t="str">
        <f>VLOOKUP($A44, RawData!$A:$AJ, 7, FALSE)</f>
        <v/>
      </c>
      <c r="Q44" s="99">
        <f>VLOOKUP($A44, RawData!$A:$AJ, 8, FALSE)</f>
        <v>0.8734</v>
      </c>
      <c r="R44" s="101" t="str">
        <f>VLOOKUP($A44, RawData!$A:$AJ, 9, FALSE)</f>
        <v/>
      </c>
      <c r="S44" s="99">
        <f>VLOOKUP($A44, RawData!$A:$AJ, 11, FALSE)</f>
        <v>0.1968</v>
      </c>
      <c r="T44" s="98">
        <f>VLOOKUP($A44, RawData!$A:$AJ, 13, FALSE)</f>
        <v>0.32907</v>
      </c>
      <c r="U44" s="99">
        <f>VLOOKUP($A44, RawData!$A:$AJ, 14, FALSE)</f>
        <v>0.483152</v>
      </c>
      <c r="V44" s="101">
        <f>VLOOKUP($A44, RawData!$A:$AJ, 16, FALSE)</f>
        <v>0.14397393</v>
      </c>
      <c r="W44" s="98" t="str">
        <f>VLOOKUP($A44, RawData!$A:$AJ, 21, FALSE)</f>
        <v/>
      </c>
      <c r="X44" s="99" t="str">
        <f>VLOOKUP($A44, RawData!$A:$AJ, 22, FALSE)</f>
        <v/>
      </c>
      <c r="Y44" s="99">
        <f>VLOOKUP($A44, RawData!$A:$AJ, 23, FALSE)</f>
        <v>0.0777</v>
      </c>
      <c r="Z44" s="99">
        <f>VLOOKUP($A44, RawData!$A:$AJ, 24, FALSE)</f>
        <v>0.0670165</v>
      </c>
      <c r="AA44" s="99" t="str">
        <f>VLOOKUP($A44, RawData!$A:$AJ, 25, FALSE)</f>
        <v/>
      </c>
      <c r="AB44" s="100">
        <f>VLOOKUP($A44, RawData!$A:$AJ, 26, FALSE)</f>
        <v>31.31366</v>
      </c>
      <c r="AC44" s="107" t="str">
        <f>VLOOKUP($A44, RawData!$A:$AJ, 27, FALSE)</f>
        <v>No data</v>
      </c>
      <c r="AD44" s="107">
        <f>VLOOKUP($A44, RawData!$A:$AJ, 28, FALSE)</f>
        <v>3.1036332</v>
      </c>
      <c r="AE44" s="107">
        <f>VLOOKUP($A44, RawData!$A:$AJ, 29, FALSE)</f>
        <v>2.0134</v>
      </c>
      <c r="AF44" s="100">
        <f>VLOOKUP($A44, RawData!$A:$AJ, 31, FALSE)</f>
        <v>94.75348</v>
      </c>
      <c r="AG44" s="97">
        <f>VLOOKUP($A44, RawData!$A:$AJ,32, FALSE)</f>
        <v>0.0046149623</v>
      </c>
      <c r="AH44" s="98">
        <f>VLOOKUP($A44, RawData!$A:$AJ, 34, FALSE)</f>
        <v>31.180527</v>
      </c>
      <c r="AI44" s="95">
        <f>VLOOKUP($A44, RawData!$A:$AJ, 35, FALSE)</f>
        <v>39.58</v>
      </c>
      <c r="AJ44" s="104">
        <f>VLOOKUP($A44, RawData!$A:$AJ, 36, FALSE)</f>
        <v>0.75</v>
      </c>
    </row>
    <row r="45">
      <c r="A45" s="115" t="s">
        <v>246</v>
      </c>
      <c r="B45" s="82" t="s">
        <v>1373</v>
      </c>
      <c r="C45" s="92" t="s">
        <v>1044</v>
      </c>
      <c r="D45" s="2" t="s">
        <v>1374</v>
      </c>
      <c r="E45" s="114" t="str">
        <f>IFERROR(__xludf.DUMMYFUNCTION("IFERROR(HYPERLINK(REGEXEXTRACT(D45,""\(([^)]*)\)""),REGEXEXTRACT(D45,""\[([^\]]+)\]"")),"""")"),"READ PITCH")</f>
        <v>READ PITCH</v>
      </c>
      <c r="F45" s="94">
        <f>VLOOKUP($A45, RawData!$A:$AJ, 33, FALSE)</f>
        <v>3.9740455</v>
      </c>
      <c r="G45" s="95">
        <f>VLOOKUP($A45, RawData!$A:$AJ, 2, FALSE)</f>
        <v>248.324</v>
      </c>
      <c r="H45" s="96" t="str">
        <f>VLOOKUP($A45, RawData!$A:$AJ, 3, FALSE)</f>
        <v/>
      </c>
      <c r="I45" s="96">
        <f>VLOOKUP($A45, RawData!$A:$AJ, 4, FALSE)</f>
        <v>0.1419398</v>
      </c>
      <c r="J45" s="98">
        <f>VLOOKUP($A45, RawData!$A:$AM, 37, FALSE)</f>
        <v>26.655</v>
      </c>
      <c r="K45" s="99">
        <f>VLOOKUP($A45, RawData!$A:$AM, 38, FALSE)</f>
        <v>-0.2659047</v>
      </c>
      <c r="L45" s="99" t="str">
        <f>VLOOKUP($A45, RawData!$A:$AM, 39, FALSE)</f>
        <v/>
      </c>
      <c r="M45" s="100" t="str">
        <f>VLOOKUP($A45, RawData!$A:$AJ, 30, FALSE)</f>
        <v/>
      </c>
      <c r="N45" s="98" t="str">
        <f>VLOOKUP($A45, RawData!$A:$AJ, 5, FALSE)</f>
        <v/>
      </c>
      <c r="O45" s="99">
        <f>VLOOKUP($A45, RawData!$A:$AJ, 6, FALSE)</f>
        <v>-4.59309</v>
      </c>
      <c r="P45" s="96" t="str">
        <f>VLOOKUP($A45, RawData!$A:$AJ, 7, FALSE)</f>
        <v/>
      </c>
      <c r="Q45" s="99">
        <f>VLOOKUP($A45, RawData!$A:$AJ, 8, FALSE)</f>
        <v>0.7752</v>
      </c>
      <c r="R45" s="101" t="str">
        <f>VLOOKUP($A45, RawData!$A:$AJ, 9, FALSE)</f>
        <v/>
      </c>
      <c r="S45" s="99">
        <f>VLOOKUP($A45, RawData!$A:$AJ, 11, FALSE)</f>
        <v>0.0819</v>
      </c>
      <c r="T45" s="98">
        <f>VLOOKUP($A45, RawData!$A:$AJ, 13, FALSE)</f>
        <v>0</v>
      </c>
      <c r="U45" s="99">
        <f>VLOOKUP($A45, RawData!$A:$AJ, 14, FALSE)</f>
        <v>0.64568764</v>
      </c>
      <c r="V45" s="101">
        <f>VLOOKUP($A45, RawData!$A:$AJ, 16, FALSE)</f>
        <v>0.005052233</v>
      </c>
      <c r="W45" s="98" t="str">
        <f>VLOOKUP($A45, RawData!$A:$AJ, 21, FALSE)</f>
        <v/>
      </c>
      <c r="X45" s="99" t="str">
        <f>VLOOKUP($A45, RawData!$A:$AJ, 22, FALSE)</f>
        <v/>
      </c>
      <c r="Y45" s="99">
        <f>VLOOKUP($A45, RawData!$A:$AJ, 23, FALSE)</f>
        <v>-0.0167</v>
      </c>
      <c r="Z45" s="99">
        <f>VLOOKUP($A45, RawData!$A:$AJ, 24, FALSE)</f>
        <v>0.21241325</v>
      </c>
      <c r="AA45" s="99" t="str">
        <f>VLOOKUP($A45, RawData!$A:$AJ, 25, FALSE)</f>
        <v/>
      </c>
      <c r="AB45" s="100" t="str">
        <f>VLOOKUP($A45, RawData!$A:$AJ, 26, FALSE)</f>
        <v/>
      </c>
      <c r="AC45" s="107" t="str">
        <f>VLOOKUP($A45, RawData!$A:$AJ, 27, FALSE)</f>
        <v/>
      </c>
      <c r="AD45" s="107">
        <f>VLOOKUP($A45, RawData!$A:$AJ, 28, FALSE)</f>
        <v>0.016003469</v>
      </c>
      <c r="AE45" s="107">
        <f>VLOOKUP($A45, RawData!$A:$AJ, 29, FALSE)</f>
        <v>0.7274</v>
      </c>
      <c r="AF45" s="100" t="str">
        <f>VLOOKUP($A45, RawData!$A:$AJ, 31, FALSE)</f>
        <v/>
      </c>
      <c r="AG45" s="97">
        <f>VLOOKUP($A45, RawData!$A:$AJ,32, FALSE)</f>
        <v>0</v>
      </c>
      <c r="AH45" s="98">
        <f>VLOOKUP($A45, RawData!$A:$AJ, 34, FALSE)</f>
        <v>3.9740455</v>
      </c>
      <c r="AI45" s="95">
        <f>VLOOKUP($A45, RawData!$A:$AJ, 35, FALSE)</f>
        <v>0.84</v>
      </c>
      <c r="AJ45" s="104">
        <f>VLOOKUP($A45, RawData!$A:$AJ, 36, FALSE)</f>
        <v>8.56</v>
      </c>
    </row>
    <row r="46">
      <c r="A46" s="115" t="s">
        <v>247</v>
      </c>
      <c r="B46" s="82" t="s">
        <v>1375</v>
      </c>
      <c r="C46" s="92" t="s">
        <v>1021</v>
      </c>
      <c r="D46" s="2" t="s">
        <v>1376</v>
      </c>
      <c r="E46" s="114" t="str">
        <f>IFERROR(__xludf.DUMMYFUNCTION("IFERROR(HYPERLINK(REGEXEXTRACT(D46,""\(([^)]*)\)""),REGEXEXTRACT(D46,""\[([^\]]+)\]"")),"""")"),"READ PITCH")</f>
        <v>READ PITCH</v>
      </c>
      <c r="F46" s="94">
        <f>VLOOKUP($A46, RawData!$A:$AJ, 33, FALSE)</f>
        <v>22.551174</v>
      </c>
      <c r="G46" s="95">
        <f>VLOOKUP($A46, RawData!$A:$AJ, 2, FALSE)</f>
        <v>103.39</v>
      </c>
      <c r="H46" s="96" t="str">
        <f>VLOOKUP($A46, RawData!$A:$AJ, 3, FALSE)</f>
        <v/>
      </c>
      <c r="I46" s="96">
        <f>VLOOKUP($A46, RawData!$A:$AJ, 4, FALSE)</f>
        <v>-0.055681754</v>
      </c>
      <c r="J46" s="98">
        <f>VLOOKUP($A46, RawData!$A:$AM, 37, FALSE)</f>
        <v>-24.913</v>
      </c>
      <c r="K46" s="99">
        <f>VLOOKUP($A46, RawData!$A:$AM, 38, FALSE)</f>
        <v>0.08742907</v>
      </c>
      <c r="L46" s="99" t="str">
        <f>VLOOKUP($A46, RawData!$A:$AM, 39, FALSE)</f>
        <v/>
      </c>
      <c r="M46" s="100" t="str">
        <f>VLOOKUP($A46, RawData!$A:$AJ, 30, FALSE)</f>
        <v/>
      </c>
      <c r="N46" s="98" t="str">
        <f>VLOOKUP($A46, RawData!$A:$AJ, 5, FALSE)</f>
        <v/>
      </c>
      <c r="O46" s="99">
        <f>VLOOKUP($A46, RawData!$A:$AJ, 6, FALSE)</f>
        <v>0.6877284</v>
      </c>
      <c r="P46" s="96" t="str">
        <f>VLOOKUP($A46, RawData!$A:$AJ, 7, FALSE)</f>
        <v/>
      </c>
      <c r="Q46" s="99">
        <f>VLOOKUP($A46, RawData!$A:$AJ, 8, FALSE)</f>
        <v>0.3425</v>
      </c>
      <c r="R46" s="101" t="str">
        <f>VLOOKUP($A46, RawData!$A:$AJ, 9, FALSE)</f>
        <v/>
      </c>
      <c r="S46" s="99">
        <f>VLOOKUP($A46, RawData!$A:$AJ, 11, FALSE)</f>
        <v>-0.257</v>
      </c>
      <c r="T46" s="98">
        <f>VLOOKUP($A46, RawData!$A:$AJ, 13, FALSE)</f>
        <v>-0.581</v>
      </c>
      <c r="U46" s="99">
        <f>VLOOKUP($A46, RawData!$A:$AJ, 14, FALSE)</f>
        <v>-0.2735405</v>
      </c>
      <c r="V46" s="101">
        <f>VLOOKUP($A46, RawData!$A:$AJ, 16, FALSE)</f>
        <v>0.00015475384</v>
      </c>
      <c r="W46" s="98" t="str">
        <f>VLOOKUP($A46, RawData!$A:$AJ, 21, FALSE)</f>
        <v/>
      </c>
      <c r="X46" s="99" t="str">
        <f>VLOOKUP($A46, RawData!$A:$AJ, 22, FALSE)</f>
        <v/>
      </c>
      <c r="Y46" s="99">
        <f>VLOOKUP($A46, RawData!$A:$AJ, 23, FALSE)</f>
        <v>-0.5052</v>
      </c>
      <c r="Z46" s="99">
        <f>VLOOKUP($A46, RawData!$A:$AJ, 24, FALSE)</f>
        <v>-0.72402024</v>
      </c>
      <c r="AA46" s="99" t="str">
        <f>VLOOKUP($A46, RawData!$A:$AJ, 25, FALSE)</f>
        <v/>
      </c>
      <c r="AB46" s="100" t="str">
        <f>VLOOKUP($A46, RawData!$A:$AJ, 26, FALSE)</f>
        <v/>
      </c>
      <c r="AC46" s="107">
        <f>VLOOKUP($A46, RawData!$A:$AJ, 27, FALSE)</f>
        <v>2.040594</v>
      </c>
      <c r="AD46" s="107">
        <f>VLOOKUP($A46, RawData!$A:$AJ, 28, FALSE)</f>
        <v>0.2181004</v>
      </c>
      <c r="AE46" s="107">
        <f>VLOOKUP($A46, RawData!$A:$AJ, 29, FALSE)</f>
        <v>0.4536</v>
      </c>
      <c r="AF46" s="100">
        <f>VLOOKUP($A46, RawData!$A:$AJ, 31, FALSE)</f>
        <v>-7.553186</v>
      </c>
      <c r="AG46" s="97">
        <f>VLOOKUP($A46, RawData!$A:$AJ,32, FALSE)</f>
        <v>0</v>
      </c>
      <c r="AH46" s="98">
        <f>VLOOKUP($A46, RawData!$A:$AJ, 34, FALSE)</f>
        <v>4.388401</v>
      </c>
      <c r="AI46" s="95">
        <f>VLOOKUP($A46, RawData!$A:$AJ, 35, FALSE)</f>
        <v>0.2061</v>
      </c>
      <c r="AJ46" s="104">
        <f>VLOOKUP($A46, RawData!$A:$AJ, 36, FALSE)</f>
        <v>109.41</v>
      </c>
    </row>
    <row r="47">
      <c r="A47" s="115" t="s">
        <v>248</v>
      </c>
      <c r="B47" s="82" t="s">
        <v>1377</v>
      </c>
      <c r="C47" s="92" t="s">
        <v>942</v>
      </c>
      <c r="D47" s="2" t="s">
        <v>1378</v>
      </c>
      <c r="E47" s="114" t="str">
        <f>IFERROR(__xludf.DUMMYFUNCTION("IFERROR(HYPERLINK(REGEXEXTRACT(D47,""\(([^)]*)\)""),REGEXEXTRACT(D47,""\[([^\]]+)\]"")),"""")"),"READ PITCH")</f>
        <v>READ PITCH</v>
      </c>
      <c r="F47" s="94">
        <f>VLOOKUP($A47, RawData!$A:$AJ, 33, FALSE)</f>
        <v>3.106403</v>
      </c>
      <c r="G47" s="95">
        <f>VLOOKUP($A47, RawData!$A:$AJ, 2, FALSE)</f>
        <v>45.41372</v>
      </c>
      <c r="H47" s="96" t="str">
        <f>VLOOKUP($A47, RawData!$A:$AJ, 3, FALSE)</f>
        <v/>
      </c>
      <c r="I47" s="96">
        <f>VLOOKUP($A47, RawData!$A:$AJ, 4, FALSE)</f>
        <v>0.019913752</v>
      </c>
      <c r="J47" s="98">
        <f>VLOOKUP($A47, RawData!$A:$AM, 37, FALSE)</f>
        <v>3.5748</v>
      </c>
      <c r="K47" s="99">
        <f>VLOOKUP($A47, RawData!$A:$AM, 38, FALSE)</f>
        <v>-1.6650815</v>
      </c>
      <c r="L47" s="99" t="str">
        <f>VLOOKUP($A47, RawData!$A:$AM, 39, FALSE)</f>
        <v/>
      </c>
      <c r="M47" s="100" t="str">
        <f>VLOOKUP($A47, RawData!$A:$AJ, 30, FALSE)</f>
        <v/>
      </c>
      <c r="N47" s="98" t="str">
        <f>VLOOKUP($A47, RawData!$A:$AJ, 5, FALSE)</f>
        <v/>
      </c>
      <c r="O47" s="99">
        <f>VLOOKUP($A47, RawData!$A:$AJ, 6, FALSE)</f>
        <v>-0.8900339</v>
      </c>
      <c r="P47" s="96" t="str">
        <f>VLOOKUP($A47, RawData!$A:$AJ, 7, FALSE)</f>
        <v/>
      </c>
      <c r="Q47" s="99">
        <f>VLOOKUP($A47, RawData!$A:$AJ, 8, FALSE)</f>
        <v>0.7538</v>
      </c>
      <c r="R47" s="101" t="str">
        <f>VLOOKUP($A47, RawData!$A:$AJ, 9, FALSE)</f>
        <v/>
      </c>
      <c r="S47" s="99">
        <f>VLOOKUP($A47, RawData!$A:$AJ, 11, FALSE)</f>
        <v>0.1441</v>
      </c>
      <c r="T47" s="98">
        <f>VLOOKUP($A47, RawData!$A:$AJ, 13, FALSE)</f>
        <v>0.64819</v>
      </c>
      <c r="U47" s="99">
        <f>VLOOKUP($A47, RawData!$A:$AJ, 14, FALSE)</f>
        <v>0.99225414</v>
      </c>
      <c r="V47" s="101">
        <f>VLOOKUP($A47, RawData!$A:$AJ, 16, FALSE)</f>
        <v>0.019830791</v>
      </c>
      <c r="W47" s="98" t="str">
        <f>VLOOKUP($A47, RawData!$A:$AJ, 21, FALSE)</f>
        <v/>
      </c>
      <c r="X47" s="99" t="str">
        <f>VLOOKUP($A47, RawData!$A:$AJ, 22, FALSE)</f>
        <v/>
      </c>
      <c r="Y47" s="99">
        <f>VLOOKUP($A47, RawData!$A:$AJ, 23, FALSE)</f>
        <v>0.057</v>
      </c>
      <c r="Z47" s="99">
        <f>VLOOKUP($A47, RawData!$A:$AJ, 24, FALSE)</f>
        <v>-0.03210652</v>
      </c>
      <c r="AA47" s="99" t="str">
        <f>VLOOKUP($A47, RawData!$A:$AJ, 25, FALSE)</f>
        <v/>
      </c>
      <c r="AB47" s="100" t="str">
        <f>VLOOKUP($A47, RawData!$A:$AJ, 26, FALSE)</f>
        <v/>
      </c>
      <c r="AC47" s="107" t="str">
        <f>VLOOKUP($A47, RawData!$A:$AJ, 27, FALSE)</f>
        <v/>
      </c>
      <c r="AD47" s="107">
        <f>VLOOKUP($A47, RawData!$A:$AJ, 28, FALSE)</f>
        <v>0.068402335</v>
      </c>
      <c r="AE47" s="107">
        <f>VLOOKUP($A47, RawData!$A:$AJ, 29, FALSE)</f>
        <v>0.1026</v>
      </c>
      <c r="AF47" s="100">
        <f>VLOOKUP($A47, RawData!$A:$AJ, 31, FALSE)</f>
        <v>14.466319</v>
      </c>
      <c r="AG47" s="97">
        <f>VLOOKUP($A47, RawData!$A:$AJ,32, FALSE)</f>
        <v>0</v>
      </c>
      <c r="AH47" s="98">
        <f>VLOOKUP($A47, RawData!$A:$AJ, 34, FALSE)</f>
        <v>9.376924</v>
      </c>
      <c r="AI47" s="95">
        <f>VLOOKUP($A47, RawData!$A:$AJ, 35, FALSE)</f>
        <v>0.1317</v>
      </c>
      <c r="AJ47" s="104">
        <f>VLOOKUP($A47, RawData!$A:$AJ, 36, FALSE)</f>
        <v>30.06</v>
      </c>
    </row>
    <row r="48">
      <c r="A48" s="115" t="s">
        <v>249</v>
      </c>
      <c r="B48" s="82" t="s">
        <v>1379</v>
      </c>
      <c r="C48" s="92" t="s">
        <v>1021</v>
      </c>
      <c r="D48" s="2" t="s">
        <v>1380</v>
      </c>
      <c r="E48" s="114" t="str">
        <f>IFERROR(__xludf.DUMMYFUNCTION("IFERROR(HYPERLINK(REGEXEXTRACT(D48,""\(([^)]*)\)""),REGEXEXTRACT(D48,""\[([^\]]+)\]"")),"""")"),"READ PITCH")</f>
        <v>READ PITCH</v>
      </c>
      <c r="F48" s="94">
        <f>VLOOKUP($A48, RawData!$A:$AJ, 33, FALSE)</f>
        <v>16.260454</v>
      </c>
      <c r="G48" s="95">
        <f>VLOOKUP($A48, RawData!$A:$AJ, 2, FALSE)</f>
        <v>6.68462</v>
      </c>
      <c r="H48" s="96" t="str">
        <f>VLOOKUP($A48, RawData!$A:$AJ, 3, FALSE)</f>
        <v/>
      </c>
      <c r="I48" s="96">
        <f>VLOOKUP($A48, RawData!$A:$AJ, 4, FALSE)</f>
        <v>0.18259428</v>
      </c>
      <c r="J48" s="98">
        <f>VLOOKUP($A48, RawData!$A:$AM, 37, FALSE)</f>
        <v>0.57961</v>
      </c>
      <c r="K48" s="99">
        <f>VLOOKUP($A48, RawData!$A:$AM, 38, FALSE)</f>
        <v>-0.5530873</v>
      </c>
      <c r="L48" s="99" t="str">
        <f>VLOOKUP($A48, RawData!$A:$AM, 39, FALSE)</f>
        <v/>
      </c>
      <c r="M48" s="100" t="str">
        <f>VLOOKUP($A48, RawData!$A:$AJ, 30, FALSE)</f>
        <v/>
      </c>
      <c r="N48" s="98" t="str">
        <f>VLOOKUP($A48, RawData!$A:$AJ, 5, FALSE)</f>
        <v/>
      </c>
      <c r="O48" s="99">
        <f>VLOOKUP($A48, RawData!$A:$AJ, 6, FALSE)</f>
        <v>-0.79640585</v>
      </c>
      <c r="P48" s="96" t="str">
        <f>VLOOKUP($A48, RawData!$A:$AJ, 7, FALSE)</f>
        <v/>
      </c>
      <c r="Q48" s="99">
        <f>VLOOKUP($A48, RawData!$A:$AJ, 8, FALSE)</f>
        <v>0.6002</v>
      </c>
      <c r="R48" s="101" t="str">
        <f>VLOOKUP($A48, RawData!$A:$AJ, 9, FALSE)</f>
        <v/>
      </c>
      <c r="S48" s="99">
        <f>VLOOKUP($A48, RawData!$A:$AJ, 11, FALSE)</f>
        <v>0.0823</v>
      </c>
      <c r="T48" s="98">
        <f>VLOOKUP($A48, RawData!$A:$AJ, 13, FALSE)</f>
        <v>1.54317</v>
      </c>
      <c r="U48" s="99">
        <f>VLOOKUP($A48, RawData!$A:$AJ, 14, FALSE)</f>
        <v>0.7539464</v>
      </c>
      <c r="V48" s="101">
        <f>VLOOKUP($A48, RawData!$A:$AJ, 16, FALSE)</f>
        <v>0.00856294</v>
      </c>
      <c r="W48" s="98" t="str">
        <f>VLOOKUP($A48, RawData!$A:$AJ, 21, FALSE)</f>
        <v/>
      </c>
      <c r="X48" s="99" t="str">
        <f>VLOOKUP($A48, RawData!$A:$AJ, 22, FALSE)</f>
        <v/>
      </c>
      <c r="Y48" s="99">
        <f>VLOOKUP($A48, RawData!$A:$AJ, 23, FALSE)</f>
        <v>0.0553</v>
      </c>
      <c r="Z48" s="99">
        <f>VLOOKUP($A48, RawData!$A:$AJ, 24, FALSE)</f>
        <v>0.06328958</v>
      </c>
      <c r="AA48" s="99" t="str">
        <f>VLOOKUP($A48, RawData!$A:$AJ, 25, FALSE)</f>
        <v/>
      </c>
      <c r="AB48" s="100">
        <f>VLOOKUP($A48, RawData!$A:$AJ, 26, FALSE)</f>
        <v>27.68625</v>
      </c>
      <c r="AC48" s="107" t="str">
        <f>VLOOKUP($A48, RawData!$A:$AJ, 27, FALSE)</f>
        <v>No data</v>
      </c>
      <c r="AD48" s="107">
        <f>VLOOKUP($A48, RawData!$A:$AJ, 28, FALSE)</f>
        <v>2.2147775</v>
      </c>
      <c r="AE48" s="107">
        <f>VLOOKUP($A48, RawData!$A:$AJ, 29, FALSE)</f>
        <v>1.7522</v>
      </c>
      <c r="AF48" s="100">
        <f>VLOOKUP($A48, RawData!$A:$AJ, 31, FALSE)</f>
        <v>7.2644467</v>
      </c>
      <c r="AG48" s="97">
        <f>VLOOKUP($A48, RawData!$A:$AJ,32, FALSE)</f>
        <v>0</v>
      </c>
      <c r="AH48" s="98">
        <f>VLOOKUP($A48, RawData!$A:$AJ, 34, FALSE)</f>
        <v>11.210276</v>
      </c>
      <c r="AI48" s="95">
        <f>VLOOKUP($A48, RawData!$A:$AJ, 35, FALSE)</f>
        <v>0.1257</v>
      </c>
      <c r="AJ48" s="104">
        <f>VLOOKUP($A48, RawData!$A:$AJ, 36, FALSE)</f>
        <v>117.78</v>
      </c>
    </row>
    <row r="49">
      <c r="A49" s="115" t="s">
        <v>250</v>
      </c>
      <c r="B49" s="82" t="s">
        <v>1381</v>
      </c>
      <c r="C49" s="92" t="s">
        <v>1044</v>
      </c>
      <c r="D49" s="2" t="s">
        <v>1382</v>
      </c>
      <c r="E49" s="114" t="str">
        <f>IFERROR(__xludf.DUMMYFUNCTION("IFERROR(HYPERLINK(REGEXEXTRACT(D49,""\(([^)]*)\)""),REGEXEXTRACT(D49,""\[([^\]]+)\]"")),"""")"),"READ PITCH")</f>
        <v>READ PITCH</v>
      </c>
      <c r="F49" s="94">
        <f>VLOOKUP($A49, RawData!$A:$AJ, 33, FALSE)</f>
        <v>24.730873</v>
      </c>
      <c r="G49" s="95">
        <f>VLOOKUP($A49, RawData!$A:$AJ, 2, FALSE)</f>
        <v>340.11</v>
      </c>
      <c r="H49" s="96" t="str">
        <f>VLOOKUP($A49, RawData!$A:$AJ, 3, FALSE)</f>
        <v/>
      </c>
      <c r="I49" s="96">
        <f>VLOOKUP($A49, RawData!$A:$AJ, 4, FALSE)</f>
        <v>0.07997495</v>
      </c>
      <c r="J49" s="98">
        <f>VLOOKUP($A49, RawData!$A:$AM, 37, FALSE)</f>
        <v>-10.768</v>
      </c>
      <c r="K49" s="99">
        <f>VLOOKUP($A49, RawData!$A:$AM, 38, FALSE)</f>
        <v>-5.083428</v>
      </c>
      <c r="L49" s="99" t="str">
        <f>VLOOKUP($A49, RawData!$A:$AM, 39, FALSE)</f>
        <v/>
      </c>
      <c r="M49" s="100" t="str">
        <f>VLOOKUP($A49, RawData!$A:$AJ, 30, FALSE)</f>
        <v/>
      </c>
      <c r="N49" s="98" t="str">
        <f>VLOOKUP($A49, RawData!$A:$AJ, 5, FALSE)</f>
        <v/>
      </c>
      <c r="O49" s="99">
        <f>VLOOKUP($A49, RawData!$A:$AJ, 6, FALSE)</f>
        <v>0.11633774</v>
      </c>
      <c r="P49" s="96" t="str">
        <f>VLOOKUP($A49, RawData!$A:$AJ, 7, FALSE)</f>
        <v/>
      </c>
      <c r="Q49" s="99">
        <f>VLOOKUP($A49, RawData!$A:$AJ, 8, FALSE)</f>
        <v>0.9354</v>
      </c>
      <c r="R49" s="101" t="str">
        <f>VLOOKUP($A49, RawData!$A:$AJ, 9, FALSE)</f>
        <v/>
      </c>
      <c r="S49" s="99">
        <f>VLOOKUP($A49, RawData!$A:$AJ, 11, FALSE)</f>
        <v>-0.1128</v>
      </c>
      <c r="T49" s="98">
        <f>VLOOKUP($A49, RawData!$A:$AJ, 13, FALSE)</f>
        <v>29.299</v>
      </c>
      <c r="U49" s="99">
        <f>VLOOKUP($A49, RawData!$A:$AJ, 14, FALSE)</f>
        <v>3.5219378</v>
      </c>
      <c r="V49" s="101">
        <f>VLOOKUP($A49, RawData!$A:$AJ, 16, FALSE)</f>
        <v>0.036970392</v>
      </c>
      <c r="W49" s="98" t="str">
        <f>VLOOKUP($A49, RawData!$A:$AJ, 21, FALSE)</f>
        <v/>
      </c>
      <c r="X49" s="99" t="str">
        <f>VLOOKUP($A49, RawData!$A:$AJ, 22, FALSE)</f>
        <v/>
      </c>
      <c r="Y49" s="99">
        <f>VLOOKUP($A49, RawData!$A:$AJ, 23, FALSE)</f>
        <v>-0.1257</v>
      </c>
      <c r="Z49" s="99">
        <f>VLOOKUP($A49, RawData!$A:$AJ, 24, FALSE)</f>
        <v>0.43526667</v>
      </c>
      <c r="AA49" s="99" t="str">
        <f>VLOOKUP($A49, RawData!$A:$AJ, 25, FALSE)</f>
        <v/>
      </c>
      <c r="AB49" s="100" t="str">
        <f>VLOOKUP($A49, RawData!$A:$AJ, 26, FALSE)</f>
        <v/>
      </c>
      <c r="AC49" s="107" t="str">
        <f>VLOOKUP($A49, RawData!$A:$AJ, 27, FALSE)</f>
        <v/>
      </c>
      <c r="AD49" s="107">
        <f>VLOOKUP($A49, RawData!$A:$AJ, 28, FALSE)</f>
        <v>0.072714336</v>
      </c>
      <c r="AE49" s="107">
        <f>VLOOKUP($A49, RawData!$A:$AJ, 29, FALSE)</f>
        <v>3.3606</v>
      </c>
      <c r="AF49" s="100">
        <f>VLOOKUP($A49, RawData!$A:$AJ, 31, FALSE)</f>
        <v>1.8058935</v>
      </c>
      <c r="AG49" s="97">
        <f>VLOOKUP($A49, RawData!$A:$AJ,32, FALSE)</f>
        <v>0</v>
      </c>
      <c r="AH49" s="98">
        <f>VLOOKUP($A49, RawData!$A:$AJ, 34, FALSE)</f>
        <v>52.910873</v>
      </c>
      <c r="AI49" s="95">
        <f>VLOOKUP($A49, RawData!$A:$AJ, 35, FALSE)</f>
        <v>14</v>
      </c>
      <c r="AJ49" s="104">
        <f>VLOOKUP($A49, RawData!$A:$AJ, 36, FALSE)</f>
        <v>199.44</v>
      </c>
    </row>
    <row r="50">
      <c r="A50" s="115" t="s">
        <v>251</v>
      </c>
      <c r="B50" s="82" t="s">
        <v>1383</v>
      </c>
      <c r="C50" s="92" t="s">
        <v>1044</v>
      </c>
      <c r="D50" s="2" t="s">
        <v>1384</v>
      </c>
      <c r="E50" s="114" t="str">
        <f>IFERROR(__xludf.DUMMYFUNCTION("IFERROR(HYPERLINK(REGEXEXTRACT(D50,""\(([^)]*)\)""),REGEXEXTRACT(D50,""\[([^\]]+)\]"")),"""")"),"READ PITCH")</f>
        <v>READ PITCH</v>
      </c>
      <c r="F50" s="94">
        <f>VLOOKUP($A50, RawData!$A:$AJ, 33, FALSE)</f>
        <v>12.278263</v>
      </c>
      <c r="G50" s="95">
        <f>VLOOKUP($A50, RawData!$A:$AJ, 2, FALSE)</f>
        <v>7.469</v>
      </c>
      <c r="H50" s="96" t="str">
        <f>VLOOKUP($A50, RawData!$A:$AJ, 3, FALSE)</f>
        <v/>
      </c>
      <c r="I50" s="96">
        <f>VLOOKUP($A50, RawData!$A:$AJ, 4, FALSE)</f>
        <v>22.824417</v>
      </c>
      <c r="J50" s="98">
        <f>VLOOKUP($A50, RawData!$A:$AM, 37, FALSE)</f>
        <v>-0.746</v>
      </c>
      <c r="K50" s="99">
        <f>VLOOKUP($A50, RawData!$A:$AM, 38, FALSE)</f>
        <v>-0.87338763</v>
      </c>
      <c r="L50" s="99" t="str">
        <f>VLOOKUP($A50, RawData!$A:$AM, 39, FALSE)</f>
        <v/>
      </c>
      <c r="M50" s="100" t="str">
        <f>VLOOKUP($A50, RawData!$A:$AJ, 30, FALSE)</f>
        <v/>
      </c>
      <c r="N50" s="98" t="str">
        <f>VLOOKUP($A50, RawData!$A:$AJ, 5, FALSE)</f>
        <v/>
      </c>
      <c r="O50" s="99">
        <f>VLOOKUP($A50, RawData!$A:$AJ, 6, FALSE)</f>
        <v>-0.8605368</v>
      </c>
      <c r="P50" s="96" t="str">
        <f>VLOOKUP($A50, RawData!$A:$AJ, 7, FALSE)</f>
        <v/>
      </c>
      <c r="Q50" s="99">
        <f>VLOOKUP($A50, RawData!$A:$AJ, 8, FALSE)</f>
        <v>0.4776</v>
      </c>
      <c r="R50" s="101" t="str">
        <f>VLOOKUP($A50, RawData!$A:$AJ, 9, FALSE)</f>
        <v/>
      </c>
      <c r="S50" s="99">
        <f>VLOOKUP($A50, RawData!$A:$AJ, 11, FALSE)</f>
        <v>-0.1074</v>
      </c>
      <c r="T50" s="98">
        <f>VLOOKUP($A50, RawData!$A:$AJ, 13, FALSE)</f>
        <v>0.144</v>
      </c>
      <c r="U50" s="99">
        <f>VLOOKUP($A50, RawData!$A:$AJ, 14, FALSE)</f>
        <v>-0.49484536</v>
      </c>
      <c r="V50" s="101">
        <f>VLOOKUP($A50, RawData!$A:$AJ, 16, FALSE)</f>
        <v>0.0032087055</v>
      </c>
      <c r="W50" s="98" t="str">
        <f>VLOOKUP($A50, RawData!$A:$AJ, 21, FALSE)</f>
        <v/>
      </c>
      <c r="X50" s="99" t="str">
        <f>VLOOKUP($A50, RawData!$A:$AJ, 22, FALSE)</f>
        <v/>
      </c>
      <c r="Y50" s="99">
        <f>VLOOKUP($A50, RawData!$A:$AJ, 23, FALSE)</f>
        <v>-0.2225</v>
      </c>
      <c r="Z50" s="99">
        <f>VLOOKUP($A50, RawData!$A:$AJ, 24, FALSE)</f>
        <v>-0.32557252</v>
      </c>
      <c r="AA50" s="99" t="str">
        <f>VLOOKUP($A50, RawData!$A:$AJ, 25, FALSE)</f>
        <v/>
      </c>
      <c r="AB50" s="100" t="str">
        <f>VLOOKUP($A50, RawData!$A:$AJ, 26, FALSE)</f>
        <v/>
      </c>
      <c r="AC50" s="107" t="str">
        <f>VLOOKUP($A50, RawData!$A:$AJ, 27, FALSE)</f>
        <v/>
      </c>
      <c r="AD50" s="107">
        <f>VLOOKUP($A50, RawData!$A:$AJ, 28, FALSE)</f>
        <v>1.7835267</v>
      </c>
      <c r="AE50" s="107">
        <f>VLOOKUP($A50, RawData!$A:$AJ, 29, FALSE)</f>
        <v>5.0844</v>
      </c>
      <c r="AF50" s="100">
        <f>VLOOKUP($A50, RawData!$A:$AJ, 31, FALSE)</f>
        <v>92.50806</v>
      </c>
      <c r="AG50" s="97">
        <f>VLOOKUP($A50, RawData!$A:$AJ,32, FALSE)</f>
        <v>0</v>
      </c>
      <c r="AH50" s="98">
        <f>VLOOKUP($A50, RawData!$A:$AJ, 34, FALSE)</f>
        <v>13.32116</v>
      </c>
      <c r="AI50" s="95">
        <f>VLOOKUP($A50, RawData!$A:$AJ, 35, FALSE)</f>
        <v>0.05617</v>
      </c>
      <c r="AJ50" s="104">
        <f>VLOOKUP($A50, RawData!$A:$AJ, 36, FALSE)</f>
        <v>231.23</v>
      </c>
    </row>
    <row r="51">
      <c r="A51" s="115" t="s">
        <v>252</v>
      </c>
      <c r="B51" s="82" t="s">
        <v>1385</v>
      </c>
      <c r="C51" s="92" t="s">
        <v>930</v>
      </c>
      <c r="D51" s="2" t="s">
        <v>1386</v>
      </c>
      <c r="E51" s="114" t="str">
        <f>IFERROR(__xludf.DUMMYFUNCTION("IFERROR(HYPERLINK(REGEXEXTRACT(D51,""\(([^)]*)\)""),REGEXEXTRACT(D51,""\[([^\]]+)\]"")),"""")"),"READ PITCH")</f>
        <v>READ PITCH</v>
      </c>
      <c r="F51" s="94">
        <f>VLOOKUP($A51, RawData!$A:$AJ, 33, FALSE)</f>
        <v>5.853929</v>
      </c>
      <c r="G51" s="95">
        <f>VLOOKUP($A51, RawData!$A:$AJ, 2, FALSE)</f>
        <v>5.5821</v>
      </c>
      <c r="H51" s="96" t="str">
        <f>VLOOKUP($A51, RawData!$A:$AJ, 3, FALSE)</f>
        <v/>
      </c>
      <c r="I51" s="96">
        <f>VLOOKUP($A51, RawData!$A:$AJ, 4, FALSE)</f>
        <v>0.0566028</v>
      </c>
      <c r="J51" s="98">
        <f>VLOOKUP($A51, RawData!$A:$AM, 37, FALSE)</f>
        <v>0.62893</v>
      </c>
      <c r="K51" s="99">
        <f>VLOOKUP($A51, RawData!$A:$AM, 38, FALSE)</f>
        <v>2.1712887</v>
      </c>
      <c r="L51" s="99" t="str">
        <f>VLOOKUP($A51, RawData!$A:$AM, 39, FALSE)</f>
        <v/>
      </c>
      <c r="M51" s="100" t="str">
        <f>VLOOKUP($A51, RawData!$A:$AJ, 30, FALSE)</f>
        <v/>
      </c>
      <c r="N51" s="98" t="str">
        <f>VLOOKUP($A51, RawData!$A:$AJ, 5, FALSE)</f>
        <v/>
      </c>
      <c r="O51" s="99">
        <f>VLOOKUP($A51, RawData!$A:$AJ, 6, FALSE)</f>
        <v>7.2159004</v>
      </c>
      <c r="P51" s="96" t="str">
        <f>VLOOKUP($A51, RawData!$A:$AJ, 7, FALSE)</f>
        <v/>
      </c>
      <c r="Q51" s="99">
        <f>VLOOKUP($A51, RawData!$A:$AJ, 8, FALSE)</f>
        <v>0.3288</v>
      </c>
      <c r="R51" s="101" t="str">
        <f>VLOOKUP($A51, RawData!$A:$AJ, 9, FALSE)</f>
        <v/>
      </c>
      <c r="S51" s="99">
        <f>VLOOKUP($A51, RawData!$A:$AJ, 11, FALSE)</f>
        <v>0.0426</v>
      </c>
      <c r="T51" s="98">
        <f>VLOOKUP($A51, RawData!$A:$AJ, 13, FALSE)</f>
        <v>-4.2309</v>
      </c>
      <c r="U51" s="99">
        <f>VLOOKUP($A51, RawData!$A:$AJ, 14, FALSE)</f>
        <v>5.298029</v>
      </c>
      <c r="V51" s="101">
        <f>VLOOKUP($A51, RawData!$A:$AJ, 16, FALSE)</f>
        <v>0.7646674</v>
      </c>
      <c r="W51" s="98" t="str">
        <f>VLOOKUP($A51, RawData!$A:$AJ, 21, FALSE)</f>
        <v/>
      </c>
      <c r="X51" s="99" t="str">
        <f>VLOOKUP($A51, RawData!$A:$AJ, 22, FALSE)</f>
        <v/>
      </c>
      <c r="Y51" s="99">
        <f>VLOOKUP($A51, RawData!$A:$AJ, 23, FALSE)</f>
        <v>0.053</v>
      </c>
      <c r="Z51" s="99">
        <f>VLOOKUP($A51, RawData!$A:$AJ, 24, FALSE)</f>
        <v>0.14095159</v>
      </c>
      <c r="AA51" s="99" t="str">
        <f>VLOOKUP($A51, RawData!$A:$AJ, 25, FALSE)</f>
        <v/>
      </c>
      <c r="AB51" s="100">
        <f>VLOOKUP($A51, RawData!$A:$AJ, 26, FALSE)</f>
        <v>14.433387</v>
      </c>
      <c r="AC51" s="107" t="str">
        <f>VLOOKUP($A51, RawData!$A:$AJ, 27, FALSE)</f>
        <v>No data</v>
      </c>
      <c r="AD51" s="107">
        <f>VLOOKUP($A51, RawData!$A:$AJ, 28, FALSE)</f>
        <v>1.1276044</v>
      </c>
      <c r="AE51" s="107">
        <f>VLOOKUP($A51, RawData!$A:$AJ, 29, FALSE)</f>
        <v>2.0345</v>
      </c>
      <c r="AF51" s="100">
        <f>VLOOKUP($A51, RawData!$A:$AJ, 31, FALSE)</f>
        <v>-2.8827507</v>
      </c>
      <c r="AG51" s="97">
        <f>VLOOKUP($A51, RawData!$A:$AJ,32, FALSE)</f>
        <v>0</v>
      </c>
      <c r="AH51" s="98">
        <f>VLOOKUP($A51, RawData!$A:$AJ, 34, FALSE)</f>
        <v>12.19663</v>
      </c>
      <c r="AI51" s="95">
        <f>VLOOKUP($A51, RawData!$A:$AJ, 35, FALSE)</f>
        <v>0.0401</v>
      </c>
      <c r="AJ51" s="104">
        <f>VLOOKUP($A51, RawData!$A:$AJ, 36, FALSE)</f>
        <v>157.36</v>
      </c>
    </row>
    <row r="52">
      <c r="A52" s="115" t="s">
        <v>253</v>
      </c>
      <c r="B52" s="82" t="s">
        <v>1387</v>
      </c>
      <c r="C52" s="92" t="s">
        <v>1044</v>
      </c>
      <c r="D52" s="2" t="s">
        <v>1388</v>
      </c>
      <c r="E52" s="114" t="str">
        <f>IFERROR(__xludf.DUMMYFUNCTION("IFERROR(HYPERLINK(REGEXEXTRACT(D52,""\(([^)]*)\)""),REGEXEXTRACT(D52,""\[([^\]]+)\]"")),"""")"),"READ PITCH")</f>
        <v>READ PITCH</v>
      </c>
      <c r="F52" s="94">
        <f>VLOOKUP($A52, RawData!$A:$AJ, 33, FALSE)</f>
        <v>0.0069011</v>
      </c>
      <c r="G52" s="95">
        <f>VLOOKUP($A52, RawData!$A:$AJ, 2, FALSE)</f>
        <v>2.27674</v>
      </c>
      <c r="H52" s="96" t="str">
        <f>VLOOKUP($A52, RawData!$A:$AJ, 3, FALSE)</f>
        <v/>
      </c>
      <c r="I52" s="96">
        <f>VLOOKUP($A52, RawData!$A:$AJ, 4, FALSE)</f>
        <v>-0.104339816</v>
      </c>
      <c r="J52" s="98">
        <f>VLOOKUP($A52, RawData!$A:$AM, 37, FALSE)</f>
        <v>-0.7247</v>
      </c>
      <c r="K52" s="99">
        <f>VLOOKUP($A52, RawData!$A:$AM, 38, FALSE)</f>
        <v>-2.2521164</v>
      </c>
      <c r="L52" s="99" t="str">
        <f>VLOOKUP($A52, RawData!$A:$AM, 39, FALSE)</f>
        <v/>
      </c>
      <c r="M52" s="100" t="str">
        <f>VLOOKUP($A52, RawData!$A:$AJ, 30, FALSE)</f>
        <v/>
      </c>
      <c r="N52" s="98" t="str">
        <f>VLOOKUP($A52, RawData!$A:$AJ, 5, FALSE)</f>
        <v/>
      </c>
      <c r="O52" s="99">
        <f>VLOOKUP($A52, RawData!$A:$AJ, 6, FALSE)</f>
        <v>-2.5534785</v>
      </c>
      <c r="P52" s="96" t="str">
        <f>VLOOKUP($A52, RawData!$A:$AJ, 7, FALSE)</f>
        <v/>
      </c>
      <c r="Q52" s="99">
        <f>VLOOKUP($A52, RawData!$A:$AJ, 8, FALSE)</f>
        <v>0.517</v>
      </c>
      <c r="R52" s="101" t="str">
        <f>VLOOKUP($A52, RawData!$A:$AJ, 9, FALSE)</f>
        <v/>
      </c>
      <c r="S52" s="99">
        <f>VLOOKUP($A52, RawData!$A:$AJ, 11, FALSE)</f>
        <v>-0.3241</v>
      </c>
      <c r="T52" s="98">
        <f>VLOOKUP($A52, RawData!$A:$AJ, 13, FALSE)</f>
        <v>-0.88454</v>
      </c>
      <c r="U52" s="99">
        <f>VLOOKUP($A52, RawData!$A:$AJ, 14, FALSE)</f>
        <v>2.5919068</v>
      </c>
      <c r="V52" s="101">
        <f>VLOOKUP($A52, RawData!$A:$AJ, 16, FALSE)</f>
        <v>0.0021214543</v>
      </c>
      <c r="W52" s="98" t="str">
        <f>VLOOKUP($A52, RawData!$A:$AJ, 21, FALSE)</f>
        <v/>
      </c>
      <c r="X52" s="99" t="str">
        <f>VLOOKUP($A52, RawData!$A:$AJ, 22, FALSE)</f>
        <v/>
      </c>
      <c r="Y52" s="99">
        <f>VLOOKUP($A52, RawData!$A:$AJ, 23, FALSE)</f>
        <v>-0.2037</v>
      </c>
      <c r="Z52" s="99">
        <f>VLOOKUP($A52, RawData!$A:$AJ, 24, FALSE)</f>
        <v>-0.25205147</v>
      </c>
      <c r="AA52" s="99" t="str">
        <f>VLOOKUP($A52, RawData!$A:$AJ, 25, FALSE)</f>
        <v/>
      </c>
      <c r="AB52" s="100" t="str">
        <f>VLOOKUP($A52, RawData!$A:$AJ, 26, FALSE)</f>
        <v/>
      </c>
      <c r="AC52" s="107" t="str">
        <f>VLOOKUP($A52, RawData!$A:$AJ, 27, FALSE)</f>
        <v>No data</v>
      </c>
      <c r="AD52" s="107">
        <f>VLOOKUP($A52, RawData!$A:$AJ, 28, FALSE)</f>
        <v>0.0060622646</v>
      </c>
      <c r="AE52" s="107">
        <f>VLOOKUP($A52, RawData!$A:$AJ, 29, FALSE)</f>
        <v>0.0042</v>
      </c>
      <c r="AF52" s="100">
        <f>VLOOKUP($A52, RawData!$A:$AJ, 31, FALSE)</f>
        <v>0.56157756</v>
      </c>
      <c r="AG52" s="97">
        <f>VLOOKUP($A52, RawData!$A:$AJ,32, FALSE)</f>
        <v>0</v>
      </c>
      <c r="AH52" s="98">
        <f>VLOOKUP($A52, RawData!$A:$AJ, 34, FALSE)</f>
        <v>-0.4967378</v>
      </c>
      <c r="AI52" s="95">
        <f>VLOOKUP($A52, RawData!$A:$AJ, 35, FALSE)</f>
        <v>0.0003</v>
      </c>
      <c r="AJ52" s="104">
        <f>VLOOKUP($A52, RawData!$A:$AJ, 36, FALSE)</f>
        <v>34.51</v>
      </c>
    </row>
    <row r="53">
      <c r="A53" s="115" t="s">
        <v>254</v>
      </c>
      <c r="B53" s="82" t="s">
        <v>1389</v>
      </c>
      <c r="C53" s="92" t="s">
        <v>1016</v>
      </c>
      <c r="D53" s="2" t="s">
        <v>1390</v>
      </c>
      <c r="E53" s="114" t="str">
        <f>IFERROR(__xludf.DUMMYFUNCTION("IFERROR(HYPERLINK(REGEXEXTRACT(D53,""\(([^)]*)\)""),REGEXEXTRACT(D53,""\[([^\]]+)\]"")),"""")"),"READ PITCH")</f>
        <v>READ PITCH</v>
      </c>
      <c r="F53" s="94">
        <f>VLOOKUP($A53, RawData!$A:$AJ, 33, FALSE)</f>
        <v>0.029091</v>
      </c>
      <c r="G53" s="95">
        <f>VLOOKUP($A53, RawData!$A:$AJ, 2, FALSE)</f>
        <v>24.017</v>
      </c>
      <c r="H53" s="96" t="str">
        <f>VLOOKUP($A53, RawData!$A:$AJ, 3, FALSE)</f>
        <v/>
      </c>
      <c r="I53" s="96">
        <f>VLOOKUP($A53, RawData!$A:$AJ, 4, FALSE)</f>
        <v>-0.12057953</v>
      </c>
      <c r="J53" s="98">
        <f>VLOOKUP($A53, RawData!$A:$AM, 37, FALSE)</f>
        <v>-1.756</v>
      </c>
      <c r="K53" s="99">
        <f>VLOOKUP($A53, RawData!$A:$AM, 38, FALSE)</f>
        <v>-0.30317461</v>
      </c>
      <c r="L53" s="99" t="str">
        <f>VLOOKUP($A53, RawData!$A:$AM, 39, FALSE)</f>
        <v/>
      </c>
      <c r="M53" s="100" t="str">
        <f>VLOOKUP($A53, RawData!$A:$AJ, 30, FALSE)</f>
        <v/>
      </c>
      <c r="N53" s="98" t="str">
        <f>VLOOKUP($A53, RawData!$A:$AJ, 5, FALSE)</f>
        <v/>
      </c>
      <c r="O53" s="99">
        <f>VLOOKUP($A53, RawData!$A:$AJ, 6, FALSE)</f>
        <v>-0.30737606</v>
      </c>
      <c r="P53" s="96" t="str">
        <f>VLOOKUP($A53, RawData!$A:$AJ, 7, FALSE)</f>
        <v/>
      </c>
      <c r="Q53" s="99">
        <f>VLOOKUP($A53, RawData!$A:$AJ, 8, FALSE)</f>
        <v>0.2608</v>
      </c>
      <c r="R53" s="101" t="str">
        <f>VLOOKUP($A53, RawData!$A:$AJ, 9, FALSE)</f>
        <v/>
      </c>
      <c r="S53" s="99">
        <f>VLOOKUP($A53, RawData!$A:$AJ, 11, FALSE)</f>
        <v>-0.1175</v>
      </c>
      <c r="T53" s="98">
        <f>VLOOKUP($A53, RawData!$A:$AJ, 13, FALSE)</f>
        <v>0.104</v>
      </c>
      <c r="U53" s="99">
        <f>VLOOKUP($A53, RawData!$A:$AJ, 14, FALSE)</f>
        <v>-0.039694656</v>
      </c>
      <c r="V53" s="101">
        <f>VLOOKUP($A53, RawData!$A:$AJ, 16, FALSE)</f>
        <v>0.013157347</v>
      </c>
      <c r="W53" s="98" t="str">
        <f>VLOOKUP($A53, RawData!$A:$AJ, 21, FALSE)</f>
        <v/>
      </c>
      <c r="X53" s="99" t="str">
        <f>VLOOKUP($A53, RawData!$A:$AJ, 22, FALSE)</f>
        <v/>
      </c>
      <c r="Y53" s="99">
        <f>VLOOKUP($A53, RawData!$A:$AJ, 23, FALSE)</f>
        <v>-0.4004</v>
      </c>
      <c r="Z53" s="99">
        <f>VLOOKUP($A53, RawData!$A:$AJ, 24, FALSE)</f>
        <v>-1.5924381</v>
      </c>
      <c r="AA53" s="99" t="str">
        <f>VLOOKUP($A53, RawData!$A:$AJ, 25, FALSE)</f>
        <v/>
      </c>
      <c r="AB53" s="100" t="str">
        <f>VLOOKUP($A53, RawData!$A:$AJ, 26, FALSE)</f>
        <v/>
      </c>
      <c r="AC53" s="107" t="str">
        <f>VLOOKUP($A53, RawData!$A:$AJ, 27, FALSE)</f>
        <v/>
      </c>
      <c r="AD53" s="107">
        <f>VLOOKUP($A53, RawData!$A:$AJ, 28, FALSE)</f>
        <v>0.0012112254</v>
      </c>
      <c r="AE53" s="107">
        <f>VLOOKUP($A53, RawData!$A:$AJ, 29, FALSE)</f>
        <v>0.0081</v>
      </c>
      <c r="AF53" s="100">
        <f>VLOOKUP($A53, RawData!$A:$AJ, 31, FALSE)</f>
        <v>79.38548</v>
      </c>
      <c r="AG53" s="97">
        <f>VLOOKUP($A53, RawData!$A:$AJ,32, FALSE)</f>
        <v>0</v>
      </c>
      <c r="AH53" s="98">
        <f>VLOOKUP($A53, RawData!$A:$AJ, 34, FALSE)</f>
        <v>8.25609</v>
      </c>
      <c r="AI53" s="95">
        <f>VLOOKUP($A53, RawData!$A:$AJ, 35, FALSE)</f>
        <v>0.0005</v>
      </c>
      <c r="AJ53" s="104">
        <f>VLOOKUP($A53, RawData!$A:$AJ, 36, FALSE)</f>
        <v>58.18</v>
      </c>
    </row>
    <row r="54">
      <c r="A54" s="115" t="s">
        <v>814</v>
      </c>
      <c r="B54" s="82" t="s">
        <v>1391</v>
      </c>
      <c r="C54" s="92" t="s">
        <v>1164</v>
      </c>
      <c r="D54" s="2" t="s">
        <v>1392</v>
      </c>
      <c r="E54" s="114" t="str">
        <f>IFERROR(__xludf.DUMMYFUNCTION("IFERROR(HYPERLINK(REGEXEXTRACT(D54,""\(([^)]*)\)""),REGEXEXTRACT(D54,""\[([^\]]+)\]"")),"""")"),"READ PITCH")</f>
        <v>READ PITCH</v>
      </c>
      <c r="F54" s="94">
        <f>VLOOKUP($A54, RawData!$A:$AJ, 33, FALSE)</f>
        <v>281.43204</v>
      </c>
      <c r="G54" s="95">
        <f>VLOOKUP($A54, RawData!$A:$AJ, 2, FALSE)</f>
        <v>628.18</v>
      </c>
      <c r="H54" s="96" t="str">
        <f>VLOOKUP($A54, RawData!$A:$AJ, 3, FALSE)</f>
        <v/>
      </c>
      <c r="I54" s="96">
        <f>VLOOKUP($A54, RawData!$A:$AJ, 4, FALSE)</f>
        <v>0.0287778</v>
      </c>
      <c r="J54" s="98">
        <f>VLOOKUP($A54, RawData!$A:$AM, 37, FALSE)</f>
        <v>65.463</v>
      </c>
      <c r="K54" s="99">
        <f>VLOOKUP($A54, RawData!$A:$AM, 38, FALSE)</f>
        <v>-0.41589487</v>
      </c>
      <c r="L54" s="99" t="str">
        <f>VLOOKUP($A54, RawData!$A:$AM, 39, FALSE)</f>
        <v/>
      </c>
      <c r="M54" s="100">
        <f>VLOOKUP($A54, RawData!$A:$AJ, 30, FALSE)</f>
        <v>7.1858516</v>
      </c>
      <c r="N54" s="98">
        <f>VLOOKUP($A54, RawData!$A:$AJ, 5, FALSE)</f>
        <v>-2.4835937</v>
      </c>
      <c r="O54" s="106">
        <f>VLOOKUP($A54, RawData!$A:$AJ, 6, FALSE)</f>
        <v>-2.3605497</v>
      </c>
      <c r="P54" s="96">
        <f>VLOOKUP($A54, RawData!$A:$AJ, 7, FALSE)</f>
        <v>-0.2948445</v>
      </c>
      <c r="Q54" s="99">
        <f>VLOOKUP($A54, RawData!$A:$AJ, 8, FALSE)</f>
        <v>0.2268</v>
      </c>
      <c r="R54" s="118">
        <f>VLOOKUP($A54, RawData!$A:$AJ, 9, FALSE)</f>
        <v>0.11901366</v>
      </c>
      <c r="S54" s="106" t="str">
        <f>VLOOKUP($A54, RawData!$A:$AJ, 11, FALSE)</f>
        <v/>
      </c>
      <c r="T54" s="98">
        <f>VLOOKUP($A54, RawData!$A:$AJ, 13, FALSE)</f>
        <v>-10.308</v>
      </c>
      <c r="U54" s="106" t="str">
        <f>VLOOKUP($A54, RawData!$A:$AJ, 14, FALSE)</f>
        <v/>
      </c>
      <c r="V54" s="118" t="str">
        <f>VLOOKUP($A54, RawData!$A:$AJ, 16, FALSE)</f>
        <v/>
      </c>
      <c r="W54" s="98">
        <f>VLOOKUP($A54, RawData!$A:$AJ, 21, FALSE)</f>
        <v>187.937</v>
      </c>
      <c r="X54" s="106">
        <f>VLOOKUP($A54, RawData!$A:$AJ, 22, FALSE)</f>
        <v>1.0295323</v>
      </c>
      <c r="Y54" s="99">
        <f>VLOOKUP($A54, RawData!$A:$AJ, 23, FALSE)</f>
        <v>-0.0626</v>
      </c>
      <c r="Z54" s="106">
        <f>VLOOKUP($A54, RawData!$A:$AJ, 24, FALSE)</f>
        <v>-0.1567331</v>
      </c>
      <c r="AA54" s="106">
        <f>VLOOKUP($A54, RawData!$A:$AJ, 25, FALSE)</f>
        <v>0.358611</v>
      </c>
      <c r="AB54" s="100" t="str">
        <f>VLOOKUP($A54, RawData!$A:$AJ, 26, FALSE)</f>
        <v/>
      </c>
      <c r="AC54" s="106" t="str">
        <f>VLOOKUP($A54, RawData!$A:$AJ, 27, FALSE)</f>
        <v/>
      </c>
      <c r="AD54" s="107">
        <f>VLOOKUP($A54, RawData!$A:$AJ, 28, FALSE)</f>
        <v>0.44966474</v>
      </c>
      <c r="AE54" s="107">
        <f>VLOOKUP($A54, RawData!$A:$AJ, 29, FALSE)</f>
        <v>1.536</v>
      </c>
      <c r="AF54" s="100" t="str">
        <f>VLOOKUP($A54, RawData!$A:$AJ, 31, FALSE)</f>
        <v/>
      </c>
      <c r="AG54" s="97">
        <f>VLOOKUP($A54, RawData!$A:$AJ,32, FALSE)</f>
        <v>0.022788214</v>
      </c>
      <c r="AH54" s="98" t="str">
        <f>VLOOKUP($A54, RawData!$A:$AJ, 34, FALSE)</f>
        <v/>
      </c>
      <c r="AI54" s="95">
        <f>VLOOKUP($A54, RawData!$A:$AJ, 35, FALSE)</f>
        <v>24.52</v>
      </c>
      <c r="AJ54" s="104">
        <f>VLOOKUP($A54, RawData!$A:$AJ, 36, FALSE)</f>
        <v>11.52</v>
      </c>
    </row>
    <row r="55">
      <c r="A55" s="115" t="s">
        <v>828</v>
      </c>
      <c r="B55" s="82" t="s">
        <v>1393</v>
      </c>
      <c r="C55" s="92" t="s">
        <v>1164</v>
      </c>
      <c r="D55" s="2" t="s">
        <v>1394</v>
      </c>
      <c r="E55" s="114" t="str">
        <f>IFERROR(__xludf.DUMMYFUNCTION("IFERROR(HYPERLINK(REGEXEXTRACT(D55,""\(([^)]*)\)""),REGEXEXTRACT(D55,""\[([^\]]+)\]"")),"""")"),"READ PITCH")</f>
        <v>READ PITCH</v>
      </c>
      <c r="F55" s="94">
        <f>VLOOKUP($A55, RawData!$A:$AJ, 33, FALSE)</f>
        <v>74.668274</v>
      </c>
      <c r="G55" s="95">
        <f>VLOOKUP($A55, RawData!$A:$AJ, 2, FALSE)</f>
        <v>36.17649</v>
      </c>
      <c r="H55" s="96" t="str">
        <f>VLOOKUP($A55, RawData!$A:$AJ, 3, FALSE)</f>
        <v/>
      </c>
      <c r="I55" s="96">
        <f>VLOOKUP($A55, RawData!$A:$AJ, 4, FALSE)</f>
        <v>0.15278363</v>
      </c>
      <c r="J55" s="98">
        <f>VLOOKUP($A55, RawData!$A:$AM, 37, FALSE)</f>
        <v>-1.85149</v>
      </c>
      <c r="K55" s="99">
        <f>VLOOKUP($A55, RawData!$A:$AM, 38, FALSE)</f>
        <v>-0.8714412</v>
      </c>
      <c r="L55" s="99" t="str">
        <f>VLOOKUP($A55, RawData!$A:$AM, 39, FALSE)</f>
        <v/>
      </c>
      <c r="M55" s="100">
        <f>VLOOKUP($A55, RawData!$A:$AJ, 30, FALSE)</f>
        <v>-11.204652</v>
      </c>
      <c r="N55" s="98">
        <f>VLOOKUP($A55, RawData!$A:$AJ, 5, FALSE)</f>
        <v>-0.19925511</v>
      </c>
      <c r="O55" s="106">
        <f>VLOOKUP($A55, RawData!$A:$AJ, 6, FALSE)</f>
        <v>-0.7833209</v>
      </c>
      <c r="P55" s="96">
        <f>VLOOKUP($A55, RawData!$A:$AJ, 7, FALSE)</f>
        <v>-0.21554261</v>
      </c>
      <c r="Q55" s="99">
        <f>VLOOKUP($A55, RawData!$A:$AJ, 8, FALSE)</f>
        <v>0.453</v>
      </c>
      <c r="R55" s="118">
        <f>VLOOKUP($A55, RawData!$A:$AJ, 9, FALSE)</f>
        <v>0.5183242</v>
      </c>
      <c r="S55" s="106" t="str">
        <f>VLOOKUP($A55, RawData!$A:$AJ, 11, FALSE)</f>
        <v/>
      </c>
      <c r="T55" s="98">
        <f>VLOOKUP($A55, RawData!$A:$AJ, 13, FALSE)</f>
        <v>-1.07555</v>
      </c>
      <c r="U55" s="106" t="str">
        <f>VLOOKUP($A55, RawData!$A:$AJ, 14, FALSE)</f>
        <v/>
      </c>
      <c r="V55" s="118" t="str">
        <f>VLOOKUP($A55, RawData!$A:$AJ, 16, FALSE)</f>
        <v/>
      </c>
      <c r="W55" s="98">
        <f>VLOOKUP($A55, RawData!$A:$AJ, 21, FALSE)</f>
        <v>-51.372</v>
      </c>
      <c r="X55" s="106">
        <f>VLOOKUP($A55, RawData!$A:$AJ, 22, FALSE)</f>
        <v>-1.03</v>
      </c>
      <c r="Y55" s="99">
        <f>VLOOKUP($A55, RawData!$A:$AJ, 23, FALSE)</f>
        <v>-0.0571</v>
      </c>
      <c r="Z55" s="106">
        <f>VLOOKUP($A55, RawData!$A:$AJ, 24, FALSE)</f>
        <v>-0.06843489</v>
      </c>
      <c r="AA55" s="106">
        <f>VLOOKUP($A55, RawData!$A:$AJ, 25, FALSE)</f>
        <v>-0.037122063</v>
      </c>
      <c r="AB55" s="100" t="str">
        <f>VLOOKUP($A55, RawData!$A:$AJ, 26, FALSE)</f>
        <v/>
      </c>
      <c r="AC55" s="106">
        <f>VLOOKUP($A55, RawData!$A:$AJ, 27, FALSE)</f>
        <v>103.18627</v>
      </c>
      <c r="AD55" s="107">
        <f>VLOOKUP($A55, RawData!$A:$AJ, 28, FALSE)</f>
        <v>1.9934847</v>
      </c>
      <c r="AE55" s="107">
        <f>VLOOKUP($A55, RawData!$A:$AJ, 29, FALSE)</f>
        <v>1.4387</v>
      </c>
      <c r="AF55" s="100" t="str">
        <f>VLOOKUP($A55, RawData!$A:$AJ, 31, FALSE)</f>
        <v/>
      </c>
      <c r="AG55" s="97">
        <f>VLOOKUP($A55, RawData!$A:$AJ,32, FALSE)</f>
        <v>0</v>
      </c>
      <c r="AH55" s="98" t="str">
        <f>VLOOKUP($A55, RawData!$A:$AJ, 34, FALSE)</f>
        <v/>
      </c>
      <c r="AI55" s="95">
        <f>VLOOKUP($A55, RawData!$A:$AJ, 35, FALSE)</f>
        <v>4.21</v>
      </c>
      <c r="AJ55" s="104">
        <f>VLOOKUP($A55, RawData!$A:$AJ, 36, FALSE)</f>
        <v>17.13</v>
      </c>
    </row>
    <row r="56">
      <c r="A56" s="115" t="s">
        <v>855</v>
      </c>
      <c r="B56" s="82" t="s">
        <v>1395</v>
      </c>
      <c r="C56" s="92" t="s">
        <v>1164</v>
      </c>
      <c r="D56" s="2" t="s">
        <v>1396</v>
      </c>
      <c r="E56" s="114" t="str">
        <f>IFERROR(__xludf.DUMMYFUNCTION("IFERROR(HYPERLINK(REGEXEXTRACT(D56,""\(([^)]*)\)""),REGEXEXTRACT(D56,""\[([^\]]+)\]"")),"""")"),"READ PITCH")</f>
        <v>READ PITCH</v>
      </c>
      <c r="F56" s="94">
        <f>VLOOKUP($A56, RawData!$A:$AJ, 33, FALSE)</f>
        <v>438.3371</v>
      </c>
      <c r="G56" s="95">
        <f>VLOOKUP($A56, RawData!$A:$AJ, 2, FALSE)</f>
        <v>294.798</v>
      </c>
      <c r="H56" s="96">
        <f>VLOOKUP($A56, RawData!$A:$AJ, 3, FALSE)</f>
        <v>-0.1236</v>
      </c>
      <c r="I56" s="96">
        <f>VLOOKUP($A56, RawData!$A:$AJ, 4, FALSE)</f>
        <v>0.12717457</v>
      </c>
      <c r="J56" s="98">
        <f>VLOOKUP($A56, RawData!$A:$AM, 37, FALSE)</f>
        <v>-0.13</v>
      </c>
      <c r="K56" s="99">
        <f>VLOOKUP($A56, RawData!$A:$AM, 38, FALSE)</f>
        <v>-0.9856099</v>
      </c>
      <c r="L56" s="99" t="str">
        <f>VLOOKUP($A56, RawData!$A:$AM, 39, FALSE)</f>
        <v/>
      </c>
      <c r="M56" s="100">
        <f>VLOOKUP($A56, RawData!$A:$AJ, 30, FALSE)</f>
        <v>-1612.7892</v>
      </c>
      <c r="N56" s="98">
        <f>VLOOKUP($A56, RawData!$A:$AJ, 5, FALSE)</f>
        <v>-0.10931607</v>
      </c>
      <c r="O56" s="106">
        <f>VLOOKUP($A56, RawData!$A:$AJ, 6, FALSE)</f>
        <v>0.31886375</v>
      </c>
      <c r="P56" s="96">
        <f>VLOOKUP($A56, RawData!$A:$AJ, 7, FALSE)</f>
        <v>-0.45261538</v>
      </c>
      <c r="Q56" s="99">
        <f>VLOOKUP($A56, RawData!$A:$AJ, 8, FALSE)</f>
        <v>0.6786</v>
      </c>
      <c r="R56" s="118">
        <f>VLOOKUP($A56, RawData!$A:$AJ, 9, FALSE)</f>
        <v>0.4821539</v>
      </c>
      <c r="S56" s="106">
        <f>VLOOKUP($A56, RawData!$A:$AJ, 11, FALSE)</f>
        <v>-0.0643</v>
      </c>
      <c r="T56" s="98">
        <f>VLOOKUP($A56, RawData!$A:$AJ, 13, FALSE)</f>
        <v>24.809</v>
      </c>
      <c r="U56" s="106" t="str">
        <f>VLOOKUP($A56, RawData!$A:$AJ, 14, FALSE)</f>
        <v/>
      </c>
      <c r="V56" s="118" t="str">
        <f>VLOOKUP($A56, RawData!$A:$AJ, 16, FALSE)</f>
        <v/>
      </c>
      <c r="W56" s="98">
        <f>VLOOKUP($A56, RawData!$A:$AJ, 21, FALSE)</f>
        <v>-227.908</v>
      </c>
      <c r="X56" s="106" t="str">
        <f>VLOOKUP($A56, RawData!$A:$AJ, 22, FALSE)</f>
        <v/>
      </c>
      <c r="Y56" s="99">
        <f>VLOOKUP($A56, RawData!$A:$AJ, 23, FALSE)</f>
        <v>-0.0139</v>
      </c>
      <c r="Z56" s="106">
        <f>VLOOKUP($A56, RawData!$A:$AJ, 24, FALSE)</f>
        <v>-0.056710925</v>
      </c>
      <c r="AA56" s="106">
        <f>VLOOKUP($A56, RawData!$A:$AJ, 25, FALSE)</f>
        <v>-0.0006874052</v>
      </c>
      <c r="AB56" s="100" t="str">
        <f>VLOOKUP($A56, RawData!$A:$AJ, 26, FALSE)</f>
        <v/>
      </c>
      <c r="AC56" s="106" t="str">
        <f>VLOOKUP($A56, RawData!$A:$AJ, 27, FALSE)</f>
        <v/>
      </c>
      <c r="AD56" s="107">
        <f>VLOOKUP($A56, RawData!$A:$AJ, 28, FALSE)</f>
        <v>1.4843066</v>
      </c>
      <c r="AE56" s="107">
        <f>VLOOKUP($A56, RawData!$A:$AJ, 29, FALSE)</f>
        <v>2.3152</v>
      </c>
      <c r="AF56" s="100">
        <f>VLOOKUP($A56, RawData!$A:$AJ, 31, FALSE)</f>
        <v>8.45107</v>
      </c>
      <c r="AG56" s="97" t="str">
        <f>VLOOKUP($A56, RawData!$A:$AJ,32, FALSE)</f>
        <v/>
      </c>
      <c r="AH56" s="98">
        <f>VLOOKUP($A56, RawData!$A:$AJ, 34, FALSE)</f>
        <v>209.6626</v>
      </c>
      <c r="AI56" s="95">
        <f>VLOOKUP($A56, RawData!$A:$AJ, 35, FALSE)</f>
        <v>4.46</v>
      </c>
      <c r="AJ56" s="104">
        <f>VLOOKUP($A56, RawData!$A:$AJ, 36, FALSE)</f>
        <v>98.11</v>
      </c>
    </row>
    <row r="57">
      <c r="C57" s="106"/>
      <c r="E57" s="106"/>
      <c r="F57" s="10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</row>
    <row r="58">
      <c r="C58" s="106"/>
      <c r="E58" s="106"/>
      <c r="F58" s="10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</row>
    <row r="59">
      <c r="C59" s="106"/>
      <c r="E59" s="106"/>
      <c r="F59" s="10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</row>
    <row r="60">
      <c r="C60" s="106"/>
      <c r="E60" s="106"/>
      <c r="F60" s="10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</row>
    <row r="61">
      <c r="C61" s="106"/>
      <c r="E61" s="106"/>
      <c r="F61" s="10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</row>
    <row r="62">
      <c r="C62" s="106"/>
      <c r="E62" s="106"/>
      <c r="F62" s="10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</row>
    <row r="63">
      <c r="C63" s="106"/>
      <c r="E63" s="106"/>
      <c r="F63" s="10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</row>
    <row r="64">
      <c r="C64" s="106"/>
      <c r="E64" s="106"/>
      <c r="F64" s="10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</row>
    <row r="65">
      <c r="C65" s="106"/>
      <c r="E65" s="106"/>
      <c r="F65" s="10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</row>
    <row r="66">
      <c r="C66" s="106"/>
      <c r="E66" s="106"/>
      <c r="F66" s="10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</row>
    <row r="67">
      <c r="C67" s="106"/>
      <c r="E67" s="106"/>
      <c r="F67" s="10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</row>
    <row r="68">
      <c r="C68" s="106"/>
      <c r="E68" s="106"/>
      <c r="F68" s="10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</row>
    <row r="69">
      <c r="C69" s="106"/>
      <c r="E69" s="106"/>
      <c r="F69" s="10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</row>
    <row r="70">
      <c r="C70" s="106"/>
      <c r="E70" s="106"/>
      <c r="F70" s="10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</row>
    <row r="71">
      <c r="C71" s="106"/>
      <c r="E71" s="106"/>
      <c r="F71" s="10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</row>
    <row r="72">
      <c r="C72" s="106"/>
      <c r="E72" s="106"/>
      <c r="F72" s="10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</row>
    <row r="73">
      <c r="C73" s="106"/>
      <c r="E73" s="106"/>
      <c r="F73" s="10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</row>
    <row r="74">
      <c r="C74" s="106"/>
      <c r="E74" s="106"/>
      <c r="F74" s="10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</row>
    <row r="75">
      <c r="C75" s="106"/>
      <c r="E75" s="106"/>
      <c r="F75" s="10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</row>
    <row r="76">
      <c r="C76" s="106"/>
      <c r="E76" s="106"/>
      <c r="F76" s="10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</row>
    <row r="77">
      <c r="C77" s="106"/>
      <c r="E77" s="106"/>
      <c r="F77" s="10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</row>
    <row r="78">
      <c r="C78" s="106"/>
      <c r="E78" s="106"/>
      <c r="F78" s="10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</row>
    <row r="79">
      <c r="C79" s="106"/>
      <c r="E79" s="106"/>
      <c r="F79" s="10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</row>
    <row r="80">
      <c r="C80" s="106"/>
      <c r="E80" s="106"/>
      <c r="F80" s="10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</row>
    <row r="81">
      <c r="C81" s="106"/>
      <c r="E81" s="106"/>
      <c r="F81" s="10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</row>
    <row r="82">
      <c r="C82" s="106"/>
      <c r="E82" s="106"/>
      <c r="F82" s="10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</row>
    <row r="83">
      <c r="C83" s="106"/>
      <c r="E83" s="106"/>
      <c r="F83" s="10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</row>
    <row r="84">
      <c r="C84" s="106"/>
      <c r="E84" s="106"/>
      <c r="F84" s="10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</row>
    <row r="85">
      <c r="C85" s="106"/>
      <c r="E85" s="106"/>
      <c r="F85" s="10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</row>
    <row r="86">
      <c r="C86" s="106"/>
      <c r="E86" s="106"/>
      <c r="F86" s="10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</row>
    <row r="87">
      <c r="C87" s="106"/>
      <c r="E87" s="106"/>
      <c r="F87" s="10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</row>
    <row r="88">
      <c r="C88" s="106"/>
      <c r="E88" s="106"/>
      <c r="F88" s="10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</row>
    <row r="89">
      <c r="C89" s="106"/>
      <c r="E89" s="106"/>
      <c r="F89" s="10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</row>
    <row r="90">
      <c r="E90" s="106"/>
      <c r="F90" s="10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</row>
    <row r="91">
      <c r="E91" s="106"/>
      <c r="F91" s="10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</row>
    <row r="92">
      <c r="E92" s="106"/>
      <c r="F92" s="10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</row>
    <row r="93">
      <c r="E93" s="106"/>
      <c r="F93" s="10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</row>
    <row r="94">
      <c r="E94" s="106"/>
      <c r="F94" s="10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</row>
    <row r="95">
      <c r="E95" s="106"/>
      <c r="F95" s="10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</row>
    <row r="96">
      <c r="E96" s="106"/>
      <c r="F96" s="10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</row>
    <row r="97">
      <c r="E97" s="106"/>
      <c r="F97" s="10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</row>
    <row r="98">
      <c r="E98" s="106"/>
      <c r="F98" s="10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</row>
    <row r="99">
      <c r="E99" s="106"/>
      <c r="F99" s="10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</row>
    <row r="100">
      <c r="E100" s="106"/>
      <c r="F100" s="10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</row>
    <row r="101">
      <c r="E101" s="106"/>
      <c r="F101" s="10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</row>
    <row r="102">
      <c r="E102" s="106"/>
      <c r="F102" s="10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</row>
    <row r="103">
      <c r="E103" s="106"/>
      <c r="F103" s="10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</row>
    <row r="104">
      <c r="E104" s="106"/>
      <c r="F104" s="10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</row>
    <row r="105">
      <c r="E105" s="106"/>
      <c r="F105" s="10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</row>
    <row r="106">
      <c r="E106" s="106"/>
      <c r="F106" s="10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</row>
    <row r="107">
      <c r="E107" s="106"/>
      <c r="F107" s="10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</row>
    <row r="108">
      <c r="E108" s="106"/>
      <c r="F108" s="105"/>
    </row>
    <row r="109">
      <c r="E109" s="106"/>
      <c r="F109" s="105"/>
    </row>
    <row r="110">
      <c r="E110" s="106"/>
      <c r="F110" s="105"/>
    </row>
    <row r="111">
      <c r="E111" s="106"/>
      <c r="F111" s="105"/>
    </row>
    <row r="112">
      <c r="E112" s="106"/>
      <c r="F112" s="105"/>
    </row>
    <row r="113">
      <c r="E113" s="106"/>
      <c r="F113" s="105"/>
    </row>
    <row r="114">
      <c r="E114" s="106"/>
      <c r="F114" s="105"/>
    </row>
    <row r="115">
      <c r="E115" s="106"/>
      <c r="F115" s="105"/>
    </row>
    <row r="116">
      <c r="E116" s="106"/>
      <c r="F116" s="105"/>
    </row>
    <row r="117">
      <c r="E117" s="106"/>
      <c r="F117" s="105"/>
    </row>
    <row r="118">
      <c r="E118" s="106"/>
      <c r="F118" s="105"/>
    </row>
    <row r="119">
      <c r="E119" s="106"/>
      <c r="F119" s="105"/>
    </row>
    <row r="120">
      <c r="E120" s="106"/>
      <c r="F120" s="105"/>
    </row>
    <row r="121">
      <c r="E121" s="106"/>
      <c r="F121" s="105"/>
    </row>
    <row r="122">
      <c r="E122" s="106"/>
      <c r="F122" s="105"/>
    </row>
    <row r="123">
      <c r="E123" s="106"/>
      <c r="F123" s="105"/>
    </row>
    <row r="124">
      <c r="E124" s="106"/>
      <c r="F124" s="105"/>
    </row>
    <row r="125">
      <c r="E125" s="106"/>
      <c r="F125" s="105"/>
    </row>
    <row r="126">
      <c r="E126" s="106"/>
      <c r="F126" s="105"/>
    </row>
    <row r="127">
      <c r="E127" s="106"/>
      <c r="F127" s="105"/>
    </row>
    <row r="128">
      <c r="E128" s="106"/>
      <c r="F128" s="105"/>
    </row>
    <row r="129">
      <c r="E129" s="106"/>
      <c r="F129" s="105"/>
    </row>
    <row r="130">
      <c r="E130" s="106"/>
      <c r="F130" s="105"/>
    </row>
    <row r="131">
      <c r="E131" s="106"/>
      <c r="F131" s="105"/>
    </row>
    <row r="132">
      <c r="E132" s="106"/>
      <c r="F132" s="105"/>
    </row>
    <row r="133">
      <c r="E133" s="106"/>
      <c r="F133" s="105"/>
    </row>
    <row r="134">
      <c r="E134" s="106"/>
      <c r="F134" s="105"/>
    </row>
    <row r="135">
      <c r="E135" s="106"/>
      <c r="F135" s="105"/>
    </row>
    <row r="136">
      <c r="E136" s="106"/>
      <c r="F136" s="105"/>
    </row>
    <row r="137">
      <c r="E137" s="106"/>
      <c r="F137" s="105"/>
    </row>
    <row r="138">
      <c r="E138" s="106"/>
      <c r="F138" s="105"/>
    </row>
    <row r="139">
      <c r="E139" s="106"/>
      <c r="F139" s="105"/>
    </row>
    <row r="140">
      <c r="E140" s="106"/>
      <c r="F140" s="105"/>
    </row>
    <row r="141">
      <c r="E141" s="106"/>
      <c r="F141" s="105"/>
    </row>
    <row r="142">
      <c r="E142" s="106"/>
      <c r="F142" s="105"/>
    </row>
    <row r="143">
      <c r="E143" s="106"/>
      <c r="F143" s="105"/>
    </row>
    <row r="144">
      <c r="E144" s="106"/>
      <c r="F144" s="105"/>
    </row>
    <row r="145">
      <c r="E145" s="106"/>
      <c r="F145" s="105"/>
    </row>
    <row r="146">
      <c r="E146" s="106"/>
      <c r="F146" s="105"/>
    </row>
    <row r="147">
      <c r="E147" s="106"/>
      <c r="F147" s="105"/>
    </row>
    <row r="148">
      <c r="E148" s="106"/>
      <c r="F148" s="105"/>
    </row>
    <row r="149">
      <c r="E149" s="106"/>
      <c r="F149" s="105"/>
    </row>
    <row r="150">
      <c r="E150" s="106"/>
      <c r="F150" s="105"/>
    </row>
    <row r="151">
      <c r="E151" s="106"/>
      <c r="F151" s="105"/>
    </row>
    <row r="152">
      <c r="E152" s="106"/>
      <c r="F152" s="105"/>
    </row>
    <row r="153">
      <c r="E153" s="106"/>
      <c r="F153" s="105"/>
    </row>
    <row r="154">
      <c r="E154" s="106"/>
      <c r="F154" s="105"/>
    </row>
    <row r="155">
      <c r="E155" s="106"/>
      <c r="F155" s="105"/>
    </row>
    <row r="156">
      <c r="E156" s="106"/>
      <c r="F156" s="105"/>
    </row>
    <row r="157">
      <c r="E157" s="106"/>
      <c r="F157" s="105"/>
    </row>
    <row r="158">
      <c r="E158" s="106"/>
      <c r="F158" s="105"/>
    </row>
    <row r="159">
      <c r="E159" s="106"/>
      <c r="F159" s="105"/>
    </row>
    <row r="160">
      <c r="E160" s="106"/>
      <c r="F160" s="105"/>
    </row>
    <row r="161">
      <c r="E161" s="106"/>
      <c r="F161" s="105"/>
    </row>
    <row r="162">
      <c r="E162" s="106"/>
      <c r="F162" s="105"/>
    </row>
    <row r="163">
      <c r="E163" s="106"/>
      <c r="F163" s="105"/>
    </row>
    <row r="164">
      <c r="E164" s="106"/>
      <c r="F164" s="105"/>
    </row>
    <row r="165">
      <c r="E165" s="106"/>
      <c r="F165" s="105"/>
    </row>
    <row r="166">
      <c r="E166" s="106"/>
      <c r="F166" s="105"/>
    </row>
    <row r="167">
      <c r="E167" s="106"/>
      <c r="F167" s="105"/>
    </row>
    <row r="168">
      <c r="E168" s="106"/>
      <c r="F168" s="105"/>
    </row>
    <row r="169">
      <c r="E169" s="106"/>
      <c r="F169" s="105"/>
    </row>
    <row r="170">
      <c r="E170" s="106"/>
      <c r="F170" s="105"/>
    </row>
    <row r="171">
      <c r="E171" s="106"/>
      <c r="F171" s="105"/>
    </row>
    <row r="172">
      <c r="E172" s="106"/>
      <c r="F172" s="105"/>
    </row>
    <row r="173">
      <c r="E173" s="106"/>
      <c r="F173" s="105"/>
    </row>
    <row r="174">
      <c r="E174" s="106"/>
      <c r="F174" s="105"/>
    </row>
    <row r="175">
      <c r="E175" s="106"/>
      <c r="F175" s="105"/>
    </row>
    <row r="176">
      <c r="E176" s="106"/>
      <c r="F176" s="105"/>
    </row>
    <row r="177">
      <c r="E177" s="106"/>
      <c r="F177" s="105"/>
    </row>
    <row r="178">
      <c r="E178" s="106"/>
      <c r="F178" s="105"/>
    </row>
    <row r="179">
      <c r="E179" s="106"/>
      <c r="F179" s="105"/>
    </row>
    <row r="180">
      <c r="E180" s="106"/>
      <c r="F180" s="105"/>
    </row>
    <row r="181">
      <c r="E181" s="106"/>
      <c r="F181" s="105"/>
    </row>
    <row r="182">
      <c r="E182" s="106"/>
      <c r="F182" s="105"/>
    </row>
    <row r="183">
      <c r="E183" s="106"/>
      <c r="F183" s="105"/>
    </row>
    <row r="184">
      <c r="E184" s="106"/>
      <c r="F184" s="105"/>
    </row>
    <row r="185">
      <c r="E185" s="106"/>
      <c r="F185" s="105"/>
    </row>
    <row r="186">
      <c r="E186" s="106"/>
      <c r="F186" s="105"/>
    </row>
    <row r="187">
      <c r="E187" s="106"/>
      <c r="F187" s="105"/>
    </row>
    <row r="188">
      <c r="E188" s="106"/>
      <c r="F188" s="105"/>
    </row>
    <row r="189">
      <c r="E189" s="106"/>
      <c r="F189" s="105"/>
    </row>
    <row r="190">
      <c r="E190" s="106"/>
      <c r="F190" s="105"/>
    </row>
    <row r="191">
      <c r="E191" s="106"/>
      <c r="F191" s="105"/>
    </row>
    <row r="192">
      <c r="E192" s="106"/>
      <c r="F192" s="105"/>
    </row>
    <row r="193">
      <c r="E193" s="106"/>
      <c r="F193" s="105"/>
    </row>
    <row r="194">
      <c r="E194" s="106"/>
      <c r="F194" s="105"/>
    </row>
    <row r="195">
      <c r="E195" s="106"/>
      <c r="F195" s="105"/>
    </row>
    <row r="196">
      <c r="E196" s="106"/>
      <c r="F196" s="105"/>
    </row>
    <row r="197">
      <c r="E197" s="106"/>
      <c r="F197" s="105"/>
    </row>
    <row r="198">
      <c r="E198" s="106"/>
      <c r="F198" s="105"/>
    </row>
    <row r="199">
      <c r="E199" s="106"/>
      <c r="F199" s="105"/>
    </row>
    <row r="200">
      <c r="E200" s="106"/>
      <c r="F200" s="105"/>
    </row>
    <row r="201">
      <c r="E201" s="106"/>
      <c r="F201" s="105"/>
    </row>
    <row r="202">
      <c r="E202" s="106"/>
      <c r="F202" s="105"/>
    </row>
    <row r="203">
      <c r="E203" s="106"/>
      <c r="F203" s="105"/>
    </row>
    <row r="204">
      <c r="E204" s="106"/>
      <c r="F204" s="105"/>
    </row>
    <row r="205">
      <c r="E205" s="106"/>
      <c r="F205" s="105"/>
    </row>
    <row r="206">
      <c r="E206" s="106"/>
      <c r="F206" s="105"/>
    </row>
    <row r="207">
      <c r="E207" s="106"/>
      <c r="F207" s="105"/>
    </row>
    <row r="208">
      <c r="E208" s="106"/>
      <c r="F208" s="105"/>
    </row>
    <row r="209">
      <c r="E209" s="106"/>
      <c r="F209" s="105"/>
    </row>
    <row r="210">
      <c r="E210" s="106"/>
      <c r="F210" s="105"/>
    </row>
    <row r="211">
      <c r="E211" s="106"/>
      <c r="F211" s="105"/>
    </row>
    <row r="212">
      <c r="E212" s="106"/>
      <c r="F212" s="105"/>
    </row>
    <row r="213">
      <c r="E213" s="106"/>
      <c r="F213" s="105"/>
    </row>
    <row r="214">
      <c r="E214" s="106"/>
      <c r="F214" s="105"/>
    </row>
    <row r="215">
      <c r="E215" s="106"/>
      <c r="F215" s="105"/>
    </row>
    <row r="216">
      <c r="E216" s="106"/>
      <c r="F216" s="105"/>
    </row>
    <row r="217">
      <c r="E217" s="106"/>
      <c r="F217" s="105"/>
    </row>
    <row r="218">
      <c r="E218" s="106"/>
      <c r="F218" s="105"/>
    </row>
    <row r="219">
      <c r="E219" s="106"/>
      <c r="F219" s="105"/>
    </row>
    <row r="220">
      <c r="E220" s="106"/>
      <c r="F220" s="105"/>
    </row>
    <row r="221">
      <c r="E221" s="106"/>
      <c r="F221" s="105"/>
    </row>
    <row r="222">
      <c r="E222" s="106"/>
      <c r="F222" s="105"/>
    </row>
    <row r="223">
      <c r="E223" s="106"/>
      <c r="F223" s="105"/>
    </row>
    <row r="224">
      <c r="E224" s="106"/>
      <c r="F224" s="105"/>
    </row>
    <row r="225">
      <c r="E225" s="106"/>
      <c r="F225" s="105"/>
    </row>
    <row r="226">
      <c r="E226" s="106"/>
      <c r="F226" s="105"/>
    </row>
    <row r="227">
      <c r="E227" s="106"/>
      <c r="F227" s="105"/>
    </row>
    <row r="228">
      <c r="E228" s="106"/>
      <c r="F228" s="105"/>
    </row>
    <row r="229">
      <c r="E229" s="106"/>
      <c r="F229" s="105"/>
    </row>
    <row r="230">
      <c r="E230" s="106"/>
      <c r="F230" s="105"/>
    </row>
    <row r="231">
      <c r="E231" s="106"/>
      <c r="F231" s="105"/>
    </row>
    <row r="232">
      <c r="E232" s="106"/>
      <c r="F232" s="105"/>
    </row>
    <row r="233">
      <c r="E233" s="106"/>
      <c r="F233" s="105"/>
    </row>
    <row r="234">
      <c r="E234" s="106"/>
      <c r="F234" s="105"/>
    </row>
    <row r="235">
      <c r="E235" s="106"/>
      <c r="F235" s="105"/>
    </row>
    <row r="236">
      <c r="E236" s="106"/>
      <c r="F236" s="105"/>
    </row>
    <row r="237">
      <c r="E237" s="106"/>
      <c r="F237" s="105"/>
    </row>
    <row r="238">
      <c r="E238" s="106"/>
      <c r="F238" s="105"/>
    </row>
    <row r="239">
      <c r="E239" s="106"/>
      <c r="F239" s="105"/>
    </row>
    <row r="240">
      <c r="E240" s="106"/>
      <c r="F240" s="105"/>
    </row>
    <row r="241">
      <c r="E241" s="106"/>
      <c r="F241" s="105"/>
    </row>
    <row r="242">
      <c r="E242" s="106"/>
      <c r="F242" s="105"/>
    </row>
    <row r="243">
      <c r="E243" s="106"/>
      <c r="F243" s="105"/>
    </row>
    <row r="244">
      <c r="E244" s="106"/>
      <c r="F244" s="105"/>
    </row>
    <row r="245">
      <c r="E245" s="106"/>
      <c r="F245" s="105"/>
    </row>
    <row r="246">
      <c r="E246" s="106"/>
      <c r="F246" s="105"/>
    </row>
    <row r="247">
      <c r="E247" s="106"/>
      <c r="F247" s="105"/>
    </row>
    <row r="248">
      <c r="E248" s="106"/>
      <c r="F248" s="105"/>
    </row>
    <row r="249">
      <c r="E249" s="106"/>
      <c r="F249" s="105"/>
    </row>
    <row r="250">
      <c r="E250" s="106"/>
      <c r="F250" s="105"/>
    </row>
    <row r="251">
      <c r="E251" s="106"/>
      <c r="F251" s="105"/>
    </row>
    <row r="252">
      <c r="E252" s="106"/>
      <c r="F252" s="105"/>
    </row>
    <row r="253">
      <c r="E253" s="106"/>
      <c r="F253" s="105"/>
    </row>
    <row r="254">
      <c r="E254" s="106"/>
      <c r="F254" s="105"/>
    </row>
    <row r="255">
      <c r="E255" s="106"/>
      <c r="F255" s="105"/>
    </row>
    <row r="256">
      <c r="E256" s="106"/>
      <c r="F256" s="105"/>
    </row>
    <row r="257">
      <c r="E257" s="106"/>
      <c r="F257" s="105"/>
    </row>
    <row r="258">
      <c r="E258" s="106"/>
      <c r="F258" s="105"/>
    </row>
    <row r="259">
      <c r="E259" s="106"/>
      <c r="F259" s="105"/>
    </row>
    <row r="260">
      <c r="E260" s="106"/>
      <c r="F260" s="105"/>
    </row>
    <row r="261">
      <c r="E261" s="106"/>
      <c r="F261" s="105"/>
    </row>
    <row r="262">
      <c r="E262" s="106"/>
      <c r="F262" s="105"/>
    </row>
    <row r="263">
      <c r="E263" s="106"/>
      <c r="F263" s="105"/>
    </row>
    <row r="264">
      <c r="E264" s="106"/>
      <c r="F264" s="105"/>
    </row>
    <row r="265">
      <c r="E265" s="106"/>
      <c r="F265" s="105"/>
    </row>
    <row r="266">
      <c r="E266" s="106"/>
      <c r="F266" s="105"/>
    </row>
    <row r="267">
      <c r="E267" s="106"/>
      <c r="F267" s="105"/>
    </row>
    <row r="268">
      <c r="E268" s="106"/>
      <c r="F268" s="105"/>
    </row>
    <row r="269">
      <c r="E269" s="106"/>
      <c r="F269" s="105"/>
    </row>
    <row r="270">
      <c r="E270" s="106"/>
      <c r="F270" s="105"/>
    </row>
    <row r="271">
      <c r="E271" s="106"/>
      <c r="F271" s="105"/>
    </row>
    <row r="272">
      <c r="E272" s="106"/>
      <c r="F272" s="105"/>
    </row>
    <row r="273">
      <c r="E273" s="106"/>
      <c r="F273" s="105"/>
    </row>
    <row r="274">
      <c r="E274" s="106"/>
      <c r="F274" s="105"/>
    </row>
    <row r="275">
      <c r="E275" s="106"/>
      <c r="F275" s="105"/>
    </row>
    <row r="276">
      <c r="E276" s="106"/>
      <c r="F276" s="105"/>
    </row>
    <row r="277">
      <c r="E277" s="106"/>
      <c r="F277" s="105"/>
    </row>
    <row r="278">
      <c r="E278" s="106"/>
      <c r="F278" s="105"/>
    </row>
    <row r="279">
      <c r="E279" s="106"/>
      <c r="F279" s="105"/>
    </row>
    <row r="280">
      <c r="E280" s="106"/>
      <c r="F280" s="105"/>
    </row>
    <row r="281">
      <c r="E281" s="106"/>
      <c r="F281" s="105"/>
    </row>
    <row r="282">
      <c r="E282" s="106"/>
      <c r="F282" s="105"/>
    </row>
    <row r="283">
      <c r="E283" s="106"/>
      <c r="F283" s="105"/>
    </row>
    <row r="284">
      <c r="E284" s="106"/>
      <c r="F284" s="105"/>
    </row>
    <row r="285">
      <c r="E285" s="106"/>
      <c r="F285" s="105"/>
    </row>
    <row r="286">
      <c r="E286" s="106"/>
      <c r="F286" s="105"/>
    </row>
    <row r="287">
      <c r="E287" s="106"/>
      <c r="F287" s="105"/>
    </row>
    <row r="288">
      <c r="E288" s="106"/>
      <c r="F288" s="105"/>
    </row>
    <row r="289">
      <c r="E289" s="106"/>
      <c r="F289" s="105"/>
    </row>
    <row r="290">
      <c r="E290" s="106"/>
      <c r="F290" s="105"/>
    </row>
    <row r="291">
      <c r="E291" s="106"/>
      <c r="F291" s="105"/>
    </row>
    <row r="292">
      <c r="E292" s="106"/>
      <c r="F292" s="105"/>
    </row>
    <row r="293">
      <c r="E293" s="106"/>
      <c r="F293" s="105"/>
    </row>
    <row r="294">
      <c r="E294" s="106"/>
      <c r="F294" s="105"/>
    </row>
    <row r="295">
      <c r="E295" s="106"/>
      <c r="F295" s="105"/>
    </row>
    <row r="296">
      <c r="E296" s="106"/>
      <c r="F296" s="105"/>
    </row>
    <row r="297">
      <c r="E297" s="106"/>
      <c r="F297" s="105"/>
    </row>
    <row r="298">
      <c r="E298" s="106"/>
      <c r="F298" s="105"/>
    </row>
    <row r="299">
      <c r="E299" s="106"/>
      <c r="F299" s="105"/>
    </row>
    <row r="300">
      <c r="E300" s="106"/>
      <c r="F300" s="105"/>
    </row>
    <row r="301">
      <c r="E301" s="106"/>
      <c r="F301" s="105"/>
    </row>
    <row r="302">
      <c r="E302" s="106"/>
      <c r="F302" s="105"/>
    </row>
    <row r="303">
      <c r="E303" s="106"/>
      <c r="F303" s="105"/>
    </row>
    <row r="304">
      <c r="E304" s="106"/>
      <c r="F304" s="105"/>
    </row>
    <row r="305">
      <c r="E305" s="106"/>
      <c r="F305" s="105"/>
    </row>
    <row r="306">
      <c r="E306" s="106"/>
      <c r="F306" s="105"/>
    </row>
    <row r="307">
      <c r="E307" s="106"/>
      <c r="F307" s="105"/>
    </row>
    <row r="308">
      <c r="E308" s="106"/>
      <c r="F308" s="105"/>
    </row>
    <row r="309">
      <c r="E309" s="106"/>
      <c r="F309" s="105"/>
    </row>
    <row r="310">
      <c r="E310" s="106"/>
      <c r="F310" s="105"/>
    </row>
    <row r="311">
      <c r="E311" s="106"/>
      <c r="F311" s="105"/>
    </row>
    <row r="312">
      <c r="E312" s="106"/>
      <c r="F312" s="105"/>
    </row>
    <row r="313">
      <c r="E313" s="106"/>
      <c r="F313" s="105"/>
    </row>
    <row r="314">
      <c r="E314" s="106"/>
      <c r="F314" s="105"/>
    </row>
    <row r="315">
      <c r="E315" s="106"/>
      <c r="F315" s="105"/>
    </row>
    <row r="316">
      <c r="E316" s="106"/>
      <c r="F316" s="105"/>
    </row>
    <row r="317">
      <c r="E317" s="106"/>
      <c r="F317" s="105"/>
    </row>
    <row r="318">
      <c r="E318" s="106"/>
      <c r="F318" s="105"/>
    </row>
    <row r="319">
      <c r="E319" s="106"/>
      <c r="F319" s="105"/>
    </row>
    <row r="320">
      <c r="E320" s="106"/>
      <c r="F320" s="105"/>
    </row>
    <row r="321">
      <c r="E321" s="106"/>
      <c r="F321" s="105"/>
    </row>
    <row r="322">
      <c r="E322" s="106"/>
      <c r="F322" s="105"/>
    </row>
    <row r="323">
      <c r="E323" s="106"/>
      <c r="F323" s="105"/>
    </row>
    <row r="324">
      <c r="E324" s="106"/>
      <c r="F324" s="105"/>
    </row>
    <row r="325">
      <c r="E325" s="106"/>
      <c r="F325" s="105"/>
    </row>
    <row r="326">
      <c r="E326" s="106"/>
      <c r="F326" s="105"/>
    </row>
    <row r="327">
      <c r="E327" s="106"/>
      <c r="F327" s="105"/>
    </row>
    <row r="328">
      <c r="E328" s="106"/>
      <c r="F328" s="105"/>
    </row>
    <row r="329">
      <c r="E329" s="106"/>
      <c r="F329" s="105"/>
    </row>
    <row r="330">
      <c r="E330" s="106"/>
      <c r="F330" s="105"/>
    </row>
    <row r="331">
      <c r="E331" s="106"/>
      <c r="F331" s="105"/>
    </row>
    <row r="332">
      <c r="E332" s="106"/>
      <c r="F332" s="105"/>
    </row>
    <row r="333">
      <c r="E333" s="106"/>
      <c r="F333" s="105"/>
    </row>
    <row r="334">
      <c r="E334" s="106"/>
      <c r="F334" s="105"/>
    </row>
    <row r="335">
      <c r="E335" s="106"/>
      <c r="F335" s="105"/>
    </row>
    <row r="336">
      <c r="E336" s="106"/>
      <c r="F336" s="105"/>
    </row>
    <row r="337">
      <c r="E337" s="106"/>
      <c r="F337" s="105"/>
    </row>
    <row r="338">
      <c r="E338" s="106"/>
      <c r="F338" s="105"/>
    </row>
    <row r="339">
      <c r="E339" s="106"/>
      <c r="F339" s="105"/>
    </row>
    <row r="340">
      <c r="E340" s="106"/>
      <c r="F340" s="105"/>
    </row>
    <row r="341">
      <c r="E341" s="106"/>
      <c r="F341" s="105"/>
    </row>
    <row r="342">
      <c r="E342" s="106"/>
      <c r="F342" s="105"/>
    </row>
    <row r="343">
      <c r="E343" s="106"/>
      <c r="F343" s="105"/>
    </row>
    <row r="344">
      <c r="E344" s="106"/>
      <c r="F344" s="105"/>
    </row>
    <row r="345">
      <c r="E345" s="106"/>
      <c r="F345" s="105"/>
    </row>
    <row r="346">
      <c r="E346" s="106"/>
      <c r="F346" s="105"/>
    </row>
    <row r="347">
      <c r="E347" s="106"/>
      <c r="F347" s="105"/>
    </row>
    <row r="348">
      <c r="E348" s="106"/>
      <c r="F348" s="105"/>
    </row>
    <row r="349">
      <c r="E349" s="106"/>
      <c r="F349" s="105"/>
    </row>
    <row r="350">
      <c r="E350" s="106"/>
      <c r="F350" s="105"/>
    </row>
    <row r="351">
      <c r="E351" s="106"/>
      <c r="F351" s="105"/>
    </row>
    <row r="352">
      <c r="E352" s="106"/>
      <c r="F352" s="105"/>
    </row>
    <row r="353">
      <c r="E353" s="106"/>
      <c r="F353" s="105"/>
    </row>
    <row r="354">
      <c r="E354" s="106"/>
      <c r="F354" s="105"/>
    </row>
    <row r="355">
      <c r="E355" s="106"/>
      <c r="F355" s="105"/>
    </row>
    <row r="356">
      <c r="E356" s="106"/>
      <c r="F356" s="105"/>
    </row>
    <row r="357">
      <c r="E357" s="106"/>
      <c r="F357" s="105"/>
    </row>
    <row r="358">
      <c r="E358" s="106"/>
      <c r="F358" s="105"/>
    </row>
    <row r="359">
      <c r="E359" s="106"/>
      <c r="F359" s="105"/>
    </row>
    <row r="360">
      <c r="E360" s="106"/>
      <c r="F360" s="105"/>
    </row>
    <row r="361">
      <c r="E361" s="106"/>
      <c r="F361" s="105"/>
    </row>
    <row r="362">
      <c r="E362" s="106"/>
      <c r="F362" s="105"/>
    </row>
    <row r="363">
      <c r="E363" s="106"/>
      <c r="F363" s="105"/>
    </row>
    <row r="364">
      <c r="E364" s="106"/>
      <c r="F364" s="105"/>
    </row>
    <row r="365">
      <c r="E365" s="106"/>
      <c r="F365" s="105"/>
    </row>
    <row r="366">
      <c r="E366" s="106"/>
      <c r="F366" s="105"/>
    </row>
    <row r="367">
      <c r="E367" s="106"/>
      <c r="F367" s="105"/>
    </row>
    <row r="368">
      <c r="E368" s="106"/>
      <c r="F368" s="105"/>
    </row>
    <row r="369">
      <c r="E369" s="106"/>
      <c r="F369" s="105"/>
    </row>
    <row r="370">
      <c r="E370" s="106"/>
      <c r="F370" s="105"/>
    </row>
    <row r="371">
      <c r="E371" s="106"/>
      <c r="F371" s="105"/>
    </row>
    <row r="372">
      <c r="E372" s="106"/>
      <c r="F372" s="105"/>
    </row>
    <row r="373">
      <c r="E373" s="106"/>
      <c r="F373" s="105"/>
    </row>
    <row r="374">
      <c r="E374" s="106"/>
      <c r="F374" s="105"/>
    </row>
    <row r="375">
      <c r="E375" s="106"/>
      <c r="F375" s="105"/>
    </row>
    <row r="376">
      <c r="E376" s="106"/>
      <c r="F376" s="105"/>
    </row>
    <row r="377">
      <c r="E377" s="106"/>
      <c r="F377" s="105"/>
    </row>
    <row r="378">
      <c r="E378" s="106"/>
      <c r="F378" s="105"/>
    </row>
    <row r="379">
      <c r="E379" s="106"/>
      <c r="F379" s="105"/>
    </row>
    <row r="380">
      <c r="E380" s="106"/>
      <c r="F380" s="105"/>
    </row>
    <row r="381">
      <c r="E381" s="106"/>
      <c r="F381" s="105"/>
    </row>
    <row r="382">
      <c r="E382" s="106"/>
      <c r="F382" s="105"/>
    </row>
    <row r="383">
      <c r="E383" s="106"/>
      <c r="F383" s="105"/>
    </row>
    <row r="384">
      <c r="E384" s="106"/>
      <c r="F384" s="105"/>
    </row>
    <row r="385">
      <c r="E385" s="106"/>
      <c r="F385" s="105"/>
    </row>
    <row r="386">
      <c r="E386" s="106"/>
      <c r="F386" s="105"/>
    </row>
    <row r="387">
      <c r="E387" s="106"/>
      <c r="F387" s="105"/>
    </row>
    <row r="388">
      <c r="E388" s="106"/>
      <c r="F388" s="105"/>
    </row>
    <row r="389">
      <c r="E389" s="106"/>
      <c r="F389" s="105"/>
    </row>
    <row r="390">
      <c r="E390" s="106"/>
      <c r="F390" s="105"/>
    </row>
    <row r="391">
      <c r="E391" s="106"/>
      <c r="F391" s="105"/>
    </row>
    <row r="392">
      <c r="E392" s="106"/>
      <c r="F392" s="105"/>
    </row>
    <row r="393">
      <c r="E393" s="106"/>
      <c r="F393" s="105"/>
    </row>
    <row r="394">
      <c r="E394" s="106"/>
      <c r="F394" s="105"/>
    </row>
    <row r="395">
      <c r="E395" s="106"/>
      <c r="F395" s="105"/>
    </row>
    <row r="396">
      <c r="E396" s="106"/>
      <c r="F396" s="105"/>
    </row>
    <row r="397">
      <c r="E397" s="106"/>
      <c r="F397" s="105"/>
    </row>
    <row r="398">
      <c r="E398" s="106"/>
      <c r="F398" s="105"/>
    </row>
    <row r="399">
      <c r="E399" s="106"/>
      <c r="F399" s="105"/>
    </row>
    <row r="400">
      <c r="E400" s="106"/>
      <c r="F400" s="105"/>
    </row>
    <row r="401">
      <c r="E401" s="106"/>
      <c r="F401" s="105"/>
    </row>
    <row r="402">
      <c r="E402" s="106"/>
      <c r="F402" s="105"/>
    </row>
    <row r="403">
      <c r="E403" s="106"/>
      <c r="F403" s="105"/>
    </row>
    <row r="404">
      <c r="E404" s="106"/>
      <c r="F404" s="105"/>
    </row>
    <row r="405">
      <c r="E405" s="106"/>
      <c r="F405" s="105"/>
    </row>
    <row r="406">
      <c r="E406" s="106"/>
      <c r="F406" s="105"/>
    </row>
    <row r="407">
      <c r="E407" s="106"/>
      <c r="F407" s="105"/>
    </row>
    <row r="408">
      <c r="E408" s="106"/>
      <c r="F408" s="105"/>
    </row>
    <row r="409">
      <c r="E409" s="106"/>
      <c r="F409" s="105"/>
    </row>
    <row r="410">
      <c r="E410" s="106"/>
      <c r="F410" s="105"/>
    </row>
    <row r="411">
      <c r="E411" s="106"/>
      <c r="F411" s="105"/>
    </row>
    <row r="412">
      <c r="E412" s="106"/>
      <c r="F412" s="105"/>
    </row>
    <row r="413">
      <c r="E413" s="106"/>
      <c r="F413" s="105"/>
    </row>
    <row r="414">
      <c r="E414" s="106"/>
      <c r="F414" s="105"/>
    </row>
    <row r="415">
      <c r="E415" s="106"/>
      <c r="F415" s="105"/>
    </row>
    <row r="416">
      <c r="E416" s="106"/>
      <c r="F416" s="105"/>
    </row>
    <row r="417">
      <c r="E417" s="106"/>
      <c r="F417" s="105"/>
    </row>
    <row r="418">
      <c r="E418" s="106"/>
      <c r="F418" s="105"/>
    </row>
    <row r="419">
      <c r="E419" s="106"/>
      <c r="F419" s="105"/>
    </row>
    <row r="420">
      <c r="E420" s="106"/>
      <c r="F420" s="105"/>
    </row>
    <row r="421">
      <c r="E421" s="106"/>
      <c r="F421" s="105"/>
    </row>
    <row r="422">
      <c r="E422" s="106"/>
      <c r="F422" s="105"/>
    </row>
    <row r="423">
      <c r="E423" s="106"/>
      <c r="F423" s="105"/>
    </row>
    <row r="424">
      <c r="E424" s="106"/>
      <c r="F424" s="105"/>
    </row>
    <row r="425">
      <c r="E425" s="106"/>
      <c r="F425" s="105"/>
    </row>
    <row r="426">
      <c r="E426" s="106"/>
      <c r="F426" s="105"/>
    </row>
    <row r="427">
      <c r="E427" s="106"/>
      <c r="F427" s="105"/>
    </row>
    <row r="428">
      <c r="E428" s="106"/>
      <c r="F428" s="105"/>
    </row>
    <row r="429">
      <c r="E429" s="106"/>
      <c r="F429" s="105"/>
    </row>
    <row r="430">
      <c r="E430" s="106"/>
      <c r="F430" s="105"/>
    </row>
    <row r="431">
      <c r="E431" s="106"/>
      <c r="F431" s="105"/>
    </row>
    <row r="432">
      <c r="E432" s="106"/>
      <c r="F432" s="105"/>
    </row>
    <row r="433">
      <c r="E433" s="106"/>
      <c r="F433" s="105"/>
    </row>
    <row r="434">
      <c r="E434" s="106"/>
      <c r="F434" s="105"/>
    </row>
    <row r="435">
      <c r="E435" s="106"/>
      <c r="F435" s="105"/>
    </row>
    <row r="436">
      <c r="E436" s="106"/>
      <c r="F436" s="105"/>
    </row>
    <row r="437">
      <c r="E437" s="106"/>
      <c r="F437" s="105"/>
    </row>
    <row r="438">
      <c r="E438" s="106"/>
      <c r="F438" s="105"/>
    </row>
    <row r="439">
      <c r="E439" s="106"/>
      <c r="F439" s="105"/>
    </row>
    <row r="440">
      <c r="E440" s="106"/>
      <c r="F440" s="105"/>
    </row>
    <row r="441">
      <c r="E441" s="106"/>
      <c r="F441" s="105"/>
    </row>
    <row r="442">
      <c r="E442" s="106"/>
      <c r="F442" s="105"/>
    </row>
    <row r="443">
      <c r="E443" s="106"/>
      <c r="F443" s="105"/>
    </row>
    <row r="444">
      <c r="E444" s="106"/>
      <c r="F444" s="105"/>
    </row>
    <row r="445">
      <c r="E445" s="106"/>
      <c r="F445" s="105"/>
    </row>
    <row r="446">
      <c r="E446" s="106"/>
      <c r="F446" s="105"/>
    </row>
    <row r="447">
      <c r="E447" s="106"/>
      <c r="F447" s="105"/>
    </row>
    <row r="448">
      <c r="E448" s="106"/>
      <c r="F448" s="105"/>
    </row>
    <row r="449">
      <c r="E449" s="106"/>
      <c r="F449" s="105"/>
    </row>
    <row r="450">
      <c r="E450" s="106"/>
      <c r="F450" s="105"/>
    </row>
    <row r="451">
      <c r="E451" s="106"/>
      <c r="F451" s="105"/>
    </row>
    <row r="452">
      <c r="E452" s="106"/>
      <c r="F452" s="105"/>
    </row>
    <row r="453">
      <c r="E453" s="106"/>
      <c r="F453" s="105"/>
    </row>
    <row r="454">
      <c r="E454" s="106"/>
      <c r="F454" s="105"/>
    </row>
    <row r="455">
      <c r="E455" s="106"/>
      <c r="F455" s="105"/>
    </row>
    <row r="456">
      <c r="E456" s="106"/>
      <c r="F456" s="105"/>
    </row>
    <row r="457">
      <c r="E457" s="106"/>
      <c r="F457" s="105"/>
    </row>
    <row r="458">
      <c r="E458" s="106"/>
      <c r="F458" s="105"/>
    </row>
    <row r="459">
      <c r="E459" s="106"/>
      <c r="F459" s="105"/>
    </row>
    <row r="460">
      <c r="E460" s="106"/>
      <c r="F460" s="105"/>
    </row>
    <row r="461">
      <c r="E461" s="106"/>
      <c r="F461" s="105"/>
    </row>
    <row r="462">
      <c r="E462" s="106"/>
      <c r="F462" s="105"/>
    </row>
    <row r="463">
      <c r="E463" s="106"/>
      <c r="F463" s="105"/>
    </row>
    <row r="464">
      <c r="E464" s="106"/>
      <c r="F464" s="105"/>
    </row>
    <row r="465">
      <c r="E465" s="106"/>
      <c r="F465" s="105"/>
    </row>
    <row r="466">
      <c r="E466" s="106"/>
      <c r="F466" s="105"/>
    </row>
    <row r="467">
      <c r="E467" s="106"/>
      <c r="F467" s="105"/>
    </row>
    <row r="468">
      <c r="E468" s="106"/>
      <c r="F468" s="105"/>
    </row>
    <row r="469">
      <c r="E469" s="106"/>
      <c r="F469" s="105"/>
    </row>
    <row r="470">
      <c r="E470" s="106"/>
      <c r="F470" s="105"/>
    </row>
    <row r="471">
      <c r="E471" s="106"/>
      <c r="F471" s="105"/>
    </row>
    <row r="472">
      <c r="E472" s="106"/>
      <c r="F472" s="105"/>
    </row>
    <row r="473">
      <c r="E473" s="106"/>
      <c r="F473" s="105"/>
    </row>
    <row r="474">
      <c r="E474" s="106"/>
      <c r="F474" s="105"/>
    </row>
    <row r="475">
      <c r="E475" s="106"/>
      <c r="F475" s="105"/>
    </row>
    <row r="476">
      <c r="E476" s="106"/>
      <c r="F476" s="105"/>
    </row>
    <row r="477">
      <c r="E477" s="106"/>
      <c r="F477" s="105"/>
    </row>
    <row r="478">
      <c r="E478" s="106"/>
      <c r="F478" s="105"/>
    </row>
    <row r="479">
      <c r="E479" s="106"/>
      <c r="F479" s="105"/>
    </row>
    <row r="480">
      <c r="E480" s="106"/>
      <c r="F480" s="105"/>
    </row>
    <row r="481">
      <c r="E481" s="106"/>
      <c r="F481" s="105"/>
    </row>
    <row r="482">
      <c r="E482" s="106"/>
      <c r="F482" s="105"/>
    </row>
    <row r="483">
      <c r="E483" s="106"/>
      <c r="F483" s="105"/>
    </row>
    <row r="484">
      <c r="E484" s="106"/>
      <c r="F484" s="105"/>
    </row>
    <row r="485">
      <c r="E485" s="106"/>
      <c r="F485" s="105"/>
    </row>
    <row r="486">
      <c r="E486" s="106"/>
      <c r="F486" s="105"/>
    </row>
    <row r="487">
      <c r="E487" s="106"/>
      <c r="F487" s="105"/>
    </row>
    <row r="488">
      <c r="E488" s="106"/>
      <c r="F488" s="105"/>
    </row>
    <row r="489">
      <c r="E489" s="106"/>
      <c r="F489" s="105"/>
    </row>
    <row r="490">
      <c r="E490" s="106"/>
      <c r="F490" s="105"/>
    </row>
    <row r="491">
      <c r="E491" s="106"/>
      <c r="F491" s="105"/>
    </row>
    <row r="492">
      <c r="E492" s="106"/>
      <c r="F492" s="105"/>
    </row>
    <row r="493">
      <c r="E493" s="106"/>
      <c r="F493" s="105"/>
    </row>
    <row r="494">
      <c r="E494" s="106"/>
      <c r="F494" s="105"/>
    </row>
    <row r="495">
      <c r="E495" s="106"/>
      <c r="F495" s="105"/>
    </row>
    <row r="496">
      <c r="E496" s="106"/>
      <c r="F496" s="105"/>
    </row>
    <row r="497">
      <c r="E497" s="106"/>
      <c r="F497" s="105"/>
    </row>
    <row r="498">
      <c r="E498" s="106"/>
      <c r="F498" s="105"/>
    </row>
    <row r="499">
      <c r="E499" s="106"/>
      <c r="F499" s="105"/>
    </row>
    <row r="500">
      <c r="E500" s="106"/>
      <c r="F500" s="105"/>
    </row>
    <row r="501">
      <c r="E501" s="106"/>
      <c r="F501" s="105"/>
    </row>
    <row r="502">
      <c r="E502" s="106"/>
      <c r="F502" s="105"/>
    </row>
    <row r="503">
      <c r="E503" s="106"/>
      <c r="F503" s="105"/>
    </row>
    <row r="504">
      <c r="E504" s="106"/>
      <c r="F504" s="105"/>
    </row>
    <row r="505">
      <c r="E505" s="106"/>
      <c r="F505" s="105"/>
    </row>
    <row r="506">
      <c r="E506" s="106"/>
      <c r="F506" s="105"/>
    </row>
    <row r="507">
      <c r="E507" s="106"/>
      <c r="F507" s="105"/>
    </row>
    <row r="508">
      <c r="E508" s="106"/>
      <c r="F508" s="105"/>
    </row>
    <row r="509">
      <c r="E509" s="106"/>
      <c r="F509" s="105"/>
    </row>
    <row r="510">
      <c r="E510" s="106"/>
      <c r="F510" s="105"/>
    </row>
    <row r="511">
      <c r="E511" s="106"/>
      <c r="F511" s="105"/>
    </row>
    <row r="512">
      <c r="E512" s="106"/>
      <c r="F512" s="105"/>
    </row>
    <row r="513">
      <c r="E513" s="106"/>
      <c r="F513" s="105"/>
    </row>
    <row r="514">
      <c r="E514" s="106"/>
      <c r="F514" s="105"/>
    </row>
    <row r="515">
      <c r="E515" s="106"/>
      <c r="F515" s="105"/>
    </row>
    <row r="516">
      <c r="E516" s="106"/>
      <c r="F516" s="105"/>
    </row>
    <row r="517">
      <c r="E517" s="106"/>
      <c r="F517" s="105"/>
    </row>
    <row r="518">
      <c r="E518" s="106"/>
      <c r="F518" s="105"/>
    </row>
    <row r="519">
      <c r="E519" s="106"/>
      <c r="F519" s="105"/>
    </row>
    <row r="520">
      <c r="E520" s="106"/>
      <c r="F520" s="105"/>
    </row>
    <row r="521">
      <c r="E521" s="106"/>
      <c r="F521" s="105"/>
    </row>
    <row r="522">
      <c r="E522" s="106"/>
      <c r="F522" s="105"/>
    </row>
    <row r="523">
      <c r="E523" s="106"/>
      <c r="F523" s="105"/>
    </row>
    <row r="524">
      <c r="E524" s="106"/>
      <c r="F524" s="105"/>
    </row>
    <row r="525">
      <c r="E525" s="106"/>
      <c r="F525" s="105"/>
    </row>
    <row r="526">
      <c r="E526" s="106"/>
      <c r="F526" s="105"/>
    </row>
    <row r="527">
      <c r="E527" s="106"/>
      <c r="F527" s="105"/>
    </row>
    <row r="528">
      <c r="E528" s="106"/>
      <c r="F528" s="105"/>
    </row>
    <row r="529">
      <c r="E529" s="106"/>
      <c r="F529" s="105"/>
    </row>
    <row r="530">
      <c r="E530" s="106"/>
      <c r="F530" s="105"/>
    </row>
    <row r="531">
      <c r="E531" s="106"/>
      <c r="F531" s="105"/>
    </row>
    <row r="532">
      <c r="E532" s="106"/>
      <c r="F532" s="105"/>
    </row>
    <row r="533">
      <c r="E533" s="106"/>
      <c r="F533" s="105"/>
    </row>
    <row r="534">
      <c r="E534" s="106"/>
      <c r="F534" s="105"/>
    </row>
    <row r="535">
      <c r="E535" s="106"/>
      <c r="F535" s="105"/>
    </row>
    <row r="536">
      <c r="E536" s="106"/>
      <c r="F536" s="105"/>
    </row>
    <row r="537">
      <c r="E537" s="106"/>
      <c r="F537" s="105"/>
    </row>
    <row r="538">
      <c r="E538" s="106"/>
      <c r="F538" s="105"/>
    </row>
    <row r="539">
      <c r="E539" s="106"/>
      <c r="F539" s="105"/>
    </row>
    <row r="540">
      <c r="E540" s="106"/>
      <c r="F540" s="105"/>
    </row>
    <row r="541">
      <c r="E541" s="106"/>
      <c r="F541" s="105"/>
    </row>
    <row r="542">
      <c r="E542" s="106"/>
      <c r="F542" s="105"/>
    </row>
    <row r="543">
      <c r="E543" s="106"/>
      <c r="F543" s="105"/>
    </row>
    <row r="544">
      <c r="E544" s="106"/>
      <c r="F544" s="105"/>
    </row>
    <row r="545">
      <c r="E545" s="106"/>
      <c r="F545" s="105"/>
    </row>
    <row r="546">
      <c r="E546" s="106"/>
      <c r="F546" s="105"/>
    </row>
    <row r="547">
      <c r="E547" s="106"/>
      <c r="F547" s="105"/>
    </row>
    <row r="548">
      <c r="E548" s="106"/>
      <c r="F548" s="105"/>
    </row>
    <row r="549">
      <c r="E549" s="106"/>
      <c r="F549" s="105"/>
    </row>
    <row r="550">
      <c r="E550" s="106"/>
      <c r="F550" s="105"/>
    </row>
    <row r="551">
      <c r="E551" s="106"/>
      <c r="F551" s="105"/>
    </row>
    <row r="552">
      <c r="E552" s="106"/>
      <c r="F552" s="105"/>
    </row>
    <row r="553">
      <c r="E553" s="106"/>
      <c r="F553" s="105"/>
    </row>
    <row r="554">
      <c r="E554" s="106"/>
      <c r="F554" s="105"/>
    </row>
    <row r="555">
      <c r="E555" s="106"/>
      <c r="F555" s="105"/>
    </row>
    <row r="556">
      <c r="E556" s="106"/>
      <c r="F556" s="105"/>
    </row>
    <row r="557">
      <c r="E557" s="106"/>
      <c r="F557" s="105"/>
    </row>
    <row r="558">
      <c r="E558" s="106"/>
      <c r="F558" s="105"/>
    </row>
    <row r="559">
      <c r="E559" s="106"/>
      <c r="F559" s="105"/>
    </row>
    <row r="560">
      <c r="E560" s="106"/>
      <c r="F560" s="105"/>
    </row>
    <row r="561">
      <c r="E561" s="106"/>
      <c r="F561" s="105"/>
    </row>
    <row r="562">
      <c r="E562" s="106"/>
      <c r="F562" s="105"/>
    </row>
    <row r="563">
      <c r="E563" s="106"/>
      <c r="F563" s="105"/>
    </row>
    <row r="564">
      <c r="E564" s="106"/>
      <c r="F564" s="105"/>
    </row>
    <row r="565">
      <c r="E565" s="106"/>
      <c r="F565" s="105"/>
    </row>
    <row r="566">
      <c r="E566" s="106"/>
      <c r="F566" s="105"/>
    </row>
    <row r="567">
      <c r="E567" s="106"/>
      <c r="F567" s="105"/>
    </row>
    <row r="568">
      <c r="E568" s="106"/>
      <c r="F568" s="105"/>
    </row>
    <row r="569">
      <c r="E569" s="106"/>
      <c r="F569" s="105"/>
    </row>
    <row r="570">
      <c r="E570" s="106"/>
      <c r="F570" s="105"/>
    </row>
    <row r="571">
      <c r="E571" s="106"/>
      <c r="F571" s="105"/>
    </row>
    <row r="572">
      <c r="E572" s="106"/>
      <c r="F572" s="105"/>
    </row>
    <row r="573">
      <c r="E573" s="106"/>
      <c r="F573" s="105"/>
    </row>
    <row r="574">
      <c r="E574" s="106"/>
      <c r="F574" s="105"/>
    </row>
    <row r="575">
      <c r="E575" s="106"/>
      <c r="F575" s="105"/>
    </row>
    <row r="576">
      <c r="E576" s="106"/>
      <c r="F576" s="105"/>
    </row>
    <row r="577">
      <c r="E577" s="106"/>
      <c r="F577" s="105"/>
    </row>
    <row r="578">
      <c r="E578" s="106"/>
      <c r="F578" s="105"/>
    </row>
    <row r="579">
      <c r="E579" s="106"/>
      <c r="F579" s="105"/>
    </row>
    <row r="580">
      <c r="E580" s="106"/>
      <c r="F580" s="105"/>
    </row>
    <row r="581">
      <c r="E581" s="106"/>
      <c r="F581" s="105"/>
    </row>
    <row r="582">
      <c r="E582" s="106"/>
      <c r="F582" s="105"/>
    </row>
    <row r="583">
      <c r="E583" s="106"/>
      <c r="F583" s="105"/>
    </row>
    <row r="584">
      <c r="E584" s="106"/>
      <c r="F584" s="105"/>
    </row>
    <row r="585">
      <c r="E585" s="106"/>
      <c r="F585" s="105"/>
    </row>
    <row r="586">
      <c r="E586" s="106"/>
      <c r="F586" s="105"/>
    </row>
    <row r="587">
      <c r="E587" s="106"/>
      <c r="F587" s="105"/>
    </row>
    <row r="588">
      <c r="E588" s="106"/>
      <c r="F588" s="105"/>
    </row>
    <row r="589">
      <c r="E589" s="106"/>
      <c r="F589" s="105"/>
    </row>
    <row r="590">
      <c r="E590" s="106"/>
      <c r="F590" s="105"/>
    </row>
    <row r="591">
      <c r="E591" s="106"/>
      <c r="F591" s="105"/>
    </row>
    <row r="592">
      <c r="E592" s="106"/>
      <c r="F592" s="105"/>
    </row>
    <row r="593">
      <c r="E593" s="106"/>
      <c r="F593" s="105"/>
    </row>
    <row r="594">
      <c r="E594" s="106"/>
      <c r="F594" s="105"/>
    </row>
    <row r="595">
      <c r="E595" s="106"/>
      <c r="F595" s="105"/>
    </row>
    <row r="596">
      <c r="E596" s="106"/>
      <c r="F596" s="105"/>
    </row>
    <row r="597">
      <c r="E597" s="106"/>
      <c r="F597" s="105"/>
    </row>
    <row r="598">
      <c r="E598" s="106"/>
      <c r="F598" s="105"/>
    </row>
    <row r="599">
      <c r="E599" s="106"/>
      <c r="F599" s="105"/>
    </row>
    <row r="600">
      <c r="E600" s="106"/>
      <c r="F600" s="105"/>
    </row>
    <row r="601">
      <c r="E601" s="106"/>
      <c r="F601" s="105"/>
    </row>
    <row r="602">
      <c r="E602" s="106"/>
      <c r="F602" s="105"/>
    </row>
    <row r="603">
      <c r="E603" s="106"/>
      <c r="F603" s="105"/>
    </row>
    <row r="604">
      <c r="E604" s="106"/>
      <c r="F604" s="105"/>
    </row>
    <row r="605">
      <c r="E605" s="106"/>
      <c r="F605" s="105"/>
    </row>
    <row r="606">
      <c r="E606" s="106"/>
      <c r="F606" s="105"/>
    </row>
    <row r="607">
      <c r="E607" s="106"/>
      <c r="F607" s="105"/>
    </row>
    <row r="608">
      <c r="E608" s="106"/>
      <c r="F608" s="105"/>
    </row>
    <row r="609">
      <c r="E609" s="106"/>
      <c r="F609" s="105"/>
    </row>
    <row r="610">
      <c r="E610" s="106"/>
      <c r="F610" s="105"/>
    </row>
    <row r="611">
      <c r="E611" s="106"/>
      <c r="F611" s="105"/>
    </row>
    <row r="612">
      <c r="E612" s="106"/>
      <c r="F612" s="105"/>
    </row>
    <row r="613">
      <c r="E613" s="106"/>
      <c r="F613" s="105"/>
    </row>
    <row r="614">
      <c r="E614" s="106"/>
      <c r="F614" s="105"/>
    </row>
    <row r="615">
      <c r="E615" s="106"/>
      <c r="F615" s="105"/>
    </row>
    <row r="616">
      <c r="E616" s="106"/>
      <c r="F616" s="105"/>
    </row>
    <row r="617">
      <c r="E617" s="106"/>
      <c r="F617" s="105"/>
    </row>
    <row r="618">
      <c r="E618" s="106"/>
      <c r="F618" s="105"/>
    </row>
    <row r="619">
      <c r="E619" s="106"/>
      <c r="F619" s="105"/>
    </row>
    <row r="620">
      <c r="E620" s="106"/>
      <c r="F620" s="105"/>
    </row>
    <row r="621">
      <c r="E621" s="106"/>
      <c r="F621" s="105"/>
    </row>
    <row r="622">
      <c r="E622" s="106"/>
      <c r="F622" s="105"/>
    </row>
    <row r="623">
      <c r="E623" s="106"/>
      <c r="F623" s="105"/>
    </row>
    <row r="624">
      <c r="E624" s="106"/>
      <c r="F624" s="105"/>
    </row>
    <row r="625">
      <c r="E625" s="106"/>
      <c r="F625" s="105"/>
    </row>
    <row r="626">
      <c r="E626" s="106"/>
      <c r="F626" s="105"/>
    </row>
    <row r="627">
      <c r="E627" s="106"/>
      <c r="F627" s="105"/>
    </row>
    <row r="628">
      <c r="E628" s="106"/>
      <c r="F628" s="105"/>
    </row>
    <row r="629">
      <c r="E629" s="106"/>
      <c r="F629" s="105"/>
    </row>
    <row r="630">
      <c r="E630" s="106"/>
      <c r="F630" s="105"/>
    </row>
    <row r="631">
      <c r="E631" s="106"/>
      <c r="F631" s="105"/>
    </row>
    <row r="632">
      <c r="E632" s="106"/>
      <c r="F632" s="105"/>
    </row>
    <row r="633">
      <c r="E633" s="106"/>
      <c r="F633" s="105"/>
    </row>
    <row r="634">
      <c r="E634" s="106"/>
      <c r="F634" s="105"/>
    </row>
    <row r="635">
      <c r="E635" s="106"/>
      <c r="F635" s="105"/>
    </row>
    <row r="636">
      <c r="E636" s="106"/>
      <c r="F636" s="105"/>
    </row>
    <row r="637">
      <c r="E637" s="106"/>
      <c r="F637" s="105"/>
    </row>
    <row r="638">
      <c r="E638" s="106"/>
      <c r="F638" s="105"/>
    </row>
    <row r="639">
      <c r="E639" s="106"/>
      <c r="F639" s="105"/>
    </row>
    <row r="640">
      <c r="E640" s="106"/>
      <c r="F640" s="105"/>
    </row>
    <row r="641">
      <c r="E641" s="106"/>
      <c r="F641" s="105"/>
    </row>
    <row r="642">
      <c r="E642" s="106"/>
      <c r="F642" s="105"/>
    </row>
    <row r="643">
      <c r="E643" s="106"/>
      <c r="F643" s="105"/>
    </row>
    <row r="644">
      <c r="E644" s="106"/>
      <c r="F644" s="105"/>
    </row>
    <row r="645">
      <c r="E645" s="106"/>
      <c r="F645" s="105"/>
    </row>
    <row r="646">
      <c r="E646" s="106"/>
      <c r="F646" s="105"/>
    </row>
    <row r="647">
      <c r="E647" s="106"/>
      <c r="F647" s="105"/>
    </row>
    <row r="648">
      <c r="E648" s="106"/>
      <c r="F648" s="105"/>
    </row>
    <row r="649">
      <c r="E649" s="106"/>
      <c r="F649" s="105"/>
    </row>
    <row r="650">
      <c r="E650" s="106"/>
      <c r="F650" s="105"/>
    </row>
    <row r="651">
      <c r="E651" s="106"/>
      <c r="F651" s="105"/>
    </row>
    <row r="652">
      <c r="E652" s="106"/>
      <c r="F652" s="105"/>
    </row>
    <row r="653">
      <c r="E653" s="106"/>
      <c r="F653" s="105"/>
    </row>
    <row r="654">
      <c r="E654" s="106"/>
      <c r="F654" s="105"/>
    </row>
    <row r="655">
      <c r="E655" s="106"/>
      <c r="F655" s="105"/>
    </row>
    <row r="656">
      <c r="E656" s="106"/>
      <c r="F656" s="105"/>
    </row>
    <row r="657">
      <c r="E657" s="106"/>
      <c r="F657" s="105"/>
    </row>
    <row r="658">
      <c r="E658" s="106"/>
      <c r="F658" s="105"/>
    </row>
    <row r="659">
      <c r="E659" s="106"/>
      <c r="F659" s="105"/>
    </row>
    <row r="660">
      <c r="E660" s="106"/>
      <c r="F660" s="105"/>
    </row>
    <row r="661">
      <c r="E661" s="106"/>
      <c r="F661" s="105"/>
    </row>
    <row r="662">
      <c r="E662" s="106"/>
      <c r="F662" s="105"/>
    </row>
    <row r="663">
      <c r="E663" s="106"/>
      <c r="F663" s="105"/>
    </row>
    <row r="664">
      <c r="E664" s="106"/>
      <c r="F664" s="105"/>
    </row>
    <row r="665">
      <c r="E665" s="106"/>
      <c r="F665" s="105"/>
    </row>
    <row r="666">
      <c r="E666" s="106"/>
      <c r="F666" s="105"/>
    </row>
    <row r="667">
      <c r="E667" s="106"/>
      <c r="F667" s="105"/>
    </row>
    <row r="668">
      <c r="E668" s="106"/>
      <c r="F668" s="105"/>
    </row>
    <row r="669">
      <c r="E669" s="106"/>
      <c r="F669" s="105"/>
    </row>
    <row r="670">
      <c r="E670" s="106"/>
      <c r="F670" s="105"/>
    </row>
    <row r="671">
      <c r="E671" s="106"/>
      <c r="F671" s="105"/>
    </row>
    <row r="672">
      <c r="E672" s="106"/>
      <c r="F672" s="105"/>
    </row>
    <row r="673">
      <c r="E673" s="106"/>
      <c r="F673" s="105"/>
    </row>
    <row r="674">
      <c r="E674" s="106"/>
      <c r="F674" s="105"/>
    </row>
    <row r="675">
      <c r="E675" s="106"/>
      <c r="F675" s="105"/>
    </row>
    <row r="676">
      <c r="E676" s="106"/>
      <c r="F676" s="105"/>
    </row>
    <row r="677">
      <c r="E677" s="106"/>
      <c r="F677" s="105"/>
    </row>
    <row r="678">
      <c r="E678" s="106"/>
      <c r="F678" s="105"/>
    </row>
    <row r="679">
      <c r="E679" s="106"/>
      <c r="F679" s="105"/>
    </row>
    <row r="680">
      <c r="E680" s="106"/>
      <c r="F680" s="105"/>
    </row>
    <row r="681">
      <c r="E681" s="106"/>
      <c r="F681" s="105"/>
    </row>
    <row r="682">
      <c r="E682" s="106"/>
      <c r="F682" s="105"/>
    </row>
    <row r="683">
      <c r="E683" s="106"/>
      <c r="F683" s="105"/>
    </row>
    <row r="684">
      <c r="E684" s="106"/>
      <c r="F684" s="105"/>
    </row>
    <row r="685">
      <c r="E685" s="106"/>
      <c r="F685" s="105"/>
    </row>
    <row r="686">
      <c r="E686" s="106"/>
      <c r="F686" s="105"/>
    </row>
    <row r="687">
      <c r="E687" s="106"/>
      <c r="F687" s="105"/>
    </row>
    <row r="688">
      <c r="E688" s="106"/>
      <c r="F688" s="105"/>
    </row>
    <row r="689">
      <c r="E689" s="106"/>
      <c r="F689" s="105"/>
    </row>
    <row r="690">
      <c r="E690" s="106"/>
      <c r="F690" s="105"/>
    </row>
    <row r="691">
      <c r="E691" s="106"/>
      <c r="F691" s="105"/>
    </row>
    <row r="692">
      <c r="E692" s="106"/>
      <c r="F692" s="105"/>
    </row>
    <row r="693">
      <c r="E693" s="106"/>
      <c r="F693" s="105"/>
    </row>
    <row r="694">
      <c r="E694" s="106"/>
      <c r="F694" s="105"/>
    </row>
    <row r="695">
      <c r="E695" s="106"/>
      <c r="F695" s="105"/>
    </row>
    <row r="696">
      <c r="E696" s="106"/>
      <c r="F696" s="105"/>
    </row>
    <row r="697">
      <c r="E697" s="106"/>
      <c r="F697" s="105"/>
    </row>
    <row r="698">
      <c r="E698" s="106"/>
      <c r="F698" s="105"/>
    </row>
    <row r="699">
      <c r="E699" s="106"/>
      <c r="F699" s="105"/>
    </row>
    <row r="700">
      <c r="E700" s="106"/>
      <c r="F700" s="105"/>
    </row>
    <row r="701">
      <c r="E701" s="106"/>
      <c r="F701" s="105"/>
    </row>
    <row r="702">
      <c r="E702" s="106"/>
      <c r="F702" s="105"/>
    </row>
    <row r="703">
      <c r="E703" s="106"/>
      <c r="F703" s="105"/>
    </row>
    <row r="704">
      <c r="E704" s="106"/>
      <c r="F704" s="105"/>
    </row>
    <row r="705">
      <c r="E705" s="106"/>
      <c r="F705" s="105"/>
    </row>
    <row r="706">
      <c r="E706" s="106"/>
      <c r="F706" s="105"/>
    </row>
    <row r="707">
      <c r="E707" s="106"/>
      <c r="F707" s="105"/>
    </row>
    <row r="708">
      <c r="E708" s="106"/>
      <c r="F708" s="105"/>
    </row>
    <row r="709">
      <c r="E709" s="106"/>
      <c r="F709" s="105"/>
    </row>
    <row r="710">
      <c r="E710" s="106"/>
      <c r="F710" s="105"/>
    </row>
    <row r="711">
      <c r="E711" s="106"/>
      <c r="F711" s="105"/>
    </row>
    <row r="712">
      <c r="E712" s="106"/>
      <c r="F712" s="105"/>
    </row>
    <row r="713">
      <c r="E713" s="106"/>
      <c r="F713" s="105"/>
    </row>
    <row r="714">
      <c r="E714" s="106"/>
      <c r="F714" s="105"/>
    </row>
    <row r="715">
      <c r="E715" s="106"/>
      <c r="F715" s="105"/>
    </row>
    <row r="716">
      <c r="E716" s="106"/>
      <c r="F716" s="105"/>
    </row>
    <row r="717">
      <c r="E717" s="106"/>
      <c r="F717" s="105"/>
    </row>
    <row r="718">
      <c r="E718" s="106"/>
      <c r="F718" s="105"/>
    </row>
    <row r="719">
      <c r="E719" s="106"/>
      <c r="F719" s="105"/>
    </row>
    <row r="720">
      <c r="E720" s="106"/>
      <c r="F720" s="105"/>
    </row>
    <row r="721">
      <c r="E721" s="106"/>
      <c r="F721" s="105"/>
    </row>
    <row r="722">
      <c r="E722" s="106"/>
      <c r="F722" s="105"/>
    </row>
    <row r="723">
      <c r="E723" s="106"/>
      <c r="F723" s="105"/>
    </row>
    <row r="724">
      <c r="E724" s="106"/>
      <c r="F724" s="105"/>
    </row>
    <row r="725">
      <c r="E725" s="106"/>
      <c r="F725" s="105"/>
    </row>
    <row r="726">
      <c r="E726" s="106"/>
      <c r="F726" s="105"/>
    </row>
    <row r="727">
      <c r="E727" s="106"/>
      <c r="F727" s="105"/>
    </row>
    <row r="728">
      <c r="E728" s="106"/>
      <c r="F728" s="105"/>
    </row>
    <row r="729">
      <c r="E729" s="106"/>
      <c r="F729" s="105"/>
    </row>
    <row r="730">
      <c r="E730" s="106"/>
      <c r="F730" s="105"/>
    </row>
    <row r="731">
      <c r="E731" s="106"/>
      <c r="F731" s="105"/>
    </row>
    <row r="732">
      <c r="E732" s="106"/>
      <c r="F732" s="105"/>
    </row>
    <row r="733">
      <c r="E733" s="106"/>
      <c r="F733" s="105"/>
    </row>
    <row r="734">
      <c r="E734" s="106"/>
      <c r="F734" s="105"/>
    </row>
    <row r="735">
      <c r="E735" s="106"/>
      <c r="F735" s="105"/>
    </row>
    <row r="736">
      <c r="E736" s="106"/>
      <c r="F736" s="105"/>
    </row>
    <row r="737">
      <c r="E737" s="106"/>
      <c r="F737" s="105"/>
    </row>
    <row r="738">
      <c r="E738" s="106"/>
      <c r="F738" s="105"/>
    </row>
    <row r="739">
      <c r="E739" s="106"/>
      <c r="F739" s="105"/>
    </row>
    <row r="740">
      <c r="E740" s="106"/>
      <c r="F740" s="105"/>
    </row>
    <row r="741">
      <c r="E741" s="106"/>
      <c r="F741" s="105"/>
    </row>
    <row r="742">
      <c r="E742" s="106"/>
      <c r="F742" s="105"/>
    </row>
    <row r="743">
      <c r="E743" s="106"/>
      <c r="F743" s="105"/>
    </row>
    <row r="744">
      <c r="E744" s="106"/>
      <c r="F744" s="105"/>
    </row>
    <row r="745">
      <c r="E745" s="106"/>
      <c r="F745" s="105"/>
    </row>
    <row r="746">
      <c r="E746" s="106"/>
      <c r="F746" s="105"/>
    </row>
    <row r="747">
      <c r="E747" s="106"/>
      <c r="F747" s="105"/>
    </row>
    <row r="748">
      <c r="E748" s="106"/>
      <c r="F748" s="105"/>
    </row>
    <row r="749">
      <c r="E749" s="106"/>
      <c r="F749" s="105"/>
    </row>
    <row r="750">
      <c r="E750" s="106"/>
      <c r="F750" s="105"/>
    </row>
    <row r="751">
      <c r="E751" s="106"/>
      <c r="F751" s="105"/>
    </row>
    <row r="752">
      <c r="E752" s="106"/>
      <c r="F752" s="105"/>
    </row>
    <row r="753">
      <c r="E753" s="106"/>
      <c r="F753" s="105"/>
    </row>
    <row r="754">
      <c r="E754" s="106"/>
      <c r="F754" s="105"/>
    </row>
    <row r="755">
      <c r="E755" s="106"/>
      <c r="F755" s="105"/>
    </row>
    <row r="756">
      <c r="E756" s="106"/>
      <c r="F756" s="105"/>
    </row>
    <row r="757">
      <c r="E757" s="106"/>
      <c r="F757" s="105"/>
    </row>
    <row r="758">
      <c r="E758" s="106"/>
      <c r="F758" s="105"/>
    </row>
    <row r="759">
      <c r="E759" s="106"/>
      <c r="F759" s="105"/>
    </row>
    <row r="760">
      <c r="E760" s="106"/>
      <c r="F760" s="105"/>
    </row>
    <row r="761">
      <c r="E761" s="106"/>
      <c r="F761" s="105"/>
    </row>
    <row r="762">
      <c r="E762" s="106"/>
      <c r="F762" s="105"/>
    </row>
    <row r="763">
      <c r="E763" s="106"/>
      <c r="F763" s="105"/>
    </row>
    <row r="764">
      <c r="E764" s="106"/>
      <c r="F764" s="105"/>
    </row>
    <row r="765">
      <c r="E765" s="106"/>
      <c r="F765" s="105"/>
    </row>
    <row r="766">
      <c r="E766" s="106"/>
      <c r="F766" s="105"/>
    </row>
    <row r="767">
      <c r="E767" s="106"/>
      <c r="F767" s="105"/>
    </row>
    <row r="768">
      <c r="E768" s="106"/>
      <c r="F768" s="105"/>
    </row>
    <row r="769">
      <c r="E769" s="106"/>
      <c r="F769" s="105"/>
    </row>
    <row r="770">
      <c r="E770" s="106"/>
      <c r="F770" s="105"/>
    </row>
    <row r="771">
      <c r="E771" s="106"/>
      <c r="F771" s="105"/>
    </row>
    <row r="772">
      <c r="E772" s="106"/>
      <c r="F772" s="105"/>
    </row>
    <row r="773">
      <c r="E773" s="106"/>
      <c r="F773" s="105"/>
    </row>
    <row r="774">
      <c r="E774" s="106"/>
      <c r="F774" s="105"/>
    </row>
    <row r="775">
      <c r="E775" s="106"/>
      <c r="F775" s="105"/>
    </row>
    <row r="776">
      <c r="E776" s="106"/>
      <c r="F776" s="105"/>
    </row>
    <row r="777">
      <c r="E777" s="106"/>
      <c r="F777" s="105"/>
    </row>
    <row r="778">
      <c r="E778" s="106"/>
      <c r="F778" s="105"/>
    </row>
    <row r="779">
      <c r="E779" s="106"/>
      <c r="F779" s="105"/>
    </row>
    <row r="780">
      <c r="E780" s="106"/>
      <c r="F780" s="105"/>
    </row>
    <row r="781">
      <c r="E781" s="106"/>
      <c r="F781" s="105"/>
    </row>
    <row r="782">
      <c r="E782" s="106"/>
      <c r="F782" s="105"/>
    </row>
    <row r="783">
      <c r="E783" s="106"/>
      <c r="F783" s="105"/>
    </row>
    <row r="784">
      <c r="E784" s="106"/>
      <c r="F784" s="105"/>
    </row>
    <row r="785">
      <c r="E785" s="106"/>
      <c r="F785" s="105"/>
    </row>
    <row r="786">
      <c r="E786" s="106"/>
      <c r="F786" s="105"/>
    </row>
    <row r="787">
      <c r="E787" s="106"/>
      <c r="F787" s="105"/>
    </row>
    <row r="788">
      <c r="E788" s="106"/>
      <c r="F788" s="105"/>
    </row>
    <row r="789">
      <c r="E789" s="106"/>
      <c r="F789" s="105"/>
    </row>
    <row r="790">
      <c r="E790" s="106"/>
      <c r="F790" s="105"/>
    </row>
    <row r="791">
      <c r="E791" s="106"/>
      <c r="F791" s="105"/>
    </row>
    <row r="792">
      <c r="E792" s="106"/>
      <c r="F792" s="105"/>
    </row>
    <row r="793">
      <c r="E793" s="106"/>
      <c r="F793" s="105"/>
    </row>
    <row r="794">
      <c r="E794" s="106"/>
      <c r="F794" s="105"/>
    </row>
    <row r="795">
      <c r="E795" s="106"/>
      <c r="F795" s="105"/>
    </row>
    <row r="796">
      <c r="E796" s="106"/>
      <c r="F796" s="105"/>
    </row>
    <row r="797">
      <c r="E797" s="106"/>
      <c r="F797" s="105"/>
    </row>
    <row r="798">
      <c r="E798" s="106"/>
      <c r="F798" s="105"/>
    </row>
    <row r="799">
      <c r="E799" s="106"/>
      <c r="F799" s="105"/>
    </row>
    <row r="800">
      <c r="E800" s="106"/>
      <c r="F800" s="105"/>
    </row>
    <row r="801">
      <c r="E801" s="106"/>
      <c r="F801" s="105"/>
    </row>
    <row r="802">
      <c r="E802" s="106"/>
      <c r="F802" s="105"/>
    </row>
    <row r="803">
      <c r="E803" s="106"/>
      <c r="F803" s="105"/>
    </row>
    <row r="804">
      <c r="E804" s="106"/>
      <c r="F804" s="105"/>
    </row>
    <row r="805">
      <c r="E805" s="106"/>
      <c r="F805" s="105"/>
    </row>
    <row r="806">
      <c r="E806" s="106"/>
      <c r="F806" s="105"/>
    </row>
    <row r="807">
      <c r="E807" s="106"/>
      <c r="F807" s="105"/>
    </row>
    <row r="808">
      <c r="E808" s="106"/>
      <c r="F808" s="105"/>
    </row>
    <row r="809">
      <c r="E809" s="106"/>
      <c r="F809" s="105"/>
    </row>
    <row r="810">
      <c r="E810" s="106"/>
      <c r="F810" s="105"/>
    </row>
    <row r="811">
      <c r="E811" s="106"/>
      <c r="F811" s="105"/>
    </row>
    <row r="812">
      <c r="E812" s="106"/>
      <c r="F812" s="105"/>
    </row>
    <row r="813">
      <c r="E813" s="106"/>
      <c r="F813" s="105"/>
    </row>
    <row r="814">
      <c r="E814" s="106"/>
      <c r="F814" s="105"/>
    </row>
    <row r="815">
      <c r="E815" s="106"/>
      <c r="F815" s="105"/>
    </row>
    <row r="816">
      <c r="E816" s="106"/>
      <c r="F816" s="105"/>
    </row>
    <row r="817">
      <c r="E817" s="106"/>
      <c r="F817" s="105"/>
    </row>
    <row r="818">
      <c r="E818" s="106"/>
      <c r="F818" s="105"/>
    </row>
    <row r="819">
      <c r="E819" s="106"/>
      <c r="F819" s="105"/>
    </row>
    <row r="820">
      <c r="E820" s="106"/>
      <c r="F820" s="105"/>
    </row>
    <row r="821">
      <c r="E821" s="106"/>
      <c r="F821" s="105"/>
    </row>
    <row r="822">
      <c r="E822" s="106"/>
      <c r="F822" s="105"/>
    </row>
    <row r="823">
      <c r="E823" s="106"/>
      <c r="F823" s="105"/>
    </row>
    <row r="824">
      <c r="E824" s="106"/>
      <c r="F824" s="105"/>
    </row>
    <row r="825">
      <c r="E825" s="106"/>
      <c r="F825" s="105"/>
    </row>
    <row r="826">
      <c r="E826" s="106"/>
      <c r="F826" s="105"/>
    </row>
    <row r="827">
      <c r="E827" s="106"/>
      <c r="F827" s="105"/>
    </row>
    <row r="828">
      <c r="E828" s="106"/>
      <c r="F828" s="105"/>
    </row>
    <row r="829">
      <c r="E829" s="106"/>
      <c r="F829" s="105"/>
    </row>
    <row r="830">
      <c r="E830" s="106"/>
      <c r="F830" s="105"/>
    </row>
    <row r="831">
      <c r="E831" s="106"/>
      <c r="F831" s="105"/>
    </row>
    <row r="832">
      <c r="E832" s="106"/>
      <c r="F832" s="105"/>
    </row>
    <row r="833">
      <c r="E833" s="106"/>
      <c r="F833" s="105"/>
    </row>
    <row r="834">
      <c r="E834" s="106"/>
      <c r="F834" s="105"/>
    </row>
    <row r="835">
      <c r="E835" s="106"/>
      <c r="F835" s="105"/>
    </row>
    <row r="836">
      <c r="E836" s="106"/>
      <c r="F836" s="105"/>
    </row>
    <row r="837">
      <c r="E837" s="106"/>
      <c r="F837" s="105"/>
    </row>
    <row r="838">
      <c r="E838" s="106"/>
      <c r="F838" s="105"/>
    </row>
    <row r="839">
      <c r="E839" s="106"/>
      <c r="F839" s="105"/>
    </row>
    <row r="840">
      <c r="E840" s="106"/>
      <c r="F840" s="105"/>
    </row>
    <row r="841">
      <c r="E841" s="106"/>
      <c r="F841" s="105"/>
    </row>
    <row r="842">
      <c r="E842" s="106"/>
      <c r="F842" s="105"/>
    </row>
    <row r="843">
      <c r="E843" s="106"/>
      <c r="F843" s="105"/>
    </row>
    <row r="844">
      <c r="E844" s="106"/>
      <c r="F844" s="105"/>
    </row>
    <row r="845">
      <c r="E845" s="106"/>
      <c r="F845" s="105"/>
    </row>
    <row r="846">
      <c r="E846" s="106"/>
      <c r="F846" s="105"/>
    </row>
    <row r="847">
      <c r="E847" s="106"/>
      <c r="F847" s="105"/>
    </row>
    <row r="848">
      <c r="E848" s="106"/>
      <c r="F848" s="105"/>
    </row>
    <row r="849">
      <c r="E849" s="106"/>
      <c r="F849" s="105"/>
    </row>
    <row r="850">
      <c r="E850" s="106"/>
      <c r="F850" s="105"/>
    </row>
    <row r="851">
      <c r="E851" s="106"/>
      <c r="F851" s="105"/>
    </row>
    <row r="852">
      <c r="E852" s="106"/>
      <c r="F852" s="105"/>
    </row>
    <row r="853">
      <c r="E853" s="106"/>
      <c r="F853" s="105"/>
    </row>
    <row r="854">
      <c r="E854" s="106"/>
      <c r="F854" s="105"/>
    </row>
    <row r="855">
      <c r="E855" s="106"/>
      <c r="F855" s="105"/>
    </row>
    <row r="856">
      <c r="E856" s="106"/>
      <c r="F856" s="105"/>
    </row>
    <row r="857">
      <c r="E857" s="106"/>
      <c r="F857" s="105"/>
    </row>
    <row r="858">
      <c r="E858" s="106"/>
      <c r="F858" s="105"/>
    </row>
    <row r="859">
      <c r="E859" s="106"/>
      <c r="F859" s="105"/>
    </row>
    <row r="860">
      <c r="E860" s="106"/>
      <c r="F860" s="105"/>
    </row>
    <row r="861">
      <c r="E861" s="106"/>
      <c r="F861" s="105"/>
    </row>
    <row r="862">
      <c r="E862" s="106"/>
      <c r="F862" s="105"/>
    </row>
    <row r="863">
      <c r="E863" s="106"/>
      <c r="F863" s="105"/>
    </row>
    <row r="864">
      <c r="E864" s="106"/>
      <c r="F864" s="105"/>
    </row>
    <row r="865">
      <c r="E865" s="106"/>
      <c r="F865" s="105"/>
    </row>
    <row r="866">
      <c r="E866" s="106"/>
      <c r="F866" s="105"/>
    </row>
    <row r="867">
      <c r="E867" s="106"/>
      <c r="F867" s="105"/>
    </row>
    <row r="868">
      <c r="E868" s="106"/>
      <c r="F868" s="105"/>
    </row>
    <row r="869">
      <c r="E869" s="106"/>
      <c r="F869" s="105"/>
    </row>
    <row r="870">
      <c r="E870" s="106"/>
      <c r="F870" s="105"/>
    </row>
    <row r="871">
      <c r="E871" s="106"/>
      <c r="F871" s="105"/>
    </row>
    <row r="872">
      <c r="E872" s="106"/>
      <c r="F872" s="105"/>
    </row>
    <row r="873">
      <c r="E873" s="106"/>
      <c r="F873" s="105"/>
    </row>
    <row r="874">
      <c r="E874" s="106"/>
      <c r="F874" s="105"/>
    </row>
    <row r="875">
      <c r="E875" s="106"/>
      <c r="F875" s="105"/>
    </row>
    <row r="876">
      <c r="E876" s="106"/>
      <c r="F876" s="105"/>
    </row>
    <row r="877">
      <c r="E877" s="106"/>
      <c r="F877" s="105"/>
    </row>
    <row r="878">
      <c r="E878" s="106"/>
      <c r="F878" s="105"/>
    </row>
    <row r="879">
      <c r="E879" s="106"/>
      <c r="F879" s="105"/>
    </row>
    <row r="880">
      <c r="E880" s="106"/>
      <c r="F880" s="105"/>
    </row>
    <row r="881">
      <c r="E881" s="106"/>
      <c r="F881" s="105"/>
    </row>
    <row r="882">
      <c r="E882" s="106"/>
      <c r="F882" s="105"/>
    </row>
    <row r="883">
      <c r="E883" s="106"/>
      <c r="F883" s="105"/>
    </row>
    <row r="884">
      <c r="E884" s="106"/>
      <c r="F884" s="105"/>
    </row>
    <row r="885">
      <c r="E885" s="106"/>
      <c r="F885" s="105"/>
    </row>
    <row r="886">
      <c r="E886" s="106"/>
      <c r="F886" s="105"/>
    </row>
    <row r="887">
      <c r="E887" s="106"/>
      <c r="F887" s="105"/>
    </row>
    <row r="888">
      <c r="E888" s="106"/>
      <c r="F888" s="105"/>
    </row>
    <row r="889">
      <c r="E889" s="106"/>
      <c r="F889" s="105"/>
    </row>
    <row r="890">
      <c r="E890" s="106"/>
      <c r="F890" s="105"/>
    </row>
    <row r="891">
      <c r="E891" s="106"/>
      <c r="F891" s="105"/>
    </row>
    <row r="892">
      <c r="E892" s="106"/>
      <c r="F892" s="105"/>
    </row>
    <row r="893">
      <c r="E893" s="106"/>
      <c r="F893" s="105"/>
    </row>
    <row r="894">
      <c r="E894" s="106"/>
      <c r="F894" s="105"/>
    </row>
    <row r="895">
      <c r="E895" s="106"/>
      <c r="F895" s="105"/>
    </row>
    <row r="896">
      <c r="E896" s="106"/>
      <c r="F896" s="105"/>
    </row>
    <row r="897">
      <c r="E897" s="106"/>
      <c r="F897" s="105"/>
    </row>
    <row r="898">
      <c r="E898" s="106"/>
      <c r="F898" s="105"/>
    </row>
    <row r="899">
      <c r="E899" s="106"/>
      <c r="F899" s="105"/>
    </row>
    <row r="900">
      <c r="E900" s="106"/>
      <c r="F900" s="105"/>
    </row>
    <row r="901">
      <c r="E901" s="106"/>
      <c r="F901" s="105"/>
    </row>
    <row r="902">
      <c r="E902" s="106"/>
      <c r="F902" s="105"/>
    </row>
    <row r="903">
      <c r="E903" s="106"/>
      <c r="F903" s="105"/>
    </row>
    <row r="904">
      <c r="E904" s="106"/>
      <c r="F904" s="105"/>
    </row>
    <row r="905">
      <c r="E905" s="106"/>
      <c r="F905" s="105"/>
    </row>
    <row r="906">
      <c r="E906" s="106"/>
      <c r="F906" s="105"/>
    </row>
    <row r="907">
      <c r="E907" s="106"/>
      <c r="F907" s="105"/>
    </row>
    <row r="908">
      <c r="E908" s="106"/>
      <c r="F908" s="105"/>
    </row>
    <row r="909">
      <c r="E909" s="106"/>
      <c r="F909" s="105"/>
    </row>
    <row r="910">
      <c r="E910" s="106"/>
      <c r="F910" s="105"/>
    </row>
    <row r="911">
      <c r="E911" s="106"/>
      <c r="F911" s="105"/>
    </row>
    <row r="912">
      <c r="E912" s="106"/>
      <c r="F912" s="105"/>
    </row>
    <row r="913">
      <c r="E913" s="106"/>
      <c r="F913" s="105"/>
    </row>
    <row r="914">
      <c r="E914" s="106"/>
      <c r="F914" s="105"/>
    </row>
    <row r="915">
      <c r="E915" s="106"/>
      <c r="F915" s="105"/>
    </row>
    <row r="916">
      <c r="E916" s="106"/>
      <c r="F916" s="105"/>
    </row>
    <row r="917">
      <c r="E917" s="106"/>
      <c r="F917" s="105"/>
    </row>
    <row r="918">
      <c r="E918" s="106"/>
      <c r="F918" s="105"/>
    </row>
    <row r="919">
      <c r="E919" s="106"/>
      <c r="F919" s="105"/>
    </row>
    <row r="920">
      <c r="E920" s="106"/>
      <c r="F920" s="105"/>
    </row>
    <row r="921">
      <c r="E921" s="106"/>
      <c r="F921" s="105"/>
    </row>
    <row r="922">
      <c r="E922" s="106"/>
      <c r="F922" s="105"/>
    </row>
    <row r="923">
      <c r="E923" s="106"/>
      <c r="F923" s="105"/>
    </row>
    <row r="924">
      <c r="E924" s="106"/>
      <c r="F924" s="105"/>
    </row>
    <row r="925">
      <c r="E925" s="106"/>
      <c r="F925" s="105"/>
    </row>
    <row r="926">
      <c r="E926" s="106"/>
      <c r="F926" s="105"/>
    </row>
    <row r="927">
      <c r="E927" s="106"/>
      <c r="F927" s="105"/>
    </row>
    <row r="928">
      <c r="E928" s="106"/>
      <c r="F928" s="105"/>
    </row>
    <row r="929">
      <c r="E929" s="106"/>
      <c r="F929" s="105"/>
    </row>
    <row r="930">
      <c r="E930" s="106"/>
      <c r="F930" s="105"/>
    </row>
    <row r="931">
      <c r="E931" s="106"/>
      <c r="F931" s="105"/>
    </row>
    <row r="932">
      <c r="E932" s="106"/>
      <c r="F932" s="105"/>
    </row>
    <row r="933">
      <c r="E933" s="106"/>
      <c r="F933" s="105"/>
    </row>
    <row r="934">
      <c r="E934" s="106"/>
      <c r="F934" s="105"/>
    </row>
    <row r="935">
      <c r="E935" s="106"/>
      <c r="F935" s="105"/>
    </row>
    <row r="936">
      <c r="E936" s="106"/>
      <c r="F936" s="105"/>
    </row>
    <row r="937">
      <c r="E937" s="106"/>
      <c r="F937" s="105"/>
    </row>
    <row r="938">
      <c r="E938" s="106"/>
      <c r="F938" s="105"/>
    </row>
    <row r="939">
      <c r="E939" s="106"/>
      <c r="F939" s="105"/>
    </row>
    <row r="940">
      <c r="E940" s="106"/>
      <c r="F940" s="105"/>
    </row>
    <row r="941">
      <c r="E941" s="106"/>
      <c r="F941" s="105"/>
    </row>
    <row r="942">
      <c r="E942" s="106"/>
      <c r="F942" s="105"/>
    </row>
    <row r="943">
      <c r="E943" s="106"/>
      <c r="F943" s="105"/>
    </row>
    <row r="944">
      <c r="E944" s="106"/>
      <c r="F944" s="105"/>
    </row>
    <row r="945">
      <c r="E945" s="106"/>
      <c r="F945" s="105"/>
    </row>
    <row r="946">
      <c r="E946" s="106"/>
      <c r="F946" s="105"/>
    </row>
    <row r="947">
      <c r="E947" s="106"/>
      <c r="F947" s="105"/>
    </row>
    <row r="948">
      <c r="E948" s="106"/>
      <c r="F948" s="105"/>
    </row>
    <row r="949">
      <c r="E949" s="106"/>
      <c r="F949" s="105"/>
    </row>
    <row r="950">
      <c r="E950" s="106"/>
      <c r="F950" s="105"/>
    </row>
    <row r="951">
      <c r="E951" s="106"/>
      <c r="F951" s="105"/>
    </row>
    <row r="952">
      <c r="E952" s="106"/>
      <c r="F952" s="105"/>
    </row>
    <row r="953">
      <c r="E953" s="106"/>
      <c r="F953" s="105"/>
    </row>
    <row r="954">
      <c r="E954" s="106"/>
      <c r="F954" s="105"/>
    </row>
    <row r="955">
      <c r="E955" s="106"/>
      <c r="F955" s="105"/>
    </row>
    <row r="956">
      <c r="E956" s="106"/>
      <c r="F956" s="105"/>
    </row>
    <row r="957">
      <c r="E957" s="106"/>
      <c r="F957" s="105"/>
    </row>
    <row r="958">
      <c r="E958" s="106"/>
      <c r="F958" s="105"/>
    </row>
    <row r="959">
      <c r="E959" s="106"/>
      <c r="F959" s="105"/>
    </row>
    <row r="960">
      <c r="E960" s="106"/>
      <c r="F960" s="105"/>
    </row>
    <row r="961">
      <c r="E961" s="106"/>
      <c r="F961" s="105"/>
    </row>
    <row r="962">
      <c r="E962" s="106"/>
      <c r="F962" s="105"/>
    </row>
    <row r="963">
      <c r="E963" s="106"/>
      <c r="F963" s="105"/>
    </row>
    <row r="964">
      <c r="E964" s="106"/>
      <c r="F964" s="105"/>
    </row>
    <row r="965">
      <c r="E965" s="106"/>
      <c r="F965" s="105"/>
    </row>
    <row r="966">
      <c r="E966" s="106"/>
      <c r="F966" s="105"/>
    </row>
    <row r="967">
      <c r="E967" s="106"/>
      <c r="F967" s="105"/>
    </row>
    <row r="968">
      <c r="E968" s="106"/>
      <c r="F968" s="105"/>
    </row>
    <row r="969">
      <c r="E969" s="106"/>
      <c r="F969" s="105"/>
    </row>
    <row r="970">
      <c r="E970" s="106"/>
      <c r="F970" s="105"/>
    </row>
    <row r="971">
      <c r="E971" s="106"/>
      <c r="F971" s="105"/>
    </row>
    <row r="972">
      <c r="E972" s="106"/>
      <c r="F972" s="105"/>
    </row>
    <row r="973">
      <c r="E973" s="106"/>
      <c r="F973" s="105"/>
    </row>
    <row r="974">
      <c r="E974" s="106"/>
      <c r="F974" s="105"/>
    </row>
    <row r="975">
      <c r="E975" s="106"/>
      <c r="F975" s="105"/>
    </row>
    <row r="976">
      <c r="E976" s="106"/>
      <c r="F976" s="105"/>
    </row>
    <row r="977">
      <c r="E977" s="106"/>
      <c r="F977" s="105"/>
    </row>
    <row r="978">
      <c r="E978" s="106"/>
      <c r="F978" s="105"/>
    </row>
    <row r="979">
      <c r="E979" s="106"/>
      <c r="F979" s="105"/>
    </row>
    <row r="980">
      <c r="E980" s="106"/>
      <c r="F980" s="105"/>
    </row>
    <row r="981">
      <c r="E981" s="106"/>
      <c r="F981" s="105"/>
    </row>
    <row r="982">
      <c r="E982" s="106"/>
      <c r="F982" s="105"/>
    </row>
    <row r="983">
      <c r="E983" s="106"/>
      <c r="F983" s="105"/>
    </row>
    <row r="984">
      <c r="E984" s="106"/>
      <c r="F984" s="105"/>
    </row>
    <row r="985">
      <c r="E985" s="106"/>
      <c r="F985" s="105"/>
    </row>
    <row r="986">
      <c r="E986" s="106"/>
      <c r="F986" s="105"/>
    </row>
    <row r="987">
      <c r="E987" s="106"/>
      <c r="F987" s="105"/>
    </row>
    <row r="988">
      <c r="E988" s="106"/>
      <c r="F988" s="105"/>
    </row>
    <row r="989">
      <c r="E989" s="106"/>
      <c r="F989" s="105"/>
    </row>
    <row r="990">
      <c r="E990" s="106"/>
      <c r="F990" s="105"/>
    </row>
    <row r="991">
      <c r="E991" s="106"/>
      <c r="F991" s="105"/>
    </row>
    <row r="992">
      <c r="E992" s="106"/>
      <c r="F992" s="105"/>
    </row>
    <row r="993">
      <c r="E993" s="106"/>
      <c r="F993" s="105"/>
    </row>
    <row r="994">
      <c r="E994" s="106"/>
      <c r="F994" s="105"/>
    </row>
    <row r="995">
      <c r="E995" s="106"/>
      <c r="F995" s="105"/>
    </row>
    <row r="996">
      <c r="E996" s="106"/>
      <c r="F996" s="105"/>
    </row>
    <row r="997">
      <c r="E997" s="106"/>
      <c r="F997" s="105"/>
    </row>
    <row r="998">
      <c r="E998" s="106"/>
      <c r="F998" s="105"/>
    </row>
    <row r="999">
      <c r="E999" s="106"/>
      <c r="F999" s="105"/>
    </row>
  </sheetData>
  <autoFilter ref="$C$1:$AJ$999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5.63"/>
    <col hidden="1" min="4" max="4" width="12.63"/>
    <col customWidth="1" min="9" max="9" width="16.0"/>
    <col customWidth="1" min="12" max="12" width="17.5"/>
    <col customWidth="1" min="16" max="16" width="14.25"/>
    <col customWidth="1" min="17" max="17" width="14.63"/>
    <col customWidth="1" min="18" max="18" width="15.13"/>
    <col customWidth="1" min="20" max="20" width="15.13"/>
    <col customWidth="1" min="24" max="24" width="18.5"/>
    <col customWidth="1" min="26" max="26" width="15.25"/>
    <col customWidth="1" min="28" max="28" width="11.88"/>
    <col customWidth="1" min="29" max="29" width="14.88"/>
    <col customWidth="1" min="30" max="30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1178</v>
      </c>
      <c r="S1" s="89" t="s">
        <v>8</v>
      </c>
      <c r="T1" s="87" t="s">
        <v>932</v>
      </c>
      <c r="U1" s="87" t="s">
        <v>21</v>
      </c>
      <c r="V1" s="87" t="s">
        <v>22</v>
      </c>
      <c r="W1" s="87" t="s">
        <v>27</v>
      </c>
      <c r="X1" s="87" t="s">
        <v>1181</v>
      </c>
      <c r="Y1" s="87" t="s">
        <v>24</v>
      </c>
      <c r="Z1" s="91" t="s">
        <v>934</v>
      </c>
      <c r="AA1" s="87" t="s">
        <v>919</v>
      </c>
      <c r="AB1" s="87" t="s">
        <v>32</v>
      </c>
      <c r="AC1" s="87" t="s">
        <v>920</v>
      </c>
      <c r="AD1" s="87" t="s">
        <v>921</v>
      </c>
    </row>
    <row r="2">
      <c r="A2" s="9" t="s">
        <v>255</v>
      </c>
      <c r="B2" s="9" t="s">
        <v>1397</v>
      </c>
      <c r="C2" s="92" t="s">
        <v>942</v>
      </c>
      <c r="D2" s="2" t="s">
        <v>1398</v>
      </c>
      <c r="E2" s="114" t="str">
        <f>IFERROR(__xludf.DUMMYFUNCTION("IFERROR(HYPERLINK(REGEXEXTRACT(D2,""\(([^)]*)\)""),REGEXEXTRACT(D2,""\[([^\]]+)\]"")),"""")"),"READ PITCH")</f>
        <v>READ PITCH</v>
      </c>
      <c r="F2" s="109">
        <f>VLOOKUP($A2, RawData!$A:$AJ, 33, FALSE)</f>
        <v>271.04007</v>
      </c>
      <c r="G2" s="98">
        <f>VLOOKUP($A2, RawData!$A:$AJ, 2, FALSE)</f>
        <v>71.206</v>
      </c>
      <c r="H2" s="96" t="str">
        <f>VLOOKUP($A2, RawData!$A:$AJ, 3, FALSE)</f>
        <v/>
      </c>
      <c r="I2" s="106" t="str">
        <f>VLOOKUP($A2, RawData!$A:$AJ, 4, FALSE)</f>
        <v>No data</v>
      </c>
      <c r="J2" s="98">
        <f>VLOOKUP($A2, RawData!$A:$AM, 37, FALSE)</f>
        <v>23.543</v>
      </c>
      <c r="K2" s="99" t="str">
        <f>VLOOKUP($A2, RawData!$A:$AM, 38, FALSE)</f>
        <v>No data</v>
      </c>
      <c r="L2" s="99" t="str">
        <f>VLOOKUP($A2, RawData!$A:$AM, 39, FALSE)</f>
        <v/>
      </c>
      <c r="M2" s="100" t="str">
        <f>VLOOKUP($A2, RawData!$A:$AJ, 30, FALSE)</f>
        <v/>
      </c>
      <c r="N2" s="98" t="str">
        <f>VLOOKUP($A2, RawData!$A:$AJ, 5, FALSE)</f>
        <v/>
      </c>
      <c r="O2" s="106" t="str">
        <f>VLOOKUP($A2, RawData!$A:$AJ, 6, FALSE)</f>
        <v>No data</v>
      </c>
      <c r="P2" s="106" t="str">
        <f>VLOOKUP($A2, RawData!$A:$AJ, 7, FALSE)</f>
        <v/>
      </c>
      <c r="Q2" s="99">
        <f>VLOOKUP($A2, RawData!$A:$AJ, 8, FALSE)</f>
        <v>0.6270149</v>
      </c>
      <c r="R2" s="99" t="str">
        <f>VLOOKUP($A2, RawData!$A:$AJ, 9, FALSE)</f>
        <v/>
      </c>
      <c r="S2" s="99">
        <f>VLOOKUP($A2, RawData!$A:$AJ, 10, FALSE)</f>
        <v>0.33063224</v>
      </c>
      <c r="T2" s="99">
        <f>VLOOKUP($A2, RawData!$A:$AJ, 11, FALSE)</f>
        <v>0.4415552</v>
      </c>
      <c r="U2" s="99">
        <f>VLOOKUP($A2, RawData!$A:$AJ, 23, FALSE)</f>
        <v>0.020359922</v>
      </c>
      <c r="V2" s="99">
        <f>VLOOKUP($A2, RawData!$A:$AJ, 24, FALSE)</f>
        <v>0.057793655</v>
      </c>
      <c r="W2" s="107">
        <f>VLOOKUP($A2, RawData!$A:$AJ, 29, FALSE)</f>
        <v>0.9874</v>
      </c>
      <c r="X2" s="99" t="str">
        <f>VLOOKUP($A2, RawData!$A:$AJ, 22, FALSE)</f>
        <v/>
      </c>
      <c r="Y2" s="100">
        <f>VLOOKUP($A2, RawData!$A:$AJ, 26, FALSE)</f>
        <v>17.086216</v>
      </c>
      <c r="Z2" s="100" t="str">
        <f>VLOOKUP($A2, RawData!$A:$AJ, 27, FALSE)</f>
        <v/>
      </c>
      <c r="AA2" s="96">
        <f>VLOOKUP($A2, RawData!$A:$AJ,32, FALSE)</f>
        <v>0</v>
      </c>
      <c r="AB2" s="98">
        <f>VLOOKUP($A2, RawData!$A:$AJ, 34, FALSE)</f>
        <v>395.949</v>
      </c>
      <c r="AC2" s="98">
        <f>VLOOKUP($A2, RawData!$A:$AJ, 35, FALSE)</f>
        <v>4.6</v>
      </c>
      <c r="AD2" s="113">
        <f>VLOOKUP($A2, RawData!$A:$AJ, 36, FALSE)</f>
        <v>58.29</v>
      </c>
    </row>
    <row r="3">
      <c r="A3" s="9" t="s">
        <v>256</v>
      </c>
      <c r="B3" s="9" t="s">
        <v>1399</v>
      </c>
      <c r="C3" s="92" t="s">
        <v>1105</v>
      </c>
      <c r="D3" s="2" t="s">
        <v>1400</v>
      </c>
      <c r="E3" s="114" t="str">
        <f>IFERROR(__xludf.DUMMYFUNCTION("IFERROR(HYPERLINK(REGEXEXTRACT(D3,""\(([^)]*)\)""),REGEXEXTRACT(D3,""\[([^\]]+)\]"")),"""")"),"READ PITCH")</f>
        <v>READ PITCH</v>
      </c>
      <c r="F3" s="109" t="str">
        <f>VLOOKUP($A3, RawData!$A:$AJ, 33, FALSE)</f>
        <v>No data</v>
      </c>
      <c r="G3" s="98" t="str">
        <f>VLOOKUP($A3, RawData!$A:$AJ, 2, FALSE)</f>
        <v>No data</v>
      </c>
      <c r="H3" s="106" t="str">
        <f>VLOOKUP($A3, RawData!$A:$AJ, 3, FALSE)</f>
        <v/>
      </c>
      <c r="I3" s="106" t="str">
        <f>VLOOKUP($A3, RawData!$A:$AJ, 4, FALSE)</f>
        <v>No data</v>
      </c>
      <c r="J3" s="98" t="str">
        <f>VLOOKUP($A3, RawData!$A:$AM, 37, FALSE)</f>
        <v>No data</v>
      </c>
      <c r="K3" s="99" t="str">
        <f>VLOOKUP($A3, RawData!$A:$AM, 38, FALSE)</f>
        <v>No data</v>
      </c>
      <c r="L3" s="99" t="str">
        <f>VLOOKUP($A3, RawData!$A:$AM, 39, FALSE)</f>
        <v/>
      </c>
      <c r="M3" s="100" t="str">
        <f>VLOOKUP($A3, RawData!$A:$AJ, 30, FALSE)</f>
        <v/>
      </c>
      <c r="N3" s="98" t="str">
        <f>VLOOKUP($A3, RawData!$A:$AJ, 5, FALSE)</f>
        <v/>
      </c>
      <c r="O3" s="106" t="str">
        <f>VLOOKUP($A3, RawData!$A:$AJ, 6, FALSE)</f>
        <v>No data</v>
      </c>
      <c r="P3" s="106" t="str">
        <f>VLOOKUP($A3, RawData!$A:$AJ, 7, FALSE)</f>
        <v/>
      </c>
      <c r="Q3" s="106" t="str">
        <f>VLOOKUP($A3, RawData!$A:$AJ, 8, FALSE)</f>
        <v>No data</v>
      </c>
      <c r="R3" s="106" t="str">
        <f>VLOOKUP($A3, RawData!$A:$AJ, 9, FALSE)</f>
        <v/>
      </c>
      <c r="S3" s="99" t="str">
        <f>VLOOKUP($A3, RawData!$A:$AJ, 10, FALSE)</f>
        <v>No data</v>
      </c>
      <c r="T3" s="99" t="str">
        <f>VLOOKUP($A3, RawData!$A:$AJ, 11, FALSE)</f>
        <v>No data</v>
      </c>
      <c r="U3" s="106" t="str">
        <f>VLOOKUP($A3, RawData!$A:$AJ, 23, FALSE)</f>
        <v>No data</v>
      </c>
      <c r="V3" s="106" t="str">
        <f>VLOOKUP($A3, RawData!$A:$AJ, 24, FALSE)</f>
        <v>No data</v>
      </c>
      <c r="W3" s="107" t="str">
        <f>VLOOKUP($A3, RawData!$A:$AJ, 29, FALSE)</f>
        <v>No data</v>
      </c>
      <c r="X3" s="106" t="str">
        <f>VLOOKUP($A3, RawData!$A:$AJ, 22, FALSE)</f>
        <v/>
      </c>
      <c r="Y3" s="100" t="str">
        <f>VLOOKUP($A3, RawData!$A:$AJ, 26, FALSE)</f>
        <v>No data</v>
      </c>
      <c r="Z3" s="100" t="str">
        <f>VLOOKUP($A3, RawData!$A:$AJ, 27, FALSE)</f>
        <v>No data</v>
      </c>
      <c r="AA3" s="106" t="str">
        <f>VLOOKUP($A3, RawData!$A:$AJ,32, FALSE)</f>
        <v>No data</v>
      </c>
      <c r="AB3" s="98" t="str">
        <f>VLOOKUP($A3, RawData!$A:$AJ, 34, FALSE)</f>
        <v>No data</v>
      </c>
      <c r="AC3" s="98">
        <f>VLOOKUP($A3, RawData!$A:$AJ, 35, FALSE)</f>
        <v>530</v>
      </c>
      <c r="AD3" s="113" t="str">
        <f>VLOOKUP($A3, RawData!$A:$AJ, 36, FALSE)</f>
        <v>No data</v>
      </c>
    </row>
    <row r="4">
      <c r="A4" s="9" t="s">
        <v>257</v>
      </c>
      <c r="B4" s="9" t="s">
        <v>1401</v>
      </c>
      <c r="C4" s="92" t="s">
        <v>930</v>
      </c>
      <c r="D4" s="2" t="s">
        <v>1402</v>
      </c>
      <c r="E4" s="114" t="str">
        <f>IFERROR(__xludf.DUMMYFUNCTION("IFERROR(HYPERLINK(REGEXEXTRACT(D4,""\(([^)]*)\)""),REGEXEXTRACT(D4,""\[([^\]]+)\]"")),"""")"),"READ PITCH")</f>
        <v>READ PITCH</v>
      </c>
      <c r="F4" s="109" t="str">
        <f>VLOOKUP($A4, RawData!$A:$AJ, 33, FALSE)</f>
        <v>No data</v>
      </c>
      <c r="G4" s="98" t="str">
        <f>VLOOKUP($A4, RawData!$A:$AJ, 2, FALSE)</f>
        <v>No data</v>
      </c>
      <c r="H4" s="106" t="str">
        <f>VLOOKUP($A4, RawData!$A:$AJ, 3, FALSE)</f>
        <v/>
      </c>
      <c r="I4" s="106" t="str">
        <f>VLOOKUP($A4, RawData!$A:$AJ, 4, FALSE)</f>
        <v>No data</v>
      </c>
      <c r="J4" s="98" t="str">
        <f>VLOOKUP($A4, RawData!$A:$AM, 37, FALSE)</f>
        <v>No data</v>
      </c>
      <c r="K4" s="99" t="str">
        <f>VLOOKUP($A4, RawData!$A:$AM, 38, FALSE)</f>
        <v>No data</v>
      </c>
      <c r="L4" s="99" t="str">
        <f>VLOOKUP($A4, RawData!$A:$AM, 39, FALSE)</f>
        <v/>
      </c>
      <c r="M4" s="100" t="str">
        <f>VLOOKUP($A4, RawData!$A:$AJ, 30, FALSE)</f>
        <v/>
      </c>
      <c r="N4" s="98" t="str">
        <f>VLOOKUP($A4, RawData!$A:$AJ, 5, FALSE)</f>
        <v/>
      </c>
      <c r="O4" s="106" t="str">
        <f>VLOOKUP($A4, RawData!$A:$AJ, 6, FALSE)</f>
        <v>No data</v>
      </c>
      <c r="P4" s="106" t="str">
        <f>VLOOKUP($A4, RawData!$A:$AJ, 7, FALSE)</f>
        <v/>
      </c>
      <c r="Q4" s="106" t="str">
        <f>VLOOKUP($A4, RawData!$A:$AJ, 8, FALSE)</f>
        <v>No data</v>
      </c>
      <c r="R4" s="106" t="str">
        <f>VLOOKUP($A4, RawData!$A:$AJ, 9, FALSE)</f>
        <v/>
      </c>
      <c r="S4" s="99" t="str">
        <f>VLOOKUP($A4, RawData!$A:$AJ, 10, FALSE)</f>
        <v>No data</v>
      </c>
      <c r="T4" s="99" t="str">
        <f>VLOOKUP($A4, RawData!$A:$AJ, 11, FALSE)</f>
        <v>No data</v>
      </c>
      <c r="U4" s="106" t="str">
        <f>VLOOKUP($A4, RawData!$A:$AJ, 23, FALSE)</f>
        <v>No data</v>
      </c>
      <c r="V4" s="106" t="str">
        <f>VLOOKUP($A4, RawData!$A:$AJ, 24, FALSE)</f>
        <v>No data</v>
      </c>
      <c r="W4" s="107" t="str">
        <f>VLOOKUP($A4, RawData!$A:$AJ, 29, FALSE)</f>
        <v>No data</v>
      </c>
      <c r="X4" s="106" t="str">
        <f>VLOOKUP($A4, RawData!$A:$AJ, 22, FALSE)</f>
        <v/>
      </c>
      <c r="Y4" s="100" t="str">
        <f>VLOOKUP($A4, RawData!$A:$AJ, 26, FALSE)</f>
        <v>No data</v>
      </c>
      <c r="Z4" s="100" t="str">
        <f>VLOOKUP($A4, RawData!$A:$AJ, 27, FALSE)</f>
        <v>No data</v>
      </c>
      <c r="AA4" s="106" t="str">
        <f>VLOOKUP($A4, RawData!$A:$AJ,32, FALSE)</f>
        <v>No data</v>
      </c>
      <c r="AB4" s="98" t="str">
        <f>VLOOKUP($A4, RawData!$A:$AJ, 34, FALSE)</f>
        <v>No data</v>
      </c>
      <c r="AC4" s="98">
        <f>VLOOKUP($A4, RawData!$A:$AJ, 35, FALSE)</f>
        <v>450</v>
      </c>
      <c r="AD4" s="113" t="str">
        <f>VLOOKUP($A4, RawData!$A:$AJ, 36, FALSE)</f>
        <v>No data</v>
      </c>
    </row>
    <row r="5">
      <c r="A5" s="9" t="s">
        <v>258</v>
      </c>
      <c r="B5" s="9" t="s">
        <v>1403</v>
      </c>
      <c r="C5" s="92" t="s">
        <v>930</v>
      </c>
      <c r="D5" s="2" t="s">
        <v>1404</v>
      </c>
      <c r="E5" s="114" t="str">
        <f>IFERROR(__xludf.DUMMYFUNCTION("IFERROR(HYPERLINK(REGEXEXTRACT(D5,""\(([^)]*)\)""),REGEXEXTRACT(D5,""\[([^\]]+)\]"")),"""")"),"READ PITCH")</f>
        <v>READ PITCH</v>
      </c>
      <c r="F5" s="109">
        <f>VLOOKUP($A5, RawData!$A:$AJ, 33, FALSE)</f>
        <v>612.80286</v>
      </c>
      <c r="G5" s="98">
        <f>VLOOKUP($A5, RawData!$A:$AJ, 2, FALSE)</f>
        <v>180.548</v>
      </c>
      <c r="H5" s="96" t="str">
        <f>VLOOKUP($A5, RawData!$A:$AJ, 3, FALSE)</f>
        <v/>
      </c>
      <c r="I5" s="96">
        <f>VLOOKUP($A5, RawData!$A:$AJ, 4, FALSE)</f>
        <v>0.17410873</v>
      </c>
      <c r="J5" s="98" t="str">
        <f>VLOOKUP($A5, RawData!$A:$AM, 37, FALSE)</f>
        <v>No data</v>
      </c>
      <c r="K5" s="99" t="str">
        <f>VLOOKUP($A5, RawData!$A:$AM, 38, FALSE)</f>
        <v>No data</v>
      </c>
      <c r="L5" s="99" t="str">
        <f>VLOOKUP($A5, RawData!$A:$AM, 39, FALSE)</f>
        <v/>
      </c>
      <c r="M5" s="100" t="str">
        <f>VLOOKUP($A5, RawData!$A:$AJ, 30, FALSE)</f>
        <v/>
      </c>
      <c r="N5" s="98" t="str">
        <f>VLOOKUP($A5, RawData!$A:$AJ, 5, FALSE)</f>
        <v/>
      </c>
      <c r="O5" s="99">
        <f>VLOOKUP($A5, RawData!$A:$AJ, 6, FALSE)</f>
        <v>0.95443344</v>
      </c>
      <c r="P5" s="96" t="str">
        <f>VLOOKUP($A5, RawData!$A:$AJ, 7, FALSE)</f>
        <v/>
      </c>
      <c r="Q5" s="99">
        <f>VLOOKUP($A5, RawData!$A:$AJ, 8, FALSE)</f>
        <v>14.3657</v>
      </c>
      <c r="R5" s="106" t="str">
        <f>VLOOKUP($A5, RawData!$A:$AJ, 9, FALSE)</f>
        <v/>
      </c>
      <c r="S5" s="99" t="str">
        <f>VLOOKUP($A5, RawData!$A:$AJ, 10, FALSE)</f>
        <v>No data</v>
      </c>
      <c r="T5" s="99">
        <f>VLOOKUP($A5, RawData!$A:$AJ, 11, FALSE)</f>
        <v>0.592637</v>
      </c>
      <c r="U5" s="99">
        <f>VLOOKUP($A5, RawData!$A:$AJ, 23, FALSE)</f>
        <v>0.01</v>
      </c>
      <c r="V5" s="99">
        <f>VLOOKUP($A5, RawData!$A:$AJ, 24, FALSE)</f>
        <v>0.09791534</v>
      </c>
      <c r="W5" s="107">
        <f>VLOOKUP($A5, RawData!$A:$AJ, 29, FALSE)</f>
        <v>1.2861</v>
      </c>
      <c r="X5" s="99" t="str">
        <f>VLOOKUP($A5, RawData!$A:$AJ, 22, FALSE)</f>
        <v/>
      </c>
      <c r="Y5" s="100">
        <f>VLOOKUP($A5, RawData!$A:$AJ, 26, FALSE)</f>
        <v>13.617766</v>
      </c>
      <c r="Z5" s="100" t="str">
        <f>VLOOKUP($A5, RawData!$A:$AJ, 27, FALSE)</f>
        <v>No data</v>
      </c>
      <c r="AA5" s="96">
        <f>VLOOKUP($A5, RawData!$A:$AJ,32, FALSE)</f>
        <v>0.008927408</v>
      </c>
      <c r="AB5" s="98">
        <f>VLOOKUP($A5, RawData!$A:$AJ, 34, FALSE)</f>
        <v>615.632</v>
      </c>
      <c r="AC5" s="98">
        <f>VLOOKUP($A5, RawData!$A:$AJ, 35, FALSE)</f>
        <v>282.4</v>
      </c>
      <c r="AD5" s="113">
        <f>VLOOKUP($A5, RawData!$A:$AJ, 36, FALSE)</f>
        <v>2.18</v>
      </c>
    </row>
    <row r="6">
      <c r="A6" s="9" t="s">
        <v>259</v>
      </c>
      <c r="B6" s="9" t="s">
        <v>1405</v>
      </c>
      <c r="C6" s="92" t="s">
        <v>930</v>
      </c>
      <c r="D6" s="2" t="s">
        <v>1406</v>
      </c>
      <c r="E6" s="114" t="str">
        <f>IFERROR(__xludf.DUMMYFUNCTION("IFERROR(HYPERLINK(REGEXEXTRACT(D6,""\(([^)]*)\)""),REGEXEXTRACT(D6,""\[([^\]]+)\]"")),"""")"),"READ PITCH")</f>
        <v>READ PITCH</v>
      </c>
      <c r="F6" s="109">
        <f>VLOOKUP($A6, RawData!$A:$AJ, 33, FALSE)</f>
        <v>1046.654</v>
      </c>
      <c r="G6" s="98">
        <f>VLOOKUP($A6, RawData!$A:$AJ, 2, FALSE)</f>
        <v>689.42</v>
      </c>
      <c r="H6" s="96" t="str">
        <f>VLOOKUP($A6, RawData!$A:$AJ, 3, FALSE)</f>
        <v/>
      </c>
      <c r="I6" s="96">
        <f>VLOOKUP($A6, RawData!$A:$AJ, 4, FALSE)</f>
        <v>0.16855587</v>
      </c>
      <c r="J6" s="98">
        <f>VLOOKUP($A6, RawData!$A:$AM, 37, FALSE)</f>
        <v>397.16</v>
      </c>
      <c r="K6" s="99">
        <f>VLOOKUP($A6, RawData!$A:$AM, 38, FALSE)</f>
        <v>0.22744285</v>
      </c>
      <c r="L6" s="99" t="str">
        <f>VLOOKUP($A6, RawData!$A:$AM, 39, FALSE)</f>
        <v/>
      </c>
      <c r="M6" s="100" t="str">
        <f>VLOOKUP($A6, RawData!$A:$AJ, 30, FALSE)</f>
        <v/>
      </c>
      <c r="N6" s="98" t="str">
        <f>VLOOKUP($A6, RawData!$A:$AJ, 5, FALSE)</f>
        <v/>
      </c>
      <c r="O6" s="99">
        <f>VLOOKUP($A6, RawData!$A:$AJ, 6, FALSE)</f>
        <v>0.24493422</v>
      </c>
      <c r="P6" s="96" t="str">
        <f>VLOOKUP($A6, RawData!$A:$AJ, 7, FALSE)</f>
        <v/>
      </c>
      <c r="Q6" s="99">
        <f>VLOOKUP($A6, RawData!$A:$AJ, 8, FALSE)</f>
        <v>0.8813</v>
      </c>
      <c r="R6" s="99" t="str">
        <f>VLOOKUP($A6, RawData!$A:$AJ, 9, FALSE)</f>
        <v/>
      </c>
      <c r="S6" s="99">
        <f>VLOOKUP($A6, RawData!$A:$AJ, 10, FALSE)</f>
        <v>0.5760784</v>
      </c>
      <c r="T6" s="99">
        <f>VLOOKUP($A6, RawData!$A:$AJ, 11, FALSE)</f>
        <v>0.2512</v>
      </c>
      <c r="U6" s="99">
        <f>VLOOKUP($A6, RawData!$A:$AJ, 23, FALSE)</f>
        <v>0.0352</v>
      </c>
      <c r="V6" s="99">
        <f>VLOOKUP($A6, RawData!$A:$AJ, 24, FALSE)</f>
        <v>0.17186403</v>
      </c>
      <c r="W6" s="107">
        <f>VLOOKUP($A6, RawData!$A:$AJ, 29, FALSE)</f>
        <v>1.5625</v>
      </c>
      <c r="X6" s="99" t="str">
        <f>VLOOKUP($A6, RawData!$A:$AJ, 22, FALSE)</f>
        <v/>
      </c>
      <c r="Y6" s="100">
        <f>VLOOKUP($A6, RawData!$A:$AJ, 26, FALSE)</f>
        <v>9.199506</v>
      </c>
      <c r="Z6" s="100">
        <f>VLOOKUP($A6, RawData!$A:$AJ, 27, FALSE)</f>
        <v>9.533785</v>
      </c>
      <c r="AA6" s="96">
        <f>VLOOKUP($A6, RawData!$A:$AJ,32, FALSE)</f>
        <v>0.010520826</v>
      </c>
      <c r="AB6" s="98">
        <f>VLOOKUP($A6, RawData!$A:$AJ, 34, FALSE)</f>
        <v>3354.7146</v>
      </c>
      <c r="AC6" s="98">
        <f>VLOOKUP($A6, RawData!$A:$AJ, 35, FALSE)</f>
        <v>165.66</v>
      </c>
      <c r="AD6" s="113">
        <f>VLOOKUP($A6, RawData!$A:$AJ, 36, FALSE)</f>
        <v>6.81</v>
      </c>
    </row>
    <row r="7">
      <c r="A7" s="9" t="s">
        <v>260</v>
      </c>
      <c r="B7" s="9" t="s">
        <v>1407</v>
      </c>
      <c r="C7" s="92" t="s">
        <v>930</v>
      </c>
      <c r="D7" s="2" t="s">
        <v>1408</v>
      </c>
      <c r="E7" s="114" t="str">
        <f>IFERROR(__xludf.DUMMYFUNCTION("IFERROR(HYPERLINK(REGEXEXTRACT(D7,""\(([^)]*)\)""),REGEXEXTRACT(D7,""\[([^\]]+)\]"")),"""")"),"READ PITCH")</f>
        <v>READ PITCH</v>
      </c>
      <c r="F7" s="109">
        <f>VLOOKUP($A7, RawData!$A:$AJ, 33, FALSE)</f>
        <v>940.06274</v>
      </c>
      <c r="G7" s="98">
        <f>VLOOKUP($A7, RawData!$A:$AJ, 2, FALSE)</f>
        <v>115.641</v>
      </c>
      <c r="H7" s="96" t="str">
        <f>VLOOKUP($A7, RawData!$A:$AJ, 3, FALSE)</f>
        <v/>
      </c>
      <c r="I7" s="96">
        <f>VLOOKUP($A7, RawData!$A:$AJ, 4, FALSE)</f>
        <v>0.2522292</v>
      </c>
      <c r="J7" s="98" t="str">
        <f>VLOOKUP($A7, RawData!$A:$AM, 37, FALSE)</f>
        <v>No data</v>
      </c>
      <c r="K7" s="99" t="str">
        <f>VLOOKUP($A7, RawData!$A:$AM, 38, FALSE)</f>
        <v>No data</v>
      </c>
      <c r="L7" s="99" t="str">
        <f>VLOOKUP($A7, RawData!$A:$AM, 39, FALSE)</f>
        <v/>
      </c>
      <c r="M7" s="100" t="str">
        <f>VLOOKUP($A7, RawData!$A:$AJ, 30, FALSE)</f>
        <v/>
      </c>
      <c r="N7" s="98" t="str">
        <f>VLOOKUP($A7, RawData!$A:$AJ, 5, FALSE)</f>
        <v/>
      </c>
      <c r="O7" s="99">
        <f>VLOOKUP($A7, RawData!$A:$AJ, 6, FALSE)</f>
        <v>0.1751741</v>
      </c>
      <c r="P7" s="96" t="str">
        <f>VLOOKUP($A7, RawData!$A:$AJ, 7, FALSE)</f>
        <v/>
      </c>
      <c r="Q7" s="99">
        <f>VLOOKUP($A7, RawData!$A:$AJ, 8, FALSE)</f>
        <v>0.7665954</v>
      </c>
      <c r="R7" s="106" t="str">
        <f>VLOOKUP($A7, RawData!$A:$AJ, 9, FALSE)</f>
        <v/>
      </c>
      <c r="S7" s="99" t="str">
        <f>VLOOKUP($A7, RawData!$A:$AJ, 10, FALSE)</f>
        <v>No data</v>
      </c>
      <c r="T7" s="99">
        <f>VLOOKUP($A7, RawData!$A:$AJ, 11, FALSE)</f>
        <v>0.4990247</v>
      </c>
      <c r="U7" s="99">
        <f>VLOOKUP($A7, RawData!$A:$AJ, 23, FALSE)</f>
        <v>0.0243</v>
      </c>
      <c r="V7" s="99">
        <f>VLOOKUP($A7, RawData!$A:$AJ, 24, FALSE)</f>
        <v>0.17586766</v>
      </c>
      <c r="W7" s="107">
        <f>VLOOKUP($A7, RawData!$A:$AJ, 29, FALSE)</f>
        <v>3.2191</v>
      </c>
      <c r="X7" s="99" t="str">
        <f>VLOOKUP($A7, RawData!$A:$AJ, 22, FALSE)</f>
        <v/>
      </c>
      <c r="Y7" s="100">
        <f>VLOOKUP($A7, RawData!$A:$AJ, 26, FALSE)</f>
        <v>18.339977</v>
      </c>
      <c r="Z7" s="100">
        <f>VLOOKUP($A7, RawData!$A:$AJ, 27, FALSE)</f>
        <v>17.723637</v>
      </c>
      <c r="AA7" s="96">
        <f>VLOOKUP($A7, RawData!$A:$AJ,32, FALSE)</f>
        <v>0.006155752</v>
      </c>
      <c r="AB7" s="98">
        <f>VLOOKUP($A7, RawData!$A:$AJ, 34, FALSE)</f>
        <v>900.6213</v>
      </c>
      <c r="AC7" s="98">
        <f>VLOOKUP($A7, RawData!$A:$AJ, 35, FALSE)</f>
        <v>105.09</v>
      </c>
      <c r="AD7" s="113">
        <f>VLOOKUP($A7, RawData!$A:$AJ, 36, FALSE)</f>
        <v>8.57</v>
      </c>
    </row>
    <row r="8">
      <c r="A8" s="9" t="s">
        <v>261</v>
      </c>
      <c r="B8" s="9" t="s">
        <v>1409</v>
      </c>
      <c r="C8" s="92" t="s">
        <v>942</v>
      </c>
      <c r="D8" s="2" t="s">
        <v>1410</v>
      </c>
      <c r="E8" s="114" t="str">
        <f>IFERROR(__xludf.DUMMYFUNCTION("IFERROR(HYPERLINK(REGEXEXTRACT(D8,""\(([^)]*)\)""),REGEXEXTRACT(D8,""\[([^\]]+)\]"")),"""")"),"READ PITCH")</f>
        <v>READ PITCH</v>
      </c>
      <c r="F8" s="109" t="str">
        <f>VLOOKUP($A8, RawData!$A:$AJ, 33, FALSE)</f>
        <v>No data</v>
      </c>
      <c r="G8" s="98" t="str">
        <f>VLOOKUP($A8, RawData!$A:$AJ, 2, FALSE)</f>
        <v>No data</v>
      </c>
      <c r="H8" s="106" t="str">
        <f>VLOOKUP($A8, RawData!$A:$AJ, 3, FALSE)</f>
        <v/>
      </c>
      <c r="I8" s="106" t="str">
        <f>VLOOKUP($A8, RawData!$A:$AJ, 4, FALSE)</f>
        <v>No data</v>
      </c>
      <c r="J8" s="98" t="str">
        <f>VLOOKUP($A8, RawData!$A:$AM, 37, FALSE)</f>
        <v>No data</v>
      </c>
      <c r="K8" s="99" t="str">
        <f>VLOOKUP($A8, RawData!$A:$AM, 38, FALSE)</f>
        <v>No data</v>
      </c>
      <c r="L8" s="99" t="str">
        <f>VLOOKUP($A8, RawData!$A:$AM, 39, FALSE)</f>
        <v/>
      </c>
      <c r="M8" s="100" t="str">
        <f>VLOOKUP($A8, RawData!$A:$AJ, 30, FALSE)</f>
        <v/>
      </c>
      <c r="N8" s="98" t="str">
        <f>VLOOKUP($A8, RawData!$A:$AJ, 5, FALSE)</f>
        <v/>
      </c>
      <c r="O8" s="106" t="str">
        <f>VLOOKUP($A8, RawData!$A:$AJ, 6, FALSE)</f>
        <v>No data</v>
      </c>
      <c r="P8" s="106" t="str">
        <f>VLOOKUP($A8, RawData!$A:$AJ, 7, FALSE)</f>
        <v/>
      </c>
      <c r="Q8" s="106" t="str">
        <f>VLOOKUP($A8, RawData!$A:$AJ, 8, FALSE)</f>
        <v>No data</v>
      </c>
      <c r="R8" s="106" t="str">
        <f>VLOOKUP($A8, RawData!$A:$AJ, 9, FALSE)</f>
        <v/>
      </c>
      <c r="S8" s="99" t="str">
        <f>VLOOKUP($A8, RawData!$A:$AJ, 10, FALSE)</f>
        <v>No data</v>
      </c>
      <c r="T8" s="99" t="str">
        <f>VLOOKUP($A8, RawData!$A:$AJ, 11, FALSE)</f>
        <v>No data</v>
      </c>
      <c r="U8" s="106" t="str">
        <f>VLOOKUP($A8, RawData!$A:$AJ, 23, FALSE)</f>
        <v>No data</v>
      </c>
      <c r="V8" s="106" t="str">
        <f>VLOOKUP($A8, RawData!$A:$AJ, 24, FALSE)</f>
        <v>No data</v>
      </c>
      <c r="W8" s="107" t="str">
        <f>VLOOKUP($A8, RawData!$A:$AJ, 29, FALSE)</f>
        <v>No data</v>
      </c>
      <c r="X8" s="106" t="str">
        <f>VLOOKUP($A8, RawData!$A:$AJ, 22, FALSE)</f>
        <v/>
      </c>
      <c r="Y8" s="100" t="str">
        <f>VLOOKUP($A8, RawData!$A:$AJ, 26, FALSE)</f>
        <v>No data</v>
      </c>
      <c r="Z8" s="100" t="str">
        <f>VLOOKUP($A8, RawData!$A:$AJ, 27, FALSE)</f>
        <v>No data</v>
      </c>
      <c r="AA8" s="106" t="str">
        <f>VLOOKUP($A8, RawData!$A:$AJ,32, FALSE)</f>
        <v>No data</v>
      </c>
      <c r="AB8" s="98" t="str">
        <f>VLOOKUP($A8, RawData!$A:$AJ, 34, FALSE)</f>
        <v>No data</v>
      </c>
      <c r="AC8" s="98">
        <f>VLOOKUP($A8, RawData!$A:$AJ, 35, FALSE)</f>
        <v>84.44</v>
      </c>
      <c r="AD8" s="113" t="str">
        <f>VLOOKUP($A8, RawData!$A:$AJ, 36, FALSE)</f>
        <v>No data</v>
      </c>
    </row>
    <row r="9">
      <c r="A9" s="9" t="s">
        <v>262</v>
      </c>
      <c r="B9" s="9" t="s">
        <v>1411</v>
      </c>
      <c r="C9" s="92" t="s">
        <v>923</v>
      </c>
      <c r="D9" s="2" t="s">
        <v>1412</v>
      </c>
      <c r="E9" s="114" t="str">
        <f>IFERROR(__xludf.DUMMYFUNCTION("IFERROR(HYPERLINK(REGEXEXTRACT(D9,""\(([^)]*)\)""),REGEXEXTRACT(D9,""\[([^\]]+)\]"")),"""")"),"READ PITCH")</f>
        <v>READ PITCH</v>
      </c>
      <c r="F9" s="109">
        <f>VLOOKUP($A9, RawData!$A:$AJ, 33, FALSE)</f>
        <v>3137.1228</v>
      </c>
      <c r="G9" s="98">
        <f>VLOOKUP($A9, RawData!$A:$AJ, 2, FALSE)</f>
        <v>2113.173</v>
      </c>
      <c r="H9" s="96" t="str">
        <f>VLOOKUP($A9, RawData!$A:$AJ, 3, FALSE)</f>
        <v/>
      </c>
      <c r="I9" s="96">
        <f>VLOOKUP($A9, RawData!$A:$AJ, 4, FALSE)</f>
        <v>0.17288572</v>
      </c>
      <c r="J9" s="98">
        <f>VLOOKUP($A9, RawData!$A:$AM, 37, FALSE)</f>
        <v>466.66</v>
      </c>
      <c r="K9" s="99">
        <f>VLOOKUP($A9, RawData!$A:$AM, 38, FALSE)</f>
        <v>-0.0073365965</v>
      </c>
      <c r="L9" s="99" t="str">
        <f>VLOOKUP($A9, RawData!$A:$AM, 39, FALSE)</f>
        <v/>
      </c>
      <c r="M9" s="100" t="str">
        <f>VLOOKUP($A9, RawData!$A:$AJ, 30, FALSE)</f>
        <v/>
      </c>
      <c r="N9" s="98" t="str">
        <f>VLOOKUP($A9, RawData!$A:$AJ, 5, FALSE)</f>
        <v/>
      </c>
      <c r="O9" s="99">
        <f>VLOOKUP($A9, RawData!$A:$AJ, 6, FALSE)</f>
        <v>-0.034542035</v>
      </c>
      <c r="P9" s="96" t="str">
        <f>VLOOKUP($A9, RawData!$A:$AJ, 7, FALSE)</f>
        <v/>
      </c>
      <c r="Q9" s="99">
        <f>VLOOKUP($A9, RawData!$A:$AJ, 8, FALSE)</f>
        <v>0.3184</v>
      </c>
      <c r="R9" s="99" t="str">
        <f>VLOOKUP($A9, RawData!$A:$AJ, 9, FALSE)</f>
        <v/>
      </c>
      <c r="S9" s="99">
        <f>VLOOKUP($A9, RawData!$A:$AJ, 10, FALSE)</f>
        <v>0.2208338</v>
      </c>
      <c r="T9" s="99">
        <f>VLOOKUP($A9, RawData!$A:$AJ, 11, FALSE)</f>
        <v>0.2079</v>
      </c>
      <c r="U9" s="99">
        <f>VLOOKUP($A9, RawData!$A:$AJ, 23, FALSE)</f>
        <v>0.1454</v>
      </c>
      <c r="V9" s="99">
        <f>VLOOKUP($A9, RawData!$A:$AJ, 24, FALSE)</f>
        <v>0.18771762</v>
      </c>
      <c r="W9" s="107">
        <f>VLOOKUP($A9, RawData!$A:$AJ, 29, FALSE)</f>
        <v>1.7895</v>
      </c>
      <c r="X9" s="99" t="str">
        <f>VLOOKUP($A9, RawData!$A:$AJ, 22, FALSE)</f>
        <v/>
      </c>
      <c r="Y9" s="100">
        <f>VLOOKUP($A9, RawData!$A:$AJ, 26, FALSE)</f>
        <v>9.359227</v>
      </c>
      <c r="Z9" s="100">
        <f>VLOOKUP($A9, RawData!$A:$AJ, 27, FALSE)</f>
        <v>10.333734</v>
      </c>
      <c r="AA9" s="96">
        <f>VLOOKUP($A9, RawData!$A:$AJ,32, FALSE)</f>
        <v>0.0009070213</v>
      </c>
      <c r="AB9" s="98">
        <f>VLOOKUP($A9, RawData!$A:$AJ, 34, FALSE)</f>
        <v>3351.3416</v>
      </c>
      <c r="AC9" s="98">
        <f>VLOOKUP($A9, RawData!$A:$AJ, 35, FALSE)</f>
        <v>72.75</v>
      </c>
      <c r="AD9" s="113">
        <f>VLOOKUP($A9, RawData!$A:$AJ, 36, FALSE)</f>
        <v>43.57</v>
      </c>
    </row>
    <row r="10">
      <c r="A10" s="46" t="s">
        <v>263</v>
      </c>
      <c r="B10" s="9" t="s">
        <v>1413</v>
      </c>
      <c r="C10" s="92" t="s">
        <v>930</v>
      </c>
      <c r="D10" s="2" t="s">
        <v>1414</v>
      </c>
      <c r="E10" s="114" t="str">
        <f>IFERROR(__xludf.DUMMYFUNCTION("IFERROR(HYPERLINK(REGEXEXTRACT(D10,""\(([^)]*)\)""),REGEXEXTRACT(D10,""\[([^\]]+)\]"")),"""")"),"READ PITCH")</f>
        <v>READ PITCH</v>
      </c>
      <c r="F10" s="109">
        <f>VLOOKUP($A10, RawData!$A:$AJ, 33, FALSE)</f>
        <v>2637.4734</v>
      </c>
      <c r="G10" s="98">
        <f>VLOOKUP($A10, RawData!$A:$AJ, 2, FALSE)</f>
        <v>418.633</v>
      </c>
      <c r="H10" s="96" t="str">
        <f>VLOOKUP($A10, RawData!$A:$AJ, 3, FALSE)</f>
        <v/>
      </c>
      <c r="I10" s="96">
        <f>VLOOKUP($A10, RawData!$A:$AJ, 4, FALSE)</f>
        <v>0.9934727</v>
      </c>
      <c r="J10" s="98" t="str">
        <f>VLOOKUP($A10, RawData!$A:$AM, 37, FALSE)</f>
        <v>No data</v>
      </c>
      <c r="K10" s="99" t="str">
        <f>VLOOKUP($A10, RawData!$A:$AM, 38, FALSE)</f>
        <v>No data</v>
      </c>
      <c r="L10" s="99" t="str">
        <f>VLOOKUP($A10, RawData!$A:$AM, 39, FALSE)</f>
        <v/>
      </c>
      <c r="M10" s="100" t="str">
        <f>VLOOKUP($A10, RawData!$A:$AJ, 30, FALSE)</f>
        <v/>
      </c>
      <c r="N10" s="98" t="str">
        <f>VLOOKUP($A10, RawData!$A:$AJ, 5, FALSE)</f>
        <v/>
      </c>
      <c r="O10" s="99">
        <f>VLOOKUP($A10, RawData!$A:$AJ, 6, FALSE)</f>
        <v>1.0644989</v>
      </c>
      <c r="P10" s="96" t="str">
        <f>VLOOKUP($A10, RawData!$A:$AJ, 7, FALSE)</f>
        <v/>
      </c>
      <c r="Q10" s="99">
        <f>VLOOKUP($A10, RawData!$A:$AJ, 8, FALSE)</f>
        <v>0.8493</v>
      </c>
      <c r="R10" s="99" t="str">
        <f>VLOOKUP($A10, RawData!$A:$AJ, 9, FALSE)</f>
        <v/>
      </c>
      <c r="S10" s="99" t="str">
        <f>VLOOKUP($A10, RawData!$A:$AJ, 10, FALSE)</f>
        <v>No data</v>
      </c>
      <c r="T10" s="99">
        <f>VLOOKUP($A10, RawData!$A:$AJ, 11, FALSE)</f>
        <v>0.3641</v>
      </c>
      <c r="U10" s="99">
        <f>VLOOKUP($A10, RawData!$A:$AJ, 23, FALSE)</f>
        <v>0.3525</v>
      </c>
      <c r="V10" s="99">
        <f>VLOOKUP($A10, RawData!$A:$AJ, 24, FALSE)</f>
        <v>0.74583626</v>
      </c>
      <c r="W10" s="107">
        <f>VLOOKUP($A10, RawData!$A:$AJ, 29, FALSE)</f>
        <v>16.7741</v>
      </c>
      <c r="X10" s="99" t="str">
        <f>VLOOKUP($A10, RawData!$A:$AJ, 22, FALSE)</f>
        <v/>
      </c>
      <c r="Y10" s="100">
        <f>VLOOKUP($A10, RawData!$A:$AJ, 26, FALSE)</f>
        <v>21.889664</v>
      </c>
      <c r="Z10" s="100">
        <f>VLOOKUP($A10, RawData!$A:$AJ, 27, FALSE)</f>
        <v>21.739273</v>
      </c>
      <c r="AA10" s="96">
        <f>VLOOKUP($A10, RawData!$A:$AJ,32, FALSE)</f>
        <v>0</v>
      </c>
      <c r="AB10" s="98">
        <f>VLOOKUP($A10, RawData!$A:$AJ, 34, FALSE)</f>
        <v>2548.1194</v>
      </c>
      <c r="AC10" s="98">
        <f>VLOOKUP($A10, RawData!$A:$AJ, 35, FALSE)</f>
        <v>74.23</v>
      </c>
      <c r="AD10" s="113">
        <f>VLOOKUP($A10, RawData!$A:$AJ, 36, FALSE)</f>
        <v>34.15</v>
      </c>
    </row>
    <row r="11">
      <c r="A11" s="46" t="s">
        <v>264</v>
      </c>
      <c r="B11" s="9" t="s">
        <v>1415</v>
      </c>
      <c r="C11" s="92" t="s">
        <v>923</v>
      </c>
      <c r="D11" s="2" t="s">
        <v>1416</v>
      </c>
      <c r="E11" s="114" t="str">
        <f>IFERROR(__xludf.DUMMYFUNCTION("IFERROR(HYPERLINK(REGEXEXTRACT(D11,""\(([^)]*)\)""),REGEXEXTRACT(D11,""\[([^\]]+)\]"")),"""")"),"READ PITCH")</f>
        <v>READ PITCH</v>
      </c>
      <c r="F11" s="109">
        <f>VLOOKUP($A11, RawData!$A:$AJ, 33, FALSE)</f>
        <v>232.00574</v>
      </c>
      <c r="G11" s="98">
        <f>VLOOKUP($A11, RawData!$A:$AJ, 2, FALSE)</f>
        <v>1387.404</v>
      </c>
      <c r="H11" s="96" t="str">
        <f>VLOOKUP($A11, RawData!$A:$AJ, 3, FALSE)</f>
        <v/>
      </c>
      <c r="I11" s="96">
        <f>VLOOKUP($A11, RawData!$A:$AJ, 4, FALSE)</f>
        <v>0.1181738</v>
      </c>
      <c r="J11" s="98">
        <f>VLOOKUP($A11, RawData!$A:$AM, 37, FALSE)</f>
        <v>57.084</v>
      </c>
      <c r="K11" s="99">
        <f>VLOOKUP($A11, RawData!$A:$AM, 38, FALSE)</f>
        <v>-0.23178166</v>
      </c>
      <c r="L11" s="99" t="str">
        <f>VLOOKUP($A11, RawData!$A:$AM, 39, FALSE)</f>
        <v/>
      </c>
      <c r="M11" s="100" t="str">
        <f>VLOOKUP($A11, RawData!$A:$AJ, 30, FALSE)</f>
        <v/>
      </c>
      <c r="N11" s="98" t="str">
        <f>VLOOKUP($A11, RawData!$A:$AJ, 5, FALSE)</f>
        <v/>
      </c>
      <c r="O11" s="99">
        <f>VLOOKUP($A11, RawData!$A:$AJ, 6, FALSE)</f>
        <v>2.6199448</v>
      </c>
      <c r="P11" s="96" t="str">
        <f>VLOOKUP($A11, RawData!$A:$AJ, 7, FALSE)</f>
        <v/>
      </c>
      <c r="Q11" s="99">
        <f>VLOOKUP($A11, RawData!$A:$AJ, 8, FALSE)</f>
        <v>0.4808</v>
      </c>
      <c r="R11" s="99" t="str">
        <f>VLOOKUP($A11, RawData!$A:$AJ, 9, FALSE)</f>
        <v/>
      </c>
      <c r="S11" s="99">
        <f>VLOOKUP($A11, RawData!$A:$AJ, 10, FALSE)</f>
        <v>0.041144468</v>
      </c>
      <c r="T11" s="99">
        <f>VLOOKUP($A11, RawData!$A:$AJ, 11, FALSE)</f>
        <v>0.0356</v>
      </c>
      <c r="U11" s="99">
        <f>VLOOKUP($A11, RawData!$A:$AJ, 23, FALSE)</f>
        <v>-0.0088</v>
      </c>
      <c r="V11" s="99">
        <f>VLOOKUP($A11, RawData!$A:$AJ, 24, FALSE)</f>
        <v>-0.02594585</v>
      </c>
      <c r="W11" s="107">
        <f>VLOOKUP($A11, RawData!$A:$AJ, 29, FALSE)</f>
        <v>0.4123</v>
      </c>
      <c r="X11" s="99" t="str">
        <f>VLOOKUP($A11, RawData!$A:$AJ, 22, FALSE)</f>
        <v/>
      </c>
      <c r="Y11" s="100" t="str">
        <f>VLOOKUP($A11, RawData!$A:$AJ, 26, FALSE)</f>
        <v/>
      </c>
      <c r="Z11" s="100">
        <f>VLOOKUP($A11, RawData!$A:$AJ, 27, FALSE)</f>
        <v>14.449353</v>
      </c>
      <c r="AA11" s="96">
        <f>VLOOKUP($A11, RawData!$A:$AJ,32, FALSE)</f>
        <v>0</v>
      </c>
      <c r="AB11" s="98">
        <f>VLOOKUP($A11, RawData!$A:$AJ, 34, FALSE)</f>
        <v>1000.7108</v>
      </c>
      <c r="AC11" s="98">
        <f>VLOOKUP($A11, RawData!$A:$AJ, 35, FALSE)</f>
        <v>27.31</v>
      </c>
      <c r="AD11" s="113">
        <f>VLOOKUP($A11, RawData!$A:$AJ, 36, FALSE)</f>
        <v>8.28</v>
      </c>
    </row>
    <row r="12">
      <c r="A12" s="46" t="s">
        <v>265</v>
      </c>
      <c r="B12" s="9" t="s">
        <v>1417</v>
      </c>
      <c r="C12" s="92" t="s">
        <v>930</v>
      </c>
      <c r="D12" s="2" t="s">
        <v>1418</v>
      </c>
      <c r="E12" s="114" t="str">
        <f>IFERROR(__xludf.DUMMYFUNCTION("IFERROR(HYPERLINK(REGEXEXTRACT(D12,""\(([^)]*)\)""),REGEXEXTRACT(D12,""\[([^\]]+)\]"")),"""")"),"READ PITCH")</f>
        <v>READ PITCH</v>
      </c>
      <c r="F12" s="109">
        <f>VLOOKUP($A12, RawData!$A:$AJ, 33, FALSE)</f>
        <v>316.4759</v>
      </c>
      <c r="G12" s="98">
        <f>VLOOKUP($A12, RawData!$A:$AJ, 2, FALSE)</f>
        <v>83.336</v>
      </c>
      <c r="H12" s="96" t="str">
        <f>VLOOKUP($A12, RawData!$A:$AJ, 3, FALSE)</f>
        <v/>
      </c>
      <c r="I12" s="96">
        <f>VLOOKUP($A12, RawData!$A:$AJ, 4, FALSE)</f>
        <v>0.16824716</v>
      </c>
      <c r="J12" s="98" t="str">
        <f>VLOOKUP($A12, RawData!$A:$AM, 37, FALSE)</f>
        <v>No data</v>
      </c>
      <c r="K12" s="99" t="str">
        <f>VLOOKUP($A12, RawData!$A:$AM, 38, FALSE)</f>
        <v>No data</v>
      </c>
      <c r="L12" s="99" t="str">
        <f>VLOOKUP($A12, RawData!$A:$AM, 39, FALSE)</f>
        <v/>
      </c>
      <c r="M12" s="100" t="str">
        <f>VLOOKUP($A12, RawData!$A:$AJ, 30, FALSE)</f>
        <v/>
      </c>
      <c r="N12" s="98" t="str">
        <f>VLOOKUP($A12, RawData!$A:$AJ, 5, FALSE)</f>
        <v/>
      </c>
      <c r="O12" s="99">
        <f>VLOOKUP($A12, RawData!$A:$AJ, 6, FALSE)</f>
        <v>-0.070233524</v>
      </c>
      <c r="P12" s="96" t="str">
        <f>VLOOKUP($A12, RawData!$A:$AJ, 7, FALSE)</f>
        <v/>
      </c>
      <c r="Q12" s="99">
        <f>VLOOKUP($A12, RawData!$A:$AJ, 8, FALSE)</f>
        <v>0.7665954</v>
      </c>
      <c r="R12" s="106" t="str">
        <f>VLOOKUP($A12, RawData!$A:$AJ, 9, FALSE)</f>
        <v/>
      </c>
      <c r="S12" s="99" t="str">
        <f>VLOOKUP($A12, RawData!$A:$AJ, 10, FALSE)</f>
        <v>No data</v>
      </c>
      <c r="T12" s="99">
        <f>VLOOKUP($A12, RawData!$A:$AJ, 11, FALSE)</f>
        <v>0.5074338</v>
      </c>
      <c r="U12" s="99">
        <f>VLOOKUP($A12, RawData!$A:$AJ, 23, FALSE)</f>
        <v>0.0148</v>
      </c>
      <c r="V12" s="99">
        <f>VLOOKUP($A12, RawData!$A:$AJ, 24, FALSE)</f>
        <v>0.107326694</v>
      </c>
      <c r="W12" s="107">
        <f>VLOOKUP($A12, RawData!$A:$AJ, 29, FALSE)</f>
        <v>1.2735</v>
      </c>
      <c r="X12" s="99" t="str">
        <f>VLOOKUP($A12, RawData!$A:$AJ, 22, FALSE)</f>
        <v/>
      </c>
      <c r="Y12" s="100">
        <f>VLOOKUP($A12, RawData!$A:$AJ, 26, FALSE)</f>
        <v>11.938811</v>
      </c>
      <c r="Z12" s="100">
        <f>VLOOKUP($A12, RawData!$A:$AJ, 27, FALSE)</f>
        <v>10.584319</v>
      </c>
      <c r="AA12" s="96">
        <f>VLOOKUP($A12, RawData!$A:$AJ,32, FALSE)</f>
        <v>0.022950971</v>
      </c>
      <c r="AB12" s="98">
        <f>VLOOKUP($A12, RawData!$A:$AJ, 34, FALSE)</f>
        <v>435.7168</v>
      </c>
      <c r="AC12" s="98">
        <f>VLOOKUP($A12, RawData!$A:$AJ, 35, FALSE)</f>
        <v>45.28</v>
      </c>
      <c r="AD12" s="113">
        <f>VLOOKUP($A12, RawData!$A:$AJ, 36, FALSE)</f>
        <v>6.96</v>
      </c>
    </row>
    <row r="13">
      <c r="A13" s="46" t="s">
        <v>266</v>
      </c>
      <c r="B13" s="9" t="s">
        <v>1419</v>
      </c>
      <c r="C13" s="92" t="s">
        <v>930</v>
      </c>
      <c r="D13" s="2" t="s">
        <v>1420</v>
      </c>
      <c r="E13" s="114" t="str">
        <f>IFERROR(__xludf.DUMMYFUNCTION("IFERROR(HYPERLINK(REGEXEXTRACT(D13,""\(([^)]*)\)""),REGEXEXTRACT(D13,""\[([^\]]+)\]"")),"""")"),"READ PITCH")</f>
        <v>READ PITCH</v>
      </c>
      <c r="F13" s="109">
        <f>VLOOKUP($A13, RawData!$A:$AJ, 33, FALSE)</f>
        <v>1543.9026</v>
      </c>
      <c r="G13" s="98">
        <f>VLOOKUP($A13, RawData!$A:$AJ, 2, FALSE)</f>
        <v>1399.759</v>
      </c>
      <c r="H13" s="96" t="str">
        <f>VLOOKUP($A13, RawData!$A:$AJ, 3, FALSE)</f>
        <v/>
      </c>
      <c r="I13" s="96">
        <f>VLOOKUP($A13, RawData!$A:$AJ, 4, FALSE)</f>
        <v>0.246687</v>
      </c>
      <c r="J13" s="98" t="str">
        <f>VLOOKUP($A13, RawData!$A:$AM, 37, FALSE)</f>
        <v>No data</v>
      </c>
      <c r="K13" s="99" t="str">
        <f>VLOOKUP($A13, RawData!$A:$AM, 38, FALSE)</f>
        <v>No data</v>
      </c>
      <c r="L13" s="99" t="str">
        <f>VLOOKUP($A13, RawData!$A:$AM, 39, FALSE)</f>
        <v/>
      </c>
      <c r="M13" s="100" t="str">
        <f>VLOOKUP($A13, RawData!$A:$AJ, 30, FALSE)</f>
        <v/>
      </c>
      <c r="N13" s="98" t="str">
        <f>VLOOKUP($A13, RawData!$A:$AJ, 5, FALSE)</f>
        <v/>
      </c>
      <c r="O13" s="99">
        <f>VLOOKUP($A13, RawData!$A:$AJ, 6, FALSE)</f>
        <v>-2.149197</v>
      </c>
      <c r="P13" s="96" t="str">
        <f>VLOOKUP($A13, RawData!$A:$AJ, 7, FALSE)</f>
        <v/>
      </c>
      <c r="Q13" s="99">
        <f>VLOOKUP($A13, RawData!$A:$AJ, 8, FALSE)</f>
        <v>0.1564</v>
      </c>
      <c r="R13" s="99" t="str">
        <f>VLOOKUP($A13, RawData!$A:$AJ, 9, FALSE)</f>
        <v/>
      </c>
      <c r="S13" s="99" t="str">
        <f>VLOOKUP($A13, RawData!$A:$AJ, 10, FALSE)</f>
        <v>No data</v>
      </c>
      <c r="T13" s="99">
        <f>VLOOKUP($A13, RawData!$A:$AJ, 11, FALSE)</f>
        <v>0.0053</v>
      </c>
      <c r="U13" s="99">
        <f>VLOOKUP($A13, RawData!$A:$AJ, 23, FALSE)</f>
        <v>0.0183</v>
      </c>
      <c r="V13" s="99">
        <f>VLOOKUP($A13, RawData!$A:$AJ, 24, FALSE)</f>
        <v>0.041944098</v>
      </c>
      <c r="W13" s="107">
        <f>VLOOKUP($A13, RawData!$A:$AJ, 29, FALSE)</f>
        <v>3.9733</v>
      </c>
      <c r="X13" s="99" t="str">
        <f>VLOOKUP($A13, RawData!$A:$AJ, 22, FALSE)</f>
        <v/>
      </c>
      <c r="Y13" s="100">
        <f>VLOOKUP($A13, RawData!$A:$AJ, 26, FALSE)</f>
        <v>95.1244</v>
      </c>
      <c r="Z13" s="100">
        <f>VLOOKUP($A13, RawData!$A:$AJ, 27, FALSE)</f>
        <v>73.91002</v>
      </c>
      <c r="AA13" s="96">
        <f>VLOOKUP($A13, RawData!$A:$AJ,32, FALSE)</f>
        <v>0</v>
      </c>
      <c r="AB13" s="98">
        <f>VLOOKUP($A13, RawData!$A:$AJ, 34, FALSE)</f>
        <v>1430.295</v>
      </c>
      <c r="AC13" s="98">
        <f>VLOOKUP($A13, RawData!$A:$AJ, 35, FALSE)</f>
        <v>34.04</v>
      </c>
      <c r="AD13" s="113">
        <f>VLOOKUP($A13, RawData!$A:$AJ, 36, FALSE)</f>
        <v>43.2</v>
      </c>
    </row>
    <row r="14">
      <c r="A14" s="46" t="s">
        <v>267</v>
      </c>
      <c r="B14" s="9" t="s">
        <v>1421</v>
      </c>
      <c r="C14" s="92" t="s">
        <v>923</v>
      </c>
      <c r="D14" s="2" t="s">
        <v>1422</v>
      </c>
      <c r="E14" s="114" t="str">
        <f>IFERROR(__xludf.DUMMYFUNCTION("IFERROR(HYPERLINK(REGEXEXTRACT(D14,""\(([^)]*)\)""),REGEXEXTRACT(D14,""\[([^\]]+)\]"")),"""")"),"READ PITCH")</f>
        <v>READ PITCH</v>
      </c>
      <c r="F14" s="109" t="str">
        <f>VLOOKUP($A14, RawData!$A:$AJ, 33, FALSE)</f>
        <v>No data</v>
      </c>
      <c r="G14" s="98" t="str">
        <f>VLOOKUP($A14, RawData!$A:$AJ, 2, FALSE)</f>
        <v>No data</v>
      </c>
      <c r="H14" s="106" t="str">
        <f>VLOOKUP($A14, RawData!$A:$AJ, 3, FALSE)</f>
        <v/>
      </c>
      <c r="I14" s="106" t="str">
        <f>VLOOKUP($A14, RawData!$A:$AJ, 4, FALSE)</f>
        <v>No data</v>
      </c>
      <c r="J14" s="98" t="str">
        <f>VLOOKUP($A14, RawData!$A:$AM, 37, FALSE)</f>
        <v>No data</v>
      </c>
      <c r="K14" s="99" t="str">
        <f>VLOOKUP($A14, RawData!$A:$AM, 38, FALSE)</f>
        <v>No data</v>
      </c>
      <c r="L14" s="99" t="str">
        <f>VLOOKUP($A14, RawData!$A:$AM, 39, FALSE)</f>
        <v/>
      </c>
      <c r="M14" s="100" t="str">
        <f>VLOOKUP($A14, RawData!$A:$AJ, 30, FALSE)</f>
        <v/>
      </c>
      <c r="N14" s="98" t="str">
        <f>VLOOKUP($A14, RawData!$A:$AJ, 5, FALSE)</f>
        <v/>
      </c>
      <c r="O14" s="106" t="str">
        <f>VLOOKUP($A14, RawData!$A:$AJ, 6, FALSE)</f>
        <v>No data</v>
      </c>
      <c r="P14" s="106" t="str">
        <f>VLOOKUP($A14, RawData!$A:$AJ, 7, FALSE)</f>
        <v/>
      </c>
      <c r="Q14" s="106" t="str">
        <f>VLOOKUP($A14, RawData!$A:$AJ, 8, FALSE)</f>
        <v>No data</v>
      </c>
      <c r="R14" s="106" t="str">
        <f>VLOOKUP($A14, RawData!$A:$AJ, 9, FALSE)</f>
        <v/>
      </c>
      <c r="S14" s="99" t="str">
        <f>VLOOKUP($A14, RawData!$A:$AJ, 10, FALSE)</f>
        <v>No data</v>
      </c>
      <c r="T14" s="99" t="str">
        <f>VLOOKUP($A14, RawData!$A:$AJ, 11, FALSE)</f>
        <v>No data</v>
      </c>
      <c r="U14" s="106" t="str">
        <f>VLOOKUP($A14, RawData!$A:$AJ, 23, FALSE)</f>
        <v>No data</v>
      </c>
      <c r="V14" s="106" t="str">
        <f>VLOOKUP($A14, RawData!$A:$AJ, 24, FALSE)</f>
        <v>No data</v>
      </c>
      <c r="W14" s="107" t="str">
        <f>VLOOKUP($A14, RawData!$A:$AJ, 29, FALSE)</f>
        <v>No data</v>
      </c>
      <c r="X14" s="106" t="str">
        <f>VLOOKUP($A14, RawData!$A:$AJ, 22, FALSE)</f>
        <v/>
      </c>
      <c r="Y14" s="100" t="str">
        <f>VLOOKUP($A14, RawData!$A:$AJ, 26, FALSE)</f>
        <v>No data</v>
      </c>
      <c r="Z14" s="100" t="str">
        <f>VLOOKUP($A14, RawData!$A:$AJ, 27, FALSE)</f>
        <v>No data</v>
      </c>
      <c r="AA14" s="106" t="str">
        <f>VLOOKUP($A14, RawData!$A:$AJ,32, FALSE)</f>
        <v>No data</v>
      </c>
      <c r="AB14" s="98" t="str">
        <f>VLOOKUP($A14, RawData!$A:$AJ, 34, FALSE)</f>
        <v>No data</v>
      </c>
      <c r="AC14" s="98">
        <f>VLOOKUP($A14, RawData!$A:$AJ, 35, FALSE)</f>
        <v>47.54</v>
      </c>
      <c r="AD14" s="113" t="str">
        <f>VLOOKUP($A14, RawData!$A:$AJ, 36, FALSE)</f>
        <v>No data</v>
      </c>
    </row>
    <row r="15">
      <c r="A15" s="46" t="s">
        <v>268</v>
      </c>
      <c r="B15" s="9" t="s">
        <v>1423</v>
      </c>
      <c r="C15" s="92" t="s">
        <v>923</v>
      </c>
      <c r="D15" s="2" t="s">
        <v>1424</v>
      </c>
      <c r="E15" s="114" t="str">
        <f>IFERROR(__xludf.DUMMYFUNCTION("IFERROR(HYPERLINK(REGEXEXTRACT(D15,""\(([^)]*)\)""),REGEXEXTRACT(D15,""\[([^\]]+)\]"")),"""")"),"READ PITCH")</f>
        <v>READ PITCH</v>
      </c>
      <c r="F15" s="109">
        <f>VLOOKUP($A15, RawData!$A:$AJ, 33, FALSE)</f>
        <v>734.89825</v>
      </c>
      <c r="G15" s="98">
        <f>VLOOKUP($A15, RawData!$A:$AJ, 2, FALSE)</f>
        <v>262.109</v>
      </c>
      <c r="H15" s="96" t="str">
        <f>VLOOKUP($A15, RawData!$A:$AJ, 3, FALSE)</f>
        <v/>
      </c>
      <c r="I15" s="96">
        <f>VLOOKUP($A15, RawData!$A:$AJ, 4, FALSE)</f>
        <v>0.06951304</v>
      </c>
      <c r="J15" s="98" t="str">
        <f>VLOOKUP($A15, RawData!$A:$AM, 37, FALSE)</f>
        <v>No data</v>
      </c>
      <c r="K15" s="99" t="str">
        <f>VLOOKUP($A15, RawData!$A:$AM, 38, FALSE)</f>
        <v>No data</v>
      </c>
      <c r="L15" s="99" t="str">
        <f>VLOOKUP($A15, RawData!$A:$AM, 39, FALSE)</f>
        <v/>
      </c>
      <c r="M15" s="100" t="str">
        <f>VLOOKUP($A15, RawData!$A:$AJ, 30, FALSE)</f>
        <v/>
      </c>
      <c r="N15" s="98" t="str">
        <f>VLOOKUP($A15, RawData!$A:$AJ, 5, FALSE)</f>
        <v/>
      </c>
      <c r="O15" s="99">
        <f>VLOOKUP($A15, RawData!$A:$AJ, 6, FALSE)</f>
        <v>0.1832925</v>
      </c>
      <c r="P15" s="96" t="str">
        <f>VLOOKUP($A15, RawData!$A:$AJ, 7, FALSE)</f>
        <v/>
      </c>
      <c r="Q15" s="99">
        <f>VLOOKUP($A15, RawData!$A:$AJ, 8, FALSE)</f>
        <v>0.7665954</v>
      </c>
      <c r="R15" s="106" t="str">
        <f>VLOOKUP($A15, RawData!$A:$AJ, 9, FALSE)</f>
        <v/>
      </c>
      <c r="S15" s="99" t="str">
        <f>VLOOKUP($A15, RawData!$A:$AJ, 10, FALSE)</f>
        <v>No data</v>
      </c>
      <c r="T15" s="99">
        <f>VLOOKUP($A15, RawData!$A:$AJ, 11, FALSE)</f>
        <v>0.2693055</v>
      </c>
      <c r="U15" s="99">
        <f>VLOOKUP($A15, RawData!$A:$AJ, 23, FALSE)</f>
        <v>0.0139</v>
      </c>
      <c r="V15" s="99">
        <f>VLOOKUP($A15, RawData!$A:$AJ, 24, FALSE)</f>
        <v>0.11255653</v>
      </c>
      <c r="W15" s="107">
        <f>VLOOKUP($A15, RawData!$A:$AJ, 29, FALSE)</f>
        <v>1.374</v>
      </c>
      <c r="X15" s="99" t="str">
        <f>VLOOKUP($A15, RawData!$A:$AJ, 22, FALSE)</f>
        <v/>
      </c>
      <c r="Y15" s="100">
        <f>VLOOKUP($A15, RawData!$A:$AJ, 26, FALSE)</f>
        <v>12.261383</v>
      </c>
      <c r="Z15" s="100">
        <f>VLOOKUP($A15, RawData!$A:$AJ, 27, FALSE)</f>
        <v>11.500513</v>
      </c>
      <c r="AA15" s="96">
        <f>VLOOKUP($A15, RawData!$A:$AJ,32, FALSE)</f>
        <v>0.022281652</v>
      </c>
      <c r="AB15" s="98">
        <f>VLOOKUP($A15, RawData!$A:$AJ, 34, FALSE)</f>
        <v>828.9557</v>
      </c>
      <c r="AC15" s="98">
        <f>VLOOKUP($A15, RawData!$A:$AJ, 35, FALSE)</f>
        <v>43.71</v>
      </c>
      <c r="AD15" s="113">
        <f>VLOOKUP($A15, RawData!$A:$AJ, 36, FALSE)</f>
        <v>17.07</v>
      </c>
    </row>
    <row r="16">
      <c r="A16" s="46" t="s">
        <v>269</v>
      </c>
      <c r="B16" s="9" t="s">
        <v>1425</v>
      </c>
      <c r="C16" s="92" t="s">
        <v>930</v>
      </c>
      <c r="D16" s="2" t="s">
        <v>1426</v>
      </c>
      <c r="E16" s="114" t="str">
        <f>IFERROR(__xludf.DUMMYFUNCTION("IFERROR(HYPERLINK(REGEXEXTRACT(D16,""\(([^)]*)\)""),REGEXEXTRACT(D16,""\[([^\]]+)\]"")),"""")"),"READ PITCH")</f>
        <v>READ PITCH</v>
      </c>
      <c r="F16" s="109">
        <f>VLOOKUP($A16, RawData!$A:$AJ, 33, FALSE)</f>
        <v>435.66418</v>
      </c>
      <c r="G16" s="98">
        <f>VLOOKUP($A16, RawData!$A:$AJ, 2, FALSE)</f>
        <v>172.725</v>
      </c>
      <c r="H16" s="96" t="str">
        <f>VLOOKUP($A16, RawData!$A:$AJ, 3, FALSE)</f>
        <v/>
      </c>
      <c r="I16" s="96">
        <f>VLOOKUP($A16, RawData!$A:$AJ, 4, FALSE)</f>
        <v>0.13096583</v>
      </c>
      <c r="J16" s="98" t="str">
        <f>VLOOKUP($A16, RawData!$A:$AM, 37, FALSE)</f>
        <v>No data</v>
      </c>
      <c r="K16" s="99" t="str">
        <f>VLOOKUP($A16, RawData!$A:$AM, 38, FALSE)</f>
        <v>No data</v>
      </c>
      <c r="L16" s="99" t="str">
        <f>VLOOKUP($A16, RawData!$A:$AM, 39, FALSE)</f>
        <v/>
      </c>
      <c r="M16" s="100" t="str">
        <f>VLOOKUP($A16, RawData!$A:$AJ, 30, FALSE)</f>
        <v/>
      </c>
      <c r="N16" s="98" t="str">
        <f>VLOOKUP($A16, RawData!$A:$AJ, 5, FALSE)</f>
        <v/>
      </c>
      <c r="O16" s="99">
        <f>VLOOKUP($A16, RawData!$A:$AJ, 6, FALSE)</f>
        <v>0.8575693</v>
      </c>
      <c r="P16" s="96" t="str">
        <f>VLOOKUP($A16, RawData!$A:$AJ, 7, FALSE)</f>
        <v/>
      </c>
      <c r="Q16" s="99">
        <f>VLOOKUP($A16, RawData!$A:$AJ, 8, FALSE)</f>
        <v>0.7665954</v>
      </c>
      <c r="R16" s="106" t="str">
        <f>VLOOKUP($A16, RawData!$A:$AJ, 9, FALSE)</f>
        <v/>
      </c>
      <c r="S16" s="99" t="str">
        <f>VLOOKUP($A16, RawData!$A:$AJ, 10, FALSE)</f>
        <v>No data</v>
      </c>
      <c r="T16" s="99">
        <f>VLOOKUP($A16, RawData!$A:$AJ, 11, FALSE)</f>
        <v>0.5752961</v>
      </c>
      <c r="U16" s="99">
        <f>VLOOKUP($A16, RawData!$A:$AJ, 23, FALSE)</f>
        <v>0.0061</v>
      </c>
      <c r="V16" s="99">
        <f>VLOOKUP($A16, RawData!$A:$AJ, 24, FALSE)</f>
        <v>0.07334404</v>
      </c>
      <c r="W16" s="107">
        <f>VLOOKUP($A16, RawData!$A:$AJ, 29, FALSE)</f>
        <v>1.2102</v>
      </c>
      <c r="X16" s="99" t="str">
        <f>VLOOKUP($A16, RawData!$A:$AJ, 22, FALSE)</f>
        <v/>
      </c>
      <c r="Y16" s="100">
        <f>VLOOKUP($A16, RawData!$A:$AJ, 26, FALSE)</f>
        <v>16.642597</v>
      </c>
      <c r="Z16" s="100">
        <f>VLOOKUP($A16, RawData!$A:$AJ, 27, FALSE)</f>
        <v>15.375484</v>
      </c>
      <c r="AA16" s="96">
        <f>VLOOKUP($A16, RawData!$A:$AJ,32, FALSE)</f>
        <v>0</v>
      </c>
      <c r="AB16" s="98">
        <f>VLOOKUP($A16, RawData!$A:$AJ, 34, FALSE)</f>
        <v>459.8739</v>
      </c>
      <c r="AC16" s="98">
        <f>VLOOKUP($A16, RawData!$A:$AJ, 35, FALSE)</f>
        <v>53.11</v>
      </c>
      <c r="AD16" s="113">
        <f>VLOOKUP($A16, RawData!$A:$AJ, 36, FALSE)</f>
        <v>8.19</v>
      </c>
    </row>
    <row r="17">
      <c r="A17" s="46" t="s">
        <v>270</v>
      </c>
      <c r="B17" s="9" t="s">
        <v>1427</v>
      </c>
      <c r="C17" s="92" t="s">
        <v>930</v>
      </c>
      <c r="D17" s="2" t="s">
        <v>1428</v>
      </c>
      <c r="E17" s="114" t="str">
        <f>IFERROR(__xludf.DUMMYFUNCTION("IFERROR(HYPERLINK(REGEXEXTRACT(D17,""\(([^)]*)\)""),REGEXEXTRACT(D17,""\[([^\]]+)\]"")),"""")"),"READ PITCH")</f>
        <v>READ PITCH</v>
      </c>
      <c r="F17" s="109">
        <f>VLOOKUP($A17, RawData!$A:$AJ, 33, FALSE)</f>
        <v>460.90753</v>
      </c>
      <c r="G17" s="98">
        <f>VLOOKUP($A17, RawData!$A:$AJ, 2, FALSE)</f>
        <v>48.794</v>
      </c>
      <c r="H17" s="96" t="str">
        <f>VLOOKUP($A17, RawData!$A:$AJ, 3, FALSE)</f>
        <v/>
      </c>
      <c r="I17" s="96">
        <f>VLOOKUP($A17, RawData!$A:$AJ, 4, FALSE)</f>
        <v>0.017909087</v>
      </c>
      <c r="J17" s="98">
        <f>VLOOKUP($A17, RawData!$A:$AM, 37, FALSE)</f>
        <v>12.251</v>
      </c>
      <c r="K17" s="99">
        <f>VLOOKUP($A17, RawData!$A:$AM, 38, FALSE)</f>
        <v>1.2574166</v>
      </c>
      <c r="L17" s="99" t="str">
        <f>VLOOKUP($A17, RawData!$A:$AM, 39, FALSE)</f>
        <v/>
      </c>
      <c r="M17" s="100" t="str">
        <f>VLOOKUP($A17, RawData!$A:$AJ, 30, FALSE)</f>
        <v/>
      </c>
      <c r="N17" s="98" t="str">
        <f>VLOOKUP($A17, RawData!$A:$AJ, 5, FALSE)</f>
        <v/>
      </c>
      <c r="O17" s="99">
        <f>VLOOKUP($A17, RawData!$A:$AJ, 6, FALSE)</f>
        <v>0.759787</v>
      </c>
      <c r="P17" s="96" t="str">
        <f>VLOOKUP($A17, RawData!$A:$AJ, 7, FALSE)</f>
        <v/>
      </c>
      <c r="Q17" s="99">
        <f>VLOOKUP($A17, RawData!$A:$AJ, 8, FALSE)</f>
        <v>0.4492</v>
      </c>
      <c r="R17" s="99" t="str">
        <f>VLOOKUP($A17, RawData!$A:$AJ, 9, FALSE)</f>
        <v/>
      </c>
      <c r="S17" s="99">
        <f>VLOOKUP($A17, RawData!$A:$AJ, 10, FALSE)</f>
        <v>0.25107595</v>
      </c>
      <c r="T17" s="99">
        <f>VLOOKUP($A17, RawData!$A:$AJ, 11, FALSE)</f>
        <v>-0.0932</v>
      </c>
      <c r="U17" s="99">
        <f>VLOOKUP($A17, RawData!$A:$AJ, 23, FALSE)</f>
        <v>0.0051</v>
      </c>
      <c r="V17" s="99">
        <f>VLOOKUP($A17, RawData!$A:$AJ, 24, FALSE)</f>
        <v>0.0067020757</v>
      </c>
      <c r="W17" s="107">
        <f>VLOOKUP($A17, RawData!$A:$AJ, 29, FALSE)</f>
        <v>0.5255</v>
      </c>
      <c r="X17" s="99" t="str">
        <f>VLOOKUP($A17, RawData!$A:$AJ, 22, FALSE)</f>
        <v/>
      </c>
      <c r="Y17" s="100">
        <f>VLOOKUP($A17, RawData!$A:$AJ, 26, FALSE)</f>
        <v>79.98804</v>
      </c>
      <c r="Z17" s="100" t="str">
        <f>VLOOKUP($A17, RawData!$A:$AJ, 27, FALSE)</f>
        <v>No data</v>
      </c>
      <c r="AA17" s="96">
        <f>VLOOKUP($A17, RawData!$A:$AJ,32, FALSE)</f>
        <v>0</v>
      </c>
      <c r="AB17" s="98">
        <f>VLOOKUP($A17, RawData!$A:$AJ, 34, FALSE)</f>
        <v>661.0418</v>
      </c>
      <c r="AC17" s="98">
        <f>VLOOKUP($A17, RawData!$A:$AJ, 35, FALSE)</f>
        <v>52.02</v>
      </c>
      <c r="AD17" s="113">
        <f>VLOOKUP($A17, RawData!$A:$AJ, 36, FALSE)</f>
        <v>8.64</v>
      </c>
    </row>
    <row r="18">
      <c r="A18" s="46" t="s">
        <v>271</v>
      </c>
      <c r="B18" s="9" t="s">
        <v>1429</v>
      </c>
      <c r="C18" s="92" t="s">
        <v>923</v>
      </c>
      <c r="D18" s="2" t="s">
        <v>1430</v>
      </c>
      <c r="E18" s="114" t="str">
        <f>IFERROR(__xludf.DUMMYFUNCTION("IFERROR(HYPERLINK(REGEXEXTRACT(D18,""\(([^)]*)\)""),REGEXEXTRACT(D18,""\[([^\]]+)\]"")),"""")"),"READ PITCH")</f>
        <v>READ PITCH</v>
      </c>
      <c r="F18" s="109">
        <f>VLOOKUP($A18, RawData!$A:$AJ, 33, FALSE)</f>
        <v>458.4036</v>
      </c>
      <c r="G18" s="98">
        <f>VLOOKUP($A18, RawData!$A:$AJ, 2, FALSE)</f>
        <v>187.992</v>
      </c>
      <c r="H18" s="96" t="str">
        <f>VLOOKUP($A18, RawData!$A:$AJ, 3, FALSE)</f>
        <v/>
      </c>
      <c r="I18" s="96">
        <f>VLOOKUP($A18, RawData!$A:$AJ, 4, FALSE)</f>
        <v>0.08871694</v>
      </c>
      <c r="J18" s="98" t="str">
        <f>VLOOKUP($A18, RawData!$A:$AM, 37, FALSE)</f>
        <v>No data</v>
      </c>
      <c r="K18" s="99" t="str">
        <f>VLOOKUP($A18, RawData!$A:$AM, 38, FALSE)</f>
        <v>No data</v>
      </c>
      <c r="L18" s="99" t="str">
        <f>VLOOKUP($A18, RawData!$A:$AM, 39, FALSE)</f>
        <v/>
      </c>
      <c r="M18" s="100" t="str">
        <f>VLOOKUP($A18, RawData!$A:$AJ, 30, FALSE)</f>
        <v/>
      </c>
      <c r="N18" s="98" t="str">
        <f>VLOOKUP($A18, RawData!$A:$AJ, 5, FALSE)</f>
        <v/>
      </c>
      <c r="O18" s="99">
        <f>VLOOKUP($A18, RawData!$A:$AJ, 6, FALSE)</f>
        <v>0.09077703</v>
      </c>
      <c r="P18" s="96" t="str">
        <f>VLOOKUP($A18, RawData!$A:$AJ, 7, FALSE)</f>
        <v/>
      </c>
      <c r="Q18" s="99">
        <f>VLOOKUP($A18, RawData!$A:$AJ, 8, FALSE)</f>
        <v>0.7665954</v>
      </c>
      <c r="R18" s="106" t="str">
        <f>VLOOKUP($A18, RawData!$A:$AJ, 9, FALSE)</f>
        <v/>
      </c>
      <c r="S18" s="99" t="str">
        <f>VLOOKUP($A18, RawData!$A:$AJ, 10, FALSE)</f>
        <v>No data</v>
      </c>
      <c r="T18" s="99">
        <f>VLOOKUP($A18, RawData!$A:$AJ, 11, FALSE)</f>
        <v>0.3259054</v>
      </c>
      <c r="U18" s="99">
        <f>VLOOKUP($A18, RawData!$A:$AJ, 23, FALSE)</f>
        <v>0.0108</v>
      </c>
      <c r="V18" s="99">
        <f>VLOOKUP($A18, RawData!$A:$AJ, 24, FALSE)</f>
        <v>0.11052174</v>
      </c>
      <c r="W18" s="107">
        <f>VLOOKUP($A18, RawData!$A:$AJ, 29, FALSE)</f>
        <v>1.2719</v>
      </c>
      <c r="X18" s="99" t="str">
        <f>VLOOKUP($A18, RawData!$A:$AJ, 22, FALSE)</f>
        <v/>
      </c>
      <c r="Y18" s="100">
        <f>VLOOKUP($A18, RawData!$A:$AJ, 26, FALSE)</f>
        <v>11.47295</v>
      </c>
      <c r="Z18" s="100">
        <f>VLOOKUP($A18, RawData!$A:$AJ, 27, FALSE)</f>
        <v>11.036456</v>
      </c>
      <c r="AA18" s="96">
        <f>VLOOKUP($A18, RawData!$A:$AJ,32, FALSE)</f>
        <v>0.030226333</v>
      </c>
      <c r="AB18" s="98">
        <f>VLOOKUP($A18, RawData!$A:$AJ, 34, FALSE)</f>
        <v>667.771</v>
      </c>
      <c r="AC18" s="98">
        <f>VLOOKUP($A18, RawData!$A:$AJ, 35, FALSE)</f>
        <v>34.33</v>
      </c>
      <c r="AD18" s="113">
        <f>VLOOKUP($A18, RawData!$A:$AJ, 36, FALSE)</f>
        <v>13.3</v>
      </c>
    </row>
    <row r="19">
      <c r="A19" s="46" t="s">
        <v>272</v>
      </c>
      <c r="B19" s="9" t="s">
        <v>1431</v>
      </c>
      <c r="C19" s="92" t="s">
        <v>923</v>
      </c>
      <c r="D19" s="2" t="s">
        <v>1432</v>
      </c>
      <c r="E19" s="114" t="str">
        <f>IFERROR(__xludf.DUMMYFUNCTION("IFERROR(HYPERLINK(REGEXEXTRACT(D19,""\(([^)]*)\)""),REGEXEXTRACT(D19,""\[([^\]]+)\]"")),"""")"),"READ PITCH")</f>
        <v>READ PITCH</v>
      </c>
      <c r="F19" s="109">
        <f>VLOOKUP($A19, RawData!$A:$AJ, 33, FALSE)</f>
        <v>318.1378</v>
      </c>
      <c r="G19" s="98">
        <f>VLOOKUP($A19, RawData!$A:$AJ, 2, FALSE)</f>
        <v>123.003</v>
      </c>
      <c r="H19" s="96" t="str">
        <f>VLOOKUP($A19, RawData!$A:$AJ, 3, FALSE)</f>
        <v/>
      </c>
      <c r="I19" s="96">
        <f>VLOOKUP($A19, RawData!$A:$AJ, 4, FALSE)</f>
        <v>0.6366868</v>
      </c>
      <c r="J19" s="98" t="str">
        <f>VLOOKUP($A19, RawData!$A:$AM, 37, FALSE)</f>
        <v>No data</v>
      </c>
      <c r="K19" s="99" t="str">
        <f>VLOOKUP($A19, RawData!$A:$AM, 38, FALSE)</f>
        <v>No data</v>
      </c>
      <c r="L19" s="99" t="str">
        <f>VLOOKUP($A19, RawData!$A:$AM, 39, FALSE)</f>
        <v/>
      </c>
      <c r="M19" s="100" t="str">
        <f>VLOOKUP($A19, RawData!$A:$AJ, 30, FALSE)</f>
        <v/>
      </c>
      <c r="N19" s="98" t="str">
        <f>VLOOKUP($A19, RawData!$A:$AJ, 5, FALSE)</f>
        <v/>
      </c>
      <c r="O19" s="99">
        <f>VLOOKUP($A19, RawData!$A:$AJ, 6, FALSE)</f>
        <v>-0.10500623</v>
      </c>
      <c r="P19" s="96" t="str">
        <f>VLOOKUP($A19, RawData!$A:$AJ, 7, FALSE)</f>
        <v/>
      </c>
      <c r="Q19" s="99">
        <f>VLOOKUP($A19, RawData!$A:$AJ, 8, FALSE)</f>
        <v>0.7665954</v>
      </c>
      <c r="R19" s="106" t="str">
        <f>VLOOKUP($A19, RawData!$A:$AJ, 9, FALSE)</f>
        <v/>
      </c>
      <c r="S19" s="99" t="str">
        <f>VLOOKUP($A19, RawData!$A:$AJ, 10, FALSE)</f>
        <v>No data</v>
      </c>
      <c r="T19" s="99">
        <f>VLOOKUP($A19, RawData!$A:$AJ, 11, FALSE)</f>
        <v>0.6270103</v>
      </c>
      <c r="U19" s="99">
        <f>VLOOKUP($A19, RawData!$A:$AJ, 23, FALSE)</f>
        <v>0.022</v>
      </c>
      <c r="V19" s="99">
        <f>VLOOKUP($A19, RawData!$A:$AJ, 24, FALSE)</f>
        <v>0.12736198</v>
      </c>
      <c r="W19" s="107">
        <f>VLOOKUP($A19, RawData!$A:$AJ, 29, FALSE)</f>
        <v>0.9308</v>
      </c>
      <c r="X19" s="99" t="str">
        <f>VLOOKUP($A19, RawData!$A:$AJ, 22, FALSE)</f>
        <v/>
      </c>
      <c r="Y19" s="100">
        <f>VLOOKUP($A19, RawData!$A:$AJ, 26, FALSE)</f>
        <v>7.367527</v>
      </c>
      <c r="Z19" s="100">
        <f>VLOOKUP($A19, RawData!$A:$AJ, 27, FALSE)</f>
        <v>6.8567853</v>
      </c>
      <c r="AA19" s="96">
        <f>VLOOKUP($A19, RawData!$A:$AJ,32, FALSE)</f>
        <v>0.03691721</v>
      </c>
      <c r="AB19" s="98">
        <f>VLOOKUP($A19, RawData!$A:$AJ, 34, FALSE)</f>
        <v>493.4683</v>
      </c>
      <c r="AC19" s="98">
        <f>VLOOKUP($A19, RawData!$A:$AJ, 35, FALSE)</f>
        <v>23.01</v>
      </c>
      <c r="AD19" s="113">
        <f>VLOOKUP($A19, RawData!$A:$AJ, 36, FALSE)</f>
        <v>14.03</v>
      </c>
    </row>
    <row r="20">
      <c r="A20" s="46" t="s">
        <v>273</v>
      </c>
      <c r="B20" s="9" t="s">
        <v>1433</v>
      </c>
      <c r="C20" s="92" t="s">
        <v>930</v>
      </c>
      <c r="D20" s="2" t="s">
        <v>1434</v>
      </c>
      <c r="E20" s="114" t="str">
        <f>IFERROR(__xludf.DUMMYFUNCTION("IFERROR(HYPERLINK(REGEXEXTRACT(D20,""\(([^)]*)\)""),REGEXEXTRACT(D20,""\[([^\]]+)\]"")),"""")"),"READ PITCH")</f>
        <v>READ PITCH</v>
      </c>
      <c r="F20" s="109">
        <f>VLOOKUP($A20, RawData!$A:$AJ, 33, FALSE)</f>
        <v>187.96457</v>
      </c>
      <c r="G20" s="98">
        <f>VLOOKUP($A20, RawData!$A:$AJ, 2, FALSE)</f>
        <v>243.37</v>
      </c>
      <c r="H20" s="96" t="str">
        <f>VLOOKUP($A20, RawData!$A:$AJ, 3, FALSE)</f>
        <v/>
      </c>
      <c r="I20" s="96">
        <f>VLOOKUP($A20, RawData!$A:$AJ, 4, FALSE)</f>
        <v>0.1396379</v>
      </c>
      <c r="J20" s="98" t="str">
        <f>VLOOKUP($A20, RawData!$A:$AM, 37, FALSE)</f>
        <v>No data</v>
      </c>
      <c r="K20" s="99" t="str">
        <f>VLOOKUP($A20, RawData!$A:$AM, 38, FALSE)</f>
        <v>No data</v>
      </c>
      <c r="L20" s="99" t="str">
        <f>VLOOKUP($A20, RawData!$A:$AM, 39, FALSE)</f>
        <v/>
      </c>
      <c r="M20" s="100" t="str">
        <f>VLOOKUP($A20, RawData!$A:$AJ, 30, FALSE)</f>
        <v/>
      </c>
      <c r="N20" s="98" t="str">
        <f>VLOOKUP($A20, RawData!$A:$AJ, 5, FALSE)</f>
        <v/>
      </c>
      <c r="O20" s="99">
        <f>VLOOKUP($A20, RawData!$A:$AJ, 6, FALSE)</f>
        <v>-2.4994342</v>
      </c>
      <c r="P20" s="96" t="str">
        <f>VLOOKUP($A20, RawData!$A:$AJ, 7, FALSE)</f>
        <v/>
      </c>
      <c r="Q20" s="99">
        <f>VLOOKUP($A20, RawData!$A:$AJ, 8, FALSE)</f>
        <v>0.7665954</v>
      </c>
      <c r="R20" s="106" t="str">
        <f>VLOOKUP($A20, RawData!$A:$AJ, 9, FALSE)</f>
        <v/>
      </c>
      <c r="S20" s="99" t="str">
        <f>VLOOKUP($A20, RawData!$A:$AJ, 10, FALSE)</f>
        <v>No data</v>
      </c>
      <c r="T20" s="99">
        <f>VLOOKUP($A20, RawData!$A:$AJ, 11, FALSE)</f>
        <v>0.0813055</v>
      </c>
      <c r="U20" s="99">
        <f>VLOOKUP($A20, RawData!$A:$AJ, 23, FALSE)</f>
        <v>-0.0057</v>
      </c>
      <c r="V20" s="99">
        <f>VLOOKUP($A20, RawData!$A:$AJ, 24, FALSE)</f>
        <v>-0.0940659</v>
      </c>
      <c r="W20" s="107">
        <f>VLOOKUP($A20, RawData!$A:$AJ, 29, FALSE)</f>
        <v>0.5228</v>
      </c>
      <c r="X20" s="99" t="str">
        <f>VLOOKUP($A20, RawData!$A:$AJ, 22, FALSE)</f>
        <v/>
      </c>
      <c r="Y20" s="100" t="str">
        <f>VLOOKUP($A20, RawData!$A:$AJ, 26, FALSE)</f>
        <v/>
      </c>
      <c r="Z20" s="100" t="str">
        <f>VLOOKUP($A20, RawData!$A:$AJ, 27, FALSE)</f>
        <v/>
      </c>
      <c r="AA20" s="96">
        <f>VLOOKUP($A20, RawData!$A:$AJ,32, FALSE)</f>
        <v>0.011120927</v>
      </c>
      <c r="AB20" s="98">
        <f>VLOOKUP($A20, RawData!$A:$AJ, 34, FALSE)</f>
        <v>291.4316</v>
      </c>
      <c r="AC20" s="98">
        <f>VLOOKUP($A20, RawData!$A:$AJ, 35, FALSE)</f>
        <v>21.36</v>
      </c>
      <c r="AD20" s="113">
        <f>VLOOKUP($A20, RawData!$A:$AJ, 36, FALSE)</f>
        <v>8.71</v>
      </c>
    </row>
    <row r="21">
      <c r="A21" s="46" t="s">
        <v>274</v>
      </c>
      <c r="B21" s="9" t="s">
        <v>1435</v>
      </c>
      <c r="C21" s="92" t="s">
        <v>942</v>
      </c>
      <c r="D21" s="2" t="s">
        <v>1436</v>
      </c>
      <c r="E21" s="114" t="str">
        <f>IFERROR(__xludf.DUMMYFUNCTION("IFERROR(HYPERLINK(REGEXEXTRACT(D21,""\(([^)]*)\)""),REGEXEXTRACT(D21,""\[([^\]]+)\]"")),"""")"),"READ PITCH")</f>
        <v>READ PITCH</v>
      </c>
      <c r="F21" s="109">
        <f>VLOOKUP($A21, RawData!$A:$AJ, 33, FALSE)</f>
        <v>69.48</v>
      </c>
      <c r="G21" s="98">
        <f>VLOOKUP($A21, RawData!$A:$AJ, 2, FALSE)</f>
        <v>79.81511</v>
      </c>
      <c r="H21" s="96" t="str">
        <f>VLOOKUP($A21, RawData!$A:$AJ, 3, FALSE)</f>
        <v/>
      </c>
      <c r="I21" s="96">
        <f>VLOOKUP($A21, RawData!$A:$AJ, 4, FALSE)</f>
        <v>0.111158386</v>
      </c>
      <c r="J21" s="98">
        <f>VLOOKUP($A21, RawData!$A:$AM, 37, FALSE)</f>
        <v>22.40126</v>
      </c>
      <c r="K21" s="99">
        <f>VLOOKUP($A21, RawData!$A:$AM, 38, FALSE)</f>
        <v>0.29632944</v>
      </c>
      <c r="L21" s="99" t="str">
        <f>VLOOKUP($A21, RawData!$A:$AM, 39, FALSE)</f>
        <v/>
      </c>
      <c r="M21" s="100" t="str">
        <f>VLOOKUP($A21, RawData!$A:$AJ, 30, FALSE)</f>
        <v/>
      </c>
      <c r="N21" s="98" t="str">
        <f>VLOOKUP($A21, RawData!$A:$AJ, 5, FALSE)</f>
        <v/>
      </c>
      <c r="O21" s="99">
        <f>VLOOKUP($A21, RawData!$A:$AJ, 6, FALSE)</f>
        <v>1.3292598</v>
      </c>
      <c r="P21" s="96" t="str">
        <f>VLOOKUP($A21, RawData!$A:$AJ, 7, FALSE)</f>
        <v/>
      </c>
      <c r="Q21" s="99">
        <f>VLOOKUP($A21, RawData!$A:$AJ, 8, FALSE)</f>
        <v>0.3659</v>
      </c>
      <c r="R21" s="99" t="str">
        <f>VLOOKUP($A21, RawData!$A:$AJ, 9, FALSE)</f>
        <v/>
      </c>
      <c r="S21" s="99">
        <f>VLOOKUP($A21, RawData!$A:$AJ, 10, FALSE)</f>
        <v>0.2806644</v>
      </c>
      <c r="T21" s="99">
        <f>VLOOKUP($A21, RawData!$A:$AJ, 11, FALSE)</f>
        <v>0.208</v>
      </c>
      <c r="U21" s="99">
        <f>VLOOKUP($A21, RawData!$A:$AJ, 23, FALSE)</f>
        <v>0.0227</v>
      </c>
      <c r="V21" s="99">
        <f>VLOOKUP($A21, RawData!$A:$AJ, 24, FALSE)</f>
        <v>1.6594594</v>
      </c>
      <c r="W21" s="107">
        <f>VLOOKUP($A21, RawData!$A:$AJ, 29, FALSE)</f>
        <v>20.5203</v>
      </c>
      <c r="X21" s="99" t="str">
        <f>VLOOKUP($A21, RawData!$A:$AJ, 22, FALSE)</f>
        <v/>
      </c>
      <c r="Y21" s="100">
        <f>VLOOKUP($A21, RawData!$A:$AJ, 26, FALSE)</f>
        <v>12.120069</v>
      </c>
      <c r="Z21" s="100" t="str">
        <f>VLOOKUP($A21, RawData!$A:$AJ, 27, FALSE)</f>
        <v>No data</v>
      </c>
      <c r="AA21" s="96">
        <f>VLOOKUP($A21, RawData!$A:$AJ,32, FALSE)</f>
        <v>0</v>
      </c>
      <c r="AB21" s="98">
        <f>VLOOKUP($A21, RawData!$A:$AJ, 34, FALSE)</f>
        <v>283.68</v>
      </c>
      <c r="AC21" s="98">
        <f>VLOOKUP($A21, RawData!$A:$AJ, 35, FALSE)</f>
        <v>30</v>
      </c>
      <c r="AD21" s="113">
        <f>VLOOKUP($A21, RawData!$A:$AJ, 36, FALSE)</f>
        <v>2.27</v>
      </c>
    </row>
    <row r="22">
      <c r="A22" s="46" t="s">
        <v>275</v>
      </c>
      <c r="B22" s="9" t="s">
        <v>1437</v>
      </c>
      <c r="C22" s="92" t="s">
        <v>942</v>
      </c>
      <c r="D22" s="2" t="s">
        <v>1438</v>
      </c>
      <c r="E22" s="114" t="str">
        <f>IFERROR(__xludf.DUMMYFUNCTION("IFERROR(HYPERLINK(REGEXEXTRACT(D22,""\(([^)]*)\)""),REGEXEXTRACT(D22,""\[([^\]]+)\]"")),"""")"),"READ PITCH")</f>
        <v>READ PITCH</v>
      </c>
      <c r="F22" s="109">
        <f>VLOOKUP($A22, RawData!$A:$AJ, 33, FALSE)</f>
        <v>38.985706</v>
      </c>
      <c r="G22" s="98">
        <f>VLOOKUP($A22, RawData!$A:$AJ, 2, FALSE)</f>
        <v>12.27</v>
      </c>
      <c r="H22" s="96" t="str">
        <f>VLOOKUP($A22, RawData!$A:$AJ, 3, FALSE)</f>
        <v/>
      </c>
      <c r="I22" s="96">
        <f>VLOOKUP($A22, RawData!$A:$AJ, 4, FALSE)</f>
        <v>-0.038483035</v>
      </c>
      <c r="J22" s="98" t="str">
        <f>VLOOKUP($A22, RawData!$A:$AM, 37, FALSE)</f>
        <v>No data</v>
      </c>
      <c r="K22" s="99" t="str">
        <f>VLOOKUP($A22, RawData!$A:$AM, 38, FALSE)</f>
        <v>No data</v>
      </c>
      <c r="L22" s="99" t="str">
        <f>VLOOKUP($A22, RawData!$A:$AM, 39, FALSE)</f>
        <v/>
      </c>
      <c r="M22" s="100" t="str">
        <f>VLOOKUP($A22, RawData!$A:$AJ, 30, FALSE)</f>
        <v/>
      </c>
      <c r="N22" s="98" t="str">
        <f>VLOOKUP($A22, RawData!$A:$AJ, 5, FALSE)</f>
        <v/>
      </c>
      <c r="O22" s="99">
        <f>VLOOKUP($A22, RawData!$A:$AJ, 6, FALSE)</f>
        <v>-0.58536583</v>
      </c>
      <c r="P22" s="96" t="str">
        <f>VLOOKUP($A22, RawData!$A:$AJ, 7, FALSE)</f>
        <v/>
      </c>
      <c r="Q22" s="99">
        <f>VLOOKUP($A22, RawData!$A:$AJ, 8, FALSE)</f>
        <v>3.1458</v>
      </c>
      <c r="R22" s="106" t="str">
        <f>VLOOKUP($A22, RawData!$A:$AJ, 9, FALSE)</f>
        <v/>
      </c>
      <c r="S22" s="99" t="str">
        <f>VLOOKUP($A22, RawData!$A:$AJ, 10, FALSE)</f>
        <v>No data</v>
      </c>
      <c r="T22" s="99">
        <f>VLOOKUP($A22, RawData!$A:$AJ, 11, FALSE)</f>
        <v>0.0140808</v>
      </c>
      <c r="U22" s="99">
        <f>VLOOKUP($A22, RawData!$A:$AJ, 23, FALSE)</f>
        <v>0.0006</v>
      </c>
      <c r="V22" s="99">
        <f>VLOOKUP($A22, RawData!$A:$AJ, 24, FALSE)</f>
        <v>0.004644809</v>
      </c>
      <c r="W22" s="107">
        <f>VLOOKUP($A22, RawData!$A:$AJ, 29, FALSE)</f>
        <v>1.0414</v>
      </c>
      <c r="X22" s="99" t="str">
        <f>VLOOKUP($A22, RawData!$A:$AJ, 22, FALSE)</f>
        <v/>
      </c>
      <c r="Y22" s="100">
        <f>VLOOKUP($A22, RawData!$A:$AJ, 26, FALSE)</f>
        <v>224.69765</v>
      </c>
      <c r="Z22" s="100" t="str">
        <f>VLOOKUP($A22, RawData!$A:$AJ, 27, FALSE)</f>
        <v>No data</v>
      </c>
      <c r="AA22" s="96">
        <f>VLOOKUP($A22, RawData!$A:$AJ,32, FALSE)</f>
        <v>0.0062829354</v>
      </c>
      <c r="AB22" s="98">
        <f>VLOOKUP($A22, RawData!$A:$AJ, 34, FALSE)</f>
        <v>39.0986</v>
      </c>
      <c r="AC22" s="98">
        <f>VLOOKUP($A22, RawData!$A:$AJ, 35, FALSE)</f>
        <v>19.25</v>
      </c>
      <c r="AD22" s="113">
        <f>VLOOKUP($A22, RawData!$A:$AJ, 36, FALSE)</f>
        <v>1.94</v>
      </c>
    </row>
    <row r="23">
      <c r="A23" s="46" t="s">
        <v>276</v>
      </c>
      <c r="B23" s="9" t="s">
        <v>1439</v>
      </c>
      <c r="C23" s="92" t="s">
        <v>930</v>
      </c>
      <c r="D23" s="2" t="s">
        <v>1440</v>
      </c>
      <c r="E23" s="114" t="str">
        <f>IFERROR(__xludf.DUMMYFUNCTION("IFERROR(HYPERLINK(REGEXEXTRACT(D23,""\(([^)]*)\)""),REGEXEXTRACT(D23,""\[([^\]]+)\]"")),"""")"),"READ PITCH")</f>
        <v>READ PITCH</v>
      </c>
      <c r="F23" s="109">
        <f>VLOOKUP($A23, RawData!$A:$AJ, 33, FALSE)</f>
        <v>36.76963</v>
      </c>
      <c r="G23" s="98">
        <f>VLOOKUP($A23, RawData!$A:$AJ, 2, FALSE)</f>
        <v>21.962</v>
      </c>
      <c r="H23" s="96" t="str">
        <f>VLOOKUP($A23, RawData!$A:$AJ, 3, FALSE)</f>
        <v/>
      </c>
      <c r="I23" s="96">
        <f>VLOOKUP($A23, RawData!$A:$AJ, 4, FALSE)</f>
        <v>0.78557175</v>
      </c>
      <c r="J23" s="98" t="str">
        <f>VLOOKUP($A23, RawData!$A:$AM, 37, FALSE)</f>
        <v>No data</v>
      </c>
      <c r="K23" s="99" t="str">
        <f>VLOOKUP($A23, RawData!$A:$AM, 38, FALSE)</f>
        <v>No data</v>
      </c>
      <c r="L23" s="99" t="str">
        <f>VLOOKUP($A23, RawData!$A:$AM, 39, FALSE)</f>
        <v/>
      </c>
      <c r="M23" s="100" t="str">
        <f>VLOOKUP($A23, RawData!$A:$AJ, 30, FALSE)</f>
        <v/>
      </c>
      <c r="N23" s="98" t="str">
        <f>VLOOKUP($A23, RawData!$A:$AJ, 5, FALSE)</f>
        <v/>
      </c>
      <c r="O23" s="99">
        <f>VLOOKUP($A23, RawData!$A:$AJ, 6, FALSE)</f>
        <v>2.53211</v>
      </c>
      <c r="P23" s="96" t="str">
        <f>VLOOKUP($A23, RawData!$A:$AJ, 7, FALSE)</f>
        <v/>
      </c>
      <c r="Q23" s="99">
        <f>VLOOKUP($A23, RawData!$A:$AJ, 8, FALSE)</f>
        <v>0.7665954</v>
      </c>
      <c r="R23" s="99" t="str">
        <f>VLOOKUP($A23, RawData!$A:$AJ, 9, FALSE)</f>
        <v/>
      </c>
      <c r="S23" s="99" t="str">
        <f>VLOOKUP($A23, RawData!$A:$AJ, 10, FALSE)</f>
        <v>No data</v>
      </c>
      <c r="T23" s="99">
        <f>VLOOKUP($A23, RawData!$A:$AJ, 11, FALSE)</f>
        <v>-0.0273</v>
      </c>
      <c r="U23" s="99">
        <f>VLOOKUP($A23, RawData!$A:$AJ, 23, FALSE)</f>
        <v>0.069</v>
      </c>
      <c r="V23" s="99">
        <f>VLOOKUP($A23, RawData!$A:$AJ, 24, FALSE)</f>
        <v>0.09060529</v>
      </c>
      <c r="W23" s="107">
        <f>VLOOKUP($A23, RawData!$A:$AJ, 29, FALSE)</f>
        <v>0.5872</v>
      </c>
      <c r="X23" s="99" t="str">
        <f>VLOOKUP($A23, RawData!$A:$AJ, 22, FALSE)</f>
        <v/>
      </c>
      <c r="Y23" s="100">
        <f>VLOOKUP($A23, RawData!$A:$AJ, 26, FALSE)</f>
        <v>9.550553</v>
      </c>
      <c r="Z23" s="100" t="str">
        <f>VLOOKUP($A23, RawData!$A:$AJ, 27, FALSE)</f>
        <v/>
      </c>
      <c r="AA23" s="96">
        <f>VLOOKUP($A23, RawData!$A:$AJ,32, FALSE)</f>
        <v>0</v>
      </c>
      <c r="AB23" s="98">
        <f>VLOOKUP($A23, RawData!$A:$AJ, 34, FALSE)</f>
        <v>34.37363</v>
      </c>
      <c r="AC23" s="98">
        <f>VLOOKUP($A23, RawData!$A:$AJ, 35, FALSE)</f>
        <v>18.78</v>
      </c>
      <c r="AD23" s="113">
        <f>VLOOKUP($A23, RawData!$A:$AJ, 36, FALSE)</f>
        <v>1.27</v>
      </c>
    </row>
    <row r="24">
      <c r="A24" s="46" t="s">
        <v>277</v>
      </c>
      <c r="B24" s="9" t="s">
        <v>1441</v>
      </c>
      <c r="C24" s="92" t="s">
        <v>930</v>
      </c>
      <c r="D24" s="2" t="s">
        <v>1442</v>
      </c>
      <c r="E24" s="114" t="str">
        <f>IFERROR(__xludf.DUMMYFUNCTION("IFERROR(HYPERLINK(REGEXEXTRACT(D24,""\(([^)]*)\)""),REGEXEXTRACT(D24,""\[([^\]]+)\]"")),"""")"),"READ PITCH")</f>
        <v>READ PITCH</v>
      </c>
      <c r="F24" s="109">
        <f>VLOOKUP($A24, RawData!$A:$AJ, 33, FALSE)</f>
        <v>44.013123</v>
      </c>
      <c r="G24" s="98">
        <f>VLOOKUP($A24, RawData!$A:$AJ, 2, FALSE)</f>
        <v>15.5451</v>
      </c>
      <c r="H24" s="96" t="str">
        <f>VLOOKUP($A24, RawData!$A:$AJ, 3, FALSE)</f>
        <v/>
      </c>
      <c r="I24" s="96">
        <f>VLOOKUP($A24, RawData!$A:$AJ, 4, FALSE)</f>
        <v>0.107734</v>
      </c>
      <c r="J24" s="98" t="str">
        <f>VLOOKUP($A24, RawData!$A:$AM, 37, FALSE)</f>
        <v>No data</v>
      </c>
      <c r="K24" s="99" t="str">
        <f>VLOOKUP($A24, RawData!$A:$AM, 38, FALSE)</f>
        <v>No data</v>
      </c>
      <c r="L24" s="99" t="str">
        <f>VLOOKUP($A24, RawData!$A:$AM, 39, FALSE)</f>
        <v/>
      </c>
      <c r="M24" s="100" t="str">
        <f>VLOOKUP($A24, RawData!$A:$AJ, 30, FALSE)</f>
        <v/>
      </c>
      <c r="N24" s="98" t="str">
        <f>VLOOKUP($A24, RawData!$A:$AJ, 5, FALSE)</f>
        <v/>
      </c>
      <c r="O24" s="99">
        <f>VLOOKUP($A24, RawData!$A:$AJ, 6, FALSE)</f>
        <v>0.527162</v>
      </c>
      <c r="P24" s="96" t="str">
        <f>VLOOKUP($A24, RawData!$A:$AJ, 7, FALSE)</f>
        <v/>
      </c>
      <c r="Q24" s="106" t="str">
        <f>VLOOKUP($A24, RawData!$A:$AJ, 8, FALSE)</f>
        <v>No data</v>
      </c>
      <c r="R24" s="106" t="str">
        <f>VLOOKUP($A24, RawData!$A:$AJ, 9, FALSE)</f>
        <v/>
      </c>
      <c r="S24" s="99" t="str">
        <f>VLOOKUP($A24, RawData!$A:$AJ, 10, FALSE)</f>
        <v>No data</v>
      </c>
      <c r="T24" s="99">
        <f>VLOOKUP($A24, RawData!$A:$AJ, 11, FALSE)</f>
        <v>0.282559</v>
      </c>
      <c r="U24" s="99">
        <f>VLOOKUP($A24, RawData!$A:$AJ, 23, FALSE)</f>
        <v>0.00895946</v>
      </c>
      <c r="V24" s="99">
        <f>VLOOKUP($A24, RawData!$A:$AJ, 24, FALSE)</f>
        <v>0.0607061</v>
      </c>
      <c r="W24" s="107">
        <f>VLOOKUP($A24, RawData!$A:$AJ, 29, FALSE)</f>
        <v>0.90235204</v>
      </c>
      <c r="X24" s="99" t="str">
        <f>VLOOKUP($A24, RawData!$A:$AJ, 22, FALSE)</f>
        <v/>
      </c>
      <c r="Y24" s="100">
        <f>VLOOKUP($A24, RawData!$A:$AJ, 26, FALSE)</f>
        <v>14.864277</v>
      </c>
      <c r="Z24" s="100" t="str">
        <f>VLOOKUP($A24, RawData!$A:$AJ, 27, FALSE)</f>
        <v>No data</v>
      </c>
      <c r="AA24" s="96">
        <f>VLOOKUP($A24, RawData!$A:$AJ,32, FALSE)</f>
        <v>0.008860997</v>
      </c>
      <c r="AB24" s="98">
        <f>VLOOKUP($A24, RawData!$A:$AJ, 34, FALSE)</f>
        <v>44.013123</v>
      </c>
      <c r="AC24" s="98">
        <f>VLOOKUP($A24, RawData!$A:$AJ, 35, FALSE)</f>
        <v>14.583</v>
      </c>
      <c r="AD24" s="113" t="str">
        <f>VLOOKUP($A24, RawData!$A:$AJ, 36, FALSE)</f>
        <v>No data</v>
      </c>
    </row>
    <row r="25">
      <c r="A25" s="46" t="s">
        <v>278</v>
      </c>
      <c r="B25" s="9" t="s">
        <v>1443</v>
      </c>
      <c r="C25" s="92" t="s">
        <v>930</v>
      </c>
      <c r="D25" s="2" t="s">
        <v>1444</v>
      </c>
      <c r="E25" s="114" t="str">
        <f>IFERROR(__xludf.DUMMYFUNCTION("IFERROR(HYPERLINK(REGEXEXTRACT(D25,""\(([^)]*)\)""),REGEXEXTRACT(D25,""\[([^\]]+)\]"")),"""")"),"READ PITCH")</f>
        <v>READ PITCH</v>
      </c>
      <c r="F25" s="109" t="str">
        <f>VLOOKUP($A25, RawData!$A:$AJ, 33, FALSE)</f>
        <v>No data</v>
      </c>
      <c r="G25" s="98" t="str">
        <f>VLOOKUP($A25, RawData!$A:$AJ, 2, FALSE)</f>
        <v>No data</v>
      </c>
      <c r="H25" s="106" t="str">
        <f>VLOOKUP($A25, RawData!$A:$AJ, 3, FALSE)</f>
        <v/>
      </c>
      <c r="I25" s="106" t="str">
        <f>VLOOKUP($A25, RawData!$A:$AJ, 4, FALSE)</f>
        <v>No data</v>
      </c>
      <c r="J25" s="98" t="str">
        <f>VLOOKUP($A25, RawData!$A:$AM, 37, FALSE)</f>
        <v>No data</v>
      </c>
      <c r="K25" s="99" t="str">
        <f>VLOOKUP($A25, RawData!$A:$AM, 38, FALSE)</f>
        <v>No data</v>
      </c>
      <c r="L25" s="99" t="str">
        <f>VLOOKUP($A25, RawData!$A:$AM, 39, FALSE)</f>
        <v/>
      </c>
      <c r="M25" s="100" t="str">
        <f>VLOOKUP($A25, RawData!$A:$AJ, 30, FALSE)</f>
        <v/>
      </c>
      <c r="N25" s="98" t="str">
        <f>VLOOKUP($A25, RawData!$A:$AJ, 5, FALSE)</f>
        <v/>
      </c>
      <c r="O25" s="106" t="str">
        <f>VLOOKUP($A25, RawData!$A:$AJ, 6, FALSE)</f>
        <v>No data</v>
      </c>
      <c r="P25" s="106" t="str">
        <f>VLOOKUP($A25, RawData!$A:$AJ, 7, FALSE)</f>
        <v/>
      </c>
      <c r="Q25" s="106" t="str">
        <f>VLOOKUP($A25, RawData!$A:$AJ, 8, FALSE)</f>
        <v>No data</v>
      </c>
      <c r="R25" s="106" t="str">
        <f>VLOOKUP($A25, RawData!$A:$AJ, 9, FALSE)</f>
        <v/>
      </c>
      <c r="S25" s="99" t="str">
        <f>VLOOKUP($A25, RawData!$A:$AJ, 10, FALSE)</f>
        <v>No data</v>
      </c>
      <c r="T25" s="99" t="str">
        <f>VLOOKUP($A25, RawData!$A:$AJ, 11, FALSE)</f>
        <v>No data</v>
      </c>
      <c r="U25" s="106" t="str">
        <f>VLOOKUP($A25, RawData!$A:$AJ, 23, FALSE)</f>
        <v>No data</v>
      </c>
      <c r="V25" s="106" t="str">
        <f>VLOOKUP($A25, RawData!$A:$AJ, 24, FALSE)</f>
        <v>No data</v>
      </c>
      <c r="W25" s="107" t="str">
        <f>VLOOKUP($A25, RawData!$A:$AJ, 29, FALSE)</f>
        <v>No data</v>
      </c>
      <c r="X25" s="106" t="str">
        <f>VLOOKUP($A25, RawData!$A:$AJ, 22, FALSE)</f>
        <v/>
      </c>
      <c r="Y25" s="100" t="str">
        <f>VLOOKUP($A25, RawData!$A:$AJ, 26, FALSE)</f>
        <v>No data</v>
      </c>
      <c r="Z25" s="100" t="str">
        <f>VLOOKUP($A25, RawData!$A:$AJ, 27, FALSE)</f>
        <v>No data</v>
      </c>
      <c r="AA25" s="106" t="str">
        <f>VLOOKUP($A25, RawData!$A:$AJ,32, FALSE)</f>
        <v>No data</v>
      </c>
      <c r="AB25" s="98" t="str">
        <f>VLOOKUP($A25, RawData!$A:$AJ, 34, FALSE)</f>
        <v>No data</v>
      </c>
      <c r="AC25" s="98">
        <f>VLOOKUP($A25, RawData!$A:$AJ, 35, FALSE)</f>
        <v>18.45</v>
      </c>
      <c r="AD25" s="113" t="str">
        <f>VLOOKUP($A25, RawData!$A:$AJ, 36, FALSE)</f>
        <v>No data</v>
      </c>
    </row>
    <row r="26">
      <c r="A26" s="46" t="s">
        <v>279</v>
      </c>
      <c r="B26" s="9" t="s">
        <v>1445</v>
      </c>
      <c r="C26" s="92" t="s">
        <v>923</v>
      </c>
      <c r="D26" s="2" t="s">
        <v>1446</v>
      </c>
      <c r="E26" s="114" t="str">
        <f>IFERROR(__xludf.DUMMYFUNCTION("IFERROR(HYPERLINK(REGEXEXTRACT(D26,""\(([^)]*)\)""),REGEXEXTRACT(D26,""\[([^\]]+)\]"")),"""")"),"READ PITCH")</f>
        <v>READ PITCH</v>
      </c>
      <c r="F26" s="109">
        <f>VLOOKUP($A26, RawData!$A:$AJ, 33, FALSE)</f>
        <v>238.99394</v>
      </c>
      <c r="G26" s="98">
        <f>VLOOKUP($A26, RawData!$A:$AJ, 2, FALSE)</f>
        <v>82.476</v>
      </c>
      <c r="H26" s="96" t="str">
        <f>VLOOKUP($A26, RawData!$A:$AJ, 3, FALSE)</f>
        <v/>
      </c>
      <c r="I26" s="96">
        <f>VLOOKUP($A26, RawData!$A:$AJ, 4, FALSE)</f>
        <v>0.35433573</v>
      </c>
      <c r="J26" s="98" t="str">
        <f>VLOOKUP($A26, RawData!$A:$AM, 37, FALSE)</f>
        <v>No data</v>
      </c>
      <c r="K26" s="99" t="str">
        <f>VLOOKUP($A26, RawData!$A:$AM, 38, FALSE)</f>
        <v>No data</v>
      </c>
      <c r="L26" s="99" t="str">
        <f>VLOOKUP($A26, RawData!$A:$AM, 39, FALSE)</f>
        <v/>
      </c>
      <c r="M26" s="100" t="str">
        <f>VLOOKUP($A26, RawData!$A:$AJ, 30, FALSE)</f>
        <v/>
      </c>
      <c r="N26" s="98" t="str">
        <f>VLOOKUP($A26, RawData!$A:$AJ, 5, FALSE)</f>
        <v/>
      </c>
      <c r="O26" s="99">
        <f>VLOOKUP($A26, RawData!$A:$AJ, 6, FALSE)</f>
        <v>0.06125053</v>
      </c>
      <c r="P26" s="96" t="str">
        <f>VLOOKUP($A26, RawData!$A:$AJ, 7, FALSE)</f>
        <v/>
      </c>
      <c r="Q26" s="99">
        <f>VLOOKUP($A26, RawData!$A:$AJ, 8, FALSE)</f>
        <v>0.7665954</v>
      </c>
      <c r="R26" s="99" t="str">
        <f>VLOOKUP($A26, RawData!$A:$AJ, 9, FALSE)</f>
        <v/>
      </c>
      <c r="S26" s="99" t="str">
        <f>VLOOKUP($A26, RawData!$A:$AJ, 10, FALSE)</f>
        <v>No data</v>
      </c>
      <c r="T26" s="99">
        <f>VLOOKUP($A26, RawData!$A:$AJ, 11, FALSE)</f>
        <v>0.3476828</v>
      </c>
      <c r="U26" s="99">
        <f>VLOOKUP($A26, RawData!$A:$AJ, 23, FALSE)</f>
        <v>0.0182</v>
      </c>
      <c r="V26" s="99">
        <f>VLOOKUP($A26, RawData!$A:$AJ, 24, FALSE)</f>
        <v>0.07972732</v>
      </c>
      <c r="W26" s="107">
        <f>VLOOKUP($A26, RawData!$A:$AJ, 29, FALSE)</f>
        <v>1.2728</v>
      </c>
      <c r="X26" s="99" t="str">
        <f>VLOOKUP($A26, RawData!$A:$AJ, 22, FALSE)</f>
        <v/>
      </c>
      <c r="Y26" s="100">
        <f>VLOOKUP($A26, RawData!$A:$AJ, 26, FALSE)</f>
        <v>16.240822</v>
      </c>
      <c r="Z26" s="100">
        <f>VLOOKUP($A26, RawData!$A:$AJ, 27, FALSE)</f>
        <v>14.439801</v>
      </c>
      <c r="AA26" s="96">
        <f>VLOOKUP($A26, RawData!$A:$AJ,32, FALSE)</f>
        <v>0</v>
      </c>
      <c r="AB26" s="98">
        <f>VLOOKUP($A26, RawData!$A:$AJ, 34, FALSE)</f>
        <v>243.1251</v>
      </c>
      <c r="AC26" s="98">
        <f>VLOOKUP($A26, RawData!$A:$AJ, 35, FALSE)</f>
        <v>17.89</v>
      </c>
      <c r="AD26" s="113">
        <f>VLOOKUP($A26, RawData!$A:$AJ, 36, FALSE)</f>
        <v>13.59</v>
      </c>
    </row>
    <row r="27">
      <c r="A27" s="46" t="s">
        <v>280</v>
      </c>
      <c r="B27" s="9" t="s">
        <v>1447</v>
      </c>
      <c r="C27" s="92" t="s">
        <v>923</v>
      </c>
      <c r="D27" s="2" t="s">
        <v>1448</v>
      </c>
      <c r="E27" s="114" t="str">
        <f>IFERROR(__xludf.DUMMYFUNCTION("IFERROR(HYPERLINK(REGEXEXTRACT(D27,""\(([^)]*)\)""),REGEXEXTRACT(D27,""\[([^\]]+)\]"")),"""")"),"READ PITCH")</f>
        <v>READ PITCH</v>
      </c>
      <c r="F27" s="109">
        <f>VLOOKUP($A27, RawData!$A:$AJ, 33, FALSE)</f>
        <v>387.73816</v>
      </c>
      <c r="G27" s="98">
        <f>VLOOKUP($A27, RawData!$A:$AJ, 2, FALSE)</f>
        <v>96.102</v>
      </c>
      <c r="H27" s="96" t="str">
        <f>VLOOKUP($A27, RawData!$A:$AJ, 3, FALSE)</f>
        <v/>
      </c>
      <c r="I27" s="96">
        <f>VLOOKUP($A27, RawData!$A:$AJ, 4, FALSE)</f>
        <v>0.25320342</v>
      </c>
      <c r="J27" s="98" t="str">
        <f>VLOOKUP($A27, RawData!$A:$AM, 37, FALSE)</f>
        <v>No data</v>
      </c>
      <c r="K27" s="99" t="str">
        <f>VLOOKUP($A27, RawData!$A:$AM, 38, FALSE)</f>
        <v>No data</v>
      </c>
      <c r="L27" s="99" t="str">
        <f>VLOOKUP($A27, RawData!$A:$AM, 39, FALSE)</f>
        <v/>
      </c>
      <c r="M27" s="100" t="str">
        <f>VLOOKUP($A27, RawData!$A:$AJ, 30, FALSE)</f>
        <v/>
      </c>
      <c r="N27" s="98" t="str">
        <f>VLOOKUP($A27, RawData!$A:$AJ, 5, FALSE)</f>
        <v/>
      </c>
      <c r="O27" s="99">
        <f>VLOOKUP($A27, RawData!$A:$AJ, 6, FALSE)</f>
        <v>1.5125629</v>
      </c>
      <c r="P27" s="96" t="str">
        <f>VLOOKUP($A27, RawData!$A:$AJ, 7, FALSE)</f>
        <v/>
      </c>
      <c r="Q27" s="99">
        <f>VLOOKUP($A27, RawData!$A:$AJ, 8, FALSE)</f>
        <v>3.8419</v>
      </c>
      <c r="R27" s="106" t="str">
        <f>VLOOKUP($A27, RawData!$A:$AJ, 9, FALSE)</f>
        <v/>
      </c>
      <c r="S27" s="99" t="str">
        <f>VLOOKUP($A27, RawData!$A:$AJ, 10, FALSE)</f>
        <v>No data</v>
      </c>
      <c r="T27" s="99">
        <f>VLOOKUP($A27, RawData!$A:$AJ, 11, FALSE)</f>
        <v>0.7549</v>
      </c>
      <c r="U27" s="99">
        <f>VLOOKUP($A27, RawData!$A:$AJ, 23, FALSE)</f>
        <v>0.0069</v>
      </c>
      <c r="V27" s="99">
        <f>VLOOKUP($A27, RawData!$A:$AJ, 24, FALSE)</f>
        <v>0.04057867</v>
      </c>
      <c r="W27" s="107">
        <f>VLOOKUP($A27, RawData!$A:$AJ, 29, FALSE)</f>
        <v>0.7302</v>
      </c>
      <c r="X27" s="99" t="str">
        <f>VLOOKUP($A27, RawData!$A:$AJ, 22, FALSE)</f>
        <v/>
      </c>
      <c r="Y27" s="100">
        <f>VLOOKUP($A27, RawData!$A:$AJ, 26, FALSE)</f>
        <v>18.106047</v>
      </c>
      <c r="Z27" s="100">
        <f>VLOOKUP($A27, RawData!$A:$AJ, 27, FALSE)</f>
        <v>15.294672</v>
      </c>
      <c r="AA27" s="96">
        <f>VLOOKUP($A27, RawData!$A:$AJ,32, FALSE)</f>
        <v>0</v>
      </c>
      <c r="AB27" s="98">
        <f>VLOOKUP($A27, RawData!$A:$AJ, 34, FALSE)</f>
        <v>389.28</v>
      </c>
      <c r="AC27" s="98">
        <f>VLOOKUP($A27, RawData!$A:$AJ, 35, FALSE)</f>
        <v>16.22</v>
      </c>
      <c r="AD27" s="113">
        <f>VLOOKUP($A27, RawData!$A:$AJ, 36, FALSE)</f>
        <v>24</v>
      </c>
    </row>
    <row r="28">
      <c r="A28" s="46" t="s">
        <v>281</v>
      </c>
      <c r="B28" s="9" t="s">
        <v>1449</v>
      </c>
      <c r="C28" s="92" t="s">
        <v>930</v>
      </c>
      <c r="D28" s="2" t="s">
        <v>1450</v>
      </c>
      <c r="E28" s="114" t="str">
        <f>IFERROR(__xludf.DUMMYFUNCTION("IFERROR(HYPERLINK(REGEXEXTRACT(D28,""\(([^)]*)\)""),REGEXEXTRACT(D28,""\[([^\]]+)\]"")),"""")"),"READ PITCH")</f>
        <v>READ PITCH</v>
      </c>
      <c r="F28" s="109">
        <f>VLOOKUP($A28, RawData!$A:$AJ, 33, FALSE)</f>
        <v>49.575787</v>
      </c>
      <c r="G28" s="98">
        <f>VLOOKUP($A28, RawData!$A:$AJ, 2, FALSE)</f>
        <v>27.085</v>
      </c>
      <c r="H28" s="96" t="str">
        <f>VLOOKUP($A28, RawData!$A:$AJ, 3, FALSE)</f>
        <v/>
      </c>
      <c r="I28" s="96">
        <f>VLOOKUP($A28, RawData!$A:$AJ, 4, FALSE)</f>
        <v>-0.18377121</v>
      </c>
      <c r="J28" s="98" t="str">
        <f>VLOOKUP($A28, RawData!$A:$AM, 37, FALSE)</f>
        <v>No data</v>
      </c>
      <c r="K28" s="99" t="str">
        <f>VLOOKUP($A28, RawData!$A:$AM, 38, FALSE)</f>
        <v>No data</v>
      </c>
      <c r="L28" s="99" t="str">
        <f>VLOOKUP($A28, RawData!$A:$AM, 39, FALSE)</f>
        <v/>
      </c>
      <c r="M28" s="100" t="str">
        <f>VLOOKUP($A28, RawData!$A:$AJ, 30, FALSE)</f>
        <v/>
      </c>
      <c r="N28" s="98" t="str">
        <f>VLOOKUP($A28, RawData!$A:$AJ, 5, FALSE)</f>
        <v/>
      </c>
      <c r="O28" s="99">
        <f>VLOOKUP($A28, RawData!$A:$AJ, 6, FALSE)</f>
        <v>1.0270752</v>
      </c>
      <c r="P28" s="96" t="str">
        <f>VLOOKUP($A28, RawData!$A:$AJ, 7, FALSE)</f>
        <v/>
      </c>
      <c r="Q28" s="99">
        <f>VLOOKUP($A28, RawData!$A:$AJ, 8, FALSE)</f>
        <v>0.7665954</v>
      </c>
      <c r="R28" s="99" t="str">
        <f>VLOOKUP($A28, RawData!$A:$AJ, 9, FALSE)</f>
        <v/>
      </c>
      <c r="S28" s="99" t="str">
        <f>VLOOKUP($A28, RawData!$A:$AJ, 10, FALSE)</f>
        <v>No data</v>
      </c>
      <c r="T28" s="99">
        <f>VLOOKUP($A28, RawData!$A:$AJ, 11, FALSE)</f>
        <v>-1.3436</v>
      </c>
      <c r="U28" s="99">
        <f>VLOOKUP($A28, RawData!$A:$AJ, 23, FALSE)</f>
        <v>-0.4228</v>
      </c>
      <c r="V28" s="99">
        <f>VLOOKUP($A28, RawData!$A:$AJ, 24, FALSE)</f>
        <v>-0.61615837</v>
      </c>
      <c r="W28" s="107">
        <f>VLOOKUP($A28, RawData!$A:$AJ, 29, FALSE)</f>
        <v>0.8023</v>
      </c>
      <c r="X28" s="99" t="str">
        <f>VLOOKUP($A28, RawData!$A:$AJ, 22, FALSE)</f>
        <v/>
      </c>
      <c r="Y28" s="100" t="str">
        <f>VLOOKUP($A28, RawData!$A:$AJ, 26, FALSE)</f>
        <v/>
      </c>
      <c r="Z28" s="100" t="str">
        <f>VLOOKUP($A28, RawData!$A:$AJ, 27, FALSE)</f>
        <v/>
      </c>
      <c r="AA28" s="96">
        <f>VLOOKUP($A28, RawData!$A:$AJ,32, FALSE)</f>
        <v>0</v>
      </c>
      <c r="AB28" s="98">
        <f>VLOOKUP($A28, RawData!$A:$AJ, 34, FALSE)</f>
        <v>26.205</v>
      </c>
      <c r="AC28" s="98" t="str">
        <f>VLOOKUP($A28, RawData!$A:$AJ, 35, FALSE)</f>
        <v>No data</v>
      </c>
      <c r="AD28" s="113">
        <f>VLOOKUP($A28, RawData!$A:$AJ, 36, FALSE)</f>
        <v>7.3</v>
      </c>
    </row>
    <row r="29">
      <c r="A29" s="46" t="s">
        <v>282</v>
      </c>
      <c r="B29" s="9" t="s">
        <v>1451</v>
      </c>
      <c r="C29" s="92" t="s">
        <v>923</v>
      </c>
      <c r="D29" s="2" t="s">
        <v>1452</v>
      </c>
      <c r="E29" s="114" t="str">
        <f>IFERROR(__xludf.DUMMYFUNCTION("IFERROR(HYPERLINK(REGEXEXTRACT(D29,""\(([^)]*)\)""),REGEXEXTRACT(D29,""\[([^\]]+)\]"")),"""")"),"READ PITCH")</f>
        <v>READ PITCH</v>
      </c>
      <c r="F29" s="109">
        <f>VLOOKUP($A29, RawData!$A:$AJ, 33, FALSE)</f>
        <v>26.940987</v>
      </c>
      <c r="G29" s="98">
        <f>VLOOKUP($A29, RawData!$A:$AJ, 2, FALSE)</f>
        <v>10.09846</v>
      </c>
      <c r="H29" s="96" t="str">
        <f>VLOOKUP($A29, RawData!$A:$AJ, 3, FALSE)</f>
        <v/>
      </c>
      <c r="I29" s="96">
        <f>VLOOKUP($A29, RawData!$A:$AJ, 4, FALSE)</f>
        <v>0.0013613929</v>
      </c>
      <c r="J29" s="98">
        <f>VLOOKUP($A29, RawData!$A:$AM, 37, FALSE)</f>
        <v>4.84549</v>
      </c>
      <c r="K29" s="99">
        <f>VLOOKUP($A29, RawData!$A:$AM, 38, FALSE)</f>
        <v>-0.4333794</v>
      </c>
      <c r="L29" s="99" t="str">
        <f>VLOOKUP($A29, RawData!$A:$AM, 39, FALSE)</f>
        <v/>
      </c>
      <c r="M29" s="100" t="str">
        <f>VLOOKUP($A29, RawData!$A:$AJ, 30, FALSE)</f>
        <v/>
      </c>
      <c r="N29" s="98" t="str">
        <f>VLOOKUP($A29, RawData!$A:$AJ, 5, FALSE)</f>
        <v/>
      </c>
      <c r="O29" s="99">
        <f>VLOOKUP($A29, RawData!$A:$AJ, 6, FALSE)</f>
        <v>8.965082</v>
      </c>
      <c r="P29" s="96" t="str">
        <f>VLOOKUP($A29, RawData!$A:$AJ, 7, FALSE)</f>
        <v/>
      </c>
      <c r="Q29" s="99">
        <f>VLOOKUP($A29, RawData!$A:$AJ, 8, FALSE)</f>
        <v>0.7383</v>
      </c>
      <c r="R29" s="99" t="str">
        <f>VLOOKUP($A29, RawData!$A:$AJ, 9, FALSE)</f>
        <v/>
      </c>
      <c r="S29" s="99">
        <f>VLOOKUP($A29, RawData!$A:$AJ, 10, FALSE)</f>
        <v>0.47982463</v>
      </c>
      <c r="T29" s="99">
        <f>VLOOKUP($A29, RawData!$A:$AJ, 11, FALSE)</f>
        <v>0.0744</v>
      </c>
      <c r="U29" s="99">
        <f>VLOOKUP($A29, RawData!$A:$AJ, 23, FALSE)</f>
        <v>-0.0265</v>
      </c>
      <c r="V29" s="99">
        <f>VLOOKUP($A29, RawData!$A:$AJ, 24, FALSE)</f>
        <v>-0.20624834</v>
      </c>
      <c r="W29" s="107">
        <f>VLOOKUP($A29, RawData!$A:$AJ, 29, FALSE)</f>
        <v>2.6217</v>
      </c>
      <c r="X29" s="99" t="str">
        <f>VLOOKUP($A29, RawData!$A:$AJ, 22, FALSE)</f>
        <v/>
      </c>
      <c r="Y29" s="100" t="str">
        <f>VLOOKUP($A29, RawData!$A:$AJ, 26, FALSE)</f>
        <v/>
      </c>
      <c r="Z29" s="100" t="str">
        <f>VLOOKUP($A29, RawData!$A:$AJ, 27, FALSE)</f>
        <v/>
      </c>
      <c r="AA29" s="96">
        <f>VLOOKUP($A29, RawData!$A:$AJ,32, FALSE)</f>
        <v>0.03773634</v>
      </c>
      <c r="AB29" s="98">
        <f>VLOOKUP($A29, RawData!$A:$AJ, 34, FALSE)</f>
        <v>62.782887</v>
      </c>
      <c r="AC29" s="98">
        <f>VLOOKUP($A29, RawData!$A:$AJ, 35, FALSE)</f>
        <v>12.96</v>
      </c>
      <c r="AD29" s="113">
        <f>VLOOKUP($A29, RawData!$A:$AJ, 36, FALSE)</f>
        <v>1.11</v>
      </c>
    </row>
    <row r="30">
      <c r="A30" s="46" t="s">
        <v>283</v>
      </c>
      <c r="B30" s="9" t="s">
        <v>1453</v>
      </c>
      <c r="C30" s="92" t="s">
        <v>930</v>
      </c>
      <c r="D30" s="2" t="s">
        <v>1454</v>
      </c>
      <c r="E30" s="114" t="str">
        <f>IFERROR(__xludf.DUMMYFUNCTION("IFERROR(HYPERLINK(REGEXEXTRACT(D30,""\(([^)]*)\)""),REGEXEXTRACT(D30,""\[([^\]]+)\]"")),"""")"),"READ PITCH")</f>
        <v>READ PITCH</v>
      </c>
      <c r="F30" s="109">
        <f>VLOOKUP($A30, RawData!$A:$AJ, 33, FALSE)</f>
        <v>899.89777</v>
      </c>
      <c r="G30" s="98">
        <f>VLOOKUP($A30, RawData!$A:$AJ, 2, FALSE)</f>
        <v>573.523</v>
      </c>
      <c r="H30" s="96" t="str">
        <f>VLOOKUP($A30, RawData!$A:$AJ, 3, FALSE)</f>
        <v/>
      </c>
      <c r="I30" s="96">
        <f>VLOOKUP($A30, RawData!$A:$AJ, 4, FALSE)</f>
        <v>0.14902292</v>
      </c>
      <c r="J30" s="98" t="str">
        <f>VLOOKUP($A30, RawData!$A:$AM, 37, FALSE)</f>
        <v>No data</v>
      </c>
      <c r="K30" s="99" t="str">
        <f>VLOOKUP($A30, RawData!$A:$AM, 38, FALSE)</f>
        <v>No data</v>
      </c>
      <c r="L30" s="99" t="str">
        <f>VLOOKUP($A30, RawData!$A:$AM, 39, FALSE)</f>
        <v/>
      </c>
      <c r="M30" s="100" t="str">
        <f>VLOOKUP($A30, RawData!$A:$AJ, 30, FALSE)</f>
        <v/>
      </c>
      <c r="N30" s="98" t="str">
        <f>VLOOKUP($A30, RawData!$A:$AJ, 5, FALSE)</f>
        <v/>
      </c>
      <c r="O30" s="99">
        <f>VLOOKUP($A30, RawData!$A:$AJ, 6, FALSE)</f>
        <v>-0.46931508</v>
      </c>
      <c r="P30" s="96" t="str">
        <f>VLOOKUP($A30, RawData!$A:$AJ, 7, FALSE)</f>
        <v/>
      </c>
      <c r="Q30" s="99">
        <f>VLOOKUP($A30, RawData!$A:$AJ, 8, FALSE)</f>
        <v>0.9887</v>
      </c>
      <c r="R30" s="99" t="str">
        <f>VLOOKUP($A30, RawData!$A:$AJ, 9, FALSE)</f>
        <v/>
      </c>
      <c r="S30" s="99" t="str">
        <f>VLOOKUP($A30, RawData!$A:$AJ, 10, FALSE)</f>
        <v>No data</v>
      </c>
      <c r="T30" s="99">
        <f>VLOOKUP($A30, RawData!$A:$AJ, 11, FALSE)</f>
        <v>0.2797</v>
      </c>
      <c r="U30" s="99">
        <f>VLOOKUP($A30, RawData!$A:$AJ, 23, FALSE)</f>
        <v>0.0058</v>
      </c>
      <c r="V30" s="99">
        <f>VLOOKUP($A30, RawData!$A:$AJ, 24, FALSE)</f>
        <v>0.078384556</v>
      </c>
      <c r="W30" s="107">
        <f>VLOOKUP($A30, RawData!$A:$AJ, 29, FALSE)</f>
        <v>17.6314</v>
      </c>
      <c r="X30" s="99" t="str">
        <f>VLOOKUP($A30, RawData!$A:$AJ, 22, FALSE)</f>
        <v/>
      </c>
      <c r="Y30" s="100">
        <f>VLOOKUP($A30, RawData!$A:$AJ, 26, FALSE)</f>
        <v>221.80743</v>
      </c>
      <c r="Z30" s="100">
        <f>VLOOKUP($A30, RawData!$A:$AJ, 27, FALSE)</f>
        <v>6.139967</v>
      </c>
      <c r="AA30" s="96">
        <f>VLOOKUP($A30, RawData!$A:$AJ,32, FALSE)</f>
        <v>0.007464372</v>
      </c>
      <c r="AB30" s="98">
        <f>VLOOKUP($A30, RawData!$A:$AJ, 34, FALSE)</f>
        <v>1104.933</v>
      </c>
      <c r="AC30" s="98">
        <f>VLOOKUP($A30, RawData!$A:$AJ, 35, FALSE)</f>
        <v>9.95</v>
      </c>
      <c r="AD30" s="113">
        <f>VLOOKUP($A30, RawData!$A:$AJ, 36, FALSE)</f>
        <v>86.36</v>
      </c>
    </row>
    <row r="31">
      <c r="A31" s="46" t="s">
        <v>284</v>
      </c>
      <c r="B31" s="9" t="s">
        <v>1455</v>
      </c>
      <c r="C31" s="92" t="s">
        <v>930</v>
      </c>
      <c r="D31" s="2" t="s">
        <v>1456</v>
      </c>
      <c r="E31" s="114" t="str">
        <f>IFERROR(__xludf.DUMMYFUNCTION("IFERROR(HYPERLINK(REGEXEXTRACT(D31,""\(([^)]*)\)""),REGEXEXTRACT(D31,""\[([^\]]+)\]"")),"""")"),"READ PITCH")</f>
        <v>READ PITCH</v>
      </c>
      <c r="F31" s="109">
        <f>VLOOKUP($A31, RawData!$A:$AJ, 33, FALSE)</f>
        <v>58.63222</v>
      </c>
      <c r="G31" s="98">
        <f>VLOOKUP($A31, RawData!$A:$AJ, 2, FALSE)</f>
        <v>16.641</v>
      </c>
      <c r="H31" s="96" t="str">
        <f>VLOOKUP($A31, RawData!$A:$AJ, 3, FALSE)</f>
        <v/>
      </c>
      <c r="I31" s="106" t="str">
        <f>VLOOKUP($A31, RawData!$A:$AJ, 4, FALSE)</f>
        <v>No data</v>
      </c>
      <c r="J31" s="98" t="str">
        <f>VLOOKUP($A31, RawData!$A:$AM, 37, FALSE)</f>
        <v>No data</v>
      </c>
      <c r="K31" s="99" t="str">
        <f>VLOOKUP($A31, RawData!$A:$AM, 38, FALSE)</f>
        <v>No data</v>
      </c>
      <c r="L31" s="99" t="str">
        <f>VLOOKUP($A31, RawData!$A:$AM, 39, FALSE)</f>
        <v/>
      </c>
      <c r="M31" s="100" t="str">
        <f>VLOOKUP($A31, RawData!$A:$AJ, 30, FALSE)</f>
        <v/>
      </c>
      <c r="N31" s="98" t="str">
        <f>VLOOKUP($A31, RawData!$A:$AJ, 5, FALSE)</f>
        <v/>
      </c>
      <c r="O31" s="106" t="str">
        <f>VLOOKUP($A31, RawData!$A:$AJ, 6, FALSE)</f>
        <v>No data</v>
      </c>
      <c r="P31" s="106" t="str">
        <f>VLOOKUP($A31, RawData!$A:$AJ, 7, FALSE)</f>
        <v/>
      </c>
      <c r="Q31" s="99">
        <f>VLOOKUP($A31, RawData!$A:$AJ, 8, FALSE)</f>
        <v>0.7665954</v>
      </c>
      <c r="R31" s="106" t="str">
        <f>VLOOKUP($A31, RawData!$A:$AJ, 9, FALSE)</f>
        <v/>
      </c>
      <c r="S31" s="99" t="str">
        <f>VLOOKUP($A31, RawData!$A:$AJ, 10, FALSE)</f>
        <v>No data</v>
      </c>
      <c r="T31" s="99">
        <f>VLOOKUP($A31, RawData!$A:$AJ, 11, FALSE)</f>
        <v>0.4919546</v>
      </c>
      <c r="U31" s="99">
        <f>VLOOKUP($A31, RawData!$A:$AJ, 23, FALSE)</f>
        <v>0.0155</v>
      </c>
      <c r="V31" s="99">
        <f>VLOOKUP($A31, RawData!$A:$AJ, 24, FALSE)</f>
        <v>0.123548</v>
      </c>
      <c r="W31" s="107">
        <f>VLOOKUP($A31, RawData!$A:$AJ, 29, FALSE)</f>
        <v>1.2207</v>
      </c>
      <c r="X31" s="99" t="str">
        <f>VLOOKUP($A31, RawData!$A:$AJ, 22, FALSE)</f>
        <v/>
      </c>
      <c r="Y31" s="100">
        <f>VLOOKUP($A31, RawData!$A:$AJ, 26, FALSE)</f>
        <v>10.253623</v>
      </c>
      <c r="Z31" s="100" t="str">
        <f>VLOOKUP($A31, RawData!$A:$AJ, 27, FALSE)</f>
        <v>No data</v>
      </c>
      <c r="AA31" s="96">
        <f>VLOOKUP($A31, RawData!$A:$AJ,32, FALSE)</f>
        <v>0.021201413</v>
      </c>
      <c r="AB31" s="98">
        <f>VLOOKUP($A31, RawData!$A:$AJ, 34, FALSE)</f>
        <v>56.461</v>
      </c>
      <c r="AC31" s="98">
        <f>VLOOKUP($A31, RawData!$A:$AJ, 35, FALSE)</f>
        <v>14.15</v>
      </c>
      <c r="AD31" s="113" t="str">
        <f>VLOOKUP($A31, RawData!$A:$AJ, 36, FALSE)</f>
        <v>No data</v>
      </c>
    </row>
    <row r="32">
      <c r="A32" s="46" t="s">
        <v>285</v>
      </c>
      <c r="B32" s="9" t="s">
        <v>1457</v>
      </c>
      <c r="C32" s="92" t="s">
        <v>962</v>
      </c>
      <c r="D32" s="2" t="s">
        <v>1458</v>
      </c>
      <c r="E32" s="114" t="str">
        <f>IFERROR(__xludf.DUMMYFUNCTION("IFERROR(HYPERLINK(REGEXEXTRACT(D32,""\(([^)]*)\)""),REGEXEXTRACT(D32,""\[([^\]]+)\]"")),"""")"),"READ PITCH")</f>
        <v>READ PITCH</v>
      </c>
      <c r="F32" s="109">
        <f>VLOOKUP($A32, RawData!$A:$AJ, 33, FALSE)</f>
        <v>365.42664</v>
      </c>
      <c r="G32" s="98">
        <f>VLOOKUP($A32, RawData!$A:$AJ, 2, FALSE)</f>
        <v>126.331</v>
      </c>
      <c r="H32" s="96" t="str">
        <f>VLOOKUP($A32, RawData!$A:$AJ, 3, FALSE)</f>
        <v/>
      </c>
      <c r="I32" s="96">
        <f>VLOOKUP($A32, RawData!$A:$AJ, 4, FALSE)</f>
        <v>0.16408446</v>
      </c>
      <c r="J32" s="98" t="str">
        <f>VLOOKUP($A32, RawData!$A:$AM, 37, FALSE)</f>
        <v>No data</v>
      </c>
      <c r="K32" s="99" t="str">
        <f>VLOOKUP($A32, RawData!$A:$AM, 38, FALSE)</f>
        <v>No data</v>
      </c>
      <c r="L32" s="99" t="str">
        <f>VLOOKUP($A32, RawData!$A:$AM, 39, FALSE)</f>
        <v/>
      </c>
      <c r="M32" s="100" t="str">
        <f>VLOOKUP($A32, RawData!$A:$AJ, 30, FALSE)</f>
        <v/>
      </c>
      <c r="N32" s="98" t="str">
        <f>VLOOKUP($A32, RawData!$A:$AJ, 5, FALSE)</f>
        <v/>
      </c>
      <c r="O32" s="99">
        <f>VLOOKUP($A32, RawData!$A:$AJ, 6, FALSE)</f>
        <v>0.120946445</v>
      </c>
      <c r="P32" s="96" t="str">
        <f>VLOOKUP($A32, RawData!$A:$AJ, 7, FALSE)</f>
        <v/>
      </c>
      <c r="Q32" s="99">
        <f>VLOOKUP($A32, RawData!$A:$AJ, 8, FALSE)</f>
        <v>0.7665954</v>
      </c>
      <c r="R32" s="99" t="str">
        <f>VLOOKUP($A32, RawData!$A:$AJ, 9, FALSE)</f>
        <v/>
      </c>
      <c r="S32" s="99" t="str">
        <f>VLOOKUP($A32, RawData!$A:$AJ, 10, FALSE)</f>
        <v>No data</v>
      </c>
      <c r="T32" s="99">
        <f>VLOOKUP($A32, RawData!$A:$AJ, 11, FALSE)</f>
        <v>-0.0813</v>
      </c>
      <c r="U32" s="99">
        <f>VLOOKUP($A32, RawData!$A:$AJ, 23, FALSE)</f>
        <v>-0.0517</v>
      </c>
      <c r="V32" s="99">
        <f>VLOOKUP($A32, RawData!$A:$AJ, 24, FALSE)</f>
        <v>-0.322563</v>
      </c>
      <c r="W32" s="107">
        <f>VLOOKUP($A32, RawData!$A:$AJ, 29, FALSE)</f>
        <v>11.4332</v>
      </c>
      <c r="X32" s="99" t="str">
        <f>VLOOKUP($A32, RawData!$A:$AJ, 22, FALSE)</f>
        <v/>
      </c>
      <c r="Y32" s="100" t="str">
        <f>VLOOKUP($A32, RawData!$A:$AJ, 26, FALSE)</f>
        <v/>
      </c>
      <c r="Z32" s="100" t="str">
        <f>VLOOKUP($A32, RawData!$A:$AJ, 27, FALSE)</f>
        <v/>
      </c>
      <c r="AA32" s="96">
        <f>VLOOKUP($A32, RawData!$A:$AJ,32, FALSE)</f>
        <v>0.0017863252</v>
      </c>
      <c r="AB32" s="98">
        <f>VLOOKUP($A32, RawData!$A:$AJ, 34, FALSE)</f>
        <v>446.0218</v>
      </c>
      <c r="AC32" s="98">
        <f>VLOOKUP($A32, RawData!$A:$AJ, 35, FALSE)</f>
        <v>13.28</v>
      </c>
      <c r="AD32" s="113">
        <f>VLOOKUP($A32, RawData!$A:$AJ, 36, FALSE)</f>
        <v>28.96</v>
      </c>
    </row>
    <row r="33">
      <c r="A33" s="46" t="s">
        <v>286</v>
      </c>
      <c r="B33" s="9" t="s">
        <v>1459</v>
      </c>
      <c r="C33" s="92" t="s">
        <v>942</v>
      </c>
      <c r="D33" s="2" t="s">
        <v>1460</v>
      </c>
      <c r="E33" s="114" t="str">
        <f>IFERROR(__xludf.DUMMYFUNCTION("IFERROR(HYPERLINK(REGEXEXTRACT(D33,""\(([^)]*)\)""),REGEXEXTRACT(D33,""\[([^\]]+)\]"")),"""")"),"READ PITCH")</f>
        <v>READ PITCH</v>
      </c>
      <c r="F33" s="109">
        <f>VLOOKUP($A33, RawData!$A:$AJ, 33, FALSE)</f>
        <v>53.090656</v>
      </c>
      <c r="G33" s="98">
        <f>VLOOKUP($A33, RawData!$A:$AJ, 2, FALSE)</f>
        <v>305.775</v>
      </c>
      <c r="H33" s="96" t="str">
        <f>VLOOKUP($A33, RawData!$A:$AJ, 3, FALSE)</f>
        <v/>
      </c>
      <c r="I33" s="96">
        <f>VLOOKUP($A33, RawData!$A:$AJ, 4, FALSE)</f>
        <v>0.36737922</v>
      </c>
      <c r="J33" s="98">
        <f>VLOOKUP($A33, RawData!$A:$AM, 37, FALSE)</f>
        <v>-45.047</v>
      </c>
      <c r="K33" s="99">
        <f>VLOOKUP($A33, RawData!$A:$AM, 38, FALSE)</f>
        <v>0.66427755</v>
      </c>
      <c r="L33" s="99" t="str">
        <f>VLOOKUP($A33, RawData!$A:$AM, 39, FALSE)</f>
        <v/>
      </c>
      <c r="M33" s="100" t="str">
        <f>VLOOKUP($A33, RawData!$A:$AJ, 30, FALSE)</f>
        <v/>
      </c>
      <c r="N33" s="98" t="str">
        <f>VLOOKUP($A33, RawData!$A:$AJ, 5, FALSE)</f>
        <v/>
      </c>
      <c r="O33" s="99">
        <f>VLOOKUP($A33, RawData!$A:$AJ, 6, FALSE)</f>
        <v>2.0756197</v>
      </c>
      <c r="P33" s="96" t="str">
        <f>VLOOKUP($A33, RawData!$A:$AJ, 7, FALSE)</f>
        <v/>
      </c>
      <c r="Q33" s="99">
        <f>VLOOKUP($A33, RawData!$A:$AJ, 8, FALSE)</f>
        <v>0.2574</v>
      </c>
      <c r="R33" s="99" t="str">
        <f>VLOOKUP($A33, RawData!$A:$AJ, 9, FALSE)</f>
        <v/>
      </c>
      <c r="S33" s="99">
        <f>VLOOKUP($A33, RawData!$A:$AJ, 10, FALSE)</f>
        <v>-0.14732075</v>
      </c>
      <c r="T33" s="99">
        <f>VLOOKUP($A33, RawData!$A:$AJ, 11, FALSE)</f>
        <v>-0.2024</v>
      </c>
      <c r="U33" s="99">
        <f>VLOOKUP($A33, RawData!$A:$AJ, 23, FALSE)</f>
        <v>-0.1003</v>
      </c>
      <c r="V33" s="99">
        <f>VLOOKUP($A33, RawData!$A:$AJ, 24, FALSE)</f>
        <v>-0.26018512</v>
      </c>
      <c r="W33" s="107">
        <f>VLOOKUP($A33, RawData!$A:$AJ, 29, FALSE)</f>
        <v>0.1939</v>
      </c>
      <c r="X33" s="99" t="str">
        <f>VLOOKUP($A33, RawData!$A:$AJ, 22, FALSE)</f>
        <v/>
      </c>
      <c r="Y33" s="100" t="str">
        <f>VLOOKUP($A33, RawData!$A:$AJ, 26, FALSE)</f>
        <v/>
      </c>
      <c r="Z33" s="100" t="str">
        <f>VLOOKUP($A33, RawData!$A:$AJ, 27, FALSE)</f>
        <v>No data</v>
      </c>
      <c r="AA33" s="96">
        <f>VLOOKUP($A33, RawData!$A:$AJ,32, FALSE)</f>
        <v>0</v>
      </c>
      <c r="AB33" s="98">
        <f>VLOOKUP($A33, RawData!$A:$AJ, 34, FALSE)</f>
        <v>45.268</v>
      </c>
      <c r="AC33" s="98">
        <f>VLOOKUP($A33, RawData!$A:$AJ, 35, FALSE)</f>
        <v>3.36</v>
      </c>
      <c r="AD33" s="113">
        <f>VLOOKUP($A33, RawData!$A:$AJ, 36, FALSE)</f>
        <v>14.24</v>
      </c>
    </row>
    <row r="34">
      <c r="A34" s="46" t="s">
        <v>287</v>
      </c>
      <c r="B34" s="46" t="s">
        <v>1461</v>
      </c>
      <c r="C34" s="92" t="s">
        <v>942</v>
      </c>
      <c r="D34" s="2" t="s">
        <v>1462</v>
      </c>
      <c r="E34" s="114" t="str">
        <f>IFERROR(__xludf.DUMMYFUNCTION("IFERROR(HYPERLINK(REGEXEXTRACT(D34,""\(([^)]*)\)""),REGEXEXTRACT(D34,""\[([^\]]+)\]"")),"""")"),"READ PITCH")</f>
        <v>READ PITCH</v>
      </c>
      <c r="F34" s="109">
        <f>VLOOKUP($A34, RawData!$A:$AJ, 33, FALSE)</f>
        <v>27.457127</v>
      </c>
      <c r="G34" s="98">
        <f>VLOOKUP($A34, RawData!$A:$AJ, 2, FALSE)</f>
        <v>19.99836</v>
      </c>
      <c r="H34" s="96" t="str">
        <f>VLOOKUP($A34, RawData!$A:$AJ, 3, FALSE)</f>
        <v/>
      </c>
      <c r="I34" s="96">
        <f>VLOOKUP($A34, RawData!$A:$AJ, 4, FALSE)</f>
        <v>0.059347752</v>
      </c>
      <c r="J34" s="98" t="str">
        <f>VLOOKUP($A34, RawData!$A:$AM, 37, FALSE)</f>
        <v>No data</v>
      </c>
      <c r="K34" s="99" t="str">
        <f>VLOOKUP($A34, RawData!$A:$AM, 38, FALSE)</f>
        <v>No data</v>
      </c>
      <c r="L34" s="99" t="str">
        <f>VLOOKUP($A34, RawData!$A:$AM, 39, FALSE)</f>
        <v/>
      </c>
      <c r="M34" s="100" t="str">
        <f>VLOOKUP($A34, RawData!$A:$AJ, 30, FALSE)</f>
        <v/>
      </c>
      <c r="N34" s="98" t="str">
        <f>VLOOKUP($A34, RawData!$A:$AJ, 5, FALSE)</f>
        <v/>
      </c>
      <c r="O34" s="99">
        <f>VLOOKUP($A34, RawData!$A:$AJ, 6, FALSE)</f>
        <v>0.47339666</v>
      </c>
      <c r="P34" s="96" t="str">
        <f>VLOOKUP($A34, RawData!$A:$AJ, 7, FALSE)</f>
        <v/>
      </c>
      <c r="Q34" s="99">
        <f>VLOOKUP($A34, RawData!$A:$AJ, 8, FALSE)</f>
        <v>0.563</v>
      </c>
      <c r="R34" s="99" t="str">
        <f>VLOOKUP($A34, RawData!$A:$AJ, 9, FALSE)</f>
        <v/>
      </c>
      <c r="S34" s="99" t="str">
        <f>VLOOKUP($A34, RawData!$A:$AJ, 10, FALSE)</f>
        <v>No data</v>
      </c>
      <c r="T34" s="99">
        <f>VLOOKUP($A34, RawData!$A:$AJ, 11, FALSE)</f>
        <v>0.0729</v>
      </c>
      <c r="U34" s="99">
        <f>VLOOKUP($A34, RawData!$A:$AJ, 23, FALSE)</f>
        <v>0.0714</v>
      </c>
      <c r="V34" s="99">
        <f>VLOOKUP($A34, RawData!$A:$AJ, 24, FALSE)</f>
        <v>0.15473028</v>
      </c>
      <c r="W34" s="107">
        <f>VLOOKUP($A34, RawData!$A:$AJ, 29, FALSE)</f>
        <v>2.3512</v>
      </c>
      <c r="X34" s="99" t="str">
        <f>VLOOKUP($A34, RawData!$A:$AJ, 22, FALSE)</f>
        <v/>
      </c>
      <c r="Y34" s="100">
        <f>VLOOKUP($A34, RawData!$A:$AJ, 26, FALSE)</f>
        <v>15.199236</v>
      </c>
      <c r="Z34" s="100" t="str">
        <f>VLOOKUP($A34, RawData!$A:$AJ, 27, FALSE)</f>
        <v>No data</v>
      </c>
      <c r="AA34" s="96">
        <f>VLOOKUP($A34, RawData!$A:$AJ,32, FALSE)</f>
        <v>0</v>
      </c>
      <c r="AB34" s="98">
        <f>VLOOKUP($A34, RawData!$A:$AJ, 34, FALSE)</f>
        <v>21.68462</v>
      </c>
      <c r="AC34" s="98">
        <f>VLOOKUP($A34, RawData!$A:$AJ, 35, FALSE)</f>
        <v>2.55</v>
      </c>
      <c r="AD34" s="113">
        <f>VLOOKUP($A34, RawData!$A:$AJ, 36, FALSE)</f>
        <v>10.77</v>
      </c>
    </row>
    <row r="35">
      <c r="A35" s="46" t="s">
        <v>288</v>
      </c>
      <c r="B35" s="9" t="s">
        <v>1463</v>
      </c>
      <c r="C35" s="92" t="s">
        <v>959</v>
      </c>
      <c r="D35" s="2" t="s">
        <v>1464</v>
      </c>
      <c r="E35" s="114" t="str">
        <f>IFERROR(__xludf.DUMMYFUNCTION("IFERROR(HYPERLINK(REGEXEXTRACT(D35,""\(([^)]*)\)""),REGEXEXTRACT(D35,""\[([^\]]+)\]"")),"""")"),"READ PITCH")</f>
        <v>READ PITCH</v>
      </c>
      <c r="F35" s="109">
        <f>VLOOKUP($A35, RawData!$A:$AJ, 33, FALSE)</f>
        <v>278.7124</v>
      </c>
      <c r="G35" s="98">
        <f>VLOOKUP($A35, RawData!$A:$AJ, 2, FALSE)</f>
        <v>120.782</v>
      </c>
      <c r="H35" s="96" t="str">
        <f>VLOOKUP($A35, RawData!$A:$AJ, 3, FALSE)</f>
        <v/>
      </c>
      <c r="I35" s="96">
        <f>VLOOKUP($A35, RawData!$A:$AJ, 4, FALSE)</f>
        <v>-0.03766156</v>
      </c>
      <c r="J35" s="98">
        <f>VLOOKUP($A35, RawData!$A:$AM, 37, FALSE)</f>
        <v>-0.278</v>
      </c>
      <c r="K35" s="99">
        <f>VLOOKUP($A35, RawData!$A:$AM, 38, FALSE)</f>
        <v>-0.9031359</v>
      </c>
      <c r="L35" s="99" t="str">
        <f>VLOOKUP($A35, RawData!$A:$AM, 39, FALSE)</f>
        <v/>
      </c>
      <c r="M35" s="100" t="str">
        <f>VLOOKUP($A35, RawData!$A:$AJ, 30, FALSE)</f>
        <v/>
      </c>
      <c r="N35" s="98" t="str">
        <f>VLOOKUP($A35, RawData!$A:$AJ, 5, FALSE)</f>
        <v/>
      </c>
      <c r="O35" s="99">
        <f>VLOOKUP($A35, RawData!$A:$AJ, 6, FALSE)</f>
        <v>-0.0963374</v>
      </c>
      <c r="P35" s="96" t="str">
        <f>VLOOKUP($A35, RawData!$A:$AJ, 7, FALSE)</f>
        <v/>
      </c>
      <c r="Q35" s="99">
        <f>VLOOKUP($A35, RawData!$A:$AJ, 8, FALSE)</f>
        <v>0.7665954</v>
      </c>
      <c r="R35" s="99" t="str">
        <f>VLOOKUP($A35, RawData!$A:$AJ, 9, FALSE)</f>
        <v/>
      </c>
      <c r="S35" s="99">
        <f>VLOOKUP($A35, RawData!$A:$AJ, 10, FALSE)</f>
        <v>-0.0023016674</v>
      </c>
      <c r="T35" s="99">
        <f>VLOOKUP($A35, RawData!$A:$AJ, 11, FALSE)</f>
        <v>-0.0571</v>
      </c>
      <c r="U35" s="99">
        <f>VLOOKUP($A35, RawData!$A:$AJ, 23, FALSE)</f>
        <v>-0.0809</v>
      </c>
      <c r="V35" s="99">
        <f>VLOOKUP($A35, RawData!$A:$AJ, 24, FALSE)</f>
        <v>-0.10821659</v>
      </c>
      <c r="W35" s="107">
        <f>VLOOKUP($A35, RawData!$A:$AJ, 29, FALSE)</f>
        <v>3.70441</v>
      </c>
      <c r="X35" s="99" t="str">
        <f>VLOOKUP($A35, RawData!$A:$AJ, 22, FALSE)</f>
        <v/>
      </c>
      <c r="Y35" s="100" t="str">
        <f>VLOOKUP($A35, RawData!$A:$AJ, 26, FALSE)</f>
        <v/>
      </c>
      <c r="Z35" s="100" t="str">
        <f>VLOOKUP($A35, RawData!$A:$AJ, 27, FALSE)</f>
        <v/>
      </c>
      <c r="AA35" s="96">
        <f>VLOOKUP($A35, RawData!$A:$AJ,32, FALSE)</f>
        <v>0</v>
      </c>
      <c r="AB35" s="98">
        <f>VLOOKUP($A35, RawData!$A:$AJ, 34, FALSE)</f>
        <v>278.9374</v>
      </c>
      <c r="AC35" s="98" t="str">
        <f>VLOOKUP($A35, RawData!$A:$AJ, 35, FALSE)</f>
        <v>No data</v>
      </c>
      <c r="AD35" s="113">
        <f>VLOOKUP($A35, RawData!$A:$AJ, 36, FALSE)</f>
        <v>78.29</v>
      </c>
    </row>
    <row r="36">
      <c r="A36" s="46" t="s">
        <v>289</v>
      </c>
      <c r="B36" s="46" t="s">
        <v>1465</v>
      </c>
      <c r="C36" s="92" t="s">
        <v>1044</v>
      </c>
      <c r="D36" s="2" t="s">
        <v>1466</v>
      </c>
      <c r="E36" s="114" t="str">
        <f>IFERROR(__xludf.DUMMYFUNCTION("IFERROR(HYPERLINK(REGEXEXTRACT(D36,""\(([^)]*)\)""),REGEXEXTRACT(D36,""\[([^\]]+)\]"")),"""")"),"READ PITCH")</f>
        <v>READ PITCH</v>
      </c>
      <c r="F36" s="109">
        <f>VLOOKUP($A36, RawData!$A:$AJ, 33, FALSE)</f>
        <v>81.777405</v>
      </c>
      <c r="G36" s="98">
        <f>VLOOKUP($A36, RawData!$A:$AJ, 2, FALSE)</f>
        <v>23.112</v>
      </c>
      <c r="H36" s="96" t="str">
        <f>VLOOKUP($A36, RawData!$A:$AJ, 3, FALSE)</f>
        <v/>
      </c>
      <c r="I36" s="96">
        <f>VLOOKUP($A36, RawData!$A:$AJ, 4, FALSE)</f>
        <v>-0.17091873</v>
      </c>
      <c r="J36" s="98">
        <f>VLOOKUP($A36, RawData!$A:$AM, 37, FALSE)</f>
        <v>-8.448</v>
      </c>
      <c r="K36" s="99">
        <f>VLOOKUP($A36, RawData!$A:$AM, 38, FALSE)</f>
        <v>-3.0258992</v>
      </c>
      <c r="L36" s="99" t="str">
        <f>VLOOKUP($A36, RawData!$A:$AM, 39, FALSE)</f>
        <v/>
      </c>
      <c r="M36" s="100" t="str">
        <f>VLOOKUP($A36, RawData!$A:$AJ, 30, FALSE)</f>
        <v/>
      </c>
      <c r="N36" s="98" t="str">
        <f>VLOOKUP($A36, RawData!$A:$AJ, 5, FALSE)</f>
        <v/>
      </c>
      <c r="O36" s="99">
        <f>VLOOKUP($A36, RawData!$A:$AJ, 6, FALSE)</f>
        <v>-3.1155615</v>
      </c>
      <c r="P36" s="96" t="str">
        <f>VLOOKUP($A36, RawData!$A:$AJ, 7, FALSE)</f>
        <v/>
      </c>
      <c r="Q36" s="99">
        <f>VLOOKUP($A36, RawData!$A:$AJ, 8, FALSE)</f>
        <v>0.1572</v>
      </c>
      <c r="R36" s="99" t="str">
        <f>VLOOKUP($A36, RawData!$A:$AJ, 9, FALSE)</f>
        <v/>
      </c>
      <c r="S36" s="99">
        <f>VLOOKUP($A36, RawData!$A:$AJ, 10, FALSE)</f>
        <v>-0.7095582</v>
      </c>
      <c r="T36" s="99">
        <f>VLOOKUP($A36, RawData!$A:$AJ, 11, FALSE)</f>
        <v>-0.4211</v>
      </c>
      <c r="U36" s="99">
        <f>VLOOKUP($A36, RawData!$A:$AJ, 23, FALSE)</f>
        <v>0.022</v>
      </c>
      <c r="V36" s="99">
        <f>VLOOKUP($A36, RawData!$A:$AJ, 24, FALSE)</f>
        <v>0.043669187</v>
      </c>
      <c r="W36" s="107">
        <f>VLOOKUP($A36, RawData!$A:$AJ, 29, FALSE)</f>
        <v>1.1057</v>
      </c>
      <c r="X36" s="99" t="str">
        <f>VLOOKUP($A36, RawData!$A:$AJ, 22, FALSE)</f>
        <v/>
      </c>
      <c r="Y36" s="100">
        <f>VLOOKUP($A36, RawData!$A:$AJ, 26, FALSE)</f>
        <v>25.013409</v>
      </c>
      <c r="Z36" s="100">
        <f>VLOOKUP($A36, RawData!$A:$AJ, 27, FALSE)</f>
        <v>1.9561471</v>
      </c>
      <c r="AA36" s="96">
        <f>VLOOKUP($A36, RawData!$A:$AJ,32, FALSE)</f>
        <v>0</v>
      </c>
      <c r="AB36" s="98">
        <f>VLOOKUP($A36, RawData!$A:$AJ, 34, FALSE)</f>
        <v>83.3412</v>
      </c>
      <c r="AC36" s="98">
        <f>VLOOKUP($A36, RawData!$A:$AJ, 35, FALSE)</f>
        <v>2.44</v>
      </c>
      <c r="AD36" s="113">
        <f>VLOOKUP($A36, RawData!$A:$AJ, 36, FALSE)</f>
        <v>33.03</v>
      </c>
    </row>
    <row r="37">
      <c r="A37" s="46" t="s">
        <v>290</v>
      </c>
      <c r="B37" s="46" t="s">
        <v>1467</v>
      </c>
      <c r="C37" s="92" t="s">
        <v>1044</v>
      </c>
      <c r="D37" s="2" t="s">
        <v>1468</v>
      </c>
      <c r="E37" s="114" t="str">
        <f>IFERROR(__xludf.DUMMYFUNCTION("IFERROR(HYPERLINK(REGEXEXTRACT(D37,""\(([^)]*)\)""),REGEXEXTRACT(D37,""\[([^\]]+)\]"")),"""")"),"READ PITCH")</f>
        <v>READ PITCH</v>
      </c>
      <c r="F37" s="109">
        <f>VLOOKUP($A37, RawData!$A:$AJ, 33, FALSE)</f>
        <v>5.709971</v>
      </c>
      <c r="G37" s="98">
        <f>VLOOKUP($A37, RawData!$A:$AJ, 2, FALSE)</f>
        <v>0.91729</v>
      </c>
      <c r="H37" s="96" t="str">
        <f>VLOOKUP($A37, RawData!$A:$AJ, 3, FALSE)</f>
        <v/>
      </c>
      <c r="I37" s="96">
        <f>VLOOKUP($A37, RawData!$A:$AJ, 4, FALSE)</f>
        <v>-0.23050545</v>
      </c>
      <c r="J37" s="98" t="str">
        <f>VLOOKUP($A37, RawData!$A:$AM, 37, FALSE)</f>
        <v>No data</v>
      </c>
      <c r="K37" s="99" t="str">
        <f>VLOOKUP($A37, RawData!$A:$AM, 38, FALSE)</f>
        <v>No data</v>
      </c>
      <c r="L37" s="99" t="str">
        <f>VLOOKUP($A37, RawData!$A:$AM, 39, FALSE)</f>
        <v/>
      </c>
      <c r="M37" s="100" t="str">
        <f>VLOOKUP($A37, RawData!$A:$AJ, 30, FALSE)</f>
        <v/>
      </c>
      <c r="N37" s="98" t="str">
        <f>VLOOKUP($A37, RawData!$A:$AJ, 5, FALSE)</f>
        <v/>
      </c>
      <c r="O37" s="99">
        <f>VLOOKUP($A37, RawData!$A:$AJ, 6, FALSE)</f>
        <v>3.1892512</v>
      </c>
      <c r="P37" s="96" t="str">
        <f>VLOOKUP($A37, RawData!$A:$AJ, 7, FALSE)</f>
        <v/>
      </c>
      <c r="Q37" s="99">
        <f>VLOOKUP($A37, RawData!$A:$AJ, 8, FALSE)</f>
        <v>0.9754</v>
      </c>
      <c r="R37" s="99" t="str">
        <f>VLOOKUP($A37, RawData!$A:$AJ, 9, FALSE)</f>
        <v/>
      </c>
      <c r="S37" s="99" t="str">
        <f>VLOOKUP($A37, RawData!$A:$AJ, 10, FALSE)</f>
        <v>No data</v>
      </c>
      <c r="T37" s="99">
        <f>VLOOKUP($A37, RawData!$A:$AJ, 11, FALSE)</f>
        <v>-36.3065</v>
      </c>
      <c r="U37" s="99">
        <f>VLOOKUP($A37, RawData!$A:$AJ, 23, FALSE)</f>
        <v>-1.0229</v>
      </c>
      <c r="V37" s="99">
        <f>VLOOKUP($A37, RawData!$A:$AJ, 24, FALSE)</f>
        <v>-1.2719467</v>
      </c>
      <c r="W37" s="107">
        <f>VLOOKUP($A37, RawData!$A:$AJ, 29, FALSE)</f>
        <v>0.24</v>
      </c>
      <c r="X37" s="99" t="str">
        <f>VLOOKUP($A37, RawData!$A:$AJ, 22, FALSE)</f>
        <v/>
      </c>
      <c r="Y37" s="100" t="str">
        <f>VLOOKUP($A37, RawData!$A:$AJ, 26, FALSE)</f>
        <v/>
      </c>
      <c r="Z37" s="100" t="str">
        <f>VLOOKUP($A37, RawData!$A:$AJ, 27, FALSE)</f>
        <v/>
      </c>
      <c r="AA37" s="96">
        <f>VLOOKUP($A37, RawData!$A:$AJ,32, FALSE)</f>
        <v>0</v>
      </c>
      <c r="AB37" s="98">
        <f>VLOOKUP($A37, RawData!$A:$AJ, 34, FALSE)</f>
        <v>4.167601</v>
      </c>
      <c r="AC37" s="98">
        <f>VLOOKUP($A37, RawData!$A:$AJ, 35, FALSE)</f>
        <v>0.7556</v>
      </c>
      <c r="AD37" s="113">
        <f>VLOOKUP($A37, RawData!$A:$AJ, 36, FALSE)</f>
        <v>4.92</v>
      </c>
    </row>
    <row r="38">
      <c r="A38" s="46" t="s">
        <v>291</v>
      </c>
      <c r="B38" s="46" t="s">
        <v>1469</v>
      </c>
      <c r="C38" s="92" t="s">
        <v>1044</v>
      </c>
      <c r="D38" s="2" t="s">
        <v>1470</v>
      </c>
      <c r="E38" s="114" t="str">
        <f>IFERROR(__xludf.DUMMYFUNCTION("IFERROR(HYPERLINK(REGEXEXTRACT(D38,""\(([^)]*)\)""),REGEXEXTRACT(D38,""\[([^\]]+)\]"")),"""")"),"READ PITCH")</f>
        <v>READ PITCH</v>
      </c>
      <c r="F38" s="109">
        <f>VLOOKUP($A38, RawData!$A:$AJ, 33, FALSE)</f>
        <v>97.73104</v>
      </c>
      <c r="G38" s="98">
        <f>VLOOKUP($A38, RawData!$A:$AJ, 2, FALSE)</f>
        <v>635.643</v>
      </c>
      <c r="H38" s="96" t="str">
        <f>VLOOKUP($A38, RawData!$A:$AJ, 3, FALSE)</f>
        <v/>
      </c>
      <c r="I38" s="96">
        <f>VLOOKUP($A38, RawData!$A:$AJ, 4, FALSE)</f>
        <v>0.005952514</v>
      </c>
      <c r="J38" s="98">
        <f>VLOOKUP($A38, RawData!$A:$AM, 37, FALSE)</f>
        <v>65.718</v>
      </c>
      <c r="K38" s="99">
        <f>VLOOKUP($A38, RawData!$A:$AM, 38, FALSE)</f>
        <v>1.486869</v>
      </c>
      <c r="L38" s="99" t="str">
        <f>VLOOKUP($A38, RawData!$A:$AM, 39, FALSE)</f>
        <v/>
      </c>
      <c r="M38" s="100" t="str">
        <f>VLOOKUP($A38, RawData!$A:$AJ, 30, FALSE)</f>
        <v/>
      </c>
      <c r="N38" s="98" t="str">
        <f>VLOOKUP($A38, RawData!$A:$AJ, 5, FALSE)</f>
        <v/>
      </c>
      <c r="O38" s="99">
        <f>VLOOKUP($A38, RawData!$A:$AJ, 6, FALSE)</f>
        <v>-1.6862731</v>
      </c>
      <c r="P38" s="106" t="str">
        <f>VLOOKUP($A38, RawData!$A:$AJ, 7, FALSE)</f>
        <v/>
      </c>
      <c r="Q38" s="99">
        <f>VLOOKUP($A38, RawData!$A:$AJ, 8, FALSE)</f>
        <v>0.1943</v>
      </c>
      <c r="R38" s="99" t="str">
        <f>VLOOKUP($A38, RawData!$A:$AJ, 9, FALSE)</f>
        <v/>
      </c>
      <c r="S38" s="99">
        <f>VLOOKUP($A38, RawData!$A:$AJ, 10, FALSE)</f>
        <v>0.10338822</v>
      </c>
      <c r="T38" s="99">
        <f>VLOOKUP($A38, RawData!$A:$AJ, 11, FALSE)</f>
        <v>0.0877</v>
      </c>
      <c r="U38" s="99">
        <f>VLOOKUP($A38, RawData!$A:$AJ, 23, FALSE)</f>
        <v>0.0906</v>
      </c>
      <c r="V38" s="99">
        <f>VLOOKUP($A38, RawData!$A:$AJ, 24, FALSE)</f>
        <v>0.49417287</v>
      </c>
      <c r="W38" s="107">
        <f>VLOOKUP($A38, RawData!$A:$AJ, 29, FALSE)</f>
        <v>5.4113</v>
      </c>
      <c r="X38" s="99" t="str">
        <f>VLOOKUP($A38, RawData!$A:$AJ, 22, FALSE)</f>
        <v/>
      </c>
      <c r="Y38" s="100">
        <f>VLOOKUP($A38, RawData!$A:$AJ, 26, FALSE)</f>
        <v>10.9507265</v>
      </c>
      <c r="Z38" s="100">
        <f>VLOOKUP($A38, RawData!$A:$AJ, 27, FALSE)</f>
        <v>3.6301007</v>
      </c>
      <c r="AA38" s="96">
        <f>VLOOKUP($A38, RawData!$A:$AJ,32, FALSE)</f>
        <v>0</v>
      </c>
      <c r="AB38" s="98">
        <f>VLOOKUP($A38, RawData!$A:$AJ, 34, FALSE)</f>
        <v>111.0767</v>
      </c>
      <c r="AC38" s="98">
        <f>VLOOKUP($A38, RawData!$A:$AJ, 35, FALSE)</f>
        <v>1.37</v>
      </c>
      <c r="AD38" s="113">
        <f>VLOOKUP($A38, RawData!$A:$AJ, 36, FALSE)</f>
        <v>73.21</v>
      </c>
    </row>
    <row r="39">
      <c r="A39" s="46" t="s">
        <v>292</v>
      </c>
      <c r="B39" s="46" t="s">
        <v>1471</v>
      </c>
      <c r="C39" s="92" t="s">
        <v>1021</v>
      </c>
      <c r="D39" s="2" t="s">
        <v>1472</v>
      </c>
      <c r="E39" s="114" t="str">
        <f>IFERROR(__xludf.DUMMYFUNCTION("IFERROR(HYPERLINK(REGEXEXTRACT(D39,""\(([^)]*)\)""),REGEXEXTRACT(D39,""\[([^\]]+)\]"")),"""")"),"READ PITCH")</f>
        <v>READ PITCH</v>
      </c>
      <c r="F39" s="109">
        <f>VLOOKUP($A39, RawData!$A:$AJ, 33, FALSE)</f>
        <v>0.15023</v>
      </c>
      <c r="G39" s="98">
        <f>VLOOKUP($A39, RawData!$A:$AJ, 2, FALSE)</f>
        <v>139.80074</v>
      </c>
      <c r="H39" s="96" t="str">
        <f>VLOOKUP($A39, RawData!$A:$AJ, 3, FALSE)</f>
        <v/>
      </c>
      <c r="I39" s="96">
        <f>VLOOKUP($A39, RawData!$A:$AJ, 4, FALSE)</f>
        <v>0.09506238</v>
      </c>
      <c r="J39" s="98" t="str">
        <f>VLOOKUP($A39, RawData!$A:$AM, 37, FALSE)</f>
        <v>No data</v>
      </c>
      <c r="K39" s="99" t="str">
        <f>VLOOKUP($A39, RawData!$A:$AM, 38, FALSE)</f>
        <v>No data</v>
      </c>
      <c r="L39" s="99" t="str">
        <f>VLOOKUP($A39, RawData!$A:$AM, 39, FALSE)</f>
        <v/>
      </c>
      <c r="M39" s="100" t="str">
        <f>VLOOKUP($A39, RawData!$A:$AJ, 30, FALSE)</f>
        <v/>
      </c>
      <c r="N39" s="98" t="str">
        <f>VLOOKUP($A39, RawData!$A:$AJ, 5, FALSE)</f>
        <v/>
      </c>
      <c r="O39" s="99">
        <f>VLOOKUP($A39, RawData!$A:$AJ, 6, FALSE)</f>
        <v>-0.95767456</v>
      </c>
      <c r="P39" s="96" t="str">
        <f>VLOOKUP($A39, RawData!$A:$AJ, 7, FALSE)</f>
        <v/>
      </c>
      <c r="Q39" s="99">
        <f>VLOOKUP($A39, RawData!$A:$AJ, 8, FALSE)</f>
        <v>0.5488</v>
      </c>
      <c r="R39" s="99" t="str">
        <f>VLOOKUP($A39, RawData!$A:$AJ, 9, FALSE)</f>
        <v/>
      </c>
      <c r="S39" s="99" t="str">
        <f>VLOOKUP($A39, RawData!$A:$AJ, 10, FALSE)</f>
        <v>No data</v>
      </c>
      <c r="T39" s="99">
        <f>VLOOKUP($A39, RawData!$A:$AJ, 11, FALSE)</f>
        <v>0.1629</v>
      </c>
      <c r="U39" s="99">
        <f>VLOOKUP($A39, RawData!$A:$AJ, 23, FALSE)</f>
        <v>-0.001</v>
      </c>
      <c r="V39" s="99">
        <f>VLOOKUP($A39, RawData!$A:$AJ, 24, FALSE)</f>
        <v>-0.005408117</v>
      </c>
      <c r="W39" s="107">
        <f>VLOOKUP($A39, RawData!$A:$AJ, 29, FALSE)</f>
        <v>0.0001</v>
      </c>
      <c r="X39" s="99" t="str">
        <f>VLOOKUP($A39, RawData!$A:$AJ, 22, FALSE)</f>
        <v/>
      </c>
      <c r="Y39" s="100" t="str">
        <f>VLOOKUP($A39, RawData!$A:$AJ, 26, FALSE)</f>
        <v/>
      </c>
      <c r="Z39" s="100">
        <f>VLOOKUP($A39, RawData!$A:$AJ, 27, FALSE)</f>
        <v>0.6899056</v>
      </c>
      <c r="AA39" s="96">
        <f>VLOOKUP($A39, RawData!$A:$AJ,32, FALSE)</f>
        <v>0</v>
      </c>
      <c r="AB39" s="98">
        <f>VLOOKUP($A39, RawData!$A:$AJ, 34, FALSE)</f>
        <v>151.6532</v>
      </c>
      <c r="AC39" s="98">
        <f>VLOOKUP($A39, RawData!$A:$AJ, 35, FALSE)</f>
        <v>0.19</v>
      </c>
      <c r="AD39" s="113">
        <f>VLOOKUP($A39, RawData!$A:$AJ, 36, FALSE)</f>
        <v>24.61</v>
      </c>
    </row>
    <row r="40">
      <c r="A40" s="46" t="s">
        <v>293</v>
      </c>
      <c r="B40" s="46" t="s">
        <v>1473</v>
      </c>
      <c r="C40" s="92" t="s">
        <v>923</v>
      </c>
      <c r="D40" s="2" t="s">
        <v>1474</v>
      </c>
      <c r="E40" s="114" t="str">
        <f>IFERROR(__xludf.DUMMYFUNCTION("IFERROR(HYPERLINK(REGEXEXTRACT(D40,""\(([^)]*)\)""),REGEXEXTRACT(D40,""\[([^\]]+)\]"")),"""")"),"READ PITCH")</f>
        <v>READ PITCH</v>
      </c>
      <c r="F40" s="109">
        <f>VLOOKUP($A40, RawData!$A:$AJ, 33, FALSE)</f>
        <v>107.00145</v>
      </c>
      <c r="G40" s="98">
        <f>VLOOKUP($A40, RawData!$A:$AJ, 2, FALSE)</f>
        <v>1.234</v>
      </c>
      <c r="H40" s="96" t="str">
        <f>VLOOKUP($A40, RawData!$A:$AJ, 3, FALSE)</f>
        <v/>
      </c>
      <c r="I40" s="96">
        <f>VLOOKUP($A40, RawData!$A:$AJ, 4, FALSE)</f>
        <v>-0.20327882</v>
      </c>
      <c r="J40" s="98" t="str">
        <f>VLOOKUP($A40, RawData!$A:$AM, 37, FALSE)</f>
        <v>No data</v>
      </c>
      <c r="K40" s="99" t="str">
        <f>VLOOKUP($A40, RawData!$A:$AM, 38, FALSE)</f>
        <v>No data</v>
      </c>
      <c r="L40" s="99" t="str">
        <f>VLOOKUP($A40, RawData!$A:$AM, 39, FALSE)</f>
        <v/>
      </c>
      <c r="M40" s="100" t="str">
        <f>VLOOKUP($A40, RawData!$A:$AJ, 30, FALSE)</f>
        <v/>
      </c>
      <c r="N40" s="98" t="str">
        <f>VLOOKUP($A40, RawData!$A:$AJ, 5, FALSE)</f>
        <v/>
      </c>
      <c r="O40" s="99">
        <f>VLOOKUP($A40, RawData!$A:$AJ, 6, FALSE)</f>
        <v>-0.6130107</v>
      </c>
      <c r="P40" s="96" t="str">
        <f>VLOOKUP($A40, RawData!$A:$AJ, 7, FALSE)</f>
        <v/>
      </c>
      <c r="Q40" s="99">
        <f>VLOOKUP($A40, RawData!$A:$AJ, 8, FALSE)</f>
        <v>-1.6934524</v>
      </c>
      <c r="R40" s="99" t="str">
        <f>VLOOKUP($A40, RawData!$A:$AJ, 9, FALSE)</f>
        <v/>
      </c>
      <c r="S40" s="99" t="str">
        <f>VLOOKUP($A40, RawData!$A:$AJ, 10, FALSE)</f>
        <v>No data</v>
      </c>
      <c r="T40" s="99">
        <f>VLOOKUP($A40, RawData!$A:$AJ, 11, FALSE)</f>
        <v>-5.9214</v>
      </c>
      <c r="U40" s="99">
        <f>VLOOKUP($A40, RawData!$A:$AJ, 23, FALSE)</f>
        <v>-0.1922</v>
      </c>
      <c r="V40" s="99">
        <f>VLOOKUP($A40, RawData!$A:$AJ, 24, FALSE)</f>
        <v>-0.21814767</v>
      </c>
      <c r="W40" s="107">
        <f>VLOOKUP($A40, RawData!$A:$AJ, 29, FALSE)</f>
        <v>1.2208</v>
      </c>
      <c r="X40" s="99" t="str">
        <f>VLOOKUP($A40, RawData!$A:$AJ, 22, FALSE)</f>
        <v/>
      </c>
      <c r="Y40" s="100" t="str">
        <f>VLOOKUP($A40, RawData!$A:$AJ, 26, FALSE)</f>
        <v/>
      </c>
      <c r="Z40" s="100" t="str">
        <f>VLOOKUP($A40, RawData!$A:$AJ, 27, FALSE)</f>
        <v/>
      </c>
      <c r="AA40" s="96">
        <f>VLOOKUP($A40, RawData!$A:$AJ,32, FALSE)</f>
        <v>0</v>
      </c>
      <c r="AB40" s="98">
        <f>VLOOKUP($A40, RawData!$A:$AJ, 34, FALSE)</f>
        <v>101.256645</v>
      </c>
      <c r="AC40" s="98">
        <f>VLOOKUP($A40, RawData!$A:$AJ, 35, FALSE)</f>
        <v>2.95</v>
      </c>
      <c r="AD40" s="113" t="str">
        <f>VLOOKUP($A40, RawData!$A:$AJ, 36, FALSE)</f>
        <v>No data</v>
      </c>
    </row>
    <row r="41">
      <c r="A41" s="46" t="s">
        <v>294</v>
      </c>
      <c r="B41" s="46" t="s">
        <v>1475</v>
      </c>
      <c r="C41" s="92" t="s">
        <v>1044</v>
      </c>
      <c r="D41" s="2" t="s">
        <v>1476</v>
      </c>
      <c r="E41" s="114" t="str">
        <f>IFERROR(__xludf.DUMMYFUNCTION("IFERROR(HYPERLINK(REGEXEXTRACT(D41,""\(([^)]*)\)""),REGEXEXTRACT(D41,""\[([^\]]+)\]"")),"""")"),"READ PITCH")</f>
        <v>READ PITCH</v>
      </c>
      <c r="F41" s="109">
        <f>VLOOKUP($A41, RawData!$A:$AJ, 33, FALSE)</f>
        <v>3.022561</v>
      </c>
      <c r="G41" s="98">
        <f>VLOOKUP($A41, RawData!$A:$AJ, 2, FALSE)</f>
        <v>2.07548</v>
      </c>
      <c r="H41" s="96" t="str">
        <f>VLOOKUP($A41, RawData!$A:$AJ, 3, FALSE)</f>
        <v/>
      </c>
      <c r="I41" s="96">
        <f>VLOOKUP($A41, RawData!$A:$AJ, 4, FALSE)</f>
        <v>-0.100263834</v>
      </c>
      <c r="J41" s="98">
        <f>VLOOKUP($A41, RawData!$A:$AM, 37, FALSE)</f>
        <v>-1.26611</v>
      </c>
      <c r="K41" s="99">
        <f>VLOOKUP($A41, RawData!$A:$AM, 38, FALSE)</f>
        <v>-0.9285805</v>
      </c>
      <c r="L41" s="99" t="str">
        <f>VLOOKUP($A41, RawData!$A:$AM, 39, FALSE)</f>
        <v/>
      </c>
      <c r="M41" s="100" t="str">
        <f>VLOOKUP($A41, RawData!$A:$AJ, 30, FALSE)</f>
        <v/>
      </c>
      <c r="N41" s="98" t="str">
        <f>VLOOKUP($A41, RawData!$A:$AJ, 5, FALSE)</f>
        <v/>
      </c>
      <c r="O41" s="99">
        <f>VLOOKUP($A41, RawData!$A:$AJ, 6, FALSE)</f>
        <v>-0.8273844</v>
      </c>
      <c r="P41" s="96" t="str">
        <f>VLOOKUP($A41, RawData!$A:$AJ, 7, FALSE)</f>
        <v/>
      </c>
      <c r="Q41" s="99">
        <f>VLOOKUP($A41, RawData!$A:$AJ, 8, FALSE)</f>
        <v>0.494</v>
      </c>
      <c r="R41" s="99" t="str">
        <f>VLOOKUP($A41, RawData!$A:$AJ, 9, FALSE)</f>
        <v/>
      </c>
      <c r="S41" s="99">
        <f>VLOOKUP($A41, RawData!$A:$AJ, 10, FALSE)</f>
        <v>-0.6100324</v>
      </c>
      <c r="T41" s="99">
        <f>VLOOKUP($A41, RawData!$A:$AJ, 11, FALSE)</f>
        <v>-2.0503</v>
      </c>
      <c r="U41" s="99">
        <f>VLOOKUP($A41, RawData!$A:$AJ, 23, FALSE)</f>
        <v>-0.1093</v>
      </c>
      <c r="V41" s="99">
        <f>VLOOKUP($A41, RawData!$A:$AJ, 24, FALSE)</f>
        <v>-0.6484331</v>
      </c>
      <c r="W41" s="107">
        <f>VLOOKUP($A41, RawData!$A:$AJ, 29, FALSE)</f>
        <v>0.5109</v>
      </c>
      <c r="X41" s="99" t="str">
        <f>VLOOKUP($A41, RawData!$A:$AJ, 22, FALSE)</f>
        <v/>
      </c>
      <c r="Y41" s="100" t="str">
        <f>VLOOKUP($A41, RawData!$A:$AJ, 26, FALSE)</f>
        <v/>
      </c>
      <c r="Z41" s="100" t="str">
        <f>VLOOKUP($A41, RawData!$A:$AJ, 27, FALSE)</f>
        <v/>
      </c>
      <c r="AA41" s="96">
        <f>VLOOKUP($A41, RawData!$A:$AJ,32, FALSE)</f>
        <v>0</v>
      </c>
      <c r="AB41" s="98">
        <f>VLOOKUP($A41, RawData!$A:$AJ, 34, FALSE)</f>
        <v>21.400057</v>
      </c>
      <c r="AC41" s="98">
        <f>VLOOKUP($A41, RawData!$A:$AJ, 35, FALSE)</f>
        <v>0.9863</v>
      </c>
      <c r="AD41" s="113">
        <f>VLOOKUP($A41, RawData!$A:$AJ, 36, FALSE)</f>
        <v>3.39</v>
      </c>
    </row>
    <row r="42">
      <c r="A42" s="46" t="s">
        <v>295</v>
      </c>
      <c r="B42" s="46" t="s">
        <v>1477</v>
      </c>
      <c r="C42" s="92" t="s">
        <v>1044</v>
      </c>
      <c r="D42" s="2" t="s">
        <v>1478</v>
      </c>
      <c r="E42" s="114" t="str">
        <f>IFERROR(__xludf.DUMMYFUNCTION("IFERROR(HYPERLINK(REGEXEXTRACT(D42,""\(([^)]*)\)""),REGEXEXTRACT(D42,""\[([^\]]+)\]"")),"""")"),"READ PITCH")</f>
        <v>READ PITCH</v>
      </c>
      <c r="F42" s="109">
        <f>VLOOKUP($A42, RawData!$A:$AJ, 33, FALSE)</f>
        <v>60.023174</v>
      </c>
      <c r="G42" s="98">
        <f>VLOOKUP($A42, RawData!$A:$AJ, 2, FALSE)</f>
        <v>35.3731</v>
      </c>
      <c r="H42" s="96" t="str">
        <f>VLOOKUP($A42, RawData!$A:$AJ, 3, FALSE)</f>
        <v/>
      </c>
      <c r="I42" s="96">
        <f>VLOOKUP($A42, RawData!$A:$AJ, 4, FALSE)</f>
        <v>-0.014224761</v>
      </c>
      <c r="J42" s="98">
        <f>VLOOKUP($A42, RawData!$A:$AM, 37, FALSE)</f>
        <v>-9.1668</v>
      </c>
      <c r="K42" s="99">
        <f>VLOOKUP($A42, RawData!$A:$AM, 38, FALSE)</f>
        <v>0.33475056</v>
      </c>
      <c r="L42" s="99" t="str">
        <f>VLOOKUP($A42, RawData!$A:$AM, 39, FALSE)</f>
        <v/>
      </c>
      <c r="M42" s="100" t="str">
        <f>VLOOKUP($A42, RawData!$A:$AJ, 30, FALSE)</f>
        <v/>
      </c>
      <c r="N42" s="98" t="str">
        <f>VLOOKUP($A42, RawData!$A:$AJ, 5, FALSE)</f>
        <v/>
      </c>
      <c r="O42" s="99">
        <f>VLOOKUP($A42, RawData!$A:$AJ, 6, FALSE)</f>
        <v>0.5952861</v>
      </c>
      <c r="P42" s="96" t="str">
        <f>VLOOKUP($A42, RawData!$A:$AJ, 7, FALSE)</f>
        <v/>
      </c>
      <c r="Q42" s="99">
        <f>VLOOKUP($A42, RawData!$A:$AJ, 8, FALSE)</f>
        <v>0.5673</v>
      </c>
      <c r="R42" s="99" t="str">
        <f>VLOOKUP($A42, RawData!$A:$AJ, 9, FALSE)</f>
        <v/>
      </c>
      <c r="S42" s="99">
        <f>VLOOKUP($A42, RawData!$A:$AJ, 10, FALSE)</f>
        <v>-0.25914606</v>
      </c>
      <c r="T42" s="99">
        <f>VLOOKUP($A42, RawData!$A:$AJ, 11, FALSE)</f>
        <v>-0.2389</v>
      </c>
      <c r="U42" s="99">
        <f>VLOOKUP($A42, RawData!$A:$AJ, 23, FALSE)</f>
        <v>-0.4514</v>
      </c>
      <c r="V42" s="99">
        <f>VLOOKUP($A42, RawData!$A:$AJ, 24, FALSE)</f>
        <v>-0.78368723</v>
      </c>
      <c r="W42" s="107">
        <f>VLOOKUP($A42, RawData!$A:$AJ, 29, FALSE)</f>
        <v>5.4362</v>
      </c>
      <c r="X42" s="99" t="str">
        <f>VLOOKUP($A42, RawData!$A:$AJ, 22, FALSE)</f>
        <v/>
      </c>
      <c r="Y42" s="100" t="str">
        <f>VLOOKUP($A42, RawData!$A:$AJ, 26, FALSE)</f>
        <v/>
      </c>
      <c r="Z42" s="100" t="str">
        <f>VLOOKUP($A42, RawData!$A:$AJ, 27, FALSE)</f>
        <v/>
      </c>
      <c r="AA42" s="96">
        <f>VLOOKUP($A42, RawData!$A:$AJ,32, FALSE)</f>
        <v>0</v>
      </c>
      <c r="AB42" s="98">
        <f>VLOOKUP($A42, RawData!$A:$AJ, 34, FALSE)</f>
        <v>49.473934</v>
      </c>
      <c r="AC42" s="98">
        <f>VLOOKUP($A42, RawData!$A:$AJ, 35, FALSE)</f>
        <v>0.92175</v>
      </c>
      <c r="AD42" s="113">
        <f>VLOOKUP($A42, RawData!$A:$AJ, 36, FALSE)</f>
        <v>58.02</v>
      </c>
    </row>
    <row r="43">
      <c r="A43" s="46" t="s">
        <v>296</v>
      </c>
      <c r="B43" s="46" t="s">
        <v>1479</v>
      </c>
      <c r="C43" s="92" t="s">
        <v>1044</v>
      </c>
      <c r="D43" s="2" t="s">
        <v>1480</v>
      </c>
      <c r="E43" s="114" t="str">
        <f>IFERROR(__xludf.DUMMYFUNCTION("IFERROR(HYPERLINK(REGEXEXTRACT(D43,""\(([^)]*)\)""),REGEXEXTRACT(D43,""\[([^\]]+)\]"")),"""")"),"READ PITCH")</f>
        <v>READ PITCH</v>
      </c>
      <c r="F43" s="109">
        <f>VLOOKUP($A43, RawData!$A:$AJ, 33, FALSE)</f>
        <v>44.124504</v>
      </c>
      <c r="G43" s="98">
        <f>VLOOKUP($A43, RawData!$A:$AJ, 2, FALSE)</f>
        <v>179.0711</v>
      </c>
      <c r="H43" s="96" t="str">
        <f>VLOOKUP($A43, RawData!$A:$AJ, 3, FALSE)</f>
        <v/>
      </c>
      <c r="I43" s="96">
        <f>VLOOKUP($A43, RawData!$A:$AJ, 4, FALSE)</f>
        <v>0.12088335</v>
      </c>
      <c r="J43" s="98">
        <f>VLOOKUP($A43, RawData!$A:$AM, 37, FALSE)</f>
        <v>41.02219</v>
      </c>
      <c r="K43" s="99">
        <f>VLOOKUP($A43, RawData!$A:$AM, 38, FALSE)</f>
        <v>0.006670122</v>
      </c>
      <c r="L43" s="99" t="str">
        <f>VLOOKUP($A43, RawData!$A:$AM, 39, FALSE)</f>
        <v/>
      </c>
      <c r="M43" s="100" t="str">
        <f>VLOOKUP($A43, RawData!$A:$AJ, 30, FALSE)</f>
        <v/>
      </c>
      <c r="N43" s="98" t="str">
        <f>VLOOKUP($A43, RawData!$A:$AJ, 5, FALSE)</f>
        <v/>
      </c>
      <c r="O43" s="99">
        <f>VLOOKUP($A43, RawData!$A:$AJ, 6, FALSE)</f>
        <v>-1.1612853</v>
      </c>
      <c r="P43" s="96" t="str">
        <f>VLOOKUP($A43, RawData!$A:$AJ, 7, FALSE)</f>
        <v/>
      </c>
      <c r="Q43" s="99">
        <f>VLOOKUP($A43, RawData!$A:$AJ, 8, FALSE)</f>
        <v>0.6533</v>
      </c>
      <c r="R43" s="99" t="str">
        <f>VLOOKUP($A43, RawData!$A:$AJ, 9, FALSE)</f>
        <v/>
      </c>
      <c r="S43" s="99">
        <f>VLOOKUP($A43, RawData!$A:$AJ, 10, FALSE)</f>
        <v>0.22908324</v>
      </c>
      <c r="T43" s="99">
        <f>VLOOKUP($A43, RawData!$A:$AJ, 11, FALSE)</f>
        <v>0.1161</v>
      </c>
      <c r="U43" s="99">
        <f>VLOOKUP($A43, RawData!$A:$AJ, 23, FALSE)</f>
        <v>-0.0006</v>
      </c>
      <c r="V43" s="99">
        <f>VLOOKUP($A43, RawData!$A:$AJ, 24, FALSE)</f>
        <v>-0.007252979</v>
      </c>
      <c r="W43" s="107">
        <f>VLOOKUP($A43, RawData!$A:$AJ, 29, FALSE)</f>
        <v>1.1949</v>
      </c>
      <c r="X43" s="99" t="str">
        <f>VLOOKUP($A43, RawData!$A:$AJ, 22, FALSE)</f>
        <v/>
      </c>
      <c r="Y43" s="100" t="str">
        <f>VLOOKUP($A43, RawData!$A:$AJ, 26, FALSE)</f>
        <v/>
      </c>
      <c r="Z43" s="100" t="str">
        <f>VLOOKUP($A43, RawData!$A:$AJ, 27, FALSE)</f>
        <v/>
      </c>
      <c r="AA43" s="96">
        <f>VLOOKUP($A43, RawData!$A:$AJ,32, FALSE)</f>
        <v>0.1358107</v>
      </c>
      <c r="AB43" s="98">
        <f>VLOOKUP($A43, RawData!$A:$AJ, 34, FALSE)</f>
        <v>379.2095</v>
      </c>
      <c r="AC43" s="98">
        <f>VLOOKUP($A43, RawData!$A:$AJ, 35, FALSE)</f>
        <v>2.15</v>
      </c>
      <c r="AD43" s="113">
        <f>VLOOKUP($A43, RawData!$A:$AJ, 36, FALSE)</f>
        <v>20.49</v>
      </c>
    </row>
    <row r="44">
      <c r="A44" s="46" t="s">
        <v>297</v>
      </c>
      <c r="B44" s="46" t="s">
        <v>1481</v>
      </c>
      <c r="C44" s="92" t="s">
        <v>942</v>
      </c>
      <c r="D44" s="2" t="s">
        <v>1482</v>
      </c>
      <c r="E44" s="114" t="str">
        <f>IFERROR(__xludf.DUMMYFUNCTION("IFERROR(HYPERLINK(REGEXEXTRACT(D44,""\(([^)]*)\)""),REGEXEXTRACT(D44,""\[([^\]]+)\]"")),"""")"),"READ PITCH")</f>
        <v>READ PITCH</v>
      </c>
      <c r="F44" s="109">
        <f>VLOOKUP($A44, RawData!$A:$AJ, 33, FALSE)</f>
        <v>13.562652</v>
      </c>
      <c r="G44" s="98">
        <f>VLOOKUP($A44, RawData!$A:$AJ, 2, FALSE)</f>
        <v>19.59939</v>
      </c>
      <c r="H44" s="96" t="str">
        <f>VLOOKUP($A44, RawData!$A:$AJ, 3, FALSE)</f>
        <v/>
      </c>
      <c r="I44" s="96">
        <f>VLOOKUP($A44, RawData!$A:$AJ, 4, FALSE)</f>
        <v>0.10090029</v>
      </c>
      <c r="J44" s="98" t="str">
        <f>VLOOKUP($A44, RawData!$A:$AM, 37, FALSE)</f>
        <v>No data</v>
      </c>
      <c r="K44" s="99" t="str">
        <f>VLOOKUP($A44, RawData!$A:$AM, 38, FALSE)</f>
        <v>No data</v>
      </c>
      <c r="L44" s="99" t="str">
        <f>VLOOKUP($A44, RawData!$A:$AM, 39, FALSE)</f>
        <v/>
      </c>
      <c r="M44" s="100" t="str">
        <f>VLOOKUP($A44, RawData!$A:$AJ, 30, FALSE)</f>
        <v/>
      </c>
      <c r="N44" s="98" t="str">
        <f>VLOOKUP($A44, RawData!$A:$AJ, 5, FALSE)</f>
        <v/>
      </c>
      <c r="O44" s="99">
        <f>VLOOKUP($A44, RawData!$A:$AJ, 6, FALSE)</f>
        <v>2.4680884</v>
      </c>
      <c r="P44" s="96" t="str">
        <f>VLOOKUP($A44, RawData!$A:$AJ, 7, FALSE)</f>
        <v/>
      </c>
      <c r="Q44" s="99">
        <f>VLOOKUP($A44, RawData!$A:$AJ, 8, FALSE)</f>
        <v>0.4593</v>
      </c>
      <c r="R44" s="99" t="str">
        <f>VLOOKUP($A44, RawData!$A:$AJ, 9, FALSE)</f>
        <v/>
      </c>
      <c r="S44" s="99" t="str">
        <f>VLOOKUP($A44, RawData!$A:$AJ, 10, FALSE)</f>
        <v>No data</v>
      </c>
      <c r="T44" s="99">
        <f>VLOOKUP($A44, RawData!$A:$AJ, 11, FALSE)</f>
        <v>-0.1072</v>
      </c>
      <c r="U44" s="99">
        <f>VLOOKUP($A44, RawData!$A:$AJ, 23, FALSE)</f>
        <v>-0.3405</v>
      </c>
      <c r="V44" s="99">
        <f>VLOOKUP($A44, RawData!$A:$AJ, 24, FALSE)</f>
        <v>8.859269</v>
      </c>
      <c r="W44" s="107">
        <f>VLOOKUP($A44, RawData!$A:$AJ, 29, FALSE)</f>
        <v>128.2964</v>
      </c>
      <c r="X44" s="99" t="str">
        <f>VLOOKUP($A44, RawData!$A:$AJ, 22, FALSE)</f>
        <v/>
      </c>
      <c r="Y44" s="100" t="str">
        <f>VLOOKUP($A44, RawData!$A:$AJ, 26, FALSE)</f>
        <v/>
      </c>
      <c r="Z44" s="100" t="str">
        <f>VLOOKUP($A44, RawData!$A:$AJ, 27, FALSE)</f>
        <v/>
      </c>
      <c r="AA44" s="96">
        <f>VLOOKUP($A44, RawData!$A:$AJ,32, FALSE)</f>
        <v>0</v>
      </c>
      <c r="AB44" s="98">
        <f>VLOOKUP($A44, RawData!$A:$AJ, 34, FALSE)</f>
        <v>13.123563</v>
      </c>
      <c r="AC44" s="98">
        <f>VLOOKUP($A44, RawData!$A:$AJ, 35, FALSE)</f>
        <v>0.1497</v>
      </c>
      <c r="AD44" s="113">
        <f>VLOOKUP($A44, RawData!$A:$AJ, 36, FALSE)</f>
        <v>90.48</v>
      </c>
    </row>
    <row r="45">
      <c r="A45" s="46" t="s">
        <v>846</v>
      </c>
      <c r="B45" s="46" t="s">
        <v>1483</v>
      </c>
      <c r="C45" s="92" t="s">
        <v>1164</v>
      </c>
      <c r="D45" s="2" t="s">
        <v>1484</v>
      </c>
      <c r="E45" s="114" t="str">
        <f>IFERROR(__xludf.DUMMYFUNCTION("IFERROR(HYPERLINK(REGEXEXTRACT(D45,""\(([^)]*)\)""),REGEXEXTRACT(D45,""\[([^\]]+)\]"")),"""")"),"READ PITCH")</f>
        <v>READ PITCH</v>
      </c>
      <c r="F45" s="109" t="str">
        <f>VLOOKUP($A45, RawData!$A:$AJ, 33, FALSE)</f>
        <v>No data</v>
      </c>
      <c r="G45" s="98" t="str">
        <f>VLOOKUP($A45, RawData!$A:$AJ, 2, FALSE)</f>
        <v>No data</v>
      </c>
      <c r="H45" s="106" t="str">
        <f>VLOOKUP($A45, RawData!$A:$AJ, 3, FALSE)</f>
        <v>No data</v>
      </c>
      <c r="I45" s="106" t="str">
        <f>VLOOKUP($A45, RawData!$A:$AJ, 4, FALSE)</f>
        <v>No data</v>
      </c>
      <c r="J45" s="98" t="str">
        <f>VLOOKUP($A45, RawData!$A:$AM, 37, FALSE)</f>
        <v>No data</v>
      </c>
      <c r="K45" s="99" t="str">
        <f>VLOOKUP($A45, RawData!$A:$AM, 38, FALSE)</f>
        <v>No data</v>
      </c>
      <c r="L45" s="99" t="str">
        <f>VLOOKUP($A45, RawData!$A:$AM, 39, FALSE)</f>
        <v/>
      </c>
      <c r="M45" s="100" t="str">
        <f>VLOOKUP($A45, RawData!$A:$AJ, 30, FALSE)</f>
        <v>No data</v>
      </c>
      <c r="N45" s="98" t="str">
        <f>VLOOKUP($A45, RawData!$A:$AJ, 5, FALSE)</f>
        <v>No data</v>
      </c>
      <c r="O45" s="106" t="str">
        <f>VLOOKUP($A45, RawData!$A:$AJ, 6, FALSE)</f>
        <v>No data</v>
      </c>
      <c r="P45" s="106" t="str">
        <f>VLOOKUP($A45, RawData!$A:$AJ, 7, FALSE)</f>
        <v>No data</v>
      </c>
      <c r="Q45" s="106" t="str">
        <f>VLOOKUP($A45, RawData!$A:$AJ, 8, FALSE)</f>
        <v>No data</v>
      </c>
      <c r="R45" s="106" t="str">
        <f>VLOOKUP($A45, RawData!$A:$AJ, 9, FALSE)</f>
        <v>No data</v>
      </c>
      <c r="S45" s="99" t="str">
        <f>VLOOKUP($A45, RawData!$A:$AJ, 10, FALSE)</f>
        <v/>
      </c>
      <c r="T45" s="99" t="str">
        <f>VLOOKUP($A45, RawData!$A:$AJ, 11, FALSE)</f>
        <v>No data</v>
      </c>
      <c r="U45" s="106" t="str">
        <f>VLOOKUP($A45, RawData!$A:$AJ, 23, FALSE)</f>
        <v>No data</v>
      </c>
      <c r="V45" s="106" t="str">
        <f>VLOOKUP($A45, RawData!$A:$AJ, 24, FALSE)</f>
        <v>No data</v>
      </c>
      <c r="W45" s="107" t="str">
        <f>VLOOKUP($A45, RawData!$A:$AJ, 29, FALSE)</f>
        <v>No data</v>
      </c>
      <c r="X45" s="106" t="str">
        <f>VLOOKUP($A45, RawData!$A:$AJ, 22, FALSE)</f>
        <v/>
      </c>
      <c r="Y45" s="100" t="str">
        <f>VLOOKUP($A45, RawData!$A:$AJ, 26, FALSE)</f>
        <v>No data</v>
      </c>
      <c r="Z45" s="100" t="str">
        <f>VLOOKUP($A45, RawData!$A:$AJ, 27, FALSE)</f>
        <v>No data</v>
      </c>
      <c r="AA45" s="106" t="str">
        <f>VLOOKUP($A45, RawData!$A:$AJ,32, FALSE)</f>
        <v/>
      </c>
      <c r="AB45" s="98" t="str">
        <f>VLOOKUP($A45, RawData!$A:$AJ, 34, FALSE)</f>
        <v>No data</v>
      </c>
      <c r="AC45" s="98">
        <f>VLOOKUP($A45, RawData!$A:$AJ, 35, FALSE)</f>
        <v>2071</v>
      </c>
      <c r="AD45" s="113" t="str">
        <f>VLOOKUP($A45, RawData!$A:$AJ, 36, FALSE)</f>
        <v>No data</v>
      </c>
    </row>
    <row r="46">
      <c r="A46" s="46" t="s">
        <v>871</v>
      </c>
      <c r="B46" s="46" t="s">
        <v>1485</v>
      </c>
      <c r="C46" s="92" t="s">
        <v>1164</v>
      </c>
      <c r="D46" s="2" t="s">
        <v>1486</v>
      </c>
      <c r="E46" s="114" t="str">
        <f>IFERROR(__xludf.DUMMYFUNCTION("IFERROR(HYPERLINK(REGEXEXTRACT(D46,""\(([^)]*)\)""),REGEXEXTRACT(D46,""\[([^\]]+)\]"")),"""")"),"READ PITCH")</f>
        <v>READ PITCH</v>
      </c>
      <c r="F46" s="109">
        <f>VLOOKUP($A46, RawData!$A:$AJ, 33, FALSE)</f>
        <v>238.78862</v>
      </c>
      <c r="G46" s="98">
        <f>VLOOKUP($A46, RawData!$A:$AJ, 2, FALSE)</f>
        <v>0.49</v>
      </c>
      <c r="H46" s="106" t="str">
        <f>VLOOKUP($A46, RawData!$A:$AJ, 3, FALSE)</f>
        <v>No data</v>
      </c>
      <c r="I46" s="106" t="str">
        <f>VLOOKUP($A46, RawData!$A:$AJ, 4, FALSE)</f>
        <v>No data</v>
      </c>
      <c r="J46" s="98" t="str">
        <f>VLOOKUP($A46, RawData!$A:$AM, 37, FALSE)</f>
        <v>No data</v>
      </c>
      <c r="K46" s="99" t="str">
        <f>VLOOKUP($A46, RawData!$A:$AM, 38, FALSE)</f>
        <v>No data</v>
      </c>
      <c r="L46" s="99" t="str">
        <f>VLOOKUP($A46, RawData!$A:$AM, 39, FALSE)</f>
        <v/>
      </c>
      <c r="M46" s="100" t="str">
        <f>VLOOKUP($A46, RawData!$A:$AJ, 30, FALSE)</f>
        <v/>
      </c>
      <c r="N46" s="98">
        <f>VLOOKUP($A46, RawData!$A:$AJ, 5, FALSE)</f>
        <v>0.23299453</v>
      </c>
      <c r="O46" s="106" t="str">
        <f>VLOOKUP($A46, RawData!$A:$AJ, 6, FALSE)</f>
        <v>No data</v>
      </c>
      <c r="P46" s="106" t="str">
        <f>VLOOKUP($A46, RawData!$A:$AJ, 7, FALSE)</f>
        <v>No data</v>
      </c>
      <c r="Q46" s="106" t="str">
        <f>VLOOKUP($A46, RawData!$A:$AJ, 8, FALSE)</f>
        <v>No data</v>
      </c>
      <c r="R46" s="106">
        <f>VLOOKUP($A46, RawData!$A:$AJ, 9, FALSE)</f>
        <v>16.591837</v>
      </c>
      <c r="S46" s="99" t="str">
        <f>VLOOKUP($A46, RawData!$A:$AJ, 10, FALSE)</f>
        <v/>
      </c>
      <c r="T46" s="99">
        <f>VLOOKUP($A46, RawData!$A:$AJ, 11, FALSE)</f>
        <v>-15.5918</v>
      </c>
      <c r="U46" s="99">
        <f>VLOOKUP($A46, RawData!$A:$AJ, 23, FALSE)</f>
        <v>0.0602</v>
      </c>
      <c r="V46" s="106">
        <f>VLOOKUP($A46, RawData!$A:$AJ, 24, FALSE)</f>
        <v>0.062083334</v>
      </c>
      <c r="W46" s="107">
        <f>VLOOKUP($A46, RawData!$A:$AJ, 29, FALSE)</f>
        <v>4.9593</v>
      </c>
      <c r="X46" s="106" t="str">
        <f>VLOOKUP($A46, RawData!$A:$AJ, 22, FALSE)</f>
        <v/>
      </c>
      <c r="Y46" s="100">
        <f>VLOOKUP($A46, RawData!$A:$AJ, 26, FALSE)</f>
        <v>80.13041</v>
      </c>
      <c r="Z46" s="100" t="str">
        <f>VLOOKUP($A46, RawData!$A:$AJ, 27, FALSE)</f>
        <v/>
      </c>
      <c r="AA46" s="96" t="str">
        <f>VLOOKUP($A46, RawData!$A:$AJ,32, FALSE)</f>
        <v/>
      </c>
      <c r="AB46" s="98">
        <f>VLOOKUP($A46, RawData!$A:$AJ, 34, FALSE)</f>
        <v>238.78862</v>
      </c>
      <c r="AC46" s="98">
        <f>VLOOKUP($A46, RawData!$A:$AJ, 35, FALSE)</f>
        <v>8.46</v>
      </c>
      <c r="AD46" s="113">
        <f>VLOOKUP($A46, RawData!$A:$AJ, 36, FALSE)</f>
        <v>12.79</v>
      </c>
    </row>
    <row r="47">
      <c r="A47" s="46" t="s">
        <v>877</v>
      </c>
      <c r="B47" s="46" t="s">
        <v>1487</v>
      </c>
      <c r="C47" s="92" t="s">
        <v>1164</v>
      </c>
      <c r="D47" s="2" t="s">
        <v>1488</v>
      </c>
      <c r="E47" s="114" t="str">
        <f>IFERROR(__xludf.DUMMYFUNCTION("IFERROR(HYPERLINK(REGEXEXTRACT(D47,""\(([^)]*)\)""),REGEXEXTRACT(D47,""\[([^\]]+)\]"")),"""")"),"READ PITCH")</f>
        <v>READ PITCH</v>
      </c>
      <c r="F47" s="109">
        <f>VLOOKUP($A47, RawData!$A:$AJ, 33, FALSE)</f>
        <v>120.7691</v>
      </c>
      <c r="G47" s="98">
        <f>VLOOKUP($A47, RawData!$A:$AJ, 2, FALSE)</f>
        <v>22.66271</v>
      </c>
      <c r="H47" s="106" t="str">
        <f>VLOOKUP($A47, RawData!$A:$AJ, 3, FALSE)</f>
        <v>No data</v>
      </c>
      <c r="I47" s="106" t="str">
        <f>VLOOKUP($A47, RawData!$A:$AJ, 4, FALSE)</f>
        <v>No data</v>
      </c>
      <c r="J47" s="98" t="str">
        <f>VLOOKUP($A47, RawData!$A:$AM, 37, FALSE)</f>
        <v>No data</v>
      </c>
      <c r="K47" s="99" t="str">
        <f>VLOOKUP($A47, RawData!$A:$AM, 38, FALSE)</f>
        <v>No data</v>
      </c>
      <c r="L47" s="99" t="str">
        <f>VLOOKUP($A47, RawData!$A:$AM, 39, FALSE)</f>
        <v/>
      </c>
      <c r="M47" s="100" t="str">
        <f>VLOOKUP($A47, RawData!$A:$AJ, 30, FALSE)</f>
        <v/>
      </c>
      <c r="N47" s="98">
        <f>VLOOKUP($A47, RawData!$A:$AJ, 5, FALSE)</f>
        <v>-0.7424964</v>
      </c>
      <c r="O47" s="106">
        <f>VLOOKUP($A47, RawData!$A:$AJ, 6, FALSE)</f>
        <v>28.737034</v>
      </c>
      <c r="P47" s="96">
        <f>VLOOKUP($A47, RawData!$A:$AJ, 7, FALSE)</f>
        <v>2.4351366</v>
      </c>
      <c r="Q47" s="106" t="str">
        <f>VLOOKUP($A47, RawData!$A:$AJ, 8, FALSE)</f>
        <v>No data</v>
      </c>
      <c r="R47" s="106">
        <f>VLOOKUP($A47, RawData!$A:$AJ, 9, FALSE)</f>
        <v>1.9856408</v>
      </c>
      <c r="S47" s="99" t="str">
        <f>VLOOKUP($A47, RawData!$A:$AJ, 10, FALSE)</f>
        <v/>
      </c>
      <c r="T47" s="99" t="str">
        <f>VLOOKUP($A47, RawData!$A:$AJ, 11, FALSE)</f>
        <v>No data</v>
      </c>
      <c r="U47" s="99">
        <f>VLOOKUP($A47, RawData!$A:$AJ, 23, FALSE)</f>
        <v>-0.25</v>
      </c>
      <c r="V47" s="106">
        <f>VLOOKUP($A47, RawData!$A:$AJ, 24, FALSE)</f>
        <v>-0.37757894</v>
      </c>
      <c r="W47" s="107">
        <f>VLOOKUP($A47, RawData!$A:$AJ, 29, FALSE)</f>
        <v>1.1441</v>
      </c>
      <c r="X47" s="106" t="str">
        <f>VLOOKUP($A47, RawData!$A:$AJ, 22, FALSE)</f>
        <v/>
      </c>
      <c r="Y47" s="100" t="str">
        <f>VLOOKUP($A47, RawData!$A:$AJ, 26, FALSE)</f>
        <v/>
      </c>
      <c r="Z47" s="100" t="str">
        <f>VLOOKUP($A47, RawData!$A:$AJ, 27, FALSE)</f>
        <v>No data</v>
      </c>
      <c r="AA47" s="96" t="str">
        <f>VLOOKUP($A47, RawData!$A:$AJ,32, FALSE)</f>
        <v/>
      </c>
      <c r="AB47" s="98">
        <f>VLOOKUP($A47, RawData!$A:$AJ, 34, FALSE)</f>
        <v>196.4947</v>
      </c>
      <c r="AC47" s="98">
        <f>VLOOKUP($A47, RawData!$A:$AJ, 35, FALSE)</f>
        <v>2.37</v>
      </c>
      <c r="AD47" s="113">
        <f>VLOOKUP($A47, RawData!$A:$AJ, 36, FALSE)</f>
        <v>48.31</v>
      </c>
    </row>
    <row r="48">
      <c r="A48" s="46" t="s">
        <v>894</v>
      </c>
      <c r="B48" s="46" t="s">
        <v>1489</v>
      </c>
      <c r="C48" s="92" t="s">
        <v>1164</v>
      </c>
      <c r="D48" s="2" t="s">
        <v>1490</v>
      </c>
      <c r="E48" s="114" t="str">
        <f>IFERROR(__xludf.DUMMYFUNCTION("IFERROR(HYPERLINK(REGEXEXTRACT(D48,""\(([^)]*)\)""),REGEXEXTRACT(D48,""\[([^\]]+)\]"")),"""")"),"READ PITCH")</f>
        <v>READ PITCH</v>
      </c>
      <c r="F48" s="109">
        <f>VLOOKUP($A48, RawData!$A:$AJ, 33, FALSE)</f>
        <v>11.66</v>
      </c>
      <c r="G48" s="98" t="str">
        <f>VLOOKUP($A48, RawData!$A:$AJ, 2, FALSE)</f>
        <v>No data</v>
      </c>
      <c r="H48" s="106" t="str">
        <f>VLOOKUP($A48, RawData!$A:$AJ, 3, FALSE)</f>
        <v>No data</v>
      </c>
      <c r="I48" s="106" t="str">
        <f>VLOOKUP($A48, RawData!$A:$AJ, 4, FALSE)</f>
        <v>No data</v>
      </c>
      <c r="J48" s="98" t="str">
        <f>VLOOKUP($A48, RawData!$A:$AM, 37, FALSE)</f>
        <v>No data</v>
      </c>
      <c r="K48" s="99" t="str">
        <f>VLOOKUP($A48, RawData!$A:$AM, 38, FALSE)</f>
        <v>No data</v>
      </c>
      <c r="L48" s="99" t="str">
        <f>VLOOKUP($A48, RawData!$A:$AM, 39, FALSE)</f>
        <v/>
      </c>
      <c r="M48" s="100" t="str">
        <f>VLOOKUP($A48, RawData!$A:$AJ, 30, FALSE)</f>
        <v/>
      </c>
      <c r="N48" s="98">
        <f>VLOOKUP($A48, RawData!$A:$AJ, 5, FALSE)</f>
        <v>0</v>
      </c>
      <c r="O48" s="106" t="str">
        <f>VLOOKUP($A48, RawData!$A:$AJ, 6, FALSE)</f>
        <v>No data</v>
      </c>
      <c r="P48" s="106" t="str">
        <f>VLOOKUP($A48, RawData!$A:$AJ, 7, FALSE)</f>
        <v>No data</v>
      </c>
      <c r="Q48" s="106" t="str">
        <f>VLOOKUP($A48, RawData!$A:$AJ, 8, FALSE)</f>
        <v>No data</v>
      </c>
      <c r="R48" s="106" t="str">
        <f>VLOOKUP($A48, RawData!$A:$AJ, 9, FALSE)</f>
        <v>No data</v>
      </c>
      <c r="S48" s="99" t="str">
        <f>VLOOKUP($A48, RawData!$A:$AJ, 10, FALSE)</f>
        <v/>
      </c>
      <c r="T48" s="99" t="str">
        <f>VLOOKUP($A48, RawData!$A:$AJ, 11, FALSE)</f>
        <v>No data</v>
      </c>
      <c r="U48" s="106" t="str">
        <f>VLOOKUP($A48, RawData!$A:$AJ, 23, FALSE)</f>
        <v>No data</v>
      </c>
      <c r="V48" s="106" t="str">
        <f>VLOOKUP($A48, RawData!$A:$AJ, 24, FALSE)</f>
        <v>No data</v>
      </c>
      <c r="W48" s="107">
        <f>VLOOKUP($A48, RawData!$A:$AJ, 29, FALSE)</f>
        <v>0.8172</v>
      </c>
      <c r="X48" s="106" t="str">
        <f>VLOOKUP($A48, RawData!$A:$AJ, 22, FALSE)</f>
        <v/>
      </c>
      <c r="Y48" s="100">
        <f>VLOOKUP($A48, RawData!$A:$AJ, 26, FALSE)</f>
        <v>18.895136</v>
      </c>
      <c r="Z48" s="100" t="str">
        <f>VLOOKUP($A48, RawData!$A:$AJ, 27, FALSE)</f>
        <v>No data</v>
      </c>
      <c r="AA48" s="96" t="str">
        <f>VLOOKUP($A48, RawData!$A:$AJ,32, FALSE)</f>
        <v/>
      </c>
      <c r="AB48" s="98">
        <f>VLOOKUP($A48, RawData!$A:$AJ, 34, FALSE)</f>
        <v>12.905</v>
      </c>
      <c r="AC48" s="98">
        <f>VLOOKUP($A48, RawData!$A:$AJ, 35, FALSE)</f>
        <v>14.5</v>
      </c>
      <c r="AD48" s="113">
        <f>VLOOKUP($A48, RawData!$A:$AJ, 36, FALSE)</f>
        <v>0.89</v>
      </c>
    </row>
    <row r="49">
      <c r="A49" s="46" t="s">
        <v>900</v>
      </c>
      <c r="B49" s="46" t="s">
        <v>1491</v>
      </c>
      <c r="C49" s="92" t="s">
        <v>1164</v>
      </c>
      <c r="D49" s="2" t="s">
        <v>1492</v>
      </c>
      <c r="E49" s="114" t="str">
        <f>IFERROR(__xludf.DUMMYFUNCTION("IFERROR(HYPERLINK(REGEXEXTRACT(D49,""\(([^)]*)\)""),REGEXEXTRACT(D49,""\[([^\]]+)\]"")),"""")"),"READ PITCH")</f>
        <v>READ PITCH</v>
      </c>
      <c r="F49" s="109">
        <f>VLOOKUP($A49, RawData!$A:$AJ, 33, FALSE)</f>
        <v>49.479298</v>
      </c>
      <c r="G49" s="98">
        <f>VLOOKUP($A49, RawData!$A:$AJ, 2, FALSE)</f>
        <v>4.75795</v>
      </c>
      <c r="H49" s="96">
        <f>VLOOKUP($A49, RawData!$A:$AJ, 3, FALSE)</f>
        <v>0.8388815</v>
      </c>
      <c r="I49" s="96">
        <f>VLOOKUP($A49, RawData!$A:$AJ, 4, FALSE)</f>
        <v>-0.00569838</v>
      </c>
      <c r="J49" s="98" t="str">
        <f>VLOOKUP($A49, RawData!$A:$AM, 37, FALSE)</f>
        <v>No data</v>
      </c>
      <c r="K49" s="99" t="str">
        <f>VLOOKUP($A49, RawData!$A:$AM, 38, FALSE)</f>
        <v>No data</v>
      </c>
      <c r="L49" s="99" t="str">
        <f>VLOOKUP($A49, RawData!$A:$AM, 39, FALSE)</f>
        <v/>
      </c>
      <c r="M49" s="100" t="str">
        <f>VLOOKUP($A49, RawData!$A:$AJ, 30, FALSE)</f>
        <v/>
      </c>
      <c r="N49" s="98">
        <f>VLOOKUP($A49, RawData!$A:$AJ, 5, FALSE)</f>
        <v>0.6102356</v>
      </c>
      <c r="O49" s="106">
        <f>VLOOKUP($A49, RawData!$A:$AJ, 6, FALSE)</f>
        <v>0.6875</v>
      </c>
      <c r="P49" s="96">
        <f>VLOOKUP($A49, RawData!$A:$AJ, 7, FALSE)</f>
        <v>0.137143</v>
      </c>
      <c r="Q49" s="99">
        <f>VLOOKUP($A49, RawData!$A:$AJ, 8, FALSE)</f>
        <v>8.5787</v>
      </c>
      <c r="R49" s="106" t="str">
        <f>VLOOKUP($A49, RawData!$A:$AJ, 9, FALSE)</f>
        <v>No data</v>
      </c>
      <c r="S49" s="99" t="str">
        <f>VLOOKUP($A49, RawData!$A:$AJ, 10, FALSE)</f>
        <v/>
      </c>
      <c r="T49" s="99">
        <f>VLOOKUP($A49, RawData!$A:$AJ, 11, FALSE)</f>
        <v>4.5178</v>
      </c>
      <c r="U49" s="99">
        <f>VLOOKUP($A49, RawData!$A:$AJ, 23, FALSE)</f>
        <v>0.0083</v>
      </c>
      <c r="V49" s="106">
        <f>VLOOKUP($A49, RawData!$A:$AJ, 24, FALSE)</f>
        <v>0.061581817</v>
      </c>
      <c r="W49" s="107">
        <f>VLOOKUP($A49, RawData!$A:$AJ, 29, FALSE)</f>
        <v>2.3885</v>
      </c>
      <c r="X49" s="106" t="str">
        <f>VLOOKUP($A49, RawData!$A:$AJ, 22, FALSE)</f>
        <v/>
      </c>
      <c r="Y49" s="100">
        <f>VLOOKUP($A49, RawData!$A:$AJ, 26, FALSE)</f>
        <v>35.645435</v>
      </c>
      <c r="Z49" s="100" t="str">
        <f>VLOOKUP($A49, RawData!$A:$AJ, 27, FALSE)</f>
        <v/>
      </c>
      <c r="AA49" s="96" t="str">
        <f>VLOOKUP($A49, RawData!$A:$AJ,32, FALSE)</f>
        <v/>
      </c>
      <c r="AB49" s="98">
        <f>VLOOKUP($A49, RawData!$A:$AJ, 34, FALSE)</f>
        <v>48.94225</v>
      </c>
      <c r="AC49" s="98">
        <f>VLOOKUP($A49, RawData!$A:$AJ, 35, FALSE)</f>
        <v>37.94</v>
      </c>
      <c r="AD49" s="113">
        <f>VLOOKUP($A49, RawData!$A:$AJ, 36, FALSE)</f>
        <v>2.25</v>
      </c>
    </row>
    <row r="50">
      <c r="C50" s="106"/>
      <c r="F50" s="105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99"/>
      <c r="T50" s="99"/>
      <c r="U50" s="106"/>
      <c r="V50" s="106"/>
      <c r="W50" s="106"/>
      <c r="X50" s="106"/>
      <c r="Y50" s="106"/>
      <c r="Z50" s="100"/>
      <c r="AA50" s="106"/>
      <c r="AB50" s="106"/>
      <c r="AC50" s="106"/>
      <c r="AD50" s="106"/>
    </row>
    <row r="51">
      <c r="C51" s="106"/>
      <c r="F51" s="105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99"/>
      <c r="T51" s="99"/>
      <c r="U51" s="106"/>
      <c r="V51" s="106"/>
      <c r="W51" s="106"/>
      <c r="X51" s="106"/>
      <c r="Y51" s="106"/>
      <c r="Z51" s="100"/>
      <c r="AA51" s="106"/>
      <c r="AB51" s="106"/>
      <c r="AC51" s="106"/>
      <c r="AD51" s="106"/>
    </row>
    <row r="52">
      <c r="C52" s="106"/>
      <c r="F52" s="105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99"/>
      <c r="T52" s="99"/>
      <c r="U52" s="106"/>
      <c r="V52" s="106"/>
      <c r="W52" s="106"/>
      <c r="X52" s="106"/>
      <c r="Y52" s="106"/>
      <c r="Z52" s="100"/>
      <c r="AA52" s="106"/>
      <c r="AB52" s="106"/>
      <c r="AC52" s="106"/>
      <c r="AD52" s="106"/>
    </row>
    <row r="53">
      <c r="C53" s="106"/>
      <c r="F53" s="105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99"/>
      <c r="T53" s="99"/>
      <c r="U53" s="106"/>
      <c r="V53" s="106"/>
      <c r="W53" s="106"/>
      <c r="X53" s="106"/>
      <c r="Y53" s="106"/>
      <c r="Z53" s="100"/>
      <c r="AA53" s="106"/>
      <c r="AB53" s="106"/>
      <c r="AC53" s="106"/>
      <c r="AD53" s="106"/>
    </row>
    <row r="54">
      <c r="C54" s="106"/>
      <c r="F54" s="10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99"/>
      <c r="T54" s="99"/>
      <c r="U54" s="106"/>
      <c r="V54" s="106"/>
      <c r="W54" s="106"/>
      <c r="X54" s="106"/>
      <c r="Y54" s="106"/>
      <c r="Z54" s="100"/>
      <c r="AA54" s="106"/>
      <c r="AB54" s="106"/>
      <c r="AC54" s="106"/>
      <c r="AD54" s="106"/>
    </row>
    <row r="55">
      <c r="C55" s="106"/>
      <c r="F55" s="10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99"/>
      <c r="T55" s="99"/>
      <c r="U55" s="106"/>
      <c r="V55" s="106"/>
      <c r="W55" s="106"/>
      <c r="X55" s="106"/>
      <c r="Y55" s="106"/>
      <c r="Z55" s="100"/>
      <c r="AA55" s="106"/>
      <c r="AB55" s="106"/>
      <c r="AC55" s="106"/>
      <c r="AD55" s="106"/>
    </row>
    <row r="56">
      <c r="C56" s="106"/>
      <c r="F56" s="10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99"/>
      <c r="T56" s="99"/>
      <c r="U56" s="106"/>
      <c r="V56" s="106"/>
      <c r="W56" s="106"/>
      <c r="X56" s="106"/>
      <c r="Y56" s="106"/>
      <c r="Z56" s="100"/>
      <c r="AA56" s="106"/>
      <c r="AB56" s="106"/>
      <c r="AC56" s="106"/>
      <c r="AD56" s="106"/>
    </row>
    <row r="57">
      <c r="C57" s="106"/>
      <c r="F57" s="10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99"/>
      <c r="T57" s="99"/>
      <c r="U57" s="106"/>
      <c r="V57" s="106"/>
      <c r="W57" s="106"/>
      <c r="X57" s="106"/>
      <c r="Y57" s="106"/>
      <c r="Z57" s="100"/>
      <c r="AA57" s="106"/>
      <c r="AB57" s="106"/>
      <c r="AC57" s="106"/>
      <c r="AD57" s="106"/>
    </row>
    <row r="58">
      <c r="C58" s="106"/>
      <c r="F58" s="10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99"/>
      <c r="T58" s="99"/>
      <c r="U58" s="106"/>
      <c r="V58" s="106"/>
      <c r="W58" s="106"/>
      <c r="X58" s="106"/>
      <c r="Y58" s="106"/>
      <c r="Z58" s="100"/>
      <c r="AA58" s="106"/>
      <c r="AB58" s="106"/>
      <c r="AC58" s="106"/>
      <c r="AD58" s="106"/>
    </row>
    <row r="59">
      <c r="C59" s="106"/>
      <c r="F59" s="10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99"/>
      <c r="T59" s="99"/>
      <c r="U59" s="106"/>
      <c r="V59" s="106"/>
      <c r="W59" s="106"/>
      <c r="X59" s="106"/>
      <c r="Y59" s="106"/>
      <c r="Z59" s="100"/>
      <c r="AA59" s="106"/>
      <c r="AB59" s="106"/>
      <c r="AC59" s="106"/>
      <c r="AD59" s="106"/>
    </row>
    <row r="60">
      <c r="C60" s="106"/>
      <c r="F60" s="10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99"/>
      <c r="T60" s="99"/>
      <c r="U60" s="106"/>
      <c r="V60" s="106"/>
      <c r="W60" s="106"/>
      <c r="X60" s="106"/>
      <c r="Y60" s="106"/>
      <c r="Z60" s="100"/>
      <c r="AA60" s="106"/>
      <c r="AB60" s="106"/>
      <c r="AC60" s="106"/>
      <c r="AD60" s="106"/>
    </row>
    <row r="61">
      <c r="C61" s="106"/>
      <c r="F61" s="10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99"/>
      <c r="T61" s="99"/>
      <c r="U61" s="106"/>
      <c r="V61" s="106"/>
      <c r="W61" s="106"/>
      <c r="X61" s="106"/>
      <c r="Y61" s="106"/>
      <c r="Z61" s="100"/>
      <c r="AA61" s="106"/>
      <c r="AB61" s="106"/>
      <c r="AC61" s="106"/>
      <c r="AD61" s="106"/>
    </row>
    <row r="62">
      <c r="C62" s="106"/>
      <c r="F62" s="10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99"/>
      <c r="T62" s="99"/>
      <c r="U62" s="106"/>
      <c r="V62" s="106"/>
      <c r="W62" s="106"/>
      <c r="X62" s="106"/>
      <c r="Y62" s="106"/>
      <c r="Z62" s="100"/>
      <c r="AA62" s="106"/>
      <c r="AB62" s="106"/>
      <c r="AC62" s="106"/>
      <c r="AD62" s="106"/>
    </row>
    <row r="63">
      <c r="C63" s="106"/>
      <c r="F63" s="10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99"/>
      <c r="T63" s="99"/>
      <c r="U63" s="106"/>
      <c r="V63" s="106"/>
      <c r="W63" s="106"/>
      <c r="X63" s="106"/>
      <c r="Y63" s="106"/>
      <c r="Z63" s="100"/>
      <c r="AA63" s="106"/>
      <c r="AB63" s="106"/>
      <c r="AC63" s="106"/>
      <c r="AD63" s="106"/>
    </row>
    <row r="64">
      <c r="C64" s="106"/>
      <c r="F64" s="10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99"/>
      <c r="T64" s="99"/>
      <c r="U64" s="106"/>
      <c r="V64" s="106"/>
      <c r="W64" s="106"/>
      <c r="X64" s="106"/>
      <c r="Y64" s="106"/>
      <c r="Z64" s="100"/>
      <c r="AA64" s="106"/>
      <c r="AB64" s="106"/>
      <c r="AC64" s="106"/>
      <c r="AD64" s="106"/>
    </row>
    <row r="65">
      <c r="C65" s="106"/>
      <c r="F65" s="10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99"/>
      <c r="T65" s="99"/>
      <c r="U65" s="106"/>
      <c r="V65" s="106"/>
      <c r="W65" s="106"/>
      <c r="X65" s="106"/>
      <c r="Y65" s="106"/>
      <c r="Z65" s="100"/>
      <c r="AA65" s="106"/>
      <c r="AB65" s="106"/>
      <c r="AC65" s="106"/>
      <c r="AD65" s="106"/>
    </row>
    <row r="66">
      <c r="C66" s="106"/>
      <c r="F66" s="10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99"/>
      <c r="T66" s="99"/>
      <c r="U66" s="106"/>
      <c r="V66" s="106"/>
      <c r="W66" s="106"/>
      <c r="X66" s="106"/>
      <c r="Y66" s="106"/>
      <c r="Z66" s="100"/>
      <c r="AA66" s="106"/>
      <c r="AB66" s="106"/>
      <c r="AC66" s="106"/>
      <c r="AD66" s="106"/>
    </row>
    <row r="67">
      <c r="C67" s="106"/>
      <c r="F67" s="10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99"/>
      <c r="T67" s="99"/>
      <c r="U67" s="106"/>
      <c r="V67" s="106"/>
      <c r="W67" s="106"/>
      <c r="X67" s="106"/>
      <c r="Y67" s="106"/>
      <c r="Z67" s="100"/>
      <c r="AA67" s="106"/>
      <c r="AB67" s="106"/>
      <c r="AC67" s="106"/>
      <c r="AD67" s="106"/>
    </row>
    <row r="68">
      <c r="C68" s="106"/>
      <c r="F68" s="10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99"/>
      <c r="T68" s="99"/>
      <c r="U68" s="106"/>
      <c r="V68" s="106"/>
      <c r="W68" s="106"/>
      <c r="X68" s="106"/>
      <c r="Y68" s="106"/>
      <c r="Z68" s="100"/>
      <c r="AA68" s="106"/>
      <c r="AB68" s="106"/>
      <c r="AC68" s="106"/>
      <c r="AD68" s="106"/>
    </row>
    <row r="69">
      <c r="C69" s="106"/>
      <c r="F69" s="10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99"/>
      <c r="T69" s="99"/>
      <c r="U69" s="106"/>
      <c r="V69" s="106"/>
      <c r="W69" s="106"/>
      <c r="X69" s="106"/>
      <c r="Y69" s="106"/>
      <c r="Z69" s="100"/>
      <c r="AA69" s="106"/>
      <c r="AB69" s="106"/>
      <c r="AC69" s="106"/>
      <c r="AD69" s="106"/>
    </row>
    <row r="70">
      <c r="C70" s="106"/>
      <c r="F70" s="10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99"/>
      <c r="T70" s="99"/>
      <c r="U70" s="106"/>
      <c r="V70" s="106"/>
      <c r="W70" s="106"/>
      <c r="X70" s="106"/>
      <c r="Y70" s="106"/>
      <c r="Z70" s="100"/>
      <c r="AA70" s="106"/>
      <c r="AB70" s="106"/>
      <c r="AC70" s="106"/>
      <c r="AD70" s="106"/>
    </row>
    <row r="71">
      <c r="C71" s="106"/>
      <c r="F71" s="10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99"/>
      <c r="T71" s="99"/>
      <c r="U71" s="106"/>
      <c r="V71" s="106"/>
      <c r="W71" s="106"/>
      <c r="X71" s="106"/>
      <c r="Y71" s="106"/>
      <c r="Z71" s="100"/>
      <c r="AA71" s="106"/>
      <c r="AB71" s="106"/>
      <c r="AC71" s="106"/>
      <c r="AD71" s="106"/>
    </row>
    <row r="72">
      <c r="C72" s="106"/>
      <c r="F72" s="10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99"/>
      <c r="T72" s="99"/>
      <c r="U72" s="106"/>
      <c r="V72" s="106"/>
      <c r="W72" s="106"/>
      <c r="X72" s="106"/>
      <c r="Y72" s="106"/>
      <c r="Z72" s="100"/>
      <c r="AA72" s="106"/>
      <c r="AB72" s="106"/>
      <c r="AC72" s="106"/>
      <c r="AD72" s="106"/>
    </row>
    <row r="73">
      <c r="C73" s="106"/>
      <c r="F73" s="10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99"/>
      <c r="T73" s="99"/>
      <c r="U73" s="106"/>
      <c r="V73" s="106"/>
      <c r="W73" s="106"/>
      <c r="X73" s="106"/>
      <c r="Y73" s="106"/>
      <c r="Z73" s="100"/>
      <c r="AA73" s="106"/>
      <c r="AB73" s="106"/>
      <c r="AC73" s="106"/>
      <c r="AD73" s="106"/>
    </row>
    <row r="74">
      <c r="C74" s="106"/>
      <c r="F74" s="10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99"/>
      <c r="T74" s="99"/>
      <c r="U74" s="106"/>
      <c r="V74" s="106"/>
      <c r="W74" s="106"/>
      <c r="X74" s="106"/>
      <c r="Y74" s="106"/>
      <c r="Z74" s="100"/>
      <c r="AA74" s="106"/>
      <c r="AB74" s="106"/>
      <c r="AC74" s="106"/>
      <c r="AD74" s="106"/>
    </row>
    <row r="75">
      <c r="C75" s="106"/>
      <c r="F75" s="10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99"/>
      <c r="T75" s="99"/>
      <c r="U75" s="106"/>
      <c r="V75" s="106"/>
      <c r="W75" s="106"/>
      <c r="X75" s="106"/>
      <c r="Y75" s="106"/>
      <c r="Z75" s="100"/>
      <c r="AA75" s="106"/>
      <c r="AB75" s="106"/>
      <c r="AC75" s="106"/>
      <c r="AD75" s="106"/>
    </row>
    <row r="76">
      <c r="C76" s="106"/>
      <c r="F76" s="10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99"/>
      <c r="T76" s="99"/>
      <c r="U76" s="106"/>
      <c r="V76" s="106"/>
      <c r="W76" s="106"/>
      <c r="X76" s="106"/>
      <c r="Y76" s="106"/>
      <c r="Z76" s="100"/>
      <c r="AA76" s="106"/>
      <c r="AB76" s="106"/>
      <c r="AC76" s="106"/>
      <c r="AD76" s="106"/>
    </row>
    <row r="77">
      <c r="C77" s="106"/>
      <c r="F77" s="10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99"/>
      <c r="T77" s="99"/>
      <c r="U77" s="106"/>
      <c r="V77" s="106"/>
      <c r="W77" s="106"/>
      <c r="X77" s="106"/>
      <c r="Y77" s="106"/>
      <c r="Z77" s="100"/>
      <c r="AA77" s="106"/>
      <c r="AB77" s="106"/>
      <c r="AC77" s="106"/>
      <c r="AD77" s="106"/>
    </row>
    <row r="78">
      <c r="C78" s="106"/>
      <c r="F78" s="10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99"/>
      <c r="T78" s="99"/>
      <c r="U78" s="106"/>
      <c r="V78" s="106"/>
      <c r="W78" s="106"/>
      <c r="X78" s="106"/>
      <c r="Y78" s="106"/>
      <c r="Z78" s="100"/>
      <c r="AA78" s="106"/>
      <c r="AB78" s="106"/>
      <c r="AC78" s="106"/>
      <c r="AD78" s="106"/>
    </row>
    <row r="79">
      <c r="F79" s="10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99"/>
      <c r="T79" s="99"/>
      <c r="U79" s="106"/>
      <c r="V79" s="106"/>
      <c r="W79" s="106"/>
      <c r="X79" s="106"/>
      <c r="Y79" s="106"/>
      <c r="Z79" s="100"/>
      <c r="AA79" s="106"/>
      <c r="AB79" s="106"/>
      <c r="AC79" s="106"/>
      <c r="AD79" s="106"/>
    </row>
    <row r="80">
      <c r="F80" s="10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99"/>
      <c r="T80" s="99"/>
      <c r="U80" s="106"/>
      <c r="V80" s="106"/>
      <c r="W80" s="106"/>
      <c r="X80" s="106"/>
      <c r="Y80" s="106"/>
      <c r="Z80" s="100"/>
      <c r="AA80" s="106"/>
      <c r="AB80" s="106"/>
      <c r="AC80" s="106"/>
      <c r="AD80" s="106"/>
    </row>
    <row r="81">
      <c r="F81" s="10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99"/>
      <c r="T81" s="99"/>
      <c r="U81" s="106"/>
      <c r="V81" s="106"/>
      <c r="W81" s="106"/>
      <c r="X81" s="106"/>
      <c r="Y81" s="106"/>
      <c r="Z81" s="100"/>
      <c r="AA81" s="106"/>
      <c r="AB81" s="106"/>
      <c r="AC81" s="106"/>
      <c r="AD81" s="106"/>
    </row>
    <row r="82">
      <c r="F82" s="10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99"/>
      <c r="T82" s="99"/>
      <c r="U82" s="106"/>
      <c r="V82" s="106"/>
      <c r="W82" s="106"/>
      <c r="X82" s="106"/>
      <c r="Y82" s="106"/>
      <c r="Z82" s="100"/>
      <c r="AA82" s="106"/>
      <c r="AB82" s="106"/>
      <c r="AC82" s="106"/>
      <c r="AD82" s="106"/>
    </row>
    <row r="83">
      <c r="F83" s="10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99"/>
      <c r="T83" s="99"/>
      <c r="U83" s="106"/>
      <c r="V83" s="106"/>
      <c r="W83" s="106"/>
      <c r="X83" s="106"/>
      <c r="Y83" s="106"/>
      <c r="Z83" s="100"/>
      <c r="AA83" s="106"/>
      <c r="AB83" s="106"/>
      <c r="AC83" s="106"/>
      <c r="AD83" s="106"/>
    </row>
    <row r="84">
      <c r="F84" s="10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99"/>
      <c r="T84" s="99"/>
      <c r="U84" s="106"/>
      <c r="V84" s="106"/>
      <c r="W84" s="106"/>
      <c r="X84" s="106"/>
      <c r="Y84" s="106"/>
      <c r="Z84" s="100"/>
      <c r="AA84" s="106"/>
      <c r="AB84" s="106"/>
      <c r="AC84" s="106"/>
      <c r="AD84" s="106"/>
    </row>
    <row r="85">
      <c r="F85" s="10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99"/>
      <c r="T85" s="99"/>
      <c r="U85" s="106"/>
      <c r="V85" s="106"/>
      <c r="W85" s="106"/>
      <c r="X85" s="106"/>
      <c r="Y85" s="106"/>
      <c r="Z85" s="100"/>
      <c r="AA85" s="106"/>
      <c r="AB85" s="106"/>
      <c r="AC85" s="106"/>
      <c r="AD85" s="106"/>
    </row>
    <row r="86">
      <c r="F86" s="10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99"/>
      <c r="T86" s="99"/>
      <c r="U86" s="106"/>
      <c r="V86" s="106"/>
      <c r="W86" s="106"/>
      <c r="X86" s="106"/>
      <c r="Y86" s="106"/>
      <c r="Z86" s="100"/>
      <c r="AA86" s="106"/>
      <c r="AB86" s="106"/>
      <c r="AC86" s="106"/>
      <c r="AD86" s="106"/>
    </row>
    <row r="87">
      <c r="F87" s="10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99"/>
      <c r="T87" s="99"/>
      <c r="U87" s="106"/>
      <c r="V87" s="106"/>
      <c r="W87" s="106"/>
      <c r="X87" s="106"/>
      <c r="Y87" s="106"/>
      <c r="Z87" s="100"/>
      <c r="AA87" s="106"/>
      <c r="AB87" s="106"/>
      <c r="AC87" s="106"/>
      <c r="AD87" s="106"/>
    </row>
    <row r="88">
      <c r="F88" s="10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99"/>
      <c r="T88" s="99"/>
      <c r="U88" s="106"/>
      <c r="V88" s="106"/>
      <c r="W88" s="106"/>
      <c r="X88" s="106"/>
      <c r="Y88" s="106"/>
      <c r="Z88" s="100"/>
      <c r="AA88" s="106"/>
      <c r="AB88" s="106"/>
      <c r="AC88" s="106"/>
      <c r="AD88" s="106"/>
    </row>
    <row r="89">
      <c r="F89" s="10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99"/>
      <c r="T89" s="99"/>
      <c r="U89" s="106"/>
      <c r="V89" s="106"/>
      <c r="W89" s="106"/>
      <c r="X89" s="106"/>
      <c r="Y89" s="106"/>
      <c r="Z89" s="100"/>
      <c r="AA89" s="106"/>
      <c r="AB89" s="106"/>
      <c r="AC89" s="106"/>
      <c r="AD89" s="106"/>
    </row>
    <row r="90">
      <c r="F90" s="10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99"/>
      <c r="T90" s="99"/>
      <c r="U90" s="106"/>
      <c r="V90" s="106"/>
      <c r="W90" s="106"/>
      <c r="X90" s="106"/>
      <c r="Y90" s="106"/>
      <c r="Z90" s="100"/>
      <c r="AA90" s="106"/>
      <c r="AB90" s="106"/>
      <c r="AC90" s="106"/>
      <c r="AD90" s="106"/>
    </row>
    <row r="91">
      <c r="F91" s="10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99"/>
      <c r="T91" s="99"/>
      <c r="U91" s="106"/>
      <c r="V91" s="106"/>
      <c r="W91" s="106"/>
      <c r="X91" s="106"/>
      <c r="Y91" s="106"/>
      <c r="Z91" s="100"/>
      <c r="AA91" s="106"/>
      <c r="AB91" s="106"/>
      <c r="AC91" s="106"/>
      <c r="AD91" s="106"/>
    </row>
    <row r="92">
      <c r="F92" s="10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99"/>
      <c r="T92" s="99"/>
      <c r="U92" s="106"/>
      <c r="V92" s="106"/>
      <c r="W92" s="106"/>
      <c r="X92" s="106"/>
      <c r="Y92" s="106"/>
      <c r="Z92" s="100"/>
      <c r="AA92" s="106"/>
      <c r="AB92" s="106"/>
      <c r="AC92" s="106"/>
      <c r="AD92" s="106"/>
    </row>
    <row r="93">
      <c r="F93" s="10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99"/>
      <c r="T93" s="99"/>
      <c r="U93" s="106"/>
      <c r="V93" s="106"/>
      <c r="W93" s="106"/>
      <c r="X93" s="106"/>
      <c r="Y93" s="106"/>
      <c r="Z93" s="100"/>
      <c r="AA93" s="106"/>
      <c r="AB93" s="106"/>
      <c r="AC93" s="106"/>
      <c r="AD93" s="106"/>
    </row>
    <row r="94">
      <c r="F94" s="10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99"/>
      <c r="T94" s="99"/>
      <c r="U94" s="106"/>
      <c r="V94" s="106"/>
      <c r="W94" s="106"/>
      <c r="X94" s="106"/>
      <c r="Y94" s="106"/>
      <c r="Z94" s="100"/>
      <c r="AA94" s="106"/>
      <c r="AB94" s="106"/>
      <c r="AC94" s="106"/>
      <c r="AD94" s="106"/>
    </row>
    <row r="95">
      <c r="F95" s="10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99"/>
      <c r="T95" s="99"/>
      <c r="U95" s="106"/>
      <c r="V95" s="106"/>
      <c r="W95" s="106"/>
      <c r="X95" s="106"/>
      <c r="Y95" s="106"/>
      <c r="Z95" s="100"/>
      <c r="AA95" s="106"/>
      <c r="AB95" s="106"/>
      <c r="AC95" s="106"/>
      <c r="AD95" s="106"/>
    </row>
    <row r="96">
      <c r="F96" s="10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99"/>
      <c r="T96" s="99"/>
      <c r="U96" s="106"/>
      <c r="V96" s="106"/>
      <c r="W96" s="106"/>
      <c r="X96" s="106"/>
      <c r="Y96" s="106"/>
      <c r="Z96" s="100"/>
      <c r="AA96" s="106"/>
      <c r="AB96" s="106"/>
      <c r="AC96" s="106"/>
      <c r="AD96" s="106"/>
    </row>
    <row r="97">
      <c r="F97" s="10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99"/>
      <c r="T97" s="99"/>
      <c r="U97" s="106"/>
      <c r="V97" s="106"/>
      <c r="W97" s="106"/>
      <c r="X97" s="106"/>
      <c r="Y97" s="106"/>
      <c r="Z97" s="100"/>
      <c r="AA97" s="106"/>
      <c r="AB97" s="106"/>
      <c r="AC97" s="106"/>
      <c r="AD97" s="106"/>
    </row>
    <row r="98">
      <c r="F98" s="10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99"/>
      <c r="T98" s="99"/>
      <c r="U98" s="106"/>
      <c r="V98" s="106"/>
      <c r="W98" s="106"/>
      <c r="X98" s="106"/>
      <c r="Y98" s="106"/>
      <c r="Z98" s="100"/>
      <c r="AA98" s="106"/>
      <c r="AB98" s="106"/>
      <c r="AC98" s="106"/>
      <c r="AD98" s="106"/>
    </row>
    <row r="99">
      <c r="F99" s="10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99"/>
      <c r="T99" s="99"/>
      <c r="U99" s="106"/>
      <c r="V99" s="106"/>
      <c r="W99" s="106"/>
      <c r="X99" s="106"/>
      <c r="Y99" s="106"/>
      <c r="Z99" s="100"/>
      <c r="AA99" s="106"/>
      <c r="AB99" s="106"/>
      <c r="AC99" s="106"/>
      <c r="AD99" s="106"/>
    </row>
    <row r="100">
      <c r="F100" s="10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99"/>
      <c r="T100" s="99"/>
      <c r="U100" s="106"/>
      <c r="V100" s="106"/>
      <c r="W100" s="106"/>
      <c r="X100" s="106"/>
      <c r="Y100" s="106"/>
      <c r="Z100" s="100"/>
      <c r="AA100" s="106"/>
      <c r="AB100" s="106"/>
      <c r="AC100" s="106"/>
      <c r="AD100" s="106"/>
    </row>
    <row r="101">
      <c r="F101" s="10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99"/>
      <c r="T101" s="99"/>
      <c r="U101" s="106"/>
      <c r="V101" s="106"/>
      <c r="W101" s="106"/>
      <c r="X101" s="106"/>
      <c r="Y101" s="106"/>
      <c r="Z101" s="100"/>
      <c r="AA101" s="106"/>
      <c r="AB101" s="106"/>
      <c r="AC101" s="106"/>
      <c r="AD101" s="106"/>
    </row>
    <row r="102">
      <c r="F102" s="10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99"/>
      <c r="T102" s="99"/>
      <c r="U102" s="106"/>
      <c r="V102" s="106"/>
      <c r="W102" s="106"/>
      <c r="X102" s="106"/>
      <c r="Y102" s="106"/>
      <c r="Z102" s="100"/>
      <c r="AA102" s="106"/>
      <c r="AB102" s="106"/>
      <c r="AC102" s="106"/>
      <c r="AD102" s="106"/>
    </row>
    <row r="103">
      <c r="F103" s="10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99"/>
      <c r="T103" s="99"/>
      <c r="U103" s="106"/>
      <c r="V103" s="106"/>
      <c r="W103" s="106"/>
      <c r="X103" s="106"/>
      <c r="Y103" s="106"/>
      <c r="Z103" s="100"/>
      <c r="AA103" s="106"/>
      <c r="AB103" s="106"/>
      <c r="AC103" s="106"/>
      <c r="AD103" s="106"/>
    </row>
    <row r="104">
      <c r="F104" s="10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99"/>
      <c r="T104" s="99"/>
      <c r="U104" s="106"/>
      <c r="V104" s="106"/>
      <c r="W104" s="106"/>
      <c r="X104" s="106"/>
      <c r="Y104" s="106"/>
      <c r="Z104" s="100"/>
      <c r="AA104" s="106"/>
      <c r="AB104" s="106"/>
      <c r="AC104" s="106"/>
      <c r="AD104" s="106"/>
    </row>
    <row r="105">
      <c r="F105" s="10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99"/>
      <c r="T105" s="99"/>
      <c r="U105" s="106"/>
      <c r="V105" s="106"/>
      <c r="W105" s="106"/>
      <c r="X105" s="106"/>
      <c r="Y105" s="106"/>
      <c r="Z105" s="100"/>
      <c r="AA105" s="106"/>
      <c r="AB105" s="106"/>
      <c r="AC105" s="106"/>
      <c r="AD105" s="106"/>
    </row>
    <row r="106">
      <c r="F106" s="10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99"/>
      <c r="T106" s="99"/>
      <c r="U106" s="106"/>
      <c r="V106" s="106"/>
      <c r="W106" s="106"/>
      <c r="X106" s="106"/>
      <c r="Y106" s="106"/>
      <c r="Z106" s="100"/>
      <c r="AA106" s="106"/>
      <c r="AB106" s="106"/>
      <c r="AC106" s="106"/>
      <c r="AD106" s="106"/>
    </row>
    <row r="107">
      <c r="F107" s="10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99"/>
      <c r="T107" s="99"/>
      <c r="U107" s="106"/>
      <c r="V107" s="106"/>
      <c r="W107" s="106"/>
      <c r="X107" s="106"/>
      <c r="Y107" s="106"/>
      <c r="Z107" s="100"/>
      <c r="AA107" s="106"/>
      <c r="AB107" s="106"/>
      <c r="AC107" s="106"/>
      <c r="AD107" s="106"/>
    </row>
    <row r="108">
      <c r="F108" s="105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99"/>
      <c r="T108" s="99"/>
      <c r="U108" s="106"/>
      <c r="V108" s="106"/>
      <c r="W108" s="106"/>
      <c r="X108" s="106"/>
      <c r="Y108" s="106"/>
      <c r="Z108" s="100"/>
      <c r="AA108" s="106"/>
      <c r="AB108" s="106"/>
      <c r="AC108" s="106"/>
      <c r="AD108" s="106"/>
    </row>
    <row r="109">
      <c r="F109" s="105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99"/>
      <c r="T109" s="99"/>
      <c r="U109" s="106"/>
      <c r="V109" s="106"/>
      <c r="W109" s="106"/>
      <c r="X109" s="106"/>
      <c r="Y109" s="106"/>
      <c r="Z109" s="100"/>
      <c r="AA109" s="106"/>
      <c r="AB109" s="106"/>
      <c r="AC109" s="106"/>
      <c r="AD109" s="106"/>
    </row>
    <row r="110">
      <c r="F110" s="105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99"/>
      <c r="T110" s="99"/>
      <c r="U110" s="106"/>
      <c r="V110" s="106"/>
      <c r="W110" s="106"/>
      <c r="X110" s="106"/>
      <c r="Y110" s="106"/>
      <c r="Z110" s="100"/>
      <c r="AA110" s="106"/>
      <c r="AB110" s="106"/>
      <c r="AC110" s="106"/>
      <c r="AD110" s="106"/>
    </row>
    <row r="111">
      <c r="F111" s="105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99"/>
      <c r="T111" s="99"/>
      <c r="U111" s="106"/>
      <c r="V111" s="106"/>
      <c r="W111" s="106"/>
      <c r="X111" s="106"/>
      <c r="Y111" s="106"/>
      <c r="Z111" s="100"/>
      <c r="AA111" s="106"/>
      <c r="AB111" s="106"/>
      <c r="AC111" s="106"/>
      <c r="AD111" s="106"/>
    </row>
    <row r="112">
      <c r="F112" s="105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99"/>
      <c r="T112" s="99"/>
      <c r="U112" s="106"/>
      <c r="V112" s="106"/>
      <c r="W112" s="106"/>
      <c r="X112" s="106"/>
      <c r="Y112" s="106"/>
      <c r="Z112" s="100"/>
      <c r="AA112" s="106"/>
      <c r="AB112" s="106"/>
      <c r="AC112" s="106"/>
      <c r="AD112" s="106"/>
    </row>
    <row r="113">
      <c r="F113" s="105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99"/>
      <c r="T113" s="99"/>
      <c r="U113" s="106"/>
      <c r="V113" s="106"/>
      <c r="W113" s="106"/>
      <c r="X113" s="106"/>
      <c r="Y113" s="106"/>
      <c r="Z113" s="100"/>
      <c r="AA113" s="106"/>
      <c r="AB113" s="106"/>
      <c r="AC113" s="106"/>
      <c r="AD113" s="106"/>
    </row>
    <row r="114">
      <c r="F114" s="105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99"/>
      <c r="T114" s="99"/>
      <c r="U114" s="106"/>
      <c r="V114" s="106"/>
      <c r="W114" s="106"/>
      <c r="X114" s="106"/>
      <c r="Y114" s="106"/>
      <c r="Z114" s="100"/>
      <c r="AA114" s="106"/>
      <c r="AB114" s="106"/>
      <c r="AC114" s="106"/>
      <c r="AD114" s="106"/>
    </row>
    <row r="115">
      <c r="F115" s="10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99"/>
      <c r="T115" s="99"/>
      <c r="U115" s="106"/>
      <c r="V115" s="106"/>
      <c r="W115" s="106"/>
      <c r="X115" s="106"/>
      <c r="Y115" s="106"/>
      <c r="Z115" s="100"/>
      <c r="AA115" s="106"/>
      <c r="AB115" s="106"/>
      <c r="AC115" s="106"/>
      <c r="AD115" s="106"/>
    </row>
    <row r="116">
      <c r="F116" s="105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99"/>
      <c r="T116" s="99"/>
      <c r="U116" s="106"/>
      <c r="V116" s="106"/>
      <c r="W116" s="106"/>
      <c r="X116" s="106"/>
      <c r="Y116" s="106"/>
      <c r="Z116" s="100"/>
      <c r="AA116" s="106"/>
      <c r="AB116" s="106"/>
      <c r="AC116" s="106"/>
      <c r="AD116" s="106"/>
    </row>
    <row r="117">
      <c r="F117" s="10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99"/>
      <c r="T117" s="99"/>
      <c r="U117" s="106"/>
      <c r="V117" s="106"/>
      <c r="W117" s="106"/>
      <c r="X117" s="106"/>
      <c r="Y117" s="106"/>
      <c r="Z117" s="100"/>
      <c r="AA117" s="106"/>
      <c r="AB117" s="106"/>
      <c r="AC117" s="106"/>
      <c r="AD117" s="106"/>
    </row>
    <row r="118">
      <c r="F118" s="105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99"/>
      <c r="T118" s="99"/>
      <c r="U118" s="106"/>
      <c r="V118" s="106"/>
      <c r="W118" s="106"/>
      <c r="X118" s="106"/>
      <c r="Y118" s="106"/>
      <c r="Z118" s="100"/>
      <c r="AA118" s="106"/>
      <c r="AB118" s="106"/>
      <c r="AC118" s="106"/>
      <c r="AD118" s="106"/>
    </row>
    <row r="119">
      <c r="F119" s="105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99"/>
      <c r="T119" s="99"/>
      <c r="U119" s="106"/>
      <c r="V119" s="106"/>
      <c r="W119" s="106"/>
      <c r="X119" s="106"/>
      <c r="Y119" s="106"/>
      <c r="Z119" s="100"/>
      <c r="AA119" s="106"/>
      <c r="AB119" s="106"/>
      <c r="AC119" s="106"/>
      <c r="AD119" s="106"/>
    </row>
    <row r="120">
      <c r="F120" s="105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99"/>
      <c r="T120" s="99"/>
      <c r="U120" s="106"/>
      <c r="V120" s="106"/>
      <c r="W120" s="106"/>
      <c r="X120" s="106"/>
      <c r="Y120" s="106"/>
      <c r="Z120" s="100"/>
      <c r="AA120" s="106"/>
      <c r="AB120" s="106"/>
      <c r="AC120" s="106"/>
      <c r="AD120" s="106"/>
    </row>
    <row r="121">
      <c r="F121" s="105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99"/>
      <c r="T121" s="99"/>
      <c r="U121" s="106"/>
      <c r="V121" s="106"/>
      <c r="W121" s="106"/>
      <c r="X121" s="106"/>
      <c r="Y121" s="106"/>
      <c r="Z121" s="100"/>
      <c r="AA121" s="106"/>
      <c r="AB121" s="106"/>
      <c r="AC121" s="106"/>
      <c r="AD121" s="106"/>
    </row>
    <row r="122">
      <c r="F122" s="105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99"/>
      <c r="T122" s="99"/>
      <c r="U122" s="106"/>
      <c r="V122" s="106"/>
      <c r="W122" s="106"/>
      <c r="X122" s="106"/>
      <c r="Y122" s="106"/>
      <c r="Z122" s="100"/>
      <c r="AA122" s="106"/>
      <c r="AB122" s="106"/>
      <c r="AC122" s="106"/>
      <c r="AD122" s="106"/>
    </row>
    <row r="123">
      <c r="F123" s="105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99"/>
      <c r="T123" s="99"/>
      <c r="U123" s="106"/>
      <c r="V123" s="106"/>
      <c r="W123" s="106"/>
      <c r="X123" s="106"/>
      <c r="Y123" s="106"/>
      <c r="Z123" s="100"/>
      <c r="AA123" s="106"/>
      <c r="AB123" s="106"/>
      <c r="AC123" s="106"/>
      <c r="AD123" s="106"/>
    </row>
    <row r="124">
      <c r="F124" s="105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99"/>
      <c r="T124" s="99"/>
      <c r="U124" s="106"/>
      <c r="V124" s="106"/>
      <c r="W124" s="106"/>
      <c r="X124" s="106"/>
      <c r="Y124" s="106"/>
      <c r="Z124" s="100"/>
      <c r="AA124" s="106"/>
      <c r="AB124" s="106"/>
      <c r="AC124" s="106"/>
      <c r="AD124" s="106"/>
    </row>
    <row r="125">
      <c r="F125" s="105"/>
      <c r="S125" s="43"/>
      <c r="T125" s="43"/>
      <c r="Z125" s="15"/>
    </row>
    <row r="126">
      <c r="F126" s="105"/>
      <c r="S126" s="43"/>
      <c r="T126" s="43"/>
      <c r="Z126" s="15"/>
    </row>
    <row r="127">
      <c r="F127" s="105"/>
      <c r="S127" s="43"/>
      <c r="T127" s="43"/>
      <c r="Z127" s="15"/>
    </row>
    <row r="128">
      <c r="F128" s="105"/>
      <c r="S128" s="43"/>
      <c r="T128" s="43"/>
      <c r="Z128" s="15"/>
    </row>
    <row r="129">
      <c r="F129" s="105"/>
      <c r="S129" s="43"/>
      <c r="T129" s="43"/>
      <c r="Z129" s="15"/>
    </row>
    <row r="130">
      <c r="F130" s="105"/>
      <c r="S130" s="43"/>
      <c r="T130" s="43"/>
      <c r="Z130" s="15"/>
    </row>
    <row r="131">
      <c r="F131" s="105"/>
      <c r="S131" s="43"/>
      <c r="T131" s="43"/>
      <c r="Z131" s="15"/>
    </row>
    <row r="132">
      <c r="F132" s="105"/>
      <c r="S132" s="43"/>
      <c r="T132" s="43"/>
      <c r="Z132" s="15"/>
    </row>
    <row r="133">
      <c r="F133" s="105"/>
      <c r="S133" s="43"/>
      <c r="T133" s="43"/>
      <c r="Z133" s="15"/>
    </row>
    <row r="134">
      <c r="F134" s="105"/>
      <c r="S134" s="43"/>
      <c r="T134" s="43"/>
      <c r="Z134" s="15"/>
    </row>
    <row r="135">
      <c r="F135" s="105"/>
      <c r="S135" s="43"/>
      <c r="T135" s="43"/>
      <c r="Z135" s="15"/>
    </row>
    <row r="136">
      <c r="F136" s="105"/>
      <c r="S136" s="43"/>
      <c r="T136" s="43"/>
      <c r="Z136" s="15"/>
    </row>
    <row r="137">
      <c r="F137" s="105"/>
      <c r="S137" s="43"/>
      <c r="T137" s="43"/>
      <c r="Z137" s="15"/>
    </row>
    <row r="138">
      <c r="F138" s="105"/>
      <c r="S138" s="43"/>
      <c r="T138" s="43"/>
      <c r="Z138" s="15"/>
    </row>
    <row r="139">
      <c r="F139" s="105"/>
      <c r="S139" s="43"/>
      <c r="T139" s="43"/>
      <c r="Z139" s="15"/>
    </row>
    <row r="140">
      <c r="F140" s="105"/>
      <c r="S140" s="43"/>
      <c r="T140" s="43"/>
      <c r="Z140" s="15"/>
    </row>
    <row r="141">
      <c r="F141" s="105"/>
      <c r="S141" s="43"/>
      <c r="T141" s="43"/>
      <c r="Z141" s="15"/>
    </row>
    <row r="142">
      <c r="F142" s="105"/>
      <c r="S142" s="43"/>
      <c r="T142" s="43"/>
      <c r="Z142" s="15"/>
    </row>
    <row r="143">
      <c r="F143" s="105"/>
      <c r="S143" s="43"/>
      <c r="T143" s="43"/>
      <c r="Z143" s="15"/>
    </row>
    <row r="144">
      <c r="F144" s="105"/>
      <c r="S144" s="43"/>
      <c r="T144" s="43"/>
      <c r="Z144" s="15"/>
    </row>
    <row r="145">
      <c r="F145" s="105"/>
      <c r="S145" s="43"/>
      <c r="T145" s="43"/>
      <c r="Z145" s="15"/>
    </row>
    <row r="146">
      <c r="F146" s="105"/>
      <c r="S146" s="43"/>
      <c r="T146" s="43"/>
      <c r="Z146" s="15"/>
    </row>
    <row r="147">
      <c r="F147" s="105"/>
      <c r="S147" s="43"/>
      <c r="T147" s="43"/>
      <c r="Z147" s="15"/>
    </row>
    <row r="148">
      <c r="F148" s="105"/>
      <c r="S148" s="43"/>
      <c r="T148" s="43"/>
      <c r="Z148" s="15"/>
    </row>
    <row r="149">
      <c r="F149" s="105"/>
      <c r="S149" s="43"/>
      <c r="T149" s="43"/>
      <c r="Z149" s="15"/>
    </row>
    <row r="150">
      <c r="F150" s="105"/>
      <c r="S150" s="43"/>
      <c r="T150" s="43"/>
      <c r="Z150" s="15"/>
    </row>
    <row r="151">
      <c r="F151" s="105"/>
      <c r="S151" s="43"/>
      <c r="T151" s="43"/>
      <c r="Z151" s="15"/>
    </row>
    <row r="152">
      <c r="F152" s="105"/>
      <c r="S152" s="43"/>
      <c r="T152" s="43"/>
      <c r="Z152" s="15"/>
    </row>
    <row r="153">
      <c r="F153" s="105"/>
      <c r="S153" s="43"/>
      <c r="T153" s="43"/>
      <c r="Z153" s="15"/>
    </row>
    <row r="154">
      <c r="F154" s="105"/>
      <c r="S154" s="43"/>
      <c r="T154" s="43"/>
      <c r="Z154" s="15"/>
    </row>
    <row r="155">
      <c r="F155" s="105"/>
      <c r="S155" s="43"/>
      <c r="T155" s="43"/>
      <c r="Z155" s="15"/>
    </row>
    <row r="156">
      <c r="F156" s="105"/>
      <c r="S156" s="43"/>
      <c r="T156" s="43"/>
      <c r="Z156" s="15"/>
    </row>
    <row r="157">
      <c r="F157" s="105"/>
      <c r="S157" s="43"/>
      <c r="T157" s="43"/>
      <c r="Z157" s="15"/>
    </row>
    <row r="158">
      <c r="F158" s="105"/>
      <c r="S158" s="43"/>
      <c r="T158" s="43"/>
      <c r="Z158" s="15"/>
    </row>
    <row r="159">
      <c r="F159" s="105"/>
      <c r="S159" s="43"/>
      <c r="T159" s="43"/>
      <c r="Z159" s="15"/>
    </row>
    <row r="160">
      <c r="F160" s="105"/>
      <c r="S160" s="43"/>
      <c r="T160" s="43"/>
      <c r="Z160" s="15"/>
    </row>
    <row r="161">
      <c r="F161" s="105"/>
      <c r="S161" s="43"/>
      <c r="T161" s="43"/>
      <c r="Z161" s="15"/>
    </row>
    <row r="162">
      <c r="F162" s="105"/>
      <c r="S162" s="43"/>
      <c r="T162" s="43"/>
      <c r="Z162" s="15"/>
    </row>
    <row r="163">
      <c r="F163" s="105"/>
      <c r="S163" s="43"/>
      <c r="T163" s="43"/>
      <c r="Z163" s="15"/>
    </row>
    <row r="164">
      <c r="F164" s="105"/>
      <c r="S164" s="43"/>
      <c r="T164" s="43"/>
      <c r="Z164" s="15"/>
    </row>
    <row r="165">
      <c r="F165" s="105"/>
      <c r="S165" s="43"/>
      <c r="T165" s="43"/>
      <c r="Z165" s="15"/>
    </row>
    <row r="166">
      <c r="F166" s="105"/>
      <c r="S166" s="43"/>
      <c r="T166" s="43"/>
      <c r="Z166" s="15"/>
    </row>
    <row r="167">
      <c r="F167" s="105"/>
      <c r="S167" s="43"/>
      <c r="T167" s="43"/>
      <c r="Z167" s="15"/>
    </row>
    <row r="168">
      <c r="F168" s="105"/>
      <c r="S168" s="43"/>
      <c r="T168" s="43"/>
      <c r="Z168" s="15"/>
    </row>
    <row r="169">
      <c r="F169" s="105"/>
      <c r="S169" s="43"/>
      <c r="T169" s="43"/>
      <c r="Z169" s="15"/>
    </row>
    <row r="170">
      <c r="F170" s="105"/>
      <c r="S170" s="43"/>
      <c r="T170" s="43"/>
      <c r="Z170" s="15"/>
    </row>
    <row r="171">
      <c r="F171" s="105"/>
      <c r="S171" s="43"/>
      <c r="T171" s="43"/>
      <c r="Z171" s="15"/>
    </row>
    <row r="172">
      <c r="F172" s="105"/>
      <c r="S172" s="43"/>
      <c r="T172" s="43"/>
      <c r="Z172" s="15"/>
    </row>
    <row r="173">
      <c r="F173" s="105"/>
      <c r="S173" s="43"/>
      <c r="T173" s="43"/>
      <c r="Z173" s="15"/>
    </row>
    <row r="174">
      <c r="F174" s="105"/>
      <c r="S174" s="43"/>
      <c r="T174" s="43"/>
      <c r="Z174" s="15"/>
    </row>
    <row r="175">
      <c r="F175" s="105"/>
      <c r="S175" s="43"/>
      <c r="T175" s="43"/>
      <c r="Z175" s="15"/>
    </row>
    <row r="176">
      <c r="F176" s="105"/>
      <c r="S176" s="43"/>
      <c r="T176" s="43"/>
      <c r="Z176" s="15"/>
    </row>
    <row r="177">
      <c r="F177" s="105"/>
      <c r="S177" s="43"/>
      <c r="T177" s="43"/>
      <c r="Z177" s="15"/>
    </row>
    <row r="178">
      <c r="F178" s="105"/>
      <c r="S178" s="43"/>
      <c r="T178" s="43"/>
      <c r="Z178" s="15"/>
    </row>
    <row r="179">
      <c r="F179" s="105"/>
      <c r="S179" s="43"/>
      <c r="T179" s="43"/>
      <c r="Z179" s="15"/>
    </row>
    <row r="180">
      <c r="F180" s="105"/>
      <c r="S180" s="43"/>
      <c r="T180" s="43"/>
      <c r="Z180" s="15"/>
    </row>
    <row r="181">
      <c r="F181" s="105"/>
      <c r="S181" s="43"/>
      <c r="T181" s="43"/>
      <c r="Z181" s="15"/>
    </row>
    <row r="182">
      <c r="F182" s="105"/>
      <c r="S182" s="43"/>
      <c r="T182" s="43"/>
      <c r="Z182" s="15"/>
    </row>
    <row r="183">
      <c r="F183" s="105"/>
      <c r="S183" s="43"/>
      <c r="T183" s="43"/>
      <c r="Z183" s="15"/>
    </row>
    <row r="184">
      <c r="F184" s="105"/>
      <c r="S184" s="43"/>
      <c r="T184" s="43"/>
      <c r="Z184" s="15"/>
    </row>
    <row r="185">
      <c r="F185" s="105"/>
      <c r="S185" s="43"/>
      <c r="T185" s="43"/>
      <c r="Z185" s="15"/>
    </row>
    <row r="186">
      <c r="F186" s="105"/>
      <c r="S186" s="43"/>
      <c r="T186" s="43"/>
      <c r="Z186" s="15"/>
    </row>
    <row r="187">
      <c r="F187" s="105"/>
      <c r="S187" s="43"/>
      <c r="T187" s="43"/>
      <c r="Z187" s="15"/>
    </row>
    <row r="188">
      <c r="F188" s="105"/>
      <c r="S188" s="43"/>
      <c r="T188" s="43"/>
      <c r="Z188" s="15"/>
    </row>
    <row r="189">
      <c r="F189" s="105"/>
      <c r="S189" s="43"/>
      <c r="T189" s="43"/>
      <c r="Z189" s="15"/>
    </row>
    <row r="190">
      <c r="F190" s="105"/>
      <c r="S190" s="43"/>
      <c r="T190" s="43"/>
      <c r="Z190" s="15"/>
    </row>
    <row r="191">
      <c r="F191" s="105"/>
      <c r="S191" s="43"/>
      <c r="T191" s="43"/>
      <c r="Z191" s="15"/>
    </row>
    <row r="192">
      <c r="F192" s="105"/>
      <c r="S192" s="43"/>
      <c r="T192" s="43"/>
      <c r="Z192" s="15"/>
    </row>
    <row r="193">
      <c r="F193" s="105"/>
      <c r="S193" s="43"/>
      <c r="T193" s="43"/>
      <c r="Z193" s="15"/>
    </row>
    <row r="194">
      <c r="F194" s="105"/>
      <c r="S194" s="43"/>
      <c r="T194" s="43"/>
      <c r="Z194" s="15"/>
    </row>
    <row r="195">
      <c r="F195" s="105"/>
      <c r="S195" s="43"/>
      <c r="T195" s="43"/>
      <c r="Z195" s="15"/>
    </row>
    <row r="196">
      <c r="F196" s="105"/>
      <c r="S196" s="43"/>
      <c r="T196" s="43"/>
      <c r="Z196" s="15"/>
    </row>
    <row r="197">
      <c r="F197" s="105"/>
      <c r="S197" s="43"/>
      <c r="T197" s="43"/>
      <c r="Z197" s="15"/>
    </row>
    <row r="198">
      <c r="F198" s="105"/>
      <c r="S198" s="43"/>
      <c r="T198" s="43"/>
      <c r="Z198" s="15"/>
    </row>
    <row r="199">
      <c r="F199" s="105"/>
      <c r="S199" s="43"/>
      <c r="T199" s="43"/>
      <c r="Z199" s="15"/>
    </row>
    <row r="200">
      <c r="F200" s="105"/>
      <c r="S200" s="43"/>
      <c r="T200" s="43"/>
      <c r="Z200" s="15"/>
    </row>
    <row r="201">
      <c r="F201" s="105"/>
      <c r="S201" s="43"/>
      <c r="T201" s="43"/>
      <c r="Z201" s="15"/>
    </row>
    <row r="202">
      <c r="F202" s="105"/>
      <c r="S202" s="43"/>
      <c r="T202" s="43"/>
      <c r="Z202" s="15"/>
    </row>
    <row r="203">
      <c r="F203" s="105"/>
      <c r="S203" s="43"/>
      <c r="T203" s="43"/>
      <c r="Z203" s="15"/>
    </row>
    <row r="204">
      <c r="F204" s="105"/>
      <c r="S204" s="43"/>
      <c r="T204" s="43"/>
      <c r="Z204" s="15"/>
    </row>
    <row r="205">
      <c r="F205" s="105"/>
      <c r="S205" s="43"/>
      <c r="T205" s="43"/>
      <c r="Z205" s="15"/>
    </row>
    <row r="206">
      <c r="F206" s="105"/>
      <c r="S206" s="43"/>
      <c r="T206" s="43"/>
      <c r="Z206" s="15"/>
    </row>
    <row r="207">
      <c r="F207" s="105"/>
      <c r="S207" s="43"/>
      <c r="T207" s="43"/>
      <c r="Z207" s="15"/>
    </row>
    <row r="208">
      <c r="F208" s="105"/>
      <c r="S208" s="43"/>
      <c r="T208" s="43"/>
      <c r="Z208" s="15"/>
    </row>
    <row r="209">
      <c r="F209" s="105"/>
      <c r="S209" s="43"/>
      <c r="T209" s="43"/>
      <c r="Z209" s="15"/>
    </row>
    <row r="210">
      <c r="F210" s="105"/>
      <c r="S210" s="43"/>
      <c r="T210" s="43"/>
      <c r="Z210" s="15"/>
    </row>
    <row r="211">
      <c r="F211" s="105"/>
      <c r="S211" s="43"/>
      <c r="T211" s="43"/>
      <c r="Z211" s="15"/>
    </row>
    <row r="212">
      <c r="F212" s="105"/>
      <c r="S212" s="43"/>
      <c r="T212" s="43"/>
      <c r="Z212" s="15"/>
    </row>
    <row r="213">
      <c r="F213" s="105"/>
      <c r="S213" s="43"/>
      <c r="T213" s="43"/>
      <c r="Z213" s="15"/>
    </row>
    <row r="214">
      <c r="F214" s="105"/>
      <c r="S214" s="43"/>
      <c r="T214" s="43"/>
      <c r="Z214" s="15"/>
    </row>
    <row r="215">
      <c r="F215" s="105"/>
      <c r="S215" s="43"/>
      <c r="T215" s="43"/>
      <c r="Z215" s="15"/>
    </row>
    <row r="216">
      <c r="F216" s="105"/>
      <c r="S216" s="43"/>
      <c r="T216" s="43"/>
      <c r="Z216" s="15"/>
    </row>
    <row r="217">
      <c r="F217" s="105"/>
      <c r="S217" s="43"/>
      <c r="T217" s="43"/>
      <c r="Z217" s="15"/>
    </row>
    <row r="218">
      <c r="F218" s="105"/>
      <c r="S218" s="43"/>
      <c r="T218" s="43"/>
      <c r="Z218" s="15"/>
    </row>
    <row r="219">
      <c r="F219" s="105"/>
      <c r="S219" s="43"/>
      <c r="T219" s="43"/>
      <c r="Z219" s="15"/>
    </row>
    <row r="220">
      <c r="F220" s="105"/>
      <c r="S220" s="43"/>
      <c r="T220" s="43"/>
      <c r="Z220" s="15"/>
    </row>
    <row r="221">
      <c r="F221" s="105"/>
      <c r="S221" s="43"/>
      <c r="T221" s="43"/>
      <c r="Z221" s="15"/>
    </row>
    <row r="222">
      <c r="F222" s="105"/>
      <c r="S222" s="43"/>
      <c r="T222" s="43"/>
      <c r="Z222" s="15"/>
    </row>
    <row r="223">
      <c r="F223" s="105"/>
      <c r="S223" s="43"/>
      <c r="T223" s="43"/>
      <c r="Z223" s="15"/>
    </row>
    <row r="224">
      <c r="F224" s="105"/>
      <c r="S224" s="43"/>
      <c r="T224" s="43"/>
      <c r="Z224" s="15"/>
    </row>
    <row r="225">
      <c r="F225" s="105"/>
      <c r="S225" s="43"/>
      <c r="T225" s="43"/>
      <c r="Z225" s="15"/>
    </row>
    <row r="226">
      <c r="F226" s="105"/>
      <c r="S226" s="43"/>
      <c r="T226" s="43"/>
      <c r="Z226" s="15"/>
    </row>
    <row r="227">
      <c r="F227" s="105"/>
      <c r="S227" s="43"/>
      <c r="T227" s="43"/>
      <c r="Z227" s="15"/>
    </row>
    <row r="228">
      <c r="F228" s="105"/>
      <c r="S228" s="43"/>
      <c r="T228" s="43"/>
      <c r="Z228" s="15"/>
    </row>
    <row r="229">
      <c r="F229" s="105"/>
      <c r="S229" s="43"/>
      <c r="T229" s="43"/>
      <c r="Z229" s="15"/>
    </row>
    <row r="230">
      <c r="F230" s="105"/>
      <c r="S230" s="43"/>
      <c r="T230" s="43"/>
      <c r="Z230" s="15"/>
    </row>
    <row r="231">
      <c r="F231" s="105"/>
      <c r="S231" s="43"/>
      <c r="T231" s="43"/>
      <c r="Z231" s="15"/>
    </row>
    <row r="232">
      <c r="F232" s="105"/>
      <c r="S232" s="43"/>
      <c r="T232" s="43"/>
      <c r="Z232" s="15"/>
    </row>
    <row r="233">
      <c r="F233" s="105"/>
      <c r="S233" s="43"/>
      <c r="T233" s="43"/>
      <c r="Z233" s="15"/>
    </row>
    <row r="234">
      <c r="F234" s="105"/>
      <c r="S234" s="43"/>
      <c r="T234" s="43"/>
      <c r="Z234" s="15"/>
    </row>
    <row r="235">
      <c r="F235" s="105"/>
      <c r="S235" s="43"/>
      <c r="T235" s="43"/>
      <c r="Z235" s="15"/>
    </row>
    <row r="236">
      <c r="F236" s="105"/>
      <c r="S236" s="43"/>
      <c r="T236" s="43"/>
      <c r="Z236" s="15"/>
    </row>
    <row r="237">
      <c r="F237" s="105"/>
      <c r="S237" s="43"/>
      <c r="T237" s="43"/>
      <c r="Z237" s="15"/>
    </row>
    <row r="238">
      <c r="F238" s="105"/>
      <c r="S238" s="43"/>
      <c r="T238" s="43"/>
      <c r="Z238" s="15"/>
    </row>
    <row r="239">
      <c r="F239" s="105"/>
      <c r="S239" s="43"/>
      <c r="T239" s="43"/>
      <c r="Z239" s="15"/>
    </row>
    <row r="240">
      <c r="F240" s="105"/>
      <c r="S240" s="43"/>
      <c r="T240" s="43"/>
      <c r="Z240" s="15"/>
    </row>
    <row r="241">
      <c r="F241" s="105"/>
      <c r="S241" s="43"/>
      <c r="T241" s="43"/>
      <c r="Z241" s="15"/>
    </row>
    <row r="242">
      <c r="F242" s="105"/>
      <c r="S242" s="43"/>
      <c r="T242" s="43"/>
      <c r="Z242" s="15"/>
    </row>
    <row r="243">
      <c r="F243" s="105"/>
      <c r="S243" s="43"/>
      <c r="T243" s="43"/>
      <c r="Z243" s="15"/>
    </row>
    <row r="244">
      <c r="F244" s="105"/>
      <c r="S244" s="43"/>
      <c r="T244" s="43"/>
      <c r="Z244" s="15"/>
    </row>
    <row r="245">
      <c r="F245" s="105"/>
      <c r="S245" s="43"/>
      <c r="T245" s="43"/>
      <c r="Z245" s="15"/>
    </row>
    <row r="246">
      <c r="F246" s="105"/>
      <c r="S246" s="43"/>
      <c r="T246" s="43"/>
      <c r="Z246" s="15"/>
    </row>
    <row r="247">
      <c r="F247" s="105"/>
      <c r="S247" s="43"/>
      <c r="T247" s="43"/>
      <c r="Z247" s="15"/>
    </row>
    <row r="248">
      <c r="F248" s="105"/>
      <c r="S248" s="43"/>
      <c r="T248" s="43"/>
      <c r="Z248" s="15"/>
    </row>
    <row r="249">
      <c r="F249" s="105"/>
      <c r="S249" s="43"/>
      <c r="T249" s="43"/>
      <c r="Z249" s="15"/>
    </row>
    <row r="250">
      <c r="F250" s="105"/>
      <c r="S250" s="43"/>
      <c r="T250" s="43"/>
      <c r="Z250" s="15"/>
    </row>
    <row r="251">
      <c r="F251" s="105"/>
      <c r="S251" s="43"/>
      <c r="T251" s="43"/>
      <c r="Z251" s="15"/>
    </row>
    <row r="252">
      <c r="F252" s="105"/>
      <c r="S252" s="43"/>
      <c r="T252" s="43"/>
      <c r="Z252" s="15"/>
    </row>
    <row r="253">
      <c r="F253" s="105"/>
      <c r="S253" s="43"/>
      <c r="T253" s="43"/>
      <c r="Z253" s="15"/>
    </row>
    <row r="254">
      <c r="F254" s="105"/>
      <c r="S254" s="43"/>
      <c r="T254" s="43"/>
      <c r="Z254" s="15"/>
    </row>
    <row r="255">
      <c r="F255" s="105"/>
      <c r="S255" s="43"/>
      <c r="T255" s="43"/>
      <c r="Z255" s="15"/>
    </row>
    <row r="256">
      <c r="F256" s="105"/>
      <c r="S256" s="43"/>
      <c r="T256" s="43"/>
      <c r="Z256" s="15"/>
    </row>
    <row r="257">
      <c r="F257" s="105"/>
      <c r="S257" s="43"/>
      <c r="T257" s="43"/>
      <c r="Z257" s="15"/>
    </row>
    <row r="258">
      <c r="F258" s="105"/>
      <c r="S258" s="43"/>
      <c r="T258" s="43"/>
      <c r="Z258" s="15"/>
    </row>
    <row r="259">
      <c r="F259" s="105"/>
      <c r="S259" s="43"/>
      <c r="T259" s="43"/>
      <c r="Z259" s="15"/>
    </row>
    <row r="260">
      <c r="F260" s="105"/>
      <c r="S260" s="43"/>
      <c r="T260" s="43"/>
      <c r="Z260" s="15"/>
    </row>
    <row r="261">
      <c r="F261" s="105"/>
      <c r="S261" s="43"/>
      <c r="T261" s="43"/>
      <c r="Z261" s="15"/>
    </row>
    <row r="262">
      <c r="F262" s="105"/>
      <c r="S262" s="43"/>
      <c r="T262" s="43"/>
      <c r="Z262" s="15"/>
    </row>
    <row r="263">
      <c r="F263" s="105"/>
      <c r="S263" s="43"/>
      <c r="T263" s="43"/>
      <c r="Z263" s="15"/>
    </row>
    <row r="264">
      <c r="F264" s="105"/>
      <c r="S264" s="43"/>
      <c r="T264" s="43"/>
      <c r="Z264" s="15"/>
    </row>
    <row r="265">
      <c r="F265" s="105"/>
      <c r="S265" s="43"/>
      <c r="T265" s="43"/>
      <c r="Z265" s="15"/>
    </row>
    <row r="266">
      <c r="F266" s="105"/>
      <c r="S266" s="43"/>
      <c r="T266" s="43"/>
      <c r="Z266" s="15"/>
    </row>
    <row r="267">
      <c r="F267" s="105"/>
      <c r="S267" s="43"/>
      <c r="T267" s="43"/>
      <c r="Z267" s="15"/>
    </row>
    <row r="268">
      <c r="F268" s="105"/>
      <c r="S268" s="43"/>
      <c r="T268" s="43"/>
      <c r="Z268" s="15"/>
    </row>
    <row r="269">
      <c r="F269" s="105"/>
      <c r="S269" s="43"/>
      <c r="T269" s="43"/>
      <c r="Z269" s="15"/>
    </row>
    <row r="270">
      <c r="F270" s="105"/>
      <c r="S270" s="43"/>
      <c r="T270" s="43"/>
      <c r="Z270" s="15"/>
    </row>
    <row r="271">
      <c r="F271" s="105"/>
      <c r="S271" s="43"/>
      <c r="T271" s="43"/>
      <c r="Z271" s="15"/>
    </row>
    <row r="272">
      <c r="F272" s="105"/>
      <c r="S272" s="43"/>
      <c r="T272" s="43"/>
      <c r="Z272" s="15"/>
    </row>
    <row r="273">
      <c r="F273" s="105"/>
      <c r="S273" s="43"/>
      <c r="T273" s="43"/>
      <c r="Z273" s="15"/>
    </row>
    <row r="274">
      <c r="F274" s="105"/>
      <c r="S274" s="43"/>
      <c r="T274" s="43"/>
      <c r="Z274" s="15"/>
    </row>
    <row r="275">
      <c r="F275" s="105"/>
      <c r="S275" s="43"/>
      <c r="T275" s="43"/>
      <c r="Z275" s="15"/>
    </row>
    <row r="276">
      <c r="F276" s="105"/>
      <c r="S276" s="43"/>
      <c r="T276" s="43"/>
      <c r="Z276" s="15"/>
    </row>
    <row r="277">
      <c r="F277" s="105"/>
      <c r="S277" s="43"/>
      <c r="T277" s="43"/>
      <c r="Z277" s="15"/>
    </row>
    <row r="278">
      <c r="F278" s="105"/>
      <c r="S278" s="43"/>
      <c r="T278" s="43"/>
      <c r="Z278" s="15"/>
    </row>
    <row r="279">
      <c r="F279" s="105"/>
      <c r="S279" s="43"/>
      <c r="T279" s="43"/>
      <c r="Z279" s="15"/>
    </row>
    <row r="280">
      <c r="F280" s="105"/>
      <c r="S280" s="43"/>
      <c r="T280" s="43"/>
      <c r="Z280" s="15"/>
    </row>
    <row r="281">
      <c r="F281" s="105"/>
      <c r="S281" s="43"/>
      <c r="T281" s="43"/>
      <c r="Z281" s="15"/>
    </row>
    <row r="282">
      <c r="F282" s="105"/>
      <c r="S282" s="43"/>
      <c r="T282" s="43"/>
      <c r="Z282" s="15"/>
    </row>
    <row r="283">
      <c r="F283" s="105"/>
      <c r="S283" s="43"/>
      <c r="T283" s="43"/>
      <c r="Z283" s="15"/>
    </row>
    <row r="284">
      <c r="F284" s="105"/>
      <c r="S284" s="43"/>
      <c r="T284" s="43"/>
      <c r="Z284" s="15"/>
    </row>
    <row r="285">
      <c r="F285" s="105"/>
      <c r="S285" s="43"/>
      <c r="T285" s="43"/>
      <c r="Z285" s="15"/>
    </row>
    <row r="286">
      <c r="F286" s="105"/>
      <c r="S286" s="43"/>
      <c r="T286" s="43"/>
      <c r="Z286" s="15"/>
    </row>
    <row r="287">
      <c r="F287" s="105"/>
      <c r="S287" s="43"/>
      <c r="T287" s="43"/>
      <c r="Z287" s="15"/>
    </row>
    <row r="288">
      <c r="F288" s="105"/>
      <c r="S288" s="43"/>
      <c r="T288" s="43"/>
      <c r="Z288" s="15"/>
    </row>
    <row r="289">
      <c r="F289" s="105"/>
      <c r="S289" s="43"/>
      <c r="T289" s="43"/>
      <c r="Z289" s="15"/>
    </row>
    <row r="290">
      <c r="F290" s="105"/>
      <c r="S290" s="43"/>
      <c r="T290" s="43"/>
      <c r="Z290" s="15"/>
    </row>
    <row r="291">
      <c r="F291" s="105"/>
      <c r="S291" s="43"/>
      <c r="T291" s="43"/>
      <c r="Z291" s="15"/>
    </row>
    <row r="292">
      <c r="F292" s="105"/>
      <c r="S292" s="43"/>
      <c r="T292" s="43"/>
      <c r="Z292" s="15"/>
    </row>
    <row r="293">
      <c r="F293" s="105"/>
      <c r="S293" s="43"/>
      <c r="T293" s="43"/>
      <c r="Z293" s="15"/>
    </row>
    <row r="294">
      <c r="F294" s="105"/>
      <c r="S294" s="43"/>
      <c r="T294" s="43"/>
      <c r="Z294" s="15"/>
    </row>
    <row r="295">
      <c r="F295" s="105"/>
      <c r="S295" s="43"/>
      <c r="T295" s="43"/>
      <c r="Z295" s="15"/>
    </row>
    <row r="296">
      <c r="F296" s="105"/>
      <c r="S296" s="43"/>
      <c r="T296" s="43"/>
      <c r="Z296" s="15"/>
    </row>
    <row r="297">
      <c r="F297" s="105"/>
      <c r="S297" s="43"/>
      <c r="T297" s="43"/>
      <c r="Z297" s="15"/>
    </row>
    <row r="298">
      <c r="F298" s="105"/>
      <c r="S298" s="43"/>
      <c r="T298" s="43"/>
      <c r="Z298" s="15"/>
    </row>
    <row r="299">
      <c r="F299" s="105"/>
      <c r="S299" s="43"/>
      <c r="T299" s="43"/>
      <c r="Z299" s="15"/>
    </row>
    <row r="300">
      <c r="F300" s="105"/>
      <c r="S300" s="43"/>
      <c r="T300" s="43"/>
      <c r="Z300" s="15"/>
    </row>
    <row r="301">
      <c r="F301" s="105"/>
      <c r="S301" s="43"/>
      <c r="T301" s="43"/>
      <c r="Z301" s="15"/>
    </row>
    <row r="302">
      <c r="F302" s="105"/>
      <c r="S302" s="43"/>
      <c r="T302" s="43"/>
      <c r="Z302" s="15"/>
    </row>
    <row r="303">
      <c r="F303" s="105"/>
      <c r="S303" s="43"/>
      <c r="T303" s="43"/>
      <c r="Z303" s="15"/>
    </row>
    <row r="304">
      <c r="F304" s="105"/>
      <c r="S304" s="43"/>
      <c r="T304" s="43"/>
      <c r="Z304" s="15"/>
    </row>
    <row r="305">
      <c r="F305" s="105"/>
      <c r="S305" s="43"/>
      <c r="T305" s="43"/>
      <c r="Z305" s="15"/>
    </row>
    <row r="306">
      <c r="F306" s="105"/>
      <c r="S306" s="43"/>
      <c r="T306" s="43"/>
      <c r="Z306" s="15"/>
    </row>
    <row r="307">
      <c r="F307" s="105"/>
      <c r="S307" s="43"/>
      <c r="T307" s="43"/>
      <c r="Z307" s="15"/>
    </row>
    <row r="308">
      <c r="F308" s="105"/>
      <c r="S308" s="43"/>
      <c r="T308" s="43"/>
      <c r="Z308" s="15"/>
    </row>
    <row r="309">
      <c r="F309" s="105"/>
      <c r="S309" s="43"/>
      <c r="T309" s="43"/>
      <c r="Z309" s="15"/>
    </row>
    <row r="310">
      <c r="F310" s="105"/>
      <c r="S310" s="43"/>
      <c r="T310" s="43"/>
      <c r="Z310" s="15"/>
    </row>
    <row r="311">
      <c r="F311" s="105"/>
      <c r="S311" s="43"/>
      <c r="T311" s="43"/>
      <c r="Z311" s="15"/>
    </row>
    <row r="312">
      <c r="F312" s="105"/>
      <c r="S312" s="43"/>
      <c r="T312" s="43"/>
      <c r="Z312" s="15"/>
    </row>
    <row r="313">
      <c r="F313" s="105"/>
      <c r="S313" s="43"/>
      <c r="T313" s="43"/>
      <c r="Z313" s="15"/>
    </row>
    <row r="314">
      <c r="F314" s="105"/>
      <c r="S314" s="43"/>
      <c r="T314" s="43"/>
      <c r="Z314" s="15"/>
    </row>
    <row r="315">
      <c r="F315" s="105"/>
      <c r="S315" s="43"/>
      <c r="T315" s="43"/>
      <c r="Z315" s="15"/>
    </row>
    <row r="316">
      <c r="F316" s="105"/>
      <c r="S316" s="43"/>
      <c r="T316" s="43"/>
      <c r="Z316" s="15"/>
    </row>
    <row r="317">
      <c r="F317" s="105"/>
      <c r="S317" s="43"/>
      <c r="T317" s="43"/>
      <c r="Z317" s="15"/>
    </row>
    <row r="318">
      <c r="F318" s="105"/>
      <c r="S318" s="43"/>
      <c r="T318" s="43"/>
      <c r="Z318" s="15"/>
    </row>
    <row r="319">
      <c r="F319" s="105"/>
      <c r="S319" s="43"/>
      <c r="T319" s="43"/>
      <c r="Z319" s="15"/>
    </row>
    <row r="320">
      <c r="F320" s="105"/>
      <c r="S320" s="43"/>
      <c r="T320" s="43"/>
      <c r="Z320" s="15"/>
    </row>
    <row r="321">
      <c r="F321" s="105"/>
      <c r="S321" s="43"/>
      <c r="T321" s="43"/>
      <c r="Z321" s="15"/>
    </row>
    <row r="322">
      <c r="F322" s="105"/>
      <c r="S322" s="43"/>
      <c r="T322" s="43"/>
      <c r="Z322" s="15"/>
    </row>
    <row r="323">
      <c r="F323" s="105"/>
      <c r="S323" s="43"/>
      <c r="T323" s="43"/>
      <c r="Z323" s="15"/>
    </row>
    <row r="324">
      <c r="F324" s="105"/>
      <c r="S324" s="43"/>
      <c r="T324" s="43"/>
      <c r="Z324" s="15"/>
    </row>
    <row r="325">
      <c r="F325" s="105"/>
      <c r="S325" s="43"/>
      <c r="T325" s="43"/>
      <c r="Z325" s="15"/>
    </row>
    <row r="326">
      <c r="F326" s="105"/>
      <c r="S326" s="43"/>
      <c r="T326" s="43"/>
      <c r="Z326" s="15"/>
    </row>
    <row r="327">
      <c r="F327" s="105"/>
      <c r="S327" s="43"/>
      <c r="T327" s="43"/>
      <c r="Z327" s="15"/>
    </row>
    <row r="328">
      <c r="F328" s="105"/>
      <c r="S328" s="43"/>
      <c r="T328" s="43"/>
      <c r="Z328" s="15"/>
    </row>
    <row r="329">
      <c r="F329" s="105"/>
      <c r="S329" s="43"/>
      <c r="T329" s="43"/>
      <c r="Z329" s="15"/>
    </row>
    <row r="330">
      <c r="F330" s="105"/>
      <c r="S330" s="43"/>
      <c r="T330" s="43"/>
      <c r="Z330" s="15"/>
    </row>
    <row r="331">
      <c r="F331" s="105"/>
      <c r="S331" s="43"/>
      <c r="T331" s="43"/>
      <c r="Z331" s="15"/>
    </row>
    <row r="332">
      <c r="F332" s="105"/>
      <c r="S332" s="43"/>
      <c r="T332" s="43"/>
      <c r="Z332" s="15"/>
    </row>
    <row r="333">
      <c r="F333" s="105"/>
      <c r="S333" s="43"/>
      <c r="T333" s="43"/>
      <c r="Z333" s="15"/>
    </row>
    <row r="334">
      <c r="F334" s="105"/>
      <c r="S334" s="43"/>
      <c r="T334" s="43"/>
      <c r="Z334" s="15"/>
    </row>
    <row r="335">
      <c r="F335" s="105"/>
      <c r="S335" s="43"/>
      <c r="T335" s="43"/>
      <c r="Z335" s="15"/>
    </row>
    <row r="336">
      <c r="F336" s="105"/>
      <c r="S336" s="43"/>
      <c r="T336" s="43"/>
      <c r="Z336" s="15"/>
    </row>
    <row r="337">
      <c r="F337" s="105"/>
      <c r="S337" s="43"/>
      <c r="T337" s="43"/>
      <c r="Z337" s="15"/>
    </row>
    <row r="338">
      <c r="F338" s="105"/>
      <c r="S338" s="43"/>
      <c r="T338" s="43"/>
      <c r="Z338" s="15"/>
    </row>
    <row r="339">
      <c r="F339" s="105"/>
      <c r="S339" s="43"/>
      <c r="T339" s="43"/>
      <c r="Z339" s="15"/>
    </row>
    <row r="340">
      <c r="F340" s="105"/>
      <c r="S340" s="43"/>
      <c r="T340" s="43"/>
      <c r="Z340" s="15"/>
    </row>
    <row r="341">
      <c r="F341" s="105"/>
      <c r="S341" s="43"/>
      <c r="T341" s="43"/>
      <c r="Z341" s="15"/>
    </row>
    <row r="342">
      <c r="F342" s="105"/>
      <c r="S342" s="43"/>
      <c r="T342" s="43"/>
      <c r="Z342" s="15"/>
    </row>
    <row r="343">
      <c r="F343" s="105"/>
      <c r="S343" s="43"/>
      <c r="T343" s="43"/>
      <c r="Z343" s="15"/>
    </row>
    <row r="344">
      <c r="F344" s="105"/>
      <c r="S344" s="43"/>
      <c r="T344" s="43"/>
      <c r="Z344" s="15"/>
    </row>
    <row r="345">
      <c r="F345" s="105"/>
      <c r="S345" s="43"/>
      <c r="T345" s="43"/>
      <c r="Z345" s="15"/>
    </row>
    <row r="346">
      <c r="F346" s="105"/>
      <c r="S346" s="43"/>
      <c r="T346" s="43"/>
      <c r="Z346" s="15"/>
    </row>
    <row r="347">
      <c r="F347" s="105"/>
      <c r="S347" s="43"/>
      <c r="T347" s="43"/>
      <c r="Z347" s="15"/>
    </row>
    <row r="348">
      <c r="F348" s="105"/>
      <c r="S348" s="43"/>
      <c r="T348" s="43"/>
      <c r="Z348" s="15"/>
    </row>
    <row r="349">
      <c r="F349" s="105"/>
      <c r="S349" s="43"/>
      <c r="T349" s="43"/>
      <c r="Z349" s="15"/>
    </row>
    <row r="350">
      <c r="F350" s="105"/>
      <c r="S350" s="43"/>
      <c r="T350" s="43"/>
      <c r="Z350" s="15"/>
    </row>
    <row r="351">
      <c r="F351" s="105"/>
      <c r="S351" s="43"/>
      <c r="T351" s="43"/>
      <c r="Z351" s="15"/>
    </row>
    <row r="352">
      <c r="F352" s="105"/>
      <c r="S352" s="43"/>
      <c r="T352" s="43"/>
      <c r="Z352" s="15"/>
    </row>
    <row r="353">
      <c r="F353" s="105"/>
      <c r="S353" s="43"/>
      <c r="T353" s="43"/>
      <c r="Z353" s="15"/>
    </row>
    <row r="354">
      <c r="F354" s="105"/>
      <c r="S354" s="43"/>
      <c r="T354" s="43"/>
      <c r="Z354" s="15"/>
    </row>
    <row r="355">
      <c r="F355" s="105"/>
      <c r="S355" s="43"/>
      <c r="T355" s="43"/>
      <c r="Z355" s="15"/>
    </row>
    <row r="356">
      <c r="F356" s="105"/>
      <c r="S356" s="43"/>
      <c r="T356" s="43"/>
      <c r="Z356" s="15"/>
    </row>
    <row r="357">
      <c r="F357" s="105"/>
      <c r="S357" s="43"/>
      <c r="T357" s="43"/>
      <c r="Z357" s="15"/>
    </row>
    <row r="358">
      <c r="F358" s="105"/>
      <c r="S358" s="43"/>
      <c r="T358" s="43"/>
      <c r="Z358" s="15"/>
    </row>
    <row r="359">
      <c r="F359" s="105"/>
      <c r="S359" s="43"/>
      <c r="T359" s="43"/>
      <c r="Z359" s="15"/>
    </row>
    <row r="360">
      <c r="F360" s="105"/>
      <c r="S360" s="43"/>
      <c r="T360" s="43"/>
      <c r="Z360" s="15"/>
    </row>
    <row r="361">
      <c r="F361" s="105"/>
      <c r="S361" s="43"/>
      <c r="T361" s="43"/>
      <c r="Z361" s="15"/>
    </row>
    <row r="362">
      <c r="F362" s="105"/>
      <c r="S362" s="43"/>
      <c r="T362" s="43"/>
      <c r="Z362" s="15"/>
    </row>
    <row r="363">
      <c r="F363" s="105"/>
      <c r="S363" s="43"/>
      <c r="T363" s="43"/>
      <c r="Z363" s="15"/>
    </row>
    <row r="364">
      <c r="F364" s="105"/>
      <c r="S364" s="43"/>
      <c r="T364" s="43"/>
      <c r="Z364" s="15"/>
    </row>
    <row r="365">
      <c r="F365" s="105"/>
      <c r="S365" s="43"/>
      <c r="T365" s="43"/>
      <c r="Z365" s="15"/>
    </row>
    <row r="366">
      <c r="F366" s="105"/>
      <c r="S366" s="43"/>
      <c r="T366" s="43"/>
      <c r="Z366" s="15"/>
    </row>
    <row r="367">
      <c r="F367" s="105"/>
      <c r="S367" s="43"/>
      <c r="T367" s="43"/>
      <c r="Z367" s="15"/>
    </row>
    <row r="368">
      <c r="F368" s="105"/>
      <c r="S368" s="43"/>
      <c r="T368" s="43"/>
      <c r="Z368" s="15"/>
    </row>
    <row r="369">
      <c r="F369" s="105"/>
      <c r="S369" s="43"/>
      <c r="T369" s="43"/>
      <c r="Z369" s="15"/>
    </row>
    <row r="370">
      <c r="F370" s="105"/>
      <c r="S370" s="43"/>
      <c r="T370" s="43"/>
      <c r="Z370" s="15"/>
    </row>
    <row r="371">
      <c r="F371" s="105"/>
      <c r="S371" s="43"/>
      <c r="T371" s="43"/>
      <c r="Z371" s="15"/>
    </row>
    <row r="372">
      <c r="F372" s="105"/>
      <c r="S372" s="43"/>
      <c r="T372" s="43"/>
      <c r="Z372" s="15"/>
    </row>
    <row r="373">
      <c r="F373" s="105"/>
      <c r="S373" s="43"/>
      <c r="T373" s="43"/>
      <c r="Z373" s="15"/>
    </row>
    <row r="374">
      <c r="F374" s="105"/>
      <c r="S374" s="43"/>
      <c r="T374" s="43"/>
      <c r="Z374" s="15"/>
    </row>
    <row r="375">
      <c r="F375" s="105"/>
      <c r="S375" s="43"/>
      <c r="T375" s="43"/>
      <c r="Z375" s="15"/>
    </row>
    <row r="376">
      <c r="F376" s="105"/>
      <c r="S376" s="43"/>
      <c r="T376" s="43"/>
      <c r="Z376" s="15"/>
    </row>
    <row r="377">
      <c r="F377" s="105"/>
      <c r="S377" s="43"/>
      <c r="T377" s="43"/>
      <c r="Z377" s="15"/>
    </row>
    <row r="378">
      <c r="F378" s="105"/>
      <c r="S378" s="43"/>
      <c r="T378" s="43"/>
      <c r="Z378" s="15"/>
    </row>
    <row r="379">
      <c r="F379" s="105"/>
      <c r="S379" s="43"/>
      <c r="T379" s="43"/>
      <c r="Z379" s="15"/>
    </row>
    <row r="380">
      <c r="F380" s="105"/>
      <c r="S380" s="43"/>
      <c r="T380" s="43"/>
      <c r="Z380" s="15"/>
    </row>
    <row r="381">
      <c r="F381" s="105"/>
      <c r="S381" s="43"/>
      <c r="T381" s="43"/>
      <c r="Z381" s="15"/>
    </row>
    <row r="382">
      <c r="F382" s="105"/>
      <c r="S382" s="43"/>
      <c r="T382" s="43"/>
      <c r="Z382" s="15"/>
    </row>
    <row r="383">
      <c r="F383" s="105"/>
      <c r="S383" s="43"/>
      <c r="T383" s="43"/>
      <c r="Z383" s="15"/>
    </row>
    <row r="384">
      <c r="F384" s="105"/>
      <c r="S384" s="43"/>
      <c r="T384" s="43"/>
      <c r="Z384" s="15"/>
    </row>
    <row r="385">
      <c r="F385" s="105"/>
      <c r="S385" s="43"/>
      <c r="T385" s="43"/>
      <c r="Z385" s="15"/>
    </row>
    <row r="386">
      <c r="F386" s="105"/>
      <c r="S386" s="43"/>
      <c r="T386" s="43"/>
      <c r="Z386" s="15"/>
    </row>
    <row r="387">
      <c r="F387" s="105"/>
      <c r="S387" s="43"/>
      <c r="T387" s="43"/>
      <c r="Z387" s="15"/>
    </row>
    <row r="388">
      <c r="F388" s="105"/>
      <c r="S388" s="43"/>
      <c r="T388" s="43"/>
      <c r="Z388" s="15"/>
    </row>
    <row r="389">
      <c r="F389" s="105"/>
      <c r="S389" s="43"/>
      <c r="T389" s="43"/>
      <c r="Z389" s="15"/>
    </row>
    <row r="390">
      <c r="F390" s="105"/>
      <c r="S390" s="43"/>
      <c r="T390" s="43"/>
      <c r="Z390" s="15"/>
    </row>
    <row r="391">
      <c r="F391" s="105"/>
      <c r="S391" s="43"/>
      <c r="T391" s="43"/>
      <c r="Z391" s="15"/>
    </row>
    <row r="392">
      <c r="F392" s="105"/>
      <c r="S392" s="43"/>
      <c r="T392" s="43"/>
      <c r="Z392" s="15"/>
    </row>
    <row r="393">
      <c r="F393" s="105"/>
      <c r="S393" s="43"/>
      <c r="T393" s="43"/>
      <c r="Z393" s="15"/>
    </row>
    <row r="394">
      <c r="F394" s="105"/>
      <c r="S394" s="43"/>
      <c r="T394" s="43"/>
      <c r="Z394" s="15"/>
    </row>
    <row r="395">
      <c r="F395" s="105"/>
      <c r="S395" s="43"/>
      <c r="T395" s="43"/>
      <c r="Z395" s="15"/>
    </row>
    <row r="396">
      <c r="F396" s="105"/>
      <c r="S396" s="43"/>
      <c r="T396" s="43"/>
      <c r="Z396" s="15"/>
    </row>
    <row r="397">
      <c r="F397" s="105"/>
      <c r="S397" s="43"/>
      <c r="T397" s="43"/>
      <c r="Z397" s="15"/>
    </row>
    <row r="398">
      <c r="F398" s="105"/>
      <c r="S398" s="43"/>
      <c r="T398" s="43"/>
      <c r="Z398" s="15"/>
    </row>
    <row r="399">
      <c r="F399" s="105"/>
      <c r="S399" s="43"/>
      <c r="T399" s="43"/>
      <c r="Z399" s="15"/>
    </row>
    <row r="400">
      <c r="F400" s="105"/>
      <c r="S400" s="43"/>
      <c r="T400" s="43"/>
      <c r="Z400" s="15"/>
    </row>
    <row r="401">
      <c r="F401" s="105"/>
      <c r="S401" s="43"/>
      <c r="T401" s="43"/>
      <c r="Z401" s="15"/>
    </row>
    <row r="402">
      <c r="F402" s="105"/>
      <c r="S402" s="43"/>
      <c r="T402" s="43"/>
      <c r="Z402" s="15"/>
    </row>
    <row r="403">
      <c r="F403" s="105"/>
      <c r="S403" s="43"/>
      <c r="T403" s="43"/>
      <c r="Z403" s="15"/>
    </row>
    <row r="404">
      <c r="F404" s="105"/>
      <c r="S404" s="43"/>
      <c r="T404" s="43"/>
      <c r="Z404" s="15"/>
    </row>
    <row r="405">
      <c r="F405" s="105"/>
      <c r="S405" s="43"/>
      <c r="T405" s="43"/>
      <c r="Z405" s="15"/>
    </row>
    <row r="406">
      <c r="F406" s="105"/>
      <c r="S406" s="43"/>
      <c r="T406" s="43"/>
      <c r="Z406" s="15"/>
    </row>
    <row r="407">
      <c r="F407" s="105"/>
      <c r="S407" s="43"/>
      <c r="T407" s="43"/>
      <c r="Z407" s="15"/>
    </row>
    <row r="408">
      <c r="F408" s="105"/>
      <c r="S408" s="43"/>
      <c r="T408" s="43"/>
      <c r="Z408" s="15"/>
    </row>
    <row r="409">
      <c r="F409" s="105"/>
      <c r="S409" s="43"/>
      <c r="T409" s="43"/>
      <c r="Z409" s="15"/>
    </row>
    <row r="410">
      <c r="F410" s="105"/>
      <c r="S410" s="43"/>
      <c r="T410" s="43"/>
      <c r="Z410" s="15"/>
    </row>
    <row r="411">
      <c r="F411" s="105"/>
      <c r="S411" s="43"/>
      <c r="T411" s="43"/>
      <c r="Z411" s="15"/>
    </row>
    <row r="412">
      <c r="F412" s="105"/>
      <c r="S412" s="43"/>
      <c r="T412" s="43"/>
      <c r="Z412" s="15"/>
    </row>
    <row r="413">
      <c r="F413" s="105"/>
      <c r="S413" s="43"/>
      <c r="T413" s="43"/>
      <c r="Z413" s="15"/>
    </row>
    <row r="414">
      <c r="F414" s="105"/>
      <c r="S414" s="43"/>
      <c r="T414" s="43"/>
      <c r="Z414" s="15"/>
    </row>
    <row r="415">
      <c r="F415" s="105"/>
      <c r="S415" s="43"/>
      <c r="T415" s="43"/>
      <c r="Z415" s="15"/>
    </row>
    <row r="416">
      <c r="F416" s="105"/>
      <c r="S416" s="43"/>
      <c r="T416" s="43"/>
      <c r="Z416" s="15"/>
    </row>
    <row r="417">
      <c r="F417" s="105"/>
      <c r="S417" s="43"/>
      <c r="T417" s="43"/>
      <c r="Z417" s="15"/>
    </row>
    <row r="418">
      <c r="F418" s="105"/>
      <c r="S418" s="43"/>
      <c r="T418" s="43"/>
      <c r="Z418" s="15"/>
    </row>
    <row r="419">
      <c r="F419" s="105"/>
      <c r="S419" s="43"/>
      <c r="T419" s="43"/>
      <c r="Z419" s="15"/>
    </row>
    <row r="420">
      <c r="F420" s="105"/>
      <c r="S420" s="43"/>
      <c r="T420" s="43"/>
      <c r="Z420" s="15"/>
    </row>
    <row r="421">
      <c r="F421" s="105"/>
      <c r="S421" s="43"/>
      <c r="T421" s="43"/>
      <c r="Z421" s="15"/>
    </row>
    <row r="422">
      <c r="F422" s="105"/>
      <c r="S422" s="43"/>
      <c r="T422" s="43"/>
      <c r="Z422" s="15"/>
    </row>
    <row r="423">
      <c r="F423" s="105"/>
      <c r="S423" s="43"/>
      <c r="T423" s="43"/>
      <c r="Z423" s="15"/>
    </row>
    <row r="424">
      <c r="F424" s="105"/>
      <c r="S424" s="43"/>
      <c r="T424" s="43"/>
      <c r="Z424" s="15"/>
    </row>
    <row r="425">
      <c r="F425" s="105"/>
      <c r="S425" s="43"/>
      <c r="T425" s="43"/>
      <c r="Z425" s="15"/>
    </row>
    <row r="426">
      <c r="F426" s="105"/>
      <c r="S426" s="43"/>
      <c r="T426" s="43"/>
      <c r="Z426" s="15"/>
    </row>
    <row r="427">
      <c r="F427" s="105"/>
      <c r="S427" s="43"/>
      <c r="T427" s="43"/>
      <c r="Z427" s="15"/>
    </row>
    <row r="428">
      <c r="F428" s="105"/>
      <c r="S428" s="43"/>
      <c r="T428" s="43"/>
      <c r="Z428" s="15"/>
    </row>
    <row r="429">
      <c r="F429" s="105"/>
      <c r="S429" s="43"/>
      <c r="T429" s="43"/>
      <c r="Z429" s="15"/>
    </row>
    <row r="430">
      <c r="F430" s="105"/>
      <c r="S430" s="43"/>
      <c r="T430" s="43"/>
      <c r="Z430" s="15"/>
    </row>
    <row r="431">
      <c r="F431" s="105"/>
      <c r="S431" s="43"/>
      <c r="T431" s="43"/>
      <c r="Z431" s="15"/>
    </row>
    <row r="432">
      <c r="F432" s="105"/>
      <c r="S432" s="43"/>
      <c r="T432" s="43"/>
      <c r="Z432" s="15"/>
    </row>
    <row r="433">
      <c r="F433" s="105"/>
      <c r="S433" s="43"/>
      <c r="T433" s="43"/>
      <c r="Z433" s="15"/>
    </row>
    <row r="434">
      <c r="F434" s="105"/>
      <c r="S434" s="43"/>
      <c r="T434" s="43"/>
      <c r="Z434" s="15"/>
    </row>
    <row r="435">
      <c r="F435" s="105"/>
      <c r="S435" s="43"/>
      <c r="T435" s="43"/>
      <c r="Z435" s="15"/>
    </row>
    <row r="436">
      <c r="F436" s="105"/>
      <c r="S436" s="43"/>
      <c r="T436" s="43"/>
      <c r="Z436" s="15"/>
    </row>
    <row r="437">
      <c r="F437" s="105"/>
      <c r="S437" s="43"/>
      <c r="T437" s="43"/>
      <c r="Z437" s="15"/>
    </row>
    <row r="438">
      <c r="F438" s="105"/>
      <c r="S438" s="43"/>
      <c r="T438" s="43"/>
      <c r="Z438" s="15"/>
    </row>
    <row r="439">
      <c r="F439" s="105"/>
      <c r="S439" s="43"/>
      <c r="T439" s="43"/>
      <c r="Z439" s="15"/>
    </row>
    <row r="440">
      <c r="F440" s="105"/>
      <c r="S440" s="43"/>
      <c r="T440" s="43"/>
      <c r="Z440" s="15"/>
    </row>
    <row r="441">
      <c r="F441" s="105"/>
      <c r="S441" s="43"/>
      <c r="T441" s="43"/>
      <c r="Z441" s="15"/>
    </row>
    <row r="442">
      <c r="F442" s="105"/>
      <c r="S442" s="43"/>
      <c r="T442" s="43"/>
      <c r="Z442" s="15"/>
    </row>
    <row r="443">
      <c r="F443" s="105"/>
      <c r="S443" s="43"/>
      <c r="T443" s="43"/>
      <c r="Z443" s="15"/>
    </row>
    <row r="444">
      <c r="F444" s="105"/>
      <c r="S444" s="43"/>
      <c r="T444" s="43"/>
      <c r="Z444" s="15"/>
    </row>
    <row r="445">
      <c r="F445" s="105"/>
      <c r="S445" s="43"/>
      <c r="T445" s="43"/>
      <c r="Z445" s="15"/>
    </row>
    <row r="446">
      <c r="F446" s="105"/>
      <c r="S446" s="43"/>
      <c r="T446" s="43"/>
      <c r="Z446" s="15"/>
    </row>
    <row r="447">
      <c r="F447" s="105"/>
      <c r="S447" s="43"/>
      <c r="T447" s="43"/>
      <c r="Z447" s="15"/>
    </row>
    <row r="448">
      <c r="F448" s="105"/>
      <c r="S448" s="43"/>
      <c r="T448" s="43"/>
      <c r="Z448" s="15"/>
    </row>
    <row r="449">
      <c r="F449" s="105"/>
      <c r="S449" s="43"/>
      <c r="T449" s="43"/>
      <c r="Z449" s="15"/>
    </row>
    <row r="450">
      <c r="F450" s="105"/>
      <c r="S450" s="43"/>
      <c r="T450" s="43"/>
      <c r="Z450" s="15"/>
    </row>
    <row r="451">
      <c r="F451" s="105"/>
      <c r="S451" s="43"/>
      <c r="T451" s="43"/>
      <c r="Z451" s="15"/>
    </row>
    <row r="452">
      <c r="F452" s="105"/>
      <c r="S452" s="43"/>
      <c r="T452" s="43"/>
      <c r="Z452" s="15"/>
    </row>
    <row r="453">
      <c r="F453" s="105"/>
      <c r="S453" s="43"/>
      <c r="T453" s="43"/>
      <c r="Z453" s="15"/>
    </row>
    <row r="454">
      <c r="F454" s="105"/>
      <c r="S454" s="43"/>
      <c r="T454" s="43"/>
      <c r="Z454" s="15"/>
    </row>
    <row r="455">
      <c r="F455" s="105"/>
      <c r="S455" s="43"/>
      <c r="T455" s="43"/>
      <c r="Z455" s="15"/>
    </row>
    <row r="456">
      <c r="F456" s="105"/>
      <c r="S456" s="43"/>
      <c r="T456" s="43"/>
      <c r="Z456" s="15"/>
    </row>
    <row r="457">
      <c r="F457" s="105"/>
      <c r="S457" s="43"/>
      <c r="T457" s="43"/>
      <c r="Z457" s="15"/>
    </row>
    <row r="458">
      <c r="F458" s="105"/>
      <c r="S458" s="43"/>
      <c r="T458" s="43"/>
      <c r="Z458" s="15"/>
    </row>
    <row r="459">
      <c r="F459" s="105"/>
      <c r="S459" s="43"/>
      <c r="T459" s="43"/>
      <c r="Z459" s="15"/>
    </row>
    <row r="460">
      <c r="F460" s="105"/>
      <c r="S460" s="43"/>
      <c r="T460" s="43"/>
      <c r="Z460" s="15"/>
    </row>
    <row r="461">
      <c r="F461" s="105"/>
      <c r="S461" s="43"/>
      <c r="T461" s="43"/>
      <c r="Z461" s="15"/>
    </row>
    <row r="462">
      <c r="F462" s="105"/>
      <c r="S462" s="43"/>
      <c r="T462" s="43"/>
      <c r="Z462" s="15"/>
    </row>
    <row r="463">
      <c r="F463" s="105"/>
      <c r="S463" s="43"/>
      <c r="T463" s="43"/>
      <c r="Z463" s="15"/>
    </row>
    <row r="464">
      <c r="F464" s="105"/>
      <c r="S464" s="43"/>
      <c r="T464" s="43"/>
      <c r="Z464" s="15"/>
    </row>
    <row r="465">
      <c r="F465" s="105"/>
      <c r="S465" s="43"/>
      <c r="T465" s="43"/>
      <c r="Z465" s="15"/>
    </row>
    <row r="466">
      <c r="F466" s="105"/>
      <c r="S466" s="43"/>
      <c r="T466" s="43"/>
      <c r="Z466" s="15"/>
    </row>
    <row r="467">
      <c r="F467" s="105"/>
      <c r="S467" s="43"/>
      <c r="T467" s="43"/>
      <c r="Z467" s="15"/>
    </row>
    <row r="468">
      <c r="F468" s="105"/>
      <c r="S468" s="43"/>
      <c r="T468" s="43"/>
      <c r="Z468" s="15"/>
    </row>
    <row r="469">
      <c r="F469" s="105"/>
      <c r="S469" s="43"/>
      <c r="T469" s="43"/>
      <c r="Z469" s="15"/>
    </row>
    <row r="470">
      <c r="F470" s="105"/>
      <c r="S470" s="43"/>
      <c r="T470" s="43"/>
      <c r="Z470" s="15"/>
    </row>
    <row r="471">
      <c r="F471" s="105"/>
      <c r="S471" s="43"/>
      <c r="T471" s="43"/>
      <c r="Z471" s="15"/>
    </row>
    <row r="472">
      <c r="F472" s="105"/>
      <c r="S472" s="43"/>
      <c r="T472" s="43"/>
      <c r="Z472" s="15"/>
    </row>
    <row r="473">
      <c r="F473" s="105"/>
      <c r="S473" s="43"/>
      <c r="T473" s="43"/>
      <c r="Z473" s="15"/>
    </row>
    <row r="474">
      <c r="F474" s="105"/>
      <c r="S474" s="43"/>
      <c r="T474" s="43"/>
      <c r="Z474" s="15"/>
    </row>
    <row r="475">
      <c r="F475" s="105"/>
      <c r="S475" s="43"/>
      <c r="T475" s="43"/>
      <c r="Z475" s="15"/>
    </row>
    <row r="476">
      <c r="F476" s="105"/>
      <c r="S476" s="43"/>
      <c r="T476" s="43"/>
      <c r="Z476" s="15"/>
    </row>
    <row r="477">
      <c r="F477" s="105"/>
      <c r="S477" s="43"/>
      <c r="T477" s="43"/>
      <c r="Z477" s="15"/>
    </row>
    <row r="478">
      <c r="F478" s="105"/>
      <c r="S478" s="43"/>
      <c r="T478" s="43"/>
      <c r="Z478" s="15"/>
    </row>
    <row r="479">
      <c r="F479" s="105"/>
      <c r="S479" s="43"/>
      <c r="T479" s="43"/>
      <c r="Z479" s="15"/>
    </row>
    <row r="480">
      <c r="F480" s="105"/>
      <c r="S480" s="43"/>
      <c r="T480" s="43"/>
      <c r="Z480" s="15"/>
    </row>
    <row r="481">
      <c r="F481" s="105"/>
      <c r="S481" s="43"/>
      <c r="T481" s="43"/>
      <c r="Z481" s="15"/>
    </row>
    <row r="482">
      <c r="F482" s="105"/>
      <c r="S482" s="43"/>
      <c r="T482" s="43"/>
      <c r="Z482" s="15"/>
    </row>
    <row r="483">
      <c r="F483" s="105"/>
      <c r="S483" s="43"/>
      <c r="T483" s="43"/>
      <c r="Z483" s="15"/>
    </row>
    <row r="484">
      <c r="F484" s="105"/>
      <c r="S484" s="43"/>
      <c r="T484" s="43"/>
      <c r="Z484" s="15"/>
    </row>
    <row r="485">
      <c r="F485" s="105"/>
      <c r="S485" s="43"/>
      <c r="T485" s="43"/>
      <c r="Z485" s="15"/>
    </row>
    <row r="486">
      <c r="F486" s="105"/>
      <c r="S486" s="43"/>
      <c r="T486" s="43"/>
      <c r="Z486" s="15"/>
    </row>
    <row r="487">
      <c r="F487" s="105"/>
      <c r="S487" s="43"/>
      <c r="T487" s="43"/>
      <c r="Z487" s="15"/>
    </row>
    <row r="488">
      <c r="F488" s="105"/>
      <c r="S488" s="43"/>
      <c r="T488" s="43"/>
      <c r="Z488" s="15"/>
    </row>
    <row r="489">
      <c r="F489" s="105"/>
      <c r="S489" s="43"/>
      <c r="T489" s="43"/>
      <c r="Z489" s="15"/>
    </row>
    <row r="490">
      <c r="F490" s="105"/>
      <c r="S490" s="43"/>
      <c r="T490" s="43"/>
      <c r="Z490" s="15"/>
    </row>
    <row r="491">
      <c r="F491" s="105"/>
      <c r="S491" s="43"/>
      <c r="T491" s="43"/>
      <c r="Z491" s="15"/>
    </row>
    <row r="492">
      <c r="F492" s="105"/>
      <c r="S492" s="43"/>
      <c r="T492" s="43"/>
      <c r="Z492" s="15"/>
    </row>
    <row r="493">
      <c r="F493" s="105"/>
      <c r="S493" s="43"/>
      <c r="T493" s="43"/>
      <c r="Z493" s="15"/>
    </row>
    <row r="494">
      <c r="F494" s="105"/>
      <c r="S494" s="43"/>
      <c r="T494" s="43"/>
      <c r="Z494" s="15"/>
    </row>
    <row r="495">
      <c r="F495" s="105"/>
      <c r="S495" s="43"/>
      <c r="T495" s="43"/>
      <c r="Z495" s="15"/>
    </row>
    <row r="496">
      <c r="F496" s="105"/>
      <c r="S496" s="43"/>
      <c r="T496" s="43"/>
      <c r="Z496" s="15"/>
    </row>
    <row r="497">
      <c r="F497" s="105"/>
      <c r="S497" s="43"/>
      <c r="T497" s="43"/>
      <c r="Z497" s="15"/>
    </row>
    <row r="498">
      <c r="F498" s="105"/>
      <c r="S498" s="43"/>
      <c r="T498" s="43"/>
      <c r="Z498" s="15"/>
    </row>
    <row r="499">
      <c r="F499" s="105"/>
      <c r="S499" s="43"/>
      <c r="T499" s="43"/>
      <c r="Z499" s="15"/>
    </row>
    <row r="500">
      <c r="F500" s="105"/>
      <c r="S500" s="43"/>
      <c r="T500" s="43"/>
      <c r="Z500" s="15"/>
    </row>
    <row r="501">
      <c r="F501" s="105"/>
      <c r="S501" s="43"/>
      <c r="T501" s="43"/>
      <c r="Z501" s="15"/>
    </row>
    <row r="502">
      <c r="F502" s="105"/>
      <c r="S502" s="43"/>
      <c r="T502" s="43"/>
      <c r="Z502" s="15"/>
    </row>
    <row r="503">
      <c r="F503" s="105"/>
      <c r="S503" s="43"/>
      <c r="T503" s="43"/>
      <c r="Z503" s="15"/>
    </row>
    <row r="504">
      <c r="F504" s="105"/>
      <c r="S504" s="43"/>
      <c r="T504" s="43"/>
      <c r="Z504" s="15"/>
    </row>
    <row r="505">
      <c r="F505" s="105"/>
      <c r="S505" s="43"/>
      <c r="T505" s="43"/>
      <c r="Z505" s="15"/>
    </row>
    <row r="506">
      <c r="F506" s="105"/>
      <c r="S506" s="43"/>
      <c r="T506" s="43"/>
      <c r="Z506" s="15"/>
    </row>
    <row r="507">
      <c r="F507" s="105"/>
      <c r="S507" s="43"/>
      <c r="T507" s="43"/>
      <c r="Z507" s="15"/>
    </row>
    <row r="508">
      <c r="F508" s="105"/>
      <c r="S508" s="43"/>
      <c r="T508" s="43"/>
      <c r="Z508" s="15"/>
    </row>
    <row r="509">
      <c r="F509" s="105"/>
      <c r="S509" s="43"/>
      <c r="T509" s="43"/>
      <c r="Z509" s="15"/>
    </row>
    <row r="510">
      <c r="F510" s="105"/>
      <c r="S510" s="43"/>
      <c r="T510" s="43"/>
      <c r="Z510" s="15"/>
    </row>
    <row r="511">
      <c r="F511" s="105"/>
      <c r="S511" s="43"/>
      <c r="T511" s="43"/>
      <c r="Z511" s="15"/>
    </row>
    <row r="512">
      <c r="F512" s="105"/>
      <c r="S512" s="43"/>
      <c r="T512" s="43"/>
      <c r="Z512" s="15"/>
    </row>
    <row r="513">
      <c r="F513" s="105"/>
      <c r="S513" s="43"/>
      <c r="T513" s="43"/>
      <c r="Z513" s="15"/>
    </row>
    <row r="514">
      <c r="F514" s="105"/>
      <c r="S514" s="43"/>
      <c r="T514" s="43"/>
      <c r="Z514" s="15"/>
    </row>
    <row r="515">
      <c r="F515" s="105"/>
      <c r="S515" s="43"/>
      <c r="T515" s="43"/>
      <c r="Z515" s="15"/>
    </row>
    <row r="516">
      <c r="F516" s="105"/>
      <c r="S516" s="43"/>
      <c r="T516" s="43"/>
      <c r="Z516" s="15"/>
    </row>
    <row r="517">
      <c r="F517" s="105"/>
      <c r="S517" s="43"/>
      <c r="T517" s="43"/>
      <c r="Z517" s="15"/>
    </row>
    <row r="518">
      <c r="F518" s="105"/>
      <c r="S518" s="43"/>
      <c r="T518" s="43"/>
      <c r="Z518" s="15"/>
    </row>
    <row r="519">
      <c r="F519" s="105"/>
      <c r="S519" s="43"/>
      <c r="T519" s="43"/>
      <c r="Z519" s="15"/>
    </row>
    <row r="520">
      <c r="F520" s="105"/>
      <c r="S520" s="43"/>
      <c r="T520" s="43"/>
      <c r="Z520" s="15"/>
    </row>
    <row r="521">
      <c r="F521" s="105"/>
      <c r="S521" s="43"/>
      <c r="T521" s="43"/>
      <c r="Z521" s="15"/>
    </row>
    <row r="522">
      <c r="F522" s="105"/>
      <c r="S522" s="43"/>
      <c r="T522" s="43"/>
      <c r="Z522" s="15"/>
    </row>
    <row r="523">
      <c r="F523" s="105"/>
      <c r="S523" s="43"/>
      <c r="T523" s="43"/>
      <c r="Z523" s="15"/>
    </row>
    <row r="524">
      <c r="F524" s="105"/>
      <c r="S524" s="43"/>
      <c r="T524" s="43"/>
      <c r="Z524" s="15"/>
    </row>
    <row r="525">
      <c r="F525" s="105"/>
      <c r="S525" s="43"/>
      <c r="T525" s="43"/>
      <c r="Z525" s="15"/>
    </row>
    <row r="526">
      <c r="F526" s="105"/>
      <c r="S526" s="43"/>
      <c r="T526" s="43"/>
      <c r="Z526" s="15"/>
    </row>
    <row r="527">
      <c r="F527" s="105"/>
      <c r="S527" s="43"/>
      <c r="T527" s="43"/>
      <c r="Z527" s="15"/>
    </row>
    <row r="528">
      <c r="F528" s="105"/>
      <c r="S528" s="43"/>
      <c r="T528" s="43"/>
      <c r="Z528" s="15"/>
    </row>
    <row r="529">
      <c r="F529" s="105"/>
      <c r="S529" s="43"/>
      <c r="T529" s="43"/>
      <c r="Z529" s="15"/>
    </row>
    <row r="530">
      <c r="F530" s="105"/>
      <c r="S530" s="43"/>
      <c r="T530" s="43"/>
      <c r="Z530" s="15"/>
    </row>
    <row r="531">
      <c r="F531" s="105"/>
      <c r="S531" s="43"/>
      <c r="T531" s="43"/>
      <c r="Z531" s="15"/>
    </row>
    <row r="532">
      <c r="F532" s="105"/>
      <c r="S532" s="43"/>
      <c r="T532" s="43"/>
      <c r="Z532" s="15"/>
    </row>
    <row r="533">
      <c r="F533" s="105"/>
      <c r="S533" s="43"/>
      <c r="T533" s="43"/>
      <c r="Z533" s="15"/>
    </row>
    <row r="534">
      <c r="F534" s="105"/>
      <c r="S534" s="43"/>
      <c r="T534" s="43"/>
      <c r="Z534" s="15"/>
    </row>
    <row r="535">
      <c r="F535" s="105"/>
      <c r="S535" s="43"/>
      <c r="T535" s="43"/>
      <c r="Z535" s="15"/>
    </row>
    <row r="536">
      <c r="F536" s="105"/>
      <c r="S536" s="43"/>
      <c r="T536" s="43"/>
      <c r="Z536" s="15"/>
    </row>
    <row r="537">
      <c r="F537" s="105"/>
      <c r="S537" s="43"/>
      <c r="T537" s="43"/>
      <c r="Z537" s="15"/>
    </row>
    <row r="538">
      <c r="F538" s="105"/>
      <c r="S538" s="43"/>
      <c r="T538" s="43"/>
      <c r="Z538" s="15"/>
    </row>
    <row r="539">
      <c r="F539" s="105"/>
      <c r="S539" s="43"/>
      <c r="T539" s="43"/>
      <c r="Z539" s="15"/>
    </row>
    <row r="540">
      <c r="F540" s="105"/>
      <c r="S540" s="43"/>
      <c r="T540" s="43"/>
      <c r="Z540" s="15"/>
    </row>
    <row r="541">
      <c r="F541" s="105"/>
      <c r="S541" s="43"/>
      <c r="T541" s="43"/>
      <c r="Z541" s="15"/>
    </row>
    <row r="542">
      <c r="F542" s="105"/>
      <c r="S542" s="43"/>
      <c r="T542" s="43"/>
      <c r="Z542" s="15"/>
    </row>
    <row r="543">
      <c r="F543" s="105"/>
      <c r="S543" s="43"/>
      <c r="T543" s="43"/>
      <c r="Z543" s="15"/>
    </row>
    <row r="544">
      <c r="F544" s="105"/>
      <c r="S544" s="43"/>
      <c r="T544" s="43"/>
      <c r="Z544" s="15"/>
    </row>
    <row r="545">
      <c r="F545" s="105"/>
      <c r="S545" s="43"/>
      <c r="T545" s="43"/>
      <c r="Z545" s="15"/>
    </row>
    <row r="546">
      <c r="F546" s="105"/>
      <c r="S546" s="43"/>
      <c r="T546" s="43"/>
      <c r="Z546" s="15"/>
    </row>
    <row r="547">
      <c r="F547" s="105"/>
      <c r="S547" s="43"/>
      <c r="T547" s="43"/>
      <c r="Z547" s="15"/>
    </row>
    <row r="548">
      <c r="F548" s="105"/>
      <c r="S548" s="43"/>
      <c r="T548" s="43"/>
      <c r="Z548" s="15"/>
    </row>
    <row r="549">
      <c r="F549" s="105"/>
      <c r="S549" s="43"/>
      <c r="T549" s="43"/>
      <c r="Z549" s="15"/>
    </row>
    <row r="550">
      <c r="F550" s="105"/>
      <c r="S550" s="43"/>
      <c r="T550" s="43"/>
      <c r="Z550" s="15"/>
    </row>
    <row r="551">
      <c r="F551" s="105"/>
      <c r="S551" s="43"/>
      <c r="T551" s="43"/>
      <c r="Z551" s="15"/>
    </row>
    <row r="552">
      <c r="F552" s="105"/>
      <c r="S552" s="43"/>
      <c r="T552" s="43"/>
      <c r="Z552" s="15"/>
    </row>
    <row r="553">
      <c r="F553" s="105"/>
      <c r="S553" s="43"/>
      <c r="T553" s="43"/>
      <c r="Z553" s="15"/>
    </row>
    <row r="554">
      <c r="F554" s="105"/>
      <c r="S554" s="43"/>
      <c r="T554" s="43"/>
      <c r="Z554" s="15"/>
    </row>
    <row r="555">
      <c r="F555" s="105"/>
      <c r="S555" s="43"/>
      <c r="T555" s="43"/>
      <c r="Z555" s="15"/>
    </row>
    <row r="556">
      <c r="F556" s="105"/>
      <c r="S556" s="43"/>
      <c r="T556" s="43"/>
      <c r="Z556" s="15"/>
    </row>
    <row r="557">
      <c r="F557" s="105"/>
      <c r="S557" s="43"/>
      <c r="T557" s="43"/>
      <c r="Z557" s="15"/>
    </row>
    <row r="558">
      <c r="F558" s="105"/>
      <c r="S558" s="43"/>
      <c r="T558" s="43"/>
      <c r="Z558" s="15"/>
    </row>
    <row r="559">
      <c r="F559" s="105"/>
      <c r="S559" s="43"/>
      <c r="T559" s="43"/>
      <c r="Z559" s="15"/>
    </row>
    <row r="560">
      <c r="F560" s="105"/>
      <c r="S560" s="43"/>
      <c r="T560" s="43"/>
      <c r="Z560" s="15"/>
    </row>
    <row r="561">
      <c r="F561" s="105"/>
      <c r="S561" s="43"/>
      <c r="T561" s="43"/>
      <c r="Z561" s="15"/>
    </row>
    <row r="562">
      <c r="F562" s="105"/>
      <c r="S562" s="43"/>
      <c r="T562" s="43"/>
      <c r="Z562" s="15"/>
    </row>
    <row r="563">
      <c r="F563" s="105"/>
      <c r="S563" s="43"/>
      <c r="T563" s="43"/>
      <c r="Z563" s="15"/>
    </row>
    <row r="564">
      <c r="F564" s="105"/>
      <c r="S564" s="43"/>
      <c r="T564" s="43"/>
      <c r="Z564" s="15"/>
    </row>
    <row r="565">
      <c r="F565" s="105"/>
      <c r="S565" s="43"/>
      <c r="T565" s="43"/>
      <c r="Z565" s="15"/>
    </row>
    <row r="566">
      <c r="F566" s="105"/>
      <c r="S566" s="43"/>
      <c r="T566" s="43"/>
      <c r="Z566" s="15"/>
    </row>
    <row r="567">
      <c r="F567" s="105"/>
      <c r="S567" s="43"/>
      <c r="T567" s="43"/>
      <c r="Z567" s="15"/>
    </row>
    <row r="568">
      <c r="F568" s="105"/>
      <c r="S568" s="43"/>
      <c r="T568" s="43"/>
      <c r="Z568" s="15"/>
    </row>
    <row r="569">
      <c r="F569" s="105"/>
      <c r="S569" s="43"/>
      <c r="T569" s="43"/>
      <c r="Z569" s="15"/>
    </row>
    <row r="570">
      <c r="F570" s="105"/>
      <c r="S570" s="43"/>
      <c r="T570" s="43"/>
      <c r="Z570" s="15"/>
    </row>
    <row r="571">
      <c r="F571" s="105"/>
      <c r="S571" s="43"/>
      <c r="T571" s="43"/>
      <c r="Z571" s="15"/>
    </row>
    <row r="572">
      <c r="F572" s="105"/>
      <c r="S572" s="43"/>
      <c r="T572" s="43"/>
      <c r="Z572" s="15"/>
    </row>
    <row r="573">
      <c r="F573" s="105"/>
      <c r="S573" s="43"/>
      <c r="T573" s="43"/>
      <c r="Z573" s="15"/>
    </row>
    <row r="574">
      <c r="F574" s="105"/>
      <c r="S574" s="43"/>
      <c r="T574" s="43"/>
      <c r="Z574" s="15"/>
    </row>
    <row r="575">
      <c r="F575" s="105"/>
      <c r="S575" s="43"/>
      <c r="T575" s="43"/>
      <c r="Z575" s="15"/>
    </row>
    <row r="576">
      <c r="F576" s="105"/>
      <c r="S576" s="43"/>
      <c r="T576" s="43"/>
      <c r="Z576" s="15"/>
    </row>
    <row r="577">
      <c r="F577" s="105"/>
      <c r="S577" s="43"/>
      <c r="T577" s="43"/>
      <c r="Z577" s="15"/>
    </row>
    <row r="578">
      <c r="F578" s="105"/>
      <c r="S578" s="43"/>
      <c r="T578" s="43"/>
      <c r="Z578" s="15"/>
    </row>
    <row r="579">
      <c r="F579" s="105"/>
      <c r="S579" s="43"/>
      <c r="T579" s="43"/>
      <c r="Z579" s="15"/>
    </row>
    <row r="580">
      <c r="F580" s="105"/>
      <c r="S580" s="43"/>
      <c r="T580" s="43"/>
      <c r="Z580" s="15"/>
    </row>
    <row r="581">
      <c r="F581" s="105"/>
      <c r="S581" s="43"/>
      <c r="T581" s="43"/>
      <c r="Z581" s="15"/>
    </row>
    <row r="582">
      <c r="F582" s="105"/>
      <c r="S582" s="43"/>
      <c r="T582" s="43"/>
      <c r="Z582" s="15"/>
    </row>
    <row r="583">
      <c r="F583" s="105"/>
      <c r="S583" s="43"/>
      <c r="T583" s="43"/>
      <c r="Z583" s="15"/>
    </row>
    <row r="584">
      <c r="F584" s="105"/>
      <c r="S584" s="43"/>
      <c r="T584" s="43"/>
      <c r="Z584" s="15"/>
    </row>
    <row r="585">
      <c r="F585" s="105"/>
      <c r="S585" s="43"/>
      <c r="T585" s="43"/>
      <c r="Z585" s="15"/>
    </row>
    <row r="586">
      <c r="F586" s="105"/>
      <c r="S586" s="43"/>
      <c r="T586" s="43"/>
      <c r="Z586" s="15"/>
    </row>
    <row r="587">
      <c r="F587" s="105"/>
      <c r="S587" s="43"/>
      <c r="T587" s="43"/>
      <c r="Z587" s="15"/>
    </row>
    <row r="588">
      <c r="F588" s="105"/>
      <c r="S588" s="43"/>
      <c r="T588" s="43"/>
      <c r="Z588" s="15"/>
    </row>
    <row r="589">
      <c r="F589" s="105"/>
      <c r="S589" s="43"/>
      <c r="T589" s="43"/>
      <c r="Z589" s="15"/>
    </row>
    <row r="590">
      <c r="F590" s="105"/>
      <c r="S590" s="43"/>
      <c r="T590" s="43"/>
      <c r="Z590" s="15"/>
    </row>
    <row r="591">
      <c r="F591" s="105"/>
      <c r="S591" s="43"/>
      <c r="T591" s="43"/>
      <c r="Z591" s="15"/>
    </row>
    <row r="592">
      <c r="F592" s="105"/>
      <c r="S592" s="43"/>
      <c r="T592" s="43"/>
      <c r="Z592" s="15"/>
    </row>
    <row r="593">
      <c r="F593" s="105"/>
      <c r="S593" s="43"/>
      <c r="T593" s="43"/>
      <c r="Z593" s="15"/>
    </row>
    <row r="594">
      <c r="F594" s="105"/>
      <c r="S594" s="43"/>
      <c r="T594" s="43"/>
      <c r="Z594" s="15"/>
    </row>
    <row r="595">
      <c r="F595" s="105"/>
      <c r="S595" s="43"/>
      <c r="T595" s="43"/>
      <c r="Z595" s="15"/>
    </row>
    <row r="596">
      <c r="F596" s="105"/>
      <c r="S596" s="43"/>
      <c r="T596" s="43"/>
      <c r="Z596" s="15"/>
    </row>
    <row r="597">
      <c r="F597" s="105"/>
      <c r="S597" s="43"/>
      <c r="T597" s="43"/>
      <c r="Z597" s="15"/>
    </row>
    <row r="598">
      <c r="F598" s="105"/>
      <c r="S598" s="43"/>
      <c r="T598" s="43"/>
      <c r="Z598" s="15"/>
    </row>
    <row r="599">
      <c r="F599" s="105"/>
      <c r="S599" s="43"/>
      <c r="T599" s="43"/>
      <c r="Z599" s="15"/>
    </row>
    <row r="600">
      <c r="F600" s="105"/>
      <c r="S600" s="43"/>
      <c r="T600" s="43"/>
      <c r="Z600" s="15"/>
    </row>
    <row r="601">
      <c r="F601" s="105"/>
      <c r="S601" s="43"/>
      <c r="T601" s="43"/>
      <c r="Z601" s="15"/>
    </row>
    <row r="602">
      <c r="F602" s="105"/>
      <c r="S602" s="43"/>
      <c r="T602" s="43"/>
      <c r="Z602" s="15"/>
    </row>
    <row r="603">
      <c r="F603" s="105"/>
      <c r="S603" s="43"/>
      <c r="T603" s="43"/>
      <c r="Z603" s="15"/>
    </row>
    <row r="604">
      <c r="F604" s="105"/>
      <c r="S604" s="43"/>
      <c r="T604" s="43"/>
      <c r="Z604" s="15"/>
    </row>
    <row r="605">
      <c r="F605" s="105"/>
      <c r="S605" s="43"/>
      <c r="T605" s="43"/>
      <c r="Z605" s="15"/>
    </row>
    <row r="606">
      <c r="F606" s="105"/>
      <c r="S606" s="43"/>
      <c r="T606" s="43"/>
      <c r="Z606" s="15"/>
    </row>
    <row r="607">
      <c r="F607" s="105"/>
      <c r="S607" s="43"/>
      <c r="T607" s="43"/>
      <c r="Z607" s="15"/>
    </row>
    <row r="608">
      <c r="F608" s="105"/>
      <c r="S608" s="43"/>
      <c r="T608" s="43"/>
      <c r="Z608" s="15"/>
    </row>
    <row r="609">
      <c r="F609" s="105"/>
      <c r="S609" s="43"/>
      <c r="T609" s="43"/>
      <c r="Z609" s="15"/>
    </row>
    <row r="610">
      <c r="F610" s="105"/>
      <c r="S610" s="43"/>
      <c r="T610" s="43"/>
      <c r="Z610" s="15"/>
    </row>
    <row r="611">
      <c r="F611" s="105"/>
      <c r="S611" s="43"/>
      <c r="T611" s="43"/>
      <c r="Z611" s="15"/>
    </row>
    <row r="612">
      <c r="F612" s="105"/>
      <c r="S612" s="43"/>
      <c r="T612" s="43"/>
      <c r="Z612" s="15"/>
    </row>
    <row r="613">
      <c r="F613" s="105"/>
      <c r="S613" s="43"/>
      <c r="T613" s="43"/>
      <c r="Z613" s="15"/>
    </row>
    <row r="614">
      <c r="F614" s="105"/>
      <c r="S614" s="43"/>
      <c r="T614" s="43"/>
      <c r="Z614" s="15"/>
    </row>
    <row r="615">
      <c r="F615" s="105"/>
      <c r="S615" s="43"/>
      <c r="T615" s="43"/>
      <c r="Z615" s="15"/>
    </row>
    <row r="616">
      <c r="F616" s="105"/>
      <c r="S616" s="43"/>
      <c r="T616" s="43"/>
      <c r="Z616" s="15"/>
    </row>
    <row r="617">
      <c r="F617" s="105"/>
      <c r="S617" s="43"/>
      <c r="T617" s="43"/>
      <c r="Z617" s="15"/>
    </row>
    <row r="618">
      <c r="F618" s="105"/>
      <c r="S618" s="43"/>
      <c r="T618" s="43"/>
      <c r="Z618" s="15"/>
    </row>
    <row r="619">
      <c r="F619" s="105"/>
      <c r="S619" s="43"/>
      <c r="T619" s="43"/>
      <c r="Z619" s="15"/>
    </row>
    <row r="620">
      <c r="F620" s="105"/>
      <c r="S620" s="43"/>
      <c r="T620" s="43"/>
      <c r="Z620" s="15"/>
    </row>
    <row r="621">
      <c r="F621" s="105"/>
      <c r="S621" s="43"/>
      <c r="T621" s="43"/>
      <c r="Z621" s="15"/>
    </row>
    <row r="622">
      <c r="F622" s="105"/>
      <c r="S622" s="43"/>
      <c r="T622" s="43"/>
      <c r="Z622" s="15"/>
    </row>
    <row r="623">
      <c r="F623" s="105"/>
      <c r="S623" s="43"/>
      <c r="T623" s="43"/>
      <c r="Z623" s="15"/>
    </row>
    <row r="624">
      <c r="F624" s="105"/>
      <c r="S624" s="43"/>
      <c r="T624" s="43"/>
      <c r="Z624" s="15"/>
    </row>
    <row r="625">
      <c r="F625" s="105"/>
      <c r="S625" s="43"/>
      <c r="T625" s="43"/>
      <c r="Z625" s="15"/>
    </row>
    <row r="626">
      <c r="F626" s="105"/>
      <c r="S626" s="43"/>
      <c r="T626" s="43"/>
      <c r="Z626" s="15"/>
    </row>
    <row r="627">
      <c r="F627" s="105"/>
      <c r="S627" s="43"/>
      <c r="T627" s="43"/>
      <c r="Z627" s="15"/>
    </row>
    <row r="628">
      <c r="F628" s="105"/>
      <c r="S628" s="43"/>
      <c r="T628" s="43"/>
      <c r="Z628" s="15"/>
    </row>
    <row r="629">
      <c r="F629" s="105"/>
      <c r="S629" s="43"/>
      <c r="T629" s="43"/>
      <c r="Z629" s="15"/>
    </row>
    <row r="630">
      <c r="F630" s="105"/>
      <c r="S630" s="43"/>
      <c r="T630" s="43"/>
      <c r="Z630" s="15"/>
    </row>
    <row r="631">
      <c r="F631" s="105"/>
      <c r="S631" s="43"/>
      <c r="T631" s="43"/>
      <c r="Z631" s="15"/>
    </row>
    <row r="632">
      <c r="F632" s="105"/>
      <c r="S632" s="43"/>
      <c r="T632" s="43"/>
      <c r="Z632" s="15"/>
    </row>
    <row r="633">
      <c r="F633" s="105"/>
      <c r="S633" s="43"/>
      <c r="T633" s="43"/>
      <c r="Z633" s="15"/>
    </row>
    <row r="634">
      <c r="F634" s="105"/>
      <c r="S634" s="43"/>
      <c r="T634" s="43"/>
      <c r="Z634" s="15"/>
    </row>
    <row r="635">
      <c r="F635" s="105"/>
      <c r="S635" s="43"/>
      <c r="T635" s="43"/>
      <c r="Z635" s="15"/>
    </row>
    <row r="636">
      <c r="F636" s="105"/>
      <c r="S636" s="43"/>
      <c r="T636" s="43"/>
      <c r="Z636" s="15"/>
    </row>
    <row r="637">
      <c r="F637" s="105"/>
      <c r="S637" s="43"/>
      <c r="T637" s="43"/>
      <c r="Z637" s="15"/>
    </row>
    <row r="638">
      <c r="F638" s="105"/>
      <c r="S638" s="43"/>
      <c r="T638" s="43"/>
      <c r="Z638" s="15"/>
    </row>
    <row r="639">
      <c r="F639" s="105"/>
      <c r="S639" s="43"/>
      <c r="T639" s="43"/>
      <c r="Z639" s="15"/>
    </row>
    <row r="640">
      <c r="F640" s="105"/>
      <c r="S640" s="43"/>
      <c r="T640" s="43"/>
      <c r="Z640" s="15"/>
    </row>
    <row r="641">
      <c r="F641" s="105"/>
      <c r="S641" s="43"/>
      <c r="T641" s="43"/>
      <c r="Z641" s="15"/>
    </row>
    <row r="642">
      <c r="F642" s="105"/>
      <c r="S642" s="43"/>
      <c r="T642" s="43"/>
      <c r="Z642" s="15"/>
    </row>
    <row r="643">
      <c r="F643" s="105"/>
      <c r="S643" s="43"/>
      <c r="T643" s="43"/>
      <c r="Z643" s="15"/>
    </row>
    <row r="644">
      <c r="F644" s="105"/>
      <c r="S644" s="43"/>
      <c r="T644" s="43"/>
      <c r="Z644" s="15"/>
    </row>
    <row r="645">
      <c r="F645" s="105"/>
      <c r="S645" s="43"/>
      <c r="T645" s="43"/>
      <c r="Z645" s="15"/>
    </row>
    <row r="646">
      <c r="F646" s="105"/>
      <c r="S646" s="43"/>
      <c r="T646" s="43"/>
      <c r="Z646" s="15"/>
    </row>
    <row r="647">
      <c r="F647" s="105"/>
      <c r="S647" s="43"/>
      <c r="T647" s="43"/>
      <c r="Z647" s="15"/>
    </row>
    <row r="648">
      <c r="F648" s="105"/>
      <c r="S648" s="43"/>
      <c r="T648" s="43"/>
      <c r="Z648" s="15"/>
    </row>
    <row r="649">
      <c r="F649" s="105"/>
      <c r="S649" s="43"/>
      <c r="T649" s="43"/>
      <c r="Z649" s="15"/>
    </row>
    <row r="650">
      <c r="F650" s="105"/>
      <c r="S650" s="43"/>
      <c r="T650" s="43"/>
      <c r="Z650" s="15"/>
    </row>
    <row r="651">
      <c r="F651" s="105"/>
      <c r="S651" s="43"/>
      <c r="T651" s="43"/>
      <c r="Z651" s="15"/>
    </row>
    <row r="652">
      <c r="F652" s="105"/>
      <c r="S652" s="43"/>
      <c r="T652" s="43"/>
      <c r="Z652" s="15"/>
    </row>
    <row r="653">
      <c r="F653" s="105"/>
      <c r="S653" s="43"/>
      <c r="T653" s="43"/>
      <c r="Z653" s="15"/>
    </row>
    <row r="654">
      <c r="F654" s="105"/>
      <c r="S654" s="43"/>
      <c r="T654" s="43"/>
      <c r="Z654" s="15"/>
    </row>
    <row r="655">
      <c r="F655" s="105"/>
      <c r="S655" s="43"/>
      <c r="T655" s="43"/>
      <c r="Z655" s="15"/>
    </row>
    <row r="656">
      <c r="F656" s="105"/>
      <c r="S656" s="43"/>
      <c r="T656" s="43"/>
      <c r="Z656" s="15"/>
    </row>
    <row r="657">
      <c r="F657" s="105"/>
      <c r="S657" s="43"/>
      <c r="T657" s="43"/>
      <c r="Z657" s="15"/>
    </row>
    <row r="658">
      <c r="F658" s="105"/>
      <c r="S658" s="43"/>
      <c r="T658" s="43"/>
      <c r="Z658" s="15"/>
    </row>
    <row r="659">
      <c r="F659" s="105"/>
      <c r="S659" s="43"/>
      <c r="T659" s="43"/>
      <c r="Z659" s="15"/>
    </row>
    <row r="660">
      <c r="F660" s="105"/>
      <c r="S660" s="43"/>
      <c r="T660" s="43"/>
      <c r="Z660" s="15"/>
    </row>
    <row r="661">
      <c r="F661" s="105"/>
      <c r="S661" s="43"/>
      <c r="T661" s="43"/>
      <c r="Z661" s="15"/>
    </row>
    <row r="662">
      <c r="F662" s="105"/>
      <c r="S662" s="43"/>
      <c r="T662" s="43"/>
      <c r="Z662" s="15"/>
    </row>
    <row r="663">
      <c r="F663" s="105"/>
      <c r="S663" s="43"/>
      <c r="T663" s="43"/>
      <c r="Z663" s="15"/>
    </row>
    <row r="664">
      <c r="F664" s="105"/>
      <c r="S664" s="43"/>
      <c r="T664" s="43"/>
      <c r="Z664" s="15"/>
    </row>
    <row r="665">
      <c r="F665" s="105"/>
      <c r="S665" s="43"/>
      <c r="T665" s="43"/>
      <c r="Z665" s="15"/>
    </row>
    <row r="666">
      <c r="F666" s="105"/>
      <c r="S666" s="43"/>
      <c r="T666" s="43"/>
      <c r="Z666" s="15"/>
    </row>
    <row r="667">
      <c r="F667" s="105"/>
      <c r="S667" s="43"/>
      <c r="T667" s="43"/>
      <c r="Z667" s="15"/>
    </row>
    <row r="668">
      <c r="F668" s="105"/>
      <c r="S668" s="43"/>
      <c r="T668" s="43"/>
      <c r="Z668" s="15"/>
    </row>
    <row r="669">
      <c r="F669" s="105"/>
      <c r="S669" s="43"/>
      <c r="T669" s="43"/>
      <c r="Z669" s="15"/>
    </row>
    <row r="670">
      <c r="F670" s="105"/>
      <c r="S670" s="43"/>
      <c r="T670" s="43"/>
      <c r="Z670" s="15"/>
    </row>
    <row r="671">
      <c r="F671" s="105"/>
      <c r="S671" s="43"/>
      <c r="T671" s="43"/>
      <c r="Z671" s="15"/>
    </row>
    <row r="672">
      <c r="F672" s="105"/>
      <c r="S672" s="43"/>
      <c r="T672" s="43"/>
      <c r="Z672" s="15"/>
    </row>
    <row r="673">
      <c r="F673" s="105"/>
      <c r="S673" s="43"/>
      <c r="T673" s="43"/>
      <c r="Z673" s="15"/>
    </row>
    <row r="674">
      <c r="F674" s="105"/>
      <c r="S674" s="43"/>
      <c r="T674" s="43"/>
      <c r="Z674" s="15"/>
    </row>
    <row r="675">
      <c r="F675" s="105"/>
      <c r="S675" s="43"/>
      <c r="T675" s="43"/>
      <c r="Z675" s="15"/>
    </row>
    <row r="676">
      <c r="F676" s="105"/>
      <c r="S676" s="43"/>
      <c r="T676" s="43"/>
      <c r="Z676" s="15"/>
    </row>
    <row r="677">
      <c r="F677" s="105"/>
      <c r="S677" s="43"/>
      <c r="T677" s="43"/>
      <c r="Z677" s="15"/>
    </row>
    <row r="678">
      <c r="F678" s="105"/>
      <c r="S678" s="43"/>
      <c r="T678" s="43"/>
      <c r="Z678" s="15"/>
    </row>
    <row r="679">
      <c r="F679" s="105"/>
      <c r="S679" s="43"/>
      <c r="T679" s="43"/>
      <c r="Z679" s="15"/>
    </row>
    <row r="680">
      <c r="F680" s="105"/>
      <c r="S680" s="43"/>
      <c r="T680" s="43"/>
      <c r="Z680" s="15"/>
    </row>
    <row r="681">
      <c r="F681" s="105"/>
      <c r="S681" s="43"/>
      <c r="T681" s="43"/>
      <c r="Z681" s="15"/>
    </row>
    <row r="682">
      <c r="F682" s="105"/>
      <c r="S682" s="43"/>
      <c r="T682" s="43"/>
      <c r="Z682" s="15"/>
    </row>
    <row r="683">
      <c r="F683" s="105"/>
      <c r="S683" s="43"/>
      <c r="T683" s="43"/>
      <c r="Z683" s="15"/>
    </row>
    <row r="684">
      <c r="F684" s="105"/>
      <c r="S684" s="43"/>
      <c r="T684" s="43"/>
      <c r="Z684" s="15"/>
    </row>
    <row r="685">
      <c r="F685" s="105"/>
      <c r="S685" s="43"/>
      <c r="T685" s="43"/>
      <c r="Z685" s="15"/>
    </row>
    <row r="686">
      <c r="F686" s="105"/>
      <c r="S686" s="43"/>
      <c r="T686" s="43"/>
      <c r="Z686" s="15"/>
    </row>
    <row r="687">
      <c r="F687" s="105"/>
      <c r="S687" s="43"/>
      <c r="T687" s="43"/>
      <c r="Z687" s="15"/>
    </row>
    <row r="688">
      <c r="F688" s="105"/>
      <c r="S688" s="43"/>
      <c r="T688" s="43"/>
      <c r="Z688" s="15"/>
    </row>
    <row r="689">
      <c r="F689" s="105"/>
      <c r="S689" s="43"/>
      <c r="T689" s="43"/>
      <c r="Z689" s="15"/>
    </row>
    <row r="690">
      <c r="F690" s="105"/>
      <c r="S690" s="43"/>
      <c r="T690" s="43"/>
      <c r="Z690" s="15"/>
    </row>
    <row r="691">
      <c r="F691" s="105"/>
      <c r="S691" s="43"/>
      <c r="T691" s="43"/>
      <c r="Z691" s="15"/>
    </row>
    <row r="692">
      <c r="F692" s="105"/>
      <c r="S692" s="43"/>
      <c r="T692" s="43"/>
      <c r="Z692" s="15"/>
    </row>
    <row r="693">
      <c r="F693" s="105"/>
      <c r="S693" s="43"/>
      <c r="T693" s="43"/>
      <c r="Z693" s="15"/>
    </row>
    <row r="694">
      <c r="F694" s="105"/>
      <c r="S694" s="43"/>
      <c r="T694" s="43"/>
      <c r="Z694" s="15"/>
    </row>
    <row r="695">
      <c r="F695" s="105"/>
      <c r="S695" s="43"/>
      <c r="T695" s="43"/>
      <c r="Z695" s="15"/>
    </row>
    <row r="696">
      <c r="F696" s="105"/>
      <c r="S696" s="43"/>
      <c r="T696" s="43"/>
      <c r="Z696" s="15"/>
    </row>
    <row r="697">
      <c r="F697" s="105"/>
      <c r="S697" s="43"/>
      <c r="T697" s="43"/>
      <c r="Z697" s="15"/>
    </row>
    <row r="698">
      <c r="F698" s="105"/>
      <c r="S698" s="43"/>
      <c r="T698" s="43"/>
      <c r="Z698" s="15"/>
    </row>
    <row r="699">
      <c r="F699" s="105"/>
      <c r="S699" s="43"/>
      <c r="T699" s="43"/>
      <c r="Z699" s="15"/>
    </row>
    <row r="700">
      <c r="F700" s="105"/>
      <c r="S700" s="43"/>
      <c r="T700" s="43"/>
      <c r="Z700" s="15"/>
    </row>
    <row r="701">
      <c r="F701" s="105"/>
      <c r="S701" s="43"/>
      <c r="T701" s="43"/>
      <c r="Z701" s="15"/>
    </row>
    <row r="702">
      <c r="F702" s="105"/>
      <c r="S702" s="43"/>
      <c r="T702" s="43"/>
      <c r="Z702" s="15"/>
    </row>
    <row r="703">
      <c r="F703" s="105"/>
      <c r="S703" s="43"/>
      <c r="T703" s="43"/>
      <c r="Z703" s="15"/>
    </row>
    <row r="704">
      <c r="F704" s="105"/>
      <c r="S704" s="43"/>
      <c r="T704" s="43"/>
      <c r="Z704" s="15"/>
    </row>
    <row r="705">
      <c r="F705" s="105"/>
      <c r="S705" s="43"/>
      <c r="T705" s="43"/>
      <c r="Z705" s="15"/>
    </row>
    <row r="706">
      <c r="F706" s="105"/>
      <c r="S706" s="43"/>
      <c r="T706" s="43"/>
      <c r="Z706" s="15"/>
    </row>
    <row r="707">
      <c r="F707" s="105"/>
      <c r="S707" s="43"/>
      <c r="T707" s="43"/>
      <c r="Z707" s="15"/>
    </row>
    <row r="708">
      <c r="F708" s="105"/>
      <c r="S708" s="43"/>
      <c r="T708" s="43"/>
      <c r="Z708" s="15"/>
    </row>
    <row r="709">
      <c r="F709" s="105"/>
      <c r="S709" s="43"/>
      <c r="T709" s="43"/>
      <c r="Z709" s="15"/>
    </row>
    <row r="710">
      <c r="F710" s="105"/>
      <c r="S710" s="43"/>
      <c r="T710" s="43"/>
      <c r="Z710" s="15"/>
    </row>
    <row r="711">
      <c r="F711" s="105"/>
      <c r="S711" s="43"/>
      <c r="T711" s="43"/>
      <c r="Z711" s="15"/>
    </row>
    <row r="712">
      <c r="F712" s="105"/>
      <c r="S712" s="43"/>
      <c r="T712" s="43"/>
      <c r="Z712" s="15"/>
    </row>
    <row r="713">
      <c r="F713" s="105"/>
      <c r="S713" s="43"/>
      <c r="T713" s="43"/>
      <c r="Z713" s="15"/>
    </row>
    <row r="714">
      <c r="F714" s="105"/>
      <c r="S714" s="43"/>
      <c r="T714" s="43"/>
      <c r="Z714" s="15"/>
    </row>
    <row r="715">
      <c r="F715" s="105"/>
      <c r="S715" s="43"/>
      <c r="T715" s="43"/>
      <c r="Z715" s="15"/>
    </row>
    <row r="716">
      <c r="F716" s="105"/>
      <c r="S716" s="43"/>
      <c r="T716" s="43"/>
      <c r="Z716" s="15"/>
    </row>
    <row r="717">
      <c r="F717" s="105"/>
      <c r="S717" s="43"/>
      <c r="T717" s="43"/>
      <c r="Z717" s="15"/>
    </row>
    <row r="718">
      <c r="F718" s="105"/>
      <c r="S718" s="43"/>
      <c r="T718" s="43"/>
      <c r="Z718" s="15"/>
    </row>
    <row r="719">
      <c r="F719" s="105"/>
      <c r="S719" s="43"/>
      <c r="T719" s="43"/>
      <c r="Z719" s="15"/>
    </row>
    <row r="720">
      <c r="F720" s="105"/>
      <c r="S720" s="43"/>
      <c r="T720" s="43"/>
      <c r="Z720" s="15"/>
    </row>
    <row r="721">
      <c r="F721" s="105"/>
      <c r="S721" s="43"/>
      <c r="T721" s="43"/>
      <c r="Z721" s="15"/>
    </row>
    <row r="722">
      <c r="F722" s="105"/>
      <c r="S722" s="43"/>
      <c r="T722" s="43"/>
      <c r="Z722" s="15"/>
    </row>
    <row r="723">
      <c r="F723" s="105"/>
      <c r="S723" s="43"/>
      <c r="T723" s="43"/>
      <c r="Z723" s="15"/>
    </row>
    <row r="724">
      <c r="F724" s="105"/>
      <c r="S724" s="43"/>
      <c r="T724" s="43"/>
      <c r="Z724" s="15"/>
    </row>
    <row r="725">
      <c r="F725" s="105"/>
      <c r="S725" s="43"/>
      <c r="T725" s="43"/>
      <c r="Z725" s="15"/>
    </row>
    <row r="726">
      <c r="F726" s="105"/>
      <c r="S726" s="43"/>
      <c r="T726" s="43"/>
      <c r="Z726" s="15"/>
    </row>
    <row r="727">
      <c r="F727" s="105"/>
      <c r="S727" s="43"/>
      <c r="T727" s="43"/>
      <c r="Z727" s="15"/>
    </row>
    <row r="728">
      <c r="F728" s="105"/>
      <c r="S728" s="43"/>
      <c r="T728" s="43"/>
      <c r="Z728" s="15"/>
    </row>
    <row r="729">
      <c r="F729" s="105"/>
      <c r="S729" s="43"/>
      <c r="T729" s="43"/>
      <c r="Z729" s="15"/>
    </row>
    <row r="730">
      <c r="F730" s="105"/>
      <c r="S730" s="43"/>
      <c r="T730" s="43"/>
      <c r="Z730" s="15"/>
    </row>
    <row r="731">
      <c r="F731" s="105"/>
      <c r="S731" s="43"/>
      <c r="T731" s="43"/>
      <c r="Z731" s="15"/>
    </row>
    <row r="732">
      <c r="F732" s="105"/>
      <c r="S732" s="43"/>
      <c r="T732" s="43"/>
      <c r="Z732" s="15"/>
    </row>
    <row r="733">
      <c r="F733" s="105"/>
      <c r="S733" s="43"/>
      <c r="T733" s="43"/>
      <c r="Z733" s="15"/>
    </row>
    <row r="734">
      <c r="F734" s="105"/>
      <c r="S734" s="43"/>
      <c r="T734" s="43"/>
      <c r="Z734" s="15"/>
    </row>
    <row r="735">
      <c r="F735" s="105"/>
      <c r="S735" s="43"/>
      <c r="T735" s="43"/>
      <c r="Z735" s="15"/>
    </row>
    <row r="736">
      <c r="F736" s="105"/>
      <c r="S736" s="43"/>
      <c r="T736" s="43"/>
      <c r="Z736" s="15"/>
    </row>
    <row r="737">
      <c r="F737" s="105"/>
      <c r="S737" s="43"/>
      <c r="T737" s="43"/>
      <c r="Z737" s="15"/>
    </row>
    <row r="738">
      <c r="F738" s="105"/>
      <c r="S738" s="43"/>
      <c r="T738" s="43"/>
      <c r="Z738" s="15"/>
    </row>
    <row r="739">
      <c r="F739" s="105"/>
      <c r="S739" s="43"/>
      <c r="T739" s="43"/>
      <c r="Z739" s="15"/>
    </row>
    <row r="740">
      <c r="F740" s="105"/>
      <c r="S740" s="43"/>
      <c r="T740" s="43"/>
      <c r="Z740" s="15"/>
    </row>
    <row r="741">
      <c r="F741" s="105"/>
      <c r="S741" s="43"/>
      <c r="T741" s="43"/>
      <c r="Z741" s="15"/>
    </row>
    <row r="742">
      <c r="F742" s="105"/>
      <c r="S742" s="43"/>
      <c r="T742" s="43"/>
      <c r="Z742" s="15"/>
    </row>
    <row r="743">
      <c r="F743" s="105"/>
      <c r="S743" s="43"/>
      <c r="T743" s="43"/>
      <c r="Z743" s="15"/>
    </row>
    <row r="744">
      <c r="F744" s="105"/>
      <c r="S744" s="43"/>
      <c r="T744" s="43"/>
      <c r="Z744" s="15"/>
    </row>
    <row r="745">
      <c r="F745" s="105"/>
      <c r="S745" s="43"/>
      <c r="T745" s="43"/>
      <c r="Z745" s="15"/>
    </row>
    <row r="746">
      <c r="F746" s="105"/>
      <c r="S746" s="43"/>
      <c r="T746" s="43"/>
      <c r="Z746" s="15"/>
    </row>
    <row r="747">
      <c r="F747" s="105"/>
      <c r="S747" s="43"/>
      <c r="T747" s="43"/>
      <c r="Z747" s="15"/>
    </row>
    <row r="748">
      <c r="F748" s="105"/>
      <c r="S748" s="43"/>
      <c r="T748" s="43"/>
      <c r="Z748" s="15"/>
    </row>
    <row r="749">
      <c r="F749" s="105"/>
      <c r="S749" s="43"/>
      <c r="T749" s="43"/>
      <c r="Z749" s="15"/>
    </row>
    <row r="750">
      <c r="F750" s="105"/>
      <c r="S750" s="43"/>
      <c r="T750" s="43"/>
      <c r="Z750" s="15"/>
    </row>
    <row r="751">
      <c r="F751" s="105"/>
      <c r="S751" s="43"/>
      <c r="T751" s="43"/>
      <c r="Z751" s="15"/>
    </row>
    <row r="752">
      <c r="F752" s="105"/>
      <c r="S752" s="43"/>
      <c r="T752" s="43"/>
      <c r="Z752" s="15"/>
    </row>
    <row r="753">
      <c r="F753" s="105"/>
      <c r="S753" s="43"/>
      <c r="T753" s="43"/>
      <c r="Z753" s="15"/>
    </row>
    <row r="754">
      <c r="F754" s="105"/>
      <c r="S754" s="43"/>
      <c r="T754" s="43"/>
      <c r="Z754" s="15"/>
    </row>
    <row r="755">
      <c r="F755" s="105"/>
      <c r="S755" s="43"/>
      <c r="T755" s="43"/>
      <c r="Z755" s="15"/>
    </row>
    <row r="756">
      <c r="F756" s="105"/>
      <c r="S756" s="43"/>
      <c r="T756" s="43"/>
      <c r="Z756" s="15"/>
    </row>
    <row r="757">
      <c r="F757" s="105"/>
      <c r="S757" s="43"/>
      <c r="T757" s="43"/>
      <c r="Z757" s="15"/>
    </row>
    <row r="758">
      <c r="F758" s="105"/>
      <c r="S758" s="43"/>
      <c r="T758" s="43"/>
      <c r="Z758" s="15"/>
    </row>
    <row r="759">
      <c r="F759" s="105"/>
      <c r="S759" s="43"/>
      <c r="T759" s="43"/>
      <c r="Z759" s="15"/>
    </row>
    <row r="760">
      <c r="F760" s="105"/>
      <c r="S760" s="43"/>
      <c r="T760" s="43"/>
      <c r="Z760" s="15"/>
    </row>
    <row r="761">
      <c r="F761" s="105"/>
      <c r="S761" s="43"/>
      <c r="T761" s="43"/>
      <c r="Z761" s="15"/>
    </row>
    <row r="762">
      <c r="F762" s="105"/>
      <c r="S762" s="43"/>
      <c r="T762" s="43"/>
      <c r="Z762" s="15"/>
    </row>
    <row r="763">
      <c r="F763" s="105"/>
      <c r="S763" s="43"/>
      <c r="T763" s="43"/>
      <c r="Z763" s="15"/>
    </row>
    <row r="764">
      <c r="F764" s="105"/>
      <c r="S764" s="43"/>
      <c r="T764" s="43"/>
      <c r="Z764" s="15"/>
    </row>
    <row r="765">
      <c r="F765" s="105"/>
      <c r="S765" s="43"/>
      <c r="T765" s="43"/>
      <c r="Z765" s="15"/>
    </row>
    <row r="766">
      <c r="F766" s="105"/>
      <c r="S766" s="43"/>
      <c r="T766" s="43"/>
      <c r="Z766" s="15"/>
    </row>
    <row r="767">
      <c r="F767" s="105"/>
      <c r="S767" s="43"/>
      <c r="T767" s="43"/>
      <c r="Z767" s="15"/>
    </row>
    <row r="768">
      <c r="F768" s="105"/>
      <c r="S768" s="43"/>
      <c r="T768" s="43"/>
      <c r="Z768" s="15"/>
    </row>
    <row r="769">
      <c r="F769" s="105"/>
      <c r="S769" s="43"/>
      <c r="T769" s="43"/>
      <c r="Z769" s="15"/>
    </row>
    <row r="770">
      <c r="F770" s="105"/>
      <c r="S770" s="43"/>
      <c r="T770" s="43"/>
      <c r="Z770" s="15"/>
    </row>
    <row r="771">
      <c r="F771" s="105"/>
      <c r="S771" s="43"/>
      <c r="T771" s="43"/>
      <c r="Z771" s="15"/>
    </row>
    <row r="772">
      <c r="F772" s="105"/>
      <c r="S772" s="43"/>
      <c r="T772" s="43"/>
      <c r="Z772" s="15"/>
    </row>
    <row r="773">
      <c r="F773" s="105"/>
      <c r="S773" s="43"/>
      <c r="T773" s="43"/>
      <c r="Z773" s="15"/>
    </row>
    <row r="774">
      <c r="F774" s="105"/>
      <c r="S774" s="43"/>
      <c r="T774" s="43"/>
      <c r="Z774" s="15"/>
    </row>
    <row r="775">
      <c r="F775" s="105"/>
      <c r="S775" s="43"/>
      <c r="T775" s="43"/>
      <c r="Z775" s="15"/>
    </row>
    <row r="776">
      <c r="F776" s="105"/>
      <c r="S776" s="43"/>
      <c r="T776" s="43"/>
      <c r="Z776" s="15"/>
    </row>
    <row r="777">
      <c r="F777" s="105"/>
      <c r="S777" s="43"/>
      <c r="T777" s="43"/>
      <c r="Z777" s="15"/>
    </row>
    <row r="778">
      <c r="F778" s="105"/>
      <c r="S778" s="43"/>
      <c r="T778" s="43"/>
      <c r="Z778" s="15"/>
    </row>
    <row r="779">
      <c r="F779" s="105"/>
      <c r="S779" s="43"/>
      <c r="T779" s="43"/>
      <c r="Z779" s="15"/>
    </row>
    <row r="780">
      <c r="F780" s="105"/>
      <c r="S780" s="43"/>
      <c r="T780" s="43"/>
      <c r="Z780" s="15"/>
    </row>
    <row r="781">
      <c r="F781" s="105"/>
      <c r="S781" s="43"/>
      <c r="T781" s="43"/>
      <c r="Z781" s="15"/>
    </row>
    <row r="782">
      <c r="F782" s="105"/>
      <c r="S782" s="43"/>
      <c r="T782" s="43"/>
      <c r="Z782" s="15"/>
    </row>
    <row r="783">
      <c r="F783" s="105"/>
      <c r="S783" s="43"/>
      <c r="T783" s="43"/>
      <c r="Z783" s="15"/>
    </row>
    <row r="784">
      <c r="F784" s="105"/>
      <c r="S784" s="43"/>
      <c r="T784" s="43"/>
      <c r="Z784" s="15"/>
    </row>
    <row r="785">
      <c r="F785" s="105"/>
      <c r="S785" s="43"/>
      <c r="T785" s="43"/>
      <c r="Z785" s="15"/>
    </row>
    <row r="786">
      <c r="F786" s="105"/>
      <c r="S786" s="43"/>
      <c r="T786" s="43"/>
      <c r="Z786" s="15"/>
    </row>
    <row r="787">
      <c r="F787" s="105"/>
      <c r="S787" s="43"/>
      <c r="T787" s="43"/>
      <c r="Z787" s="15"/>
    </row>
    <row r="788">
      <c r="F788" s="105"/>
      <c r="S788" s="43"/>
      <c r="T788" s="43"/>
      <c r="Z788" s="15"/>
    </row>
    <row r="789">
      <c r="F789" s="105"/>
      <c r="S789" s="43"/>
      <c r="T789" s="43"/>
      <c r="Z789" s="15"/>
    </row>
    <row r="790">
      <c r="F790" s="105"/>
      <c r="S790" s="43"/>
      <c r="T790" s="43"/>
      <c r="Z790" s="15"/>
    </row>
    <row r="791">
      <c r="F791" s="105"/>
      <c r="S791" s="43"/>
      <c r="T791" s="43"/>
      <c r="Z791" s="15"/>
    </row>
    <row r="792">
      <c r="F792" s="105"/>
      <c r="S792" s="43"/>
      <c r="T792" s="43"/>
      <c r="Z792" s="15"/>
    </row>
    <row r="793">
      <c r="F793" s="105"/>
      <c r="S793" s="43"/>
      <c r="T793" s="43"/>
      <c r="Z793" s="15"/>
    </row>
    <row r="794">
      <c r="F794" s="105"/>
      <c r="S794" s="43"/>
      <c r="T794" s="43"/>
      <c r="Z794" s="15"/>
    </row>
    <row r="795">
      <c r="F795" s="105"/>
      <c r="S795" s="43"/>
      <c r="T795" s="43"/>
      <c r="Z795" s="15"/>
    </row>
    <row r="796">
      <c r="F796" s="105"/>
      <c r="S796" s="43"/>
      <c r="T796" s="43"/>
      <c r="Z796" s="15"/>
    </row>
    <row r="797">
      <c r="F797" s="105"/>
      <c r="S797" s="43"/>
      <c r="T797" s="43"/>
      <c r="Z797" s="15"/>
    </row>
    <row r="798">
      <c r="F798" s="105"/>
      <c r="S798" s="43"/>
      <c r="T798" s="43"/>
      <c r="Z798" s="15"/>
    </row>
    <row r="799">
      <c r="F799" s="105"/>
      <c r="S799" s="43"/>
      <c r="T799" s="43"/>
      <c r="Z799" s="15"/>
    </row>
    <row r="800">
      <c r="F800" s="105"/>
      <c r="S800" s="43"/>
      <c r="T800" s="43"/>
      <c r="Z800" s="15"/>
    </row>
    <row r="801">
      <c r="F801" s="105"/>
      <c r="S801" s="43"/>
      <c r="T801" s="43"/>
      <c r="Z801" s="15"/>
    </row>
    <row r="802">
      <c r="F802" s="105"/>
      <c r="S802" s="43"/>
      <c r="T802" s="43"/>
      <c r="Z802" s="15"/>
    </row>
    <row r="803">
      <c r="F803" s="105"/>
      <c r="S803" s="43"/>
      <c r="T803" s="43"/>
      <c r="Z803" s="15"/>
    </row>
    <row r="804">
      <c r="F804" s="105"/>
      <c r="S804" s="43"/>
      <c r="T804" s="43"/>
      <c r="Z804" s="15"/>
    </row>
    <row r="805">
      <c r="F805" s="105"/>
      <c r="S805" s="43"/>
      <c r="T805" s="43"/>
      <c r="Z805" s="15"/>
    </row>
    <row r="806">
      <c r="F806" s="105"/>
      <c r="S806" s="43"/>
      <c r="T806" s="43"/>
      <c r="Z806" s="15"/>
    </row>
    <row r="807">
      <c r="F807" s="105"/>
      <c r="S807" s="43"/>
      <c r="T807" s="43"/>
      <c r="Z807" s="15"/>
    </row>
    <row r="808">
      <c r="F808" s="105"/>
      <c r="S808" s="43"/>
      <c r="T808" s="43"/>
      <c r="Z808" s="15"/>
    </row>
    <row r="809">
      <c r="F809" s="105"/>
      <c r="S809" s="43"/>
      <c r="T809" s="43"/>
      <c r="Z809" s="15"/>
    </row>
    <row r="810">
      <c r="F810" s="105"/>
      <c r="S810" s="43"/>
      <c r="T810" s="43"/>
      <c r="Z810" s="15"/>
    </row>
    <row r="811">
      <c r="F811" s="105"/>
      <c r="S811" s="43"/>
      <c r="T811" s="43"/>
      <c r="Z811" s="15"/>
    </row>
    <row r="812">
      <c r="F812" s="105"/>
      <c r="S812" s="43"/>
      <c r="T812" s="43"/>
      <c r="Z812" s="15"/>
    </row>
    <row r="813">
      <c r="F813" s="105"/>
      <c r="S813" s="43"/>
      <c r="T813" s="43"/>
      <c r="Z813" s="15"/>
    </row>
    <row r="814">
      <c r="F814" s="105"/>
      <c r="S814" s="43"/>
      <c r="T814" s="43"/>
      <c r="Z814" s="15"/>
    </row>
    <row r="815">
      <c r="F815" s="105"/>
      <c r="S815" s="43"/>
      <c r="T815" s="43"/>
      <c r="Z815" s="15"/>
    </row>
    <row r="816">
      <c r="F816" s="105"/>
      <c r="S816" s="43"/>
      <c r="T816" s="43"/>
      <c r="Z816" s="15"/>
    </row>
    <row r="817">
      <c r="F817" s="105"/>
      <c r="S817" s="43"/>
      <c r="T817" s="43"/>
      <c r="Z817" s="15"/>
    </row>
    <row r="818">
      <c r="F818" s="105"/>
      <c r="S818" s="43"/>
      <c r="T818" s="43"/>
      <c r="Z818" s="15"/>
    </row>
    <row r="819">
      <c r="F819" s="105"/>
      <c r="S819" s="43"/>
      <c r="T819" s="43"/>
      <c r="Z819" s="15"/>
    </row>
    <row r="820">
      <c r="F820" s="105"/>
      <c r="S820" s="43"/>
      <c r="T820" s="43"/>
      <c r="Z820" s="15"/>
    </row>
    <row r="821">
      <c r="F821" s="105"/>
      <c r="S821" s="43"/>
      <c r="T821" s="43"/>
      <c r="Z821" s="15"/>
    </row>
    <row r="822">
      <c r="F822" s="105"/>
      <c r="S822" s="43"/>
      <c r="T822" s="43"/>
      <c r="Z822" s="15"/>
    </row>
    <row r="823">
      <c r="F823" s="105"/>
      <c r="S823" s="43"/>
      <c r="T823" s="43"/>
      <c r="Z823" s="15"/>
    </row>
    <row r="824">
      <c r="F824" s="105"/>
      <c r="S824" s="43"/>
      <c r="T824" s="43"/>
      <c r="Z824" s="15"/>
    </row>
    <row r="825">
      <c r="F825" s="105"/>
      <c r="S825" s="43"/>
      <c r="T825" s="43"/>
      <c r="Z825" s="15"/>
    </row>
    <row r="826">
      <c r="F826" s="105"/>
      <c r="S826" s="43"/>
      <c r="T826" s="43"/>
      <c r="Z826" s="15"/>
    </row>
    <row r="827">
      <c r="F827" s="105"/>
      <c r="S827" s="43"/>
      <c r="T827" s="43"/>
      <c r="Z827" s="15"/>
    </row>
    <row r="828">
      <c r="F828" s="105"/>
      <c r="S828" s="43"/>
      <c r="T828" s="43"/>
      <c r="Z828" s="15"/>
    </row>
    <row r="829">
      <c r="F829" s="105"/>
      <c r="S829" s="43"/>
      <c r="T829" s="43"/>
      <c r="Z829" s="15"/>
    </row>
    <row r="830">
      <c r="F830" s="105"/>
      <c r="S830" s="43"/>
      <c r="T830" s="43"/>
      <c r="Z830" s="15"/>
    </row>
    <row r="831">
      <c r="F831" s="105"/>
      <c r="S831" s="43"/>
      <c r="T831" s="43"/>
      <c r="Z831" s="15"/>
    </row>
    <row r="832">
      <c r="F832" s="105"/>
      <c r="S832" s="43"/>
      <c r="T832" s="43"/>
      <c r="Z832" s="15"/>
    </row>
    <row r="833">
      <c r="F833" s="105"/>
      <c r="S833" s="43"/>
      <c r="T833" s="43"/>
      <c r="Z833" s="15"/>
    </row>
    <row r="834">
      <c r="F834" s="105"/>
      <c r="S834" s="43"/>
      <c r="T834" s="43"/>
      <c r="Z834" s="15"/>
    </row>
    <row r="835">
      <c r="F835" s="105"/>
      <c r="S835" s="43"/>
      <c r="T835" s="43"/>
      <c r="Z835" s="15"/>
    </row>
    <row r="836">
      <c r="F836" s="105"/>
      <c r="S836" s="43"/>
      <c r="T836" s="43"/>
      <c r="Z836" s="15"/>
    </row>
    <row r="837">
      <c r="F837" s="105"/>
      <c r="S837" s="43"/>
      <c r="T837" s="43"/>
      <c r="Z837" s="15"/>
    </row>
    <row r="838">
      <c r="F838" s="105"/>
      <c r="S838" s="43"/>
      <c r="T838" s="43"/>
      <c r="Z838" s="15"/>
    </row>
    <row r="839">
      <c r="F839" s="105"/>
      <c r="S839" s="43"/>
      <c r="T839" s="43"/>
      <c r="Z839" s="15"/>
    </row>
    <row r="840">
      <c r="F840" s="105"/>
      <c r="S840" s="43"/>
      <c r="T840" s="43"/>
      <c r="Z840" s="15"/>
    </row>
    <row r="841">
      <c r="F841" s="105"/>
      <c r="S841" s="43"/>
      <c r="T841" s="43"/>
      <c r="Z841" s="15"/>
    </row>
    <row r="842">
      <c r="F842" s="105"/>
      <c r="S842" s="43"/>
      <c r="T842" s="43"/>
      <c r="Z842" s="15"/>
    </row>
    <row r="843">
      <c r="F843" s="105"/>
      <c r="S843" s="43"/>
      <c r="T843" s="43"/>
      <c r="Z843" s="15"/>
    </row>
    <row r="844">
      <c r="F844" s="105"/>
      <c r="S844" s="43"/>
      <c r="T844" s="43"/>
      <c r="Z844" s="15"/>
    </row>
    <row r="845">
      <c r="F845" s="105"/>
      <c r="S845" s="43"/>
      <c r="T845" s="43"/>
      <c r="Z845" s="15"/>
    </row>
    <row r="846">
      <c r="F846" s="105"/>
      <c r="S846" s="43"/>
      <c r="T846" s="43"/>
      <c r="Z846" s="15"/>
    </row>
    <row r="847">
      <c r="F847" s="105"/>
      <c r="S847" s="43"/>
      <c r="T847" s="43"/>
      <c r="Z847" s="15"/>
    </row>
    <row r="848">
      <c r="F848" s="105"/>
      <c r="S848" s="43"/>
      <c r="T848" s="43"/>
      <c r="Z848" s="15"/>
    </row>
    <row r="849">
      <c r="F849" s="105"/>
      <c r="S849" s="43"/>
      <c r="T849" s="43"/>
      <c r="Z849" s="15"/>
    </row>
    <row r="850">
      <c r="F850" s="105"/>
      <c r="S850" s="43"/>
      <c r="T850" s="43"/>
      <c r="Z850" s="15"/>
    </row>
    <row r="851">
      <c r="F851" s="105"/>
      <c r="S851" s="43"/>
      <c r="T851" s="43"/>
      <c r="Z851" s="15"/>
    </row>
    <row r="852">
      <c r="F852" s="105"/>
      <c r="S852" s="43"/>
      <c r="T852" s="43"/>
      <c r="Z852" s="15"/>
    </row>
    <row r="853">
      <c r="F853" s="105"/>
      <c r="S853" s="43"/>
      <c r="T853" s="43"/>
      <c r="Z853" s="15"/>
    </row>
    <row r="854">
      <c r="F854" s="105"/>
      <c r="S854" s="43"/>
      <c r="T854" s="43"/>
      <c r="Z854" s="15"/>
    </row>
    <row r="855">
      <c r="F855" s="105"/>
      <c r="S855" s="43"/>
      <c r="T855" s="43"/>
      <c r="Z855" s="15"/>
    </row>
    <row r="856">
      <c r="F856" s="105"/>
      <c r="S856" s="43"/>
      <c r="T856" s="43"/>
      <c r="Z856" s="15"/>
    </row>
    <row r="857">
      <c r="F857" s="105"/>
      <c r="S857" s="43"/>
      <c r="T857" s="43"/>
      <c r="Z857" s="15"/>
    </row>
    <row r="858">
      <c r="F858" s="105"/>
      <c r="S858" s="43"/>
      <c r="T858" s="43"/>
      <c r="Z858" s="15"/>
    </row>
    <row r="859">
      <c r="F859" s="105"/>
      <c r="S859" s="43"/>
      <c r="T859" s="43"/>
      <c r="Z859" s="15"/>
    </row>
    <row r="860">
      <c r="F860" s="105"/>
      <c r="S860" s="43"/>
      <c r="T860" s="43"/>
      <c r="Z860" s="15"/>
    </row>
    <row r="861">
      <c r="F861" s="105"/>
      <c r="S861" s="43"/>
      <c r="T861" s="43"/>
      <c r="Z861" s="15"/>
    </row>
    <row r="862">
      <c r="F862" s="105"/>
      <c r="S862" s="43"/>
      <c r="T862" s="43"/>
      <c r="Z862" s="15"/>
    </row>
    <row r="863">
      <c r="F863" s="105"/>
      <c r="S863" s="43"/>
      <c r="T863" s="43"/>
      <c r="Z863" s="15"/>
    </row>
    <row r="864">
      <c r="F864" s="105"/>
      <c r="S864" s="43"/>
      <c r="T864" s="43"/>
      <c r="Z864" s="15"/>
    </row>
    <row r="865">
      <c r="F865" s="105"/>
      <c r="S865" s="43"/>
      <c r="T865" s="43"/>
      <c r="Z865" s="15"/>
    </row>
    <row r="866">
      <c r="F866" s="105"/>
      <c r="S866" s="43"/>
      <c r="T866" s="43"/>
      <c r="Z866" s="15"/>
    </row>
    <row r="867">
      <c r="F867" s="105"/>
      <c r="S867" s="43"/>
      <c r="T867" s="43"/>
      <c r="Z867" s="15"/>
    </row>
    <row r="868">
      <c r="F868" s="105"/>
      <c r="S868" s="43"/>
      <c r="T868" s="43"/>
      <c r="Z868" s="15"/>
    </row>
    <row r="869">
      <c r="F869" s="105"/>
      <c r="S869" s="43"/>
      <c r="T869" s="43"/>
      <c r="Z869" s="15"/>
    </row>
    <row r="870">
      <c r="F870" s="105"/>
      <c r="S870" s="43"/>
      <c r="T870" s="43"/>
      <c r="Z870" s="15"/>
    </row>
    <row r="871">
      <c r="F871" s="105"/>
      <c r="S871" s="43"/>
      <c r="T871" s="43"/>
      <c r="Z871" s="15"/>
    </row>
    <row r="872">
      <c r="F872" s="105"/>
      <c r="S872" s="43"/>
      <c r="T872" s="43"/>
      <c r="Z872" s="15"/>
    </row>
    <row r="873">
      <c r="F873" s="105"/>
      <c r="S873" s="43"/>
      <c r="T873" s="43"/>
      <c r="Z873" s="15"/>
    </row>
    <row r="874">
      <c r="F874" s="105"/>
      <c r="S874" s="43"/>
      <c r="T874" s="43"/>
      <c r="Z874" s="15"/>
    </row>
    <row r="875">
      <c r="F875" s="105"/>
      <c r="S875" s="43"/>
      <c r="T875" s="43"/>
      <c r="Z875" s="15"/>
    </row>
    <row r="876">
      <c r="F876" s="105"/>
      <c r="S876" s="43"/>
      <c r="T876" s="43"/>
      <c r="Z876" s="15"/>
    </row>
    <row r="877">
      <c r="F877" s="105"/>
      <c r="S877" s="43"/>
      <c r="T877" s="43"/>
      <c r="Z877" s="15"/>
    </row>
    <row r="878">
      <c r="F878" s="105"/>
      <c r="S878" s="43"/>
      <c r="T878" s="43"/>
      <c r="Z878" s="15"/>
    </row>
    <row r="879">
      <c r="F879" s="105"/>
      <c r="S879" s="43"/>
      <c r="T879" s="43"/>
      <c r="Z879" s="15"/>
    </row>
    <row r="880">
      <c r="F880" s="105"/>
      <c r="S880" s="43"/>
      <c r="T880" s="43"/>
      <c r="Z880" s="15"/>
    </row>
    <row r="881">
      <c r="F881" s="105"/>
      <c r="S881" s="43"/>
      <c r="T881" s="43"/>
      <c r="Z881" s="15"/>
    </row>
    <row r="882">
      <c r="F882" s="105"/>
      <c r="S882" s="43"/>
      <c r="T882" s="43"/>
      <c r="Z882" s="15"/>
    </row>
    <row r="883">
      <c r="F883" s="105"/>
      <c r="S883" s="43"/>
      <c r="T883" s="43"/>
      <c r="Z883" s="15"/>
    </row>
    <row r="884">
      <c r="F884" s="105"/>
      <c r="S884" s="43"/>
      <c r="T884" s="43"/>
      <c r="Z884" s="15"/>
    </row>
    <row r="885">
      <c r="F885" s="105"/>
      <c r="S885" s="43"/>
      <c r="T885" s="43"/>
      <c r="Z885" s="15"/>
    </row>
    <row r="886">
      <c r="F886" s="105"/>
      <c r="S886" s="43"/>
      <c r="T886" s="43"/>
      <c r="Z886" s="15"/>
    </row>
    <row r="887">
      <c r="F887" s="105"/>
      <c r="S887" s="43"/>
      <c r="T887" s="43"/>
      <c r="Z887" s="15"/>
    </row>
    <row r="888">
      <c r="F888" s="105"/>
      <c r="S888" s="43"/>
      <c r="T888" s="43"/>
      <c r="Z888" s="15"/>
    </row>
    <row r="889">
      <c r="F889" s="105"/>
      <c r="S889" s="43"/>
      <c r="T889" s="43"/>
      <c r="Z889" s="15"/>
    </row>
    <row r="890">
      <c r="F890" s="105"/>
      <c r="S890" s="43"/>
      <c r="T890" s="43"/>
      <c r="Z890" s="15"/>
    </row>
    <row r="891">
      <c r="F891" s="105"/>
      <c r="S891" s="43"/>
      <c r="T891" s="43"/>
      <c r="Z891" s="15"/>
    </row>
    <row r="892">
      <c r="F892" s="105"/>
      <c r="S892" s="43"/>
      <c r="T892" s="43"/>
      <c r="Z892" s="15"/>
    </row>
    <row r="893">
      <c r="F893" s="105"/>
      <c r="S893" s="43"/>
      <c r="T893" s="43"/>
      <c r="Z893" s="15"/>
    </row>
    <row r="894">
      <c r="F894" s="105"/>
      <c r="S894" s="43"/>
      <c r="T894" s="43"/>
      <c r="Z894" s="15"/>
    </row>
    <row r="895">
      <c r="F895" s="105"/>
      <c r="S895" s="43"/>
      <c r="T895" s="43"/>
      <c r="Z895" s="15"/>
    </row>
    <row r="896">
      <c r="F896" s="105"/>
      <c r="S896" s="43"/>
      <c r="T896" s="43"/>
      <c r="Z896" s="15"/>
    </row>
    <row r="897">
      <c r="F897" s="105"/>
      <c r="S897" s="43"/>
      <c r="T897" s="43"/>
      <c r="Z897" s="15"/>
    </row>
    <row r="898">
      <c r="F898" s="105"/>
      <c r="S898" s="43"/>
      <c r="T898" s="43"/>
      <c r="Z898" s="15"/>
    </row>
    <row r="899">
      <c r="F899" s="105"/>
      <c r="S899" s="43"/>
      <c r="T899" s="43"/>
      <c r="Z899" s="15"/>
    </row>
    <row r="900">
      <c r="F900" s="105"/>
      <c r="S900" s="43"/>
      <c r="T900" s="43"/>
      <c r="Z900" s="15"/>
    </row>
    <row r="901">
      <c r="F901" s="105"/>
      <c r="S901" s="43"/>
      <c r="T901" s="43"/>
      <c r="Z901" s="15"/>
    </row>
    <row r="902">
      <c r="F902" s="105"/>
      <c r="S902" s="43"/>
      <c r="T902" s="43"/>
      <c r="Z902" s="15"/>
    </row>
    <row r="903">
      <c r="F903" s="105"/>
      <c r="S903" s="43"/>
      <c r="T903" s="43"/>
      <c r="Z903" s="15"/>
    </row>
    <row r="904">
      <c r="F904" s="105"/>
      <c r="S904" s="43"/>
      <c r="T904" s="43"/>
      <c r="Z904" s="15"/>
    </row>
    <row r="905">
      <c r="F905" s="105"/>
      <c r="S905" s="43"/>
      <c r="T905" s="43"/>
      <c r="Z905" s="15"/>
    </row>
    <row r="906">
      <c r="F906" s="105"/>
      <c r="S906" s="43"/>
      <c r="T906" s="43"/>
      <c r="Z906" s="15"/>
    </row>
    <row r="907">
      <c r="F907" s="105"/>
      <c r="S907" s="43"/>
      <c r="T907" s="43"/>
      <c r="Z907" s="15"/>
    </row>
    <row r="908">
      <c r="F908" s="105"/>
      <c r="S908" s="43"/>
      <c r="T908" s="43"/>
      <c r="Z908" s="15"/>
    </row>
    <row r="909">
      <c r="F909" s="105"/>
      <c r="S909" s="43"/>
      <c r="T909" s="43"/>
      <c r="Z909" s="15"/>
    </row>
    <row r="910">
      <c r="F910" s="105"/>
      <c r="S910" s="43"/>
      <c r="T910" s="43"/>
      <c r="Z910" s="15"/>
    </row>
    <row r="911">
      <c r="F911" s="105"/>
      <c r="S911" s="43"/>
      <c r="T911" s="43"/>
      <c r="Z911" s="15"/>
    </row>
    <row r="912">
      <c r="F912" s="105"/>
      <c r="S912" s="43"/>
      <c r="T912" s="43"/>
      <c r="Z912" s="15"/>
    </row>
    <row r="913">
      <c r="F913" s="105"/>
      <c r="S913" s="43"/>
      <c r="T913" s="43"/>
      <c r="Z913" s="15"/>
    </row>
    <row r="914">
      <c r="F914" s="105"/>
      <c r="S914" s="43"/>
      <c r="T914" s="43"/>
      <c r="Z914" s="15"/>
    </row>
    <row r="915">
      <c r="F915" s="105"/>
      <c r="S915" s="43"/>
      <c r="T915" s="43"/>
      <c r="Z915" s="15"/>
    </row>
    <row r="916">
      <c r="F916" s="105"/>
      <c r="S916" s="43"/>
      <c r="T916" s="43"/>
      <c r="Z916" s="15"/>
    </row>
    <row r="917">
      <c r="F917" s="105"/>
      <c r="S917" s="43"/>
      <c r="T917" s="43"/>
      <c r="Z917" s="15"/>
    </row>
    <row r="918">
      <c r="F918" s="105"/>
      <c r="S918" s="43"/>
      <c r="T918" s="43"/>
      <c r="Z918" s="15"/>
    </row>
    <row r="919">
      <c r="F919" s="105"/>
      <c r="S919" s="43"/>
      <c r="T919" s="43"/>
      <c r="Z919" s="15"/>
    </row>
    <row r="920">
      <c r="F920" s="105"/>
      <c r="S920" s="43"/>
      <c r="T920" s="43"/>
      <c r="Z920" s="15"/>
    </row>
    <row r="921">
      <c r="F921" s="105"/>
      <c r="S921" s="43"/>
      <c r="T921" s="43"/>
      <c r="Z921" s="15"/>
    </row>
    <row r="922">
      <c r="F922" s="105"/>
      <c r="S922" s="43"/>
      <c r="T922" s="43"/>
      <c r="Z922" s="15"/>
    </row>
    <row r="923">
      <c r="F923" s="105"/>
      <c r="S923" s="43"/>
      <c r="T923" s="43"/>
      <c r="Z923" s="15"/>
    </row>
    <row r="924">
      <c r="F924" s="105"/>
      <c r="S924" s="43"/>
      <c r="T924" s="43"/>
      <c r="Z924" s="15"/>
    </row>
    <row r="925">
      <c r="F925" s="105"/>
      <c r="S925" s="43"/>
      <c r="T925" s="43"/>
      <c r="Z925" s="15"/>
    </row>
    <row r="926">
      <c r="F926" s="105"/>
      <c r="S926" s="43"/>
      <c r="T926" s="43"/>
      <c r="Z926" s="15"/>
    </row>
    <row r="927">
      <c r="F927" s="105"/>
      <c r="S927" s="43"/>
      <c r="T927" s="43"/>
      <c r="Z927" s="15"/>
    </row>
    <row r="928">
      <c r="F928" s="105"/>
      <c r="S928" s="43"/>
      <c r="T928" s="43"/>
      <c r="Z928" s="15"/>
    </row>
    <row r="929">
      <c r="F929" s="105"/>
      <c r="S929" s="43"/>
      <c r="T929" s="43"/>
      <c r="Z929" s="15"/>
    </row>
    <row r="930">
      <c r="F930" s="105"/>
      <c r="S930" s="43"/>
      <c r="T930" s="43"/>
      <c r="Z930" s="15"/>
    </row>
    <row r="931">
      <c r="F931" s="105"/>
      <c r="S931" s="43"/>
      <c r="T931" s="43"/>
      <c r="Z931" s="15"/>
    </row>
    <row r="932">
      <c r="F932" s="105"/>
      <c r="S932" s="43"/>
      <c r="T932" s="43"/>
      <c r="Z932" s="15"/>
    </row>
    <row r="933">
      <c r="F933" s="105"/>
      <c r="S933" s="43"/>
      <c r="T933" s="43"/>
      <c r="Z933" s="15"/>
    </row>
    <row r="934">
      <c r="F934" s="105"/>
      <c r="S934" s="43"/>
      <c r="T934" s="43"/>
      <c r="Z934" s="15"/>
    </row>
    <row r="935">
      <c r="F935" s="105"/>
      <c r="S935" s="43"/>
      <c r="T935" s="43"/>
      <c r="Z935" s="15"/>
    </row>
    <row r="936">
      <c r="F936" s="105"/>
      <c r="S936" s="43"/>
      <c r="T936" s="43"/>
      <c r="Z936" s="15"/>
    </row>
    <row r="937">
      <c r="F937" s="105"/>
      <c r="S937" s="43"/>
      <c r="T937" s="43"/>
      <c r="Z937" s="15"/>
    </row>
    <row r="938">
      <c r="F938" s="105"/>
      <c r="S938" s="43"/>
      <c r="T938" s="43"/>
      <c r="Z938" s="15"/>
    </row>
    <row r="939">
      <c r="F939" s="105"/>
      <c r="S939" s="43"/>
      <c r="T939" s="43"/>
      <c r="Z939" s="15"/>
    </row>
    <row r="940">
      <c r="F940" s="105"/>
      <c r="S940" s="43"/>
      <c r="T940" s="43"/>
      <c r="Z940" s="15"/>
    </row>
    <row r="941">
      <c r="F941" s="105"/>
      <c r="S941" s="43"/>
      <c r="T941" s="43"/>
      <c r="Z941" s="15"/>
    </row>
    <row r="942">
      <c r="F942" s="105"/>
      <c r="S942" s="43"/>
      <c r="T942" s="43"/>
      <c r="Z942" s="15"/>
    </row>
    <row r="943">
      <c r="F943" s="105"/>
      <c r="S943" s="43"/>
      <c r="T943" s="43"/>
      <c r="Z943" s="15"/>
    </row>
    <row r="944">
      <c r="F944" s="105"/>
      <c r="S944" s="43"/>
      <c r="T944" s="43"/>
      <c r="Z944" s="15"/>
    </row>
    <row r="945">
      <c r="F945" s="105"/>
      <c r="S945" s="43"/>
      <c r="T945" s="43"/>
      <c r="Z945" s="15"/>
    </row>
    <row r="946">
      <c r="F946" s="105"/>
      <c r="S946" s="43"/>
      <c r="T946" s="43"/>
      <c r="Z946" s="15"/>
    </row>
    <row r="947">
      <c r="F947" s="105"/>
      <c r="S947" s="43"/>
      <c r="T947" s="43"/>
      <c r="Z947" s="15"/>
    </row>
    <row r="948">
      <c r="F948" s="105"/>
      <c r="S948" s="43"/>
      <c r="T948" s="43"/>
      <c r="Z948" s="15"/>
    </row>
    <row r="949">
      <c r="F949" s="105"/>
      <c r="S949" s="43"/>
      <c r="T949" s="43"/>
      <c r="Z949" s="15"/>
    </row>
    <row r="950">
      <c r="F950" s="105"/>
      <c r="S950" s="43"/>
      <c r="T950" s="43"/>
      <c r="Z950" s="15"/>
    </row>
    <row r="951">
      <c r="F951" s="105"/>
      <c r="S951" s="43"/>
      <c r="T951" s="43"/>
      <c r="Z951" s="15"/>
    </row>
    <row r="952">
      <c r="F952" s="105"/>
      <c r="S952" s="43"/>
      <c r="T952" s="43"/>
      <c r="Z952" s="15"/>
    </row>
    <row r="953">
      <c r="F953" s="105"/>
      <c r="S953" s="43"/>
      <c r="T953" s="43"/>
      <c r="Z953" s="15"/>
    </row>
    <row r="954">
      <c r="F954" s="105"/>
      <c r="S954" s="43"/>
      <c r="T954" s="43"/>
      <c r="Z954" s="15"/>
    </row>
    <row r="955">
      <c r="F955" s="105"/>
      <c r="S955" s="43"/>
      <c r="T955" s="43"/>
      <c r="Z955" s="15"/>
    </row>
    <row r="956">
      <c r="F956" s="105"/>
      <c r="S956" s="43"/>
      <c r="T956" s="43"/>
      <c r="Z956" s="15"/>
    </row>
    <row r="957">
      <c r="F957" s="105"/>
      <c r="S957" s="43"/>
      <c r="T957" s="43"/>
      <c r="Z957" s="15"/>
    </row>
    <row r="958">
      <c r="F958" s="105"/>
      <c r="S958" s="43"/>
      <c r="T958" s="43"/>
      <c r="Z958" s="15"/>
    </row>
    <row r="959">
      <c r="F959" s="105"/>
      <c r="S959" s="43"/>
      <c r="T959" s="43"/>
      <c r="Z959" s="15"/>
    </row>
    <row r="960">
      <c r="F960" s="105"/>
      <c r="S960" s="43"/>
      <c r="T960" s="43"/>
      <c r="Z960" s="15"/>
    </row>
    <row r="961">
      <c r="F961" s="105"/>
      <c r="S961" s="43"/>
      <c r="T961" s="43"/>
      <c r="Z961" s="15"/>
    </row>
    <row r="962">
      <c r="F962" s="105"/>
      <c r="S962" s="43"/>
      <c r="T962" s="43"/>
      <c r="Z962" s="15"/>
    </row>
    <row r="963">
      <c r="F963" s="105"/>
      <c r="S963" s="43"/>
      <c r="T963" s="43"/>
      <c r="Z963" s="15"/>
    </row>
    <row r="964">
      <c r="F964" s="105"/>
      <c r="S964" s="43"/>
      <c r="T964" s="43"/>
      <c r="Z964" s="15"/>
    </row>
    <row r="965">
      <c r="F965" s="105"/>
      <c r="S965" s="43"/>
      <c r="T965" s="43"/>
      <c r="Z965" s="15"/>
    </row>
    <row r="966">
      <c r="F966" s="105"/>
      <c r="S966" s="43"/>
      <c r="T966" s="43"/>
      <c r="Z966" s="15"/>
    </row>
    <row r="967">
      <c r="F967" s="105"/>
      <c r="S967" s="43"/>
      <c r="T967" s="43"/>
      <c r="Z967" s="15"/>
    </row>
    <row r="968">
      <c r="F968" s="105"/>
      <c r="S968" s="43"/>
      <c r="T968" s="43"/>
      <c r="Z968" s="15"/>
    </row>
    <row r="969">
      <c r="F969" s="105"/>
      <c r="S969" s="43"/>
      <c r="T969" s="43"/>
      <c r="Z969" s="15"/>
    </row>
    <row r="970">
      <c r="F970" s="105"/>
      <c r="S970" s="43"/>
      <c r="T970" s="43"/>
      <c r="Z970" s="15"/>
    </row>
    <row r="971">
      <c r="F971" s="105"/>
      <c r="S971" s="43"/>
      <c r="T971" s="43"/>
      <c r="Z971" s="15"/>
    </row>
    <row r="972">
      <c r="F972" s="105"/>
      <c r="S972" s="43"/>
      <c r="T972" s="43"/>
      <c r="Z972" s="15"/>
    </row>
    <row r="973">
      <c r="F973" s="105"/>
      <c r="S973" s="43"/>
      <c r="T973" s="43"/>
      <c r="Z973" s="15"/>
    </row>
    <row r="974">
      <c r="F974" s="105"/>
      <c r="S974" s="43"/>
      <c r="T974" s="43"/>
      <c r="Z974" s="15"/>
    </row>
    <row r="975">
      <c r="F975" s="105"/>
      <c r="S975" s="43"/>
      <c r="T975" s="43"/>
      <c r="Z975" s="15"/>
    </row>
    <row r="976">
      <c r="F976" s="105"/>
      <c r="S976" s="43"/>
      <c r="T976" s="43"/>
      <c r="Z976" s="15"/>
    </row>
    <row r="977">
      <c r="F977" s="105"/>
      <c r="S977" s="43"/>
      <c r="T977" s="43"/>
      <c r="Z977" s="15"/>
    </row>
    <row r="978">
      <c r="F978" s="105"/>
      <c r="S978" s="43"/>
      <c r="T978" s="43"/>
      <c r="Z978" s="15"/>
    </row>
    <row r="979">
      <c r="F979" s="105"/>
      <c r="S979" s="43"/>
      <c r="T979" s="43"/>
      <c r="Z979" s="15"/>
    </row>
    <row r="980">
      <c r="F980" s="105"/>
      <c r="S980" s="43"/>
      <c r="T980" s="43"/>
      <c r="Z980" s="15"/>
    </row>
    <row r="981">
      <c r="F981" s="105"/>
      <c r="S981" s="43"/>
      <c r="T981" s="43"/>
      <c r="Z981" s="15"/>
    </row>
    <row r="982">
      <c r="F982" s="105"/>
      <c r="S982" s="43"/>
      <c r="T982" s="43"/>
      <c r="Z982" s="15"/>
    </row>
    <row r="983">
      <c r="F983" s="105"/>
      <c r="S983" s="43"/>
      <c r="T983" s="43"/>
      <c r="Z983" s="15"/>
    </row>
    <row r="984">
      <c r="F984" s="105"/>
      <c r="S984" s="43"/>
      <c r="T984" s="43"/>
      <c r="Z984" s="15"/>
    </row>
    <row r="985">
      <c r="F985" s="105"/>
      <c r="S985" s="43"/>
      <c r="T985" s="43"/>
      <c r="Z985" s="15"/>
    </row>
    <row r="986">
      <c r="F986" s="105"/>
      <c r="S986" s="43"/>
      <c r="T986" s="43"/>
      <c r="Z986" s="15"/>
    </row>
    <row r="987">
      <c r="F987" s="105"/>
      <c r="S987" s="43"/>
      <c r="T987" s="43"/>
      <c r="Z987" s="15"/>
    </row>
    <row r="988">
      <c r="F988" s="105"/>
      <c r="S988" s="43"/>
      <c r="T988" s="43"/>
      <c r="Z988" s="15"/>
    </row>
    <row r="989">
      <c r="F989" s="105"/>
      <c r="S989" s="43"/>
      <c r="T989" s="43"/>
      <c r="Z989" s="15"/>
    </row>
    <row r="990">
      <c r="F990" s="105"/>
      <c r="S990" s="43"/>
      <c r="T990" s="43"/>
      <c r="Z990" s="15"/>
    </row>
    <row r="991">
      <c r="F991" s="105"/>
      <c r="S991" s="43"/>
      <c r="T991" s="43"/>
      <c r="Z991" s="15"/>
    </row>
    <row r="992">
      <c r="F992" s="105"/>
      <c r="S992" s="43"/>
      <c r="T992" s="43"/>
      <c r="Z992" s="15"/>
    </row>
    <row r="993">
      <c r="F993" s="105"/>
      <c r="S993" s="43"/>
      <c r="T993" s="43"/>
      <c r="Z993" s="15"/>
    </row>
    <row r="994">
      <c r="F994" s="105"/>
      <c r="S994" s="43"/>
      <c r="T994" s="43"/>
      <c r="Z994" s="15"/>
    </row>
  </sheetData>
  <autoFilter ref="$C$1:$AD$994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25"/>
    <col hidden="1" min="4" max="4" width="12.63"/>
    <col customWidth="1" min="6" max="6" width="14.63"/>
    <col customWidth="1" min="9" max="9" width="16.0"/>
    <col customWidth="1" min="11" max="11" width="13.25"/>
    <col customWidth="1" min="12" max="12" width="17.5"/>
    <col customWidth="1" min="16" max="16" width="14.25"/>
    <col customWidth="1" min="22" max="22" width="16.25"/>
    <col customWidth="1" min="24" max="24" width="19.38"/>
    <col customWidth="1" min="30" max="30" width="14.88"/>
    <col customWidth="1" min="31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9" t="s">
        <v>8</v>
      </c>
      <c r="S1" s="87" t="s">
        <v>15</v>
      </c>
      <c r="T1" s="87" t="s">
        <v>16</v>
      </c>
      <c r="U1" s="87" t="s">
        <v>17</v>
      </c>
      <c r="V1" s="87" t="s">
        <v>1493</v>
      </c>
      <c r="W1" s="87" t="s">
        <v>19</v>
      </c>
      <c r="X1" s="89" t="s">
        <v>1494</v>
      </c>
      <c r="Y1" s="87" t="s">
        <v>21</v>
      </c>
      <c r="Z1" s="87" t="s">
        <v>22</v>
      </c>
      <c r="AA1" s="87" t="s">
        <v>917</v>
      </c>
      <c r="AB1" s="87" t="s">
        <v>1495</v>
      </c>
      <c r="AC1" s="87" t="s">
        <v>32</v>
      </c>
      <c r="AD1" s="87" t="s">
        <v>920</v>
      </c>
      <c r="AE1" s="87" t="s">
        <v>921</v>
      </c>
    </row>
    <row r="2">
      <c r="A2" s="9" t="s">
        <v>298</v>
      </c>
      <c r="B2" s="9" t="s">
        <v>1496</v>
      </c>
      <c r="C2" s="92" t="s">
        <v>930</v>
      </c>
      <c r="D2" s="2" t="s">
        <v>1497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1976.6222</v>
      </c>
      <c r="G2" s="98">
        <f>VLOOKUP($A2, RawData!$A:$AJ, 2, FALSE)</f>
        <v>597.952</v>
      </c>
      <c r="H2" s="96" t="str">
        <f>VLOOKUP($A2, RawData!$A:$AJ, 3, FALSE)</f>
        <v/>
      </c>
      <c r="I2" s="96">
        <f>VLOOKUP($A2, RawData!$A:$AJ, 4, FALSE)</f>
        <v>0.26512662</v>
      </c>
      <c r="J2" s="98">
        <f>VLOOKUP($A2, RawData!$A:$AM, 37, FALSE)</f>
        <v>119.484</v>
      </c>
      <c r="K2" s="99">
        <f>VLOOKUP($A2, RawData!$A:$AM, 38, FALSE)</f>
        <v>0.4178543</v>
      </c>
      <c r="L2" s="99" t="str">
        <f>VLOOKUP($A2, RawData!$A:$AM, 39, FALSE)</f>
        <v/>
      </c>
      <c r="M2" s="100" t="str">
        <f>VLOOKUP($A2, RawData!$A:$AJ, 30, FALSE)</f>
        <v/>
      </c>
      <c r="N2" s="98" t="str">
        <f>VLOOKUP($A2, RawData!$A:$AJ, 5, FALSE)</f>
        <v/>
      </c>
      <c r="O2" s="99">
        <f>VLOOKUP($A2, RawData!$A:$AJ, 6, FALSE)</f>
        <v>0.23809348</v>
      </c>
      <c r="P2" s="96" t="str">
        <f>VLOOKUP($A2, RawData!$A:$AJ, 7, FALSE)</f>
        <v/>
      </c>
      <c r="Q2" s="99">
        <f>VLOOKUP($A2, RawData!$A:$AJ, 8, FALSE)</f>
        <v>0.2851</v>
      </c>
      <c r="R2" s="99">
        <f>VLOOKUP($A2, RawData!$A:$AJ, 10, FALSE)</f>
        <v>0.19982205</v>
      </c>
      <c r="S2" s="113" t="str">
        <f>VLOOKUP($A2, RawData!$A:$AJ, 17, FALSE)</f>
        <v>No data</v>
      </c>
      <c r="T2" s="99">
        <f>VLOOKUP($A2, RawData!$A:$AJ, 18, FALSE)</f>
        <v>0</v>
      </c>
      <c r="U2" s="98" t="str">
        <f>VLOOKUP($A2, RawData!$A:$AJ, 19, FALSE)</f>
        <v>No data</v>
      </c>
      <c r="V2" s="99">
        <f>VLOOKUP($A2, RawData!$A:$AJ, 20, FALSE)</f>
        <v>0.027918832</v>
      </c>
      <c r="W2" s="98" t="str">
        <f>VLOOKUP($A2, RawData!$A:$AJ, 21, FALSE)</f>
        <v/>
      </c>
      <c r="X2" s="99" t="str">
        <f>VLOOKUP($A2, RawData!$A:$AJ, 22, FALSE)</f>
        <v/>
      </c>
      <c r="Y2" s="101">
        <f>VLOOKUP($A2, RawData!$A:$AJ, 23, FALSE)</f>
        <v>0.1049</v>
      </c>
      <c r="Z2" s="99">
        <f>VLOOKUP($A2, RawData!$A:$AJ, 24, FALSE)</f>
        <v>0.16617934</v>
      </c>
      <c r="AA2" s="100">
        <f>VLOOKUP($A2, RawData!$A:$AJ, 26, FALSE)</f>
        <v>29.923603</v>
      </c>
      <c r="AB2" s="100">
        <f>VLOOKUP($A2, RawData!$A:$AJ, 27, FALSE)</f>
        <v>29.420692</v>
      </c>
      <c r="AC2" s="98">
        <f>VLOOKUP($A2, RawData!$A:$AJ, 34, FALSE)</f>
        <v>2136.475</v>
      </c>
      <c r="AD2" s="95">
        <f>VLOOKUP($A2, RawData!$A:$AJ, 35, FALSE)</f>
        <v>260.51</v>
      </c>
      <c r="AE2" s="104">
        <f>VLOOKUP($A2, RawData!$A:$AJ, 36, FALSE)</f>
        <v>7.71</v>
      </c>
    </row>
    <row r="3">
      <c r="A3" s="9" t="s">
        <v>299</v>
      </c>
      <c r="B3" s="9" t="s">
        <v>1498</v>
      </c>
      <c r="C3" s="92" t="s">
        <v>923</v>
      </c>
      <c r="D3" s="2" t="s">
        <v>1499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1269.1897</v>
      </c>
      <c r="G3" s="98">
        <f>VLOOKUP($A3, RawData!$A:$AJ, 2, FALSE)</f>
        <v>80.51127</v>
      </c>
      <c r="H3" s="96" t="str">
        <f>VLOOKUP($A3, RawData!$A:$AJ, 3, FALSE)</f>
        <v/>
      </c>
      <c r="I3" s="96">
        <f>VLOOKUP($A3, RawData!$A:$AJ, 4, FALSE)</f>
        <v>0.1877428</v>
      </c>
      <c r="J3" s="98">
        <f>VLOOKUP($A3, RawData!$A:$AM, 37, FALSE)</f>
        <v>27.89497</v>
      </c>
      <c r="K3" s="99">
        <f>VLOOKUP($A3, RawData!$A:$AM, 38, FALSE)</f>
        <v>0.14133316</v>
      </c>
      <c r="L3" s="99" t="str">
        <f>VLOOKUP($A3, RawData!$A:$AM, 39, FALSE)</f>
        <v/>
      </c>
      <c r="M3" s="100" t="str">
        <f>VLOOKUP($A3, RawData!$A:$AJ, 30, FALSE)</f>
        <v/>
      </c>
      <c r="N3" s="98" t="str">
        <f>VLOOKUP($A3, RawData!$A:$AJ, 5, FALSE)</f>
        <v/>
      </c>
      <c r="O3" s="99">
        <f>VLOOKUP($A3, RawData!$A:$AJ, 6, FALSE)</f>
        <v>0.13732214</v>
      </c>
      <c r="P3" s="96" t="str">
        <f>VLOOKUP($A3, RawData!$A:$AJ, 7, FALSE)</f>
        <v/>
      </c>
      <c r="Q3" s="99">
        <f>VLOOKUP($A3, RawData!$A:$AJ, 8, FALSE)</f>
        <v>0.7707</v>
      </c>
      <c r="R3" s="99">
        <f>VLOOKUP($A3, RawData!$A:$AJ, 10, FALSE)</f>
        <v>0.34647286</v>
      </c>
      <c r="S3" s="113">
        <f>VLOOKUP($A3, RawData!$A:$AJ, 17, FALSE)</f>
        <v>2.74596</v>
      </c>
      <c r="T3" s="99">
        <f>VLOOKUP($A3, RawData!$A:$AJ, 18, FALSE)</f>
        <v>0.03410653</v>
      </c>
      <c r="U3" s="98" t="str">
        <f>VLOOKUP($A3, RawData!$A:$AJ, 19, FALSE)</f>
        <v>No data</v>
      </c>
      <c r="V3" s="99">
        <f>VLOOKUP($A3, RawData!$A:$AJ, 20, FALSE)</f>
        <v>0.4927238</v>
      </c>
      <c r="W3" s="98" t="str">
        <f>VLOOKUP($A3, RawData!$A:$AJ, 21, FALSE)</f>
        <v/>
      </c>
      <c r="X3" s="99" t="str">
        <f>VLOOKUP($A3, RawData!$A:$AJ, 22, FALSE)</f>
        <v/>
      </c>
      <c r="Y3" s="101">
        <f>VLOOKUP($A3, RawData!$A:$AJ, 23, FALSE)</f>
        <v>0.2012</v>
      </c>
      <c r="Z3" s="99">
        <f>VLOOKUP($A3, RawData!$A:$AJ, 24, FALSE)</f>
        <v>0.21539803</v>
      </c>
      <c r="AA3" s="100">
        <f>VLOOKUP($A3, RawData!$A:$AJ, 26, FALSE)</f>
        <v>60.961708</v>
      </c>
      <c r="AB3" s="100">
        <f>VLOOKUP($A3, RawData!$A:$AJ, 27, FALSE)</f>
        <v>53.372234</v>
      </c>
      <c r="AC3" s="98">
        <f>VLOOKUP($A3, RawData!$A:$AJ, 34, FALSE)</f>
        <v>1234.9355</v>
      </c>
      <c r="AD3" s="95">
        <f>VLOOKUP($A3, RawData!$A:$AJ, 35, FALSE)</f>
        <v>101.53</v>
      </c>
      <c r="AE3" s="104">
        <f>VLOOKUP($A3, RawData!$A:$AJ, 36, FALSE)</f>
        <v>12.72</v>
      </c>
    </row>
    <row r="4">
      <c r="A4" s="9" t="s">
        <v>300</v>
      </c>
      <c r="B4" s="9" t="s">
        <v>1500</v>
      </c>
      <c r="C4" s="92" t="s">
        <v>962</v>
      </c>
      <c r="D4" s="2" t="s">
        <v>1501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135.1122</v>
      </c>
      <c r="G4" s="98">
        <f>VLOOKUP($A4, RawData!$A:$AJ, 2, FALSE)</f>
        <v>70.231</v>
      </c>
      <c r="H4" s="96" t="str">
        <f>VLOOKUP($A4, RawData!$A:$AJ, 3, FALSE)</f>
        <v/>
      </c>
      <c r="I4" s="96">
        <f>VLOOKUP($A4, RawData!$A:$AJ, 4, FALSE)</f>
        <v>0.14185789</v>
      </c>
      <c r="J4" s="98">
        <f>VLOOKUP($A4, RawData!$A:$AM, 37, FALSE)</f>
        <v>12.035</v>
      </c>
      <c r="K4" s="99">
        <f>VLOOKUP($A4, RawData!$A:$AM, 38, FALSE)</f>
        <v>0.26219192</v>
      </c>
      <c r="L4" s="99" t="str">
        <f>VLOOKUP($A4, RawData!$A:$AM, 39, FALSE)</f>
        <v/>
      </c>
      <c r="M4" s="100" t="str">
        <f>VLOOKUP($A4, RawData!$A:$AJ, 30, FALSE)</f>
        <v/>
      </c>
      <c r="N4" s="98" t="str">
        <f>VLOOKUP($A4, RawData!$A:$AJ, 5, FALSE)</f>
        <v/>
      </c>
      <c r="O4" s="99">
        <f>VLOOKUP($A4, RawData!$A:$AJ, 6, FALSE)</f>
        <v>1.146117</v>
      </c>
      <c r="P4" s="96" t="str">
        <f>VLOOKUP($A4, RawData!$A:$AJ, 7, FALSE)</f>
        <v/>
      </c>
      <c r="Q4" s="99">
        <f>VLOOKUP($A4, RawData!$A:$AJ, 8, FALSE)</f>
        <v>0.2809</v>
      </c>
      <c r="R4" s="99">
        <f>VLOOKUP($A4, RawData!$A:$AJ, 10, FALSE)</f>
        <v>0.17136307</v>
      </c>
      <c r="S4" s="113">
        <f>VLOOKUP($A4, RawData!$A:$AJ, 17, FALSE)</f>
        <v>3.562</v>
      </c>
      <c r="T4" s="99">
        <f>VLOOKUP($A4, RawData!$A:$AJ, 18, FALSE)</f>
        <v>0.050718345</v>
      </c>
      <c r="U4" s="98" t="str">
        <f>VLOOKUP($A4, RawData!$A:$AJ, 19, FALSE)</f>
        <v>No data</v>
      </c>
      <c r="V4" s="99">
        <f>VLOOKUP($A4, RawData!$A:$AJ, 20, FALSE)</f>
        <v>0.007994028</v>
      </c>
      <c r="W4" s="98" t="str">
        <f>VLOOKUP($A4, RawData!$A:$AJ, 21, FALSE)</f>
        <v/>
      </c>
      <c r="X4" s="99" t="str">
        <f>VLOOKUP($A4, RawData!$A:$AJ, 22, FALSE)</f>
        <v/>
      </c>
      <c r="Y4" s="101">
        <f>VLOOKUP($A4, RawData!$A:$AJ, 23, FALSE)</f>
        <v>0.179</v>
      </c>
      <c r="Z4" s="99">
        <f>VLOOKUP($A4, RawData!$A:$AJ, 24, FALSE)</f>
        <v>0.2696023</v>
      </c>
      <c r="AA4" s="100">
        <f>VLOOKUP($A4, RawData!$A:$AJ, 26, FALSE)</f>
        <v>11.965761</v>
      </c>
      <c r="AB4" s="100">
        <f>VLOOKUP($A4, RawData!$A:$AJ, 27, FALSE)</f>
        <v>16.922064</v>
      </c>
      <c r="AC4" s="98">
        <f>VLOOKUP($A4, RawData!$A:$AJ, 34, FALSE)</f>
        <v>146.6468</v>
      </c>
      <c r="AD4" s="95">
        <f>VLOOKUP($A4, RawData!$A:$AJ, 35, FALSE)</f>
        <v>41.08</v>
      </c>
      <c r="AE4" s="104">
        <f>VLOOKUP($A4, RawData!$A:$AJ, 36, FALSE)</f>
        <v>3.26</v>
      </c>
    </row>
    <row r="5">
      <c r="A5" s="9" t="s">
        <v>301</v>
      </c>
      <c r="B5" s="9" t="s">
        <v>1502</v>
      </c>
      <c r="C5" s="92" t="s">
        <v>1503</v>
      </c>
      <c r="D5" s="2" t="s">
        <v>1504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298.1357</v>
      </c>
      <c r="G5" s="98">
        <f>VLOOKUP($A5, RawData!$A:$AJ, 2, FALSE)</f>
        <v>36.956</v>
      </c>
      <c r="H5" s="96" t="str">
        <f>VLOOKUP($A5, RawData!$A:$AJ, 3, FALSE)</f>
        <v/>
      </c>
      <c r="I5" s="96">
        <f>VLOOKUP($A5, RawData!$A:$AJ, 4, FALSE)</f>
        <v>0.0070522926</v>
      </c>
      <c r="J5" s="98">
        <f>VLOOKUP($A5, RawData!$A:$AM, 37, FALSE)</f>
        <v>65.833</v>
      </c>
      <c r="K5" s="99">
        <f>VLOOKUP($A5, RawData!$A:$AM, 38, FALSE)</f>
        <v>3.0328963</v>
      </c>
      <c r="L5" s="99" t="str">
        <f>VLOOKUP($A5, RawData!$A:$AM, 39, FALSE)</f>
        <v/>
      </c>
      <c r="M5" s="100" t="str">
        <f>VLOOKUP($A5, RawData!$A:$AJ, 30, FALSE)</f>
        <v/>
      </c>
      <c r="N5" s="98" t="str">
        <f>VLOOKUP($A5, RawData!$A:$AJ, 5, FALSE)</f>
        <v/>
      </c>
      <c r="O5" s="99">
        <f>VLOOKUP($A5, RawData!$A:$AJ, 6, FALSE)</f>
        <v>2.0374513</v>
      </c>
      <c r="P5" s="96" t="str">
        <f>VLOOKUP($A5, RawData!$A:$AJ, 7, FALSE)</f>
        <v/>
      </c>
      <c r="Q5" s="99">
        <f>VLOOKUP($A5, RawData!$A:$AJ, 8, FALSE)</f>
        <v>0.9083</v>
      </c>
      <c r="R5" s="99">
        <f>VLOOKUP($A5, RawData!$A:$AJ, 10, FALSE)</f>
        <v>1.7813886</v>
      </c>
      <c r="S5" s="113">
        <f>VLOOKUP($A5, RawData!$A:$AJ, 17, FALSE)</f>
        <v>4.691</v>
      </c>
      <c r="T5" s="99">
        <f>VLOOKUP($A5, RawData!$A:$AJ, 18, FALSE)</f>
        <v>0.12693474</v>
      </c>
      <c r="U5" s="98">
        <f>VLOOKUP($A5, RawData!$A:$AJ, 19, FALSE)</f>
        <v>10.176</v>
      </c>
      <c r="V5" s="99">
        <f>VLOOKUP($A5, RawData!$A:$AJ, 20, FALSE)</f>
        <v>0.017054453</v>
      </c>
      <c r="W5" s="98" t="str">
        <f>VLOOKUP($A5, RawData!$A:$AJ, 21, FALSE)</f>
        <v/>
      </c>
      <c r="X5" s="99" t="str">
        <f>VLOOKUP($A5, RawData!$A:$AJ, 22, FALSE)</f>
        <v/>
      </c>
      <c r="Y5" s="101">
        <f>VLOOKUP($A5, RawData!$A:$AJ, 23, FALSE)</f>
        <v>0.117</v>
      </c>
      <c r="Z5" s="99">
        <f>VLOOKUP($A5, RawData!$A:$AJ, 24, FALSE)</f>
        <v>0.10513998</v>
      </c>
      <c r="AA5" s="100">
        <f>VLOOKUP($A5, RawData!$A:$AJ, 26, FALSE)</f>
        <v>6.7021637</v>
      </c>
      <c r="AB5" s="100">
        <f>VLOOKUP($A5, RawData!$A:$AJ, 27, FALSE)</f>
        <v>88.160065</v>
      </c>
      <c r="AC5" s="98">
        <f>VLOOKUP($A5, RawData!$A:$AJ, 34, FALSE)</f>
        <v>430.2112</v>
      </c>
      <c r="AD5" s="95">
        <f>VLOOKUP($A5, RawData!$A:$AJ, 35, FALSE)</f>
        <v>21.37</v>
      </c>
      <c r="AE5" s="104">
        <f>VLOOKUP($A5, RawData!$A:$AJ, 36, FALSE)</f>
        <v>15.16</v>
      </c>
    </row>
    <row r="6">
      <c r="A6" s="9" t="s">
        <v>302</v>
      </c>
      <c r="B6" s="9" t="s">
        <v>1505</v>
      </c>
      <c r="C6" s="92" t="s">
        <v>962</v>
      </c>
      <c r="D6" s="2" t="s">
        <v>1506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218.78957</v>
      </c>
      <c r="G6" s="98">
        <f>VLOOKUP($A6, RawData!$A:$AJ, 2, FALSE)</f>
        <v>76.07329</v>
      </c>
      <c r="H6" s="96" t="str">
        <f>VLOOKUP($A6, RawData!$A:$AJ, 3, FALSE)</f>
        <v/>
      </c>
      <c r="I6" s="96">
        <f>VLOOKUP($A6, RawData!$A:$AJ, 4, FALSE)</f>
        <v>0.399894</v>
      </c>
      <c r="J6" s="98">
        <f>VLOOKUP($A6, RawData!$A:$AM, 37, FALSE)</f>
        <v>5.35545</v>
      </c>
      <c r="K6" s="99">
        <f>VLOOKUP($A6, RawData!$A:$AM, 38, FALSE)</f>
        <v>-3.4802017</v>
      </c>
      <c r="L6" s="99" t="str">
        <f>VLOOKUP($A6, RawData!$A:$AM, 39, FALSE)</f>
        <v/>
      </c>
      <c r="M6" s="100" t="str">
        <f>VLOOKUP($A6, RawData!$A:$AJ, 30, FALSE)</f>
        <v/>
      </c>
      <c r="N6" s="98" t="str">
        <f>VLOOKUP($A6, RawData!$A:$AJ, 5, FALSE)</f>
        <v/>
      </c>
      <c r="O6" s="99">
        <f>VLOOKUP($A6, RawData!$A:$AJ, 6, FALSE)</f>
        <v>3.483867</v>
      </c>
      <c r="P6" s="96" t="str">
        <f>VLOOKUP($A6, RawData!$A:$AJ, 7, FALSE)</f>
        <v/>
      </c>
      <c r="Q6" s="99">
        <f>VLOOKUP($A6, RawData!$A:$AJ, 8, FALSE)</f>
        <v>0.9217</v>
      </c>
      <c r="R6" s="99">
        <f>VLOOKUP($A6, RawData!$A:$AJ, 10, FALSE)</f>
        <v>0.07039856</v>
      </c>
      <c r="S6" s="113">
        <f>VLOOKUP($A6, RawData!$A:$AJ, 17, FALSE)</f>
        <v>5.81309</v>
      </c>
      <c r="T6" s="99">
        <f>VLOOKUP($A6, RawData!$A:$AJ, 18, FALSE)</f>
        <v>0.07641434</v>
      </c>
      <c r="U6" s="98">
        <f>VLOOKUP($A6, RawData!$A:$AJ, 19, FALSE)</f>
        <v>14.93965</v>
      </c>
      <c r="V6" s="99">
        <f>VLOOKUP($A6, RawData!$A:$AJ, 20, FALSE)</f>
        <v>0.2101552</v>
      </c>
      <c r="W6" s="98" t="str">
        <f>VLOOKUP($A6, RawData!$A:$AJ, 21, FALSE)</f>
        <v/>
      </c>
      <c r="X6" s="99" t="str">
        <f>VLOOKUP($A6, RawData!$A:$AJ, 22, FALSE)</f>
        <v/>
      </c>
      <c r="Y6" s="101">
        <f>VLOOKUP($A6, RawData!$A:$AJ, 23, FALSE)</f>
        <v>-0.4232</v>
      </c>
      <c r="Z6" s="99">
        <f>VLOOKUP($A6, RawData!$A:$AJ, 24, FALSE)</f>
        <v>-6.0971727</v>
      </c>
      <c r="AA6" s="100" t="str">
        <f>VLOOKUP($A6, RawData!$A:$AJ, 26, FALSE)</f>
        <v/>
      </c>
      <c r="AB6" s="100">
        <f>VLOOKUP($A6, RawData!$A:$AJ, 27, FALSE)</f>
        <v>118.293304</v>
      </c>
      <c r="AC6" s="98">
        <f>VLOOKUP($A6, RawData!$A:$AJ, 34, FALSE)</f>
        <v>237.1111</v>
      </c>
      <c r="AD6" s="95">
        <f>VLOOKUP($A6, RawData!$A:$AJ, 35, FALSE)</f>
        <v>23.15</v>
      </c>
      <c r="AE6" s="104">
        <f>VLOOKUP($A6, RawData!$A:$AJ, 36, FALSE)</f>
        <v>8.94</v>
      </c>
    </row>
    <row r="7">
      <c r="A7" s="9" t="s">
        <v>303</v>
      </c>
      <c r="B7" s="9" t="s">
        <v>1507</v>
      </c>
      <c r="C7" s="92" t="s">
        <v>959</v>
      </c>
      <c r="D7" s="110" t="s">
        <v>1508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267.70496</v>
      </c>
      <c r="G7" s="98">
        <f>VLOOKUP($A7, RawData!$A:$AJ, 2, FALSE)</f>
        <v>41.283</v>
      </c>
      <c r="H7" s="96" t="str">
        <f>VLOOKUP($A7, RawData!$A:$AJ, 3, FALSE)</f>
        <v/>
      </c>
      <c r="I7" s="96">
        <f>VLOOKUP($A7, RawData!$A:$AJ, 4, FALSE)</f>
        <v>0.8444333</v>
      </c>
      <c r="J7" s="98">
        <f>VLOOKUP($A7, RawData!$A:$AM, 37, FALSE)</f>
        <v>13.701</v>
      </c>
      <c r="K7" s="99">
        <f>VLOOKUP($A7, RawData!$A:$AM, 38, FALSE)</f>
        <v>0.1386188</v>
      </c>
      <c r="L7" s="99" t="str">
        <f>VLOOKUP($A7, RawData!$A:$AM, 39, FALSE)</f>
        <v/>
      </c>
      <c r="M7" s="100" t="str">
        <f>VLOOKUP($A7, RawData!$A:$AJ, 30, FALSE)</f>
        <v/>
      </c>
      <c r="N7" s="98" t="str">
        <f>VLOOKUP($A7, RawData!$A:$AJ, 5, FALSE)</f>
        <v/>
      </c>
      <c r="O7" s="99">
        <f>VLOOKUP($A7, RawData!$A:$AJ, 6, FALSE)</f>
        <v>17.10797</v>
      </c>
      <c r="P7" s="96" t="str">
        <f>VLOOKUP($A7, RawData!$A:$AJ, 7, FALSE)</f>
        <v/>
      </c>
      <c r="Q7" s="99">
        <f>VLOOKUP($A7, RawData!$A:$AJ, 8, FALSE)</f>
        <v>0.7826</v>
      </c>
      <c r="R7" s="99">
        <f>VLOOKUP($A7, RawData!$A:$AJ, 10, FALSE)</f>
        <v>0.33187994</v>
      </c>
      <c r="S7" s="113">
        <f>VLOOKUP($A7, RawData!$A:$AJ, 17, FALSE)</f>
        <v>0.901</v>
      </c>
      <c r="T7" s="99">
        <f>VLOOKUP($A7, RawData!$A:$AJ, 18, FALSE)</f>
        <v>0.021824963</v>
      </c>
      <c r="U7" s="98">
        <f>VLOOKUP($A7, RawData!$A:$AJ, 19, FALSE)</f>
        <v>9.602</v>
      </c>
      <c r="V7" s="99">
        <f>VLOOKUP($A7, RawData!$A:$AJ, 20, FALSE)</f>
        <v>0.26972666</v>
      </c>
      <c r="W7" s="98" t="str">
        <f>VLOOKUP($A7, RawData!$A:$AJ, 21, FALSE)</f>
        <v/>
      </c>
      <c r="X7" s="99" t="str">
        <f>VLOOKUP($A7, RawData!$A:$AJ, 22, FALSE)</f>
        <v/>
      </c>
      <c r="Y7" s="101">
        <f>VLOOKUP($A7, RawData!$A:$AJ, 23, FALSE)</f>
        <v>-0.2174</v>
      </c>
      <c r="Z7" s="99">
        <f>VLOOKUP($A7, RawData!$A:$AJ, 24, FALSE)</f>
        <v>2.4032753</v>
      </c>
      <c r="AA7" s="100" t="str">
        <f>VLOOKUP($A7, RawData!$A:$AJ, 26, FALSE)</f>
        <v/>
      </c>
      <c r="AB7" s="100">
        <f>VLOOKUP($A7, RawData!$A:$AJ, 27, FALSE)</f>
        <v>34.834946</v>
      </c>
      <c r="AC7" s="98">
        <f>VLOOKUP($A7, RawData!$A:$AJ, 34, FALSE)</f>
        <v>254.6016</v>
      </c>
      <c r="AD7" s="95">
        <f>VLOOKUP($A7, RawData!$A:$AJ, 35, FALSE)</f>
        <v>28.07</v>
      </c>
      <c r="AE7" s="104">
        <f>VLOOKUP($A7, RawData!$A:$AJ, 36, FALSE)</f>
        <v>8.58</v>
      </c>
    </row>
    <row r="8">
      <c r="A8" s="9" t="s">
        <v>304</v>
      </c>
      <c r="B8" s="9" t="s">
        <v>1509</v>
      </c>
      <c r="C8" s="92" t="s">
        <v>930</v>
      </c>
      <c r="D8" s="2" t="s">
        <v>1510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376.53967</v>
      </c>
      <c r="G8" s="98">
        <f>VLOOKUP($A8, RawData!$A:$AJ, 2, FALSE)</f>
        <v>79.179</v>
      </c>
      <c r="H8" s="96" t="str">
        <f>VLOOKUP($A8, RawData!$A:$AJ, 3, FALSE)</f>
        <v/>
      </c>
      <c r="I8" s="96">
        <f>VLOOKUP($A8, RawData!$A:$AJ, 4, FALSE)</f>
        <v>0.13742879</v>
      </c>
      <c r="J8" s="98">
        <f>VLOOKUP($A8, RawData!$A:$AM, 37, FALSE)</f>
        <v>-61.901</v>
      </c>
      <c r="K8" s="99">
        <f>VLOOKUP($A8, RawData!$A:$AM, 38, FALSE)</f>
        <v>-5.6074433</v>
      </c>
      <c r="L8" s="99" t="str">
        <f>VLOOKUP($A8, RawData!$A:$AM, 39, FALSE)</f>
        <v/>
      </c>
      <c r="M8" s="100" t="str">
        <f>VLOOKUP($A8, RawData!$A:$AJ, 30, FALSE)</f>
        <v/>
      </c>
      <c r="N8" s="98" t="str">
        <f>VLOOKUP($A8, RawData!$A:$AJ, 5, FALSE)</f>
        <v/>
      </c>
      <c r="O8" s="99">
        <f>VLOOKUP($A8, RawData!$A:$AJ, 6, FALSE)</f>
        <v>-7.501708</v>
      </c>
      <c r="P8" s="96" t="str">
        <f>VLOOKUP($A8, RawData!$A:$AJ, 7, FALSE)</f>
        <v/>
      </c>
      <c r="Q8" s="99">
        <f>VLOOKUP($A8, RawData!$A:$AJ, 8, FALSE)</f>
        <v>0.5838</v>
      </c>
      <c r="R8" s="99">
        <f>VLOOKUP($A8, RawData!$A:$AJ, 10, FALSE)</f>
        <v>-0.78178555</v>
      </c>
      <c r="S8" s="113">
        <f>VLOOKUP($A8, RawData!$A:$AJ, 17, FALSE)</f>
        <v>6.884</v>
      </c>
      <c r="T8" s="99">
        <f>VLOOKUP($A8, RawData!$A:$AJ, 18, FALSE)</f>
        <v>0.08694225</v>
      </c>
      <c r="U8" s="98" t="str">
        <f>VLOOKUP($A8, RawData!$A:$AJ, 19, FALSE)</f>
        <v>No data</v>
      </c>
      <c r="V8" s="99">
        <f>VLOOKUP($A8, RawData!$A:$AJ, 20, FALSE)</f>
        <v>0.23384823</v>
      </c>
      <c r="W8" s="98" t="str">
        <f>VLOOKUP($A8, RawData!$A:$AJ, 21, FALSE)</f>
        <v/>
      </c>
      <c r="X8" s="99" t="str">
        <f>VLOOKUP($A8, RawData!$A:$AJ, 22, FALSE)</f>
        <v/>
      </c>
      <c r="Y8" s="101">
        <f>VLOOKUP($A8, RawData!$A:$AJ, 23, FALSE)</f>
        <v>-0.3895</v>
      </c>
      <c r="Z8" s="99">
        <f>VLOOKUP($A8, RawData!$A:$AJ, 24, FALSE)</f>
        <v>-0.5185696</v>
      </c>
      <c r="AA8" s="100" t="str">
        <f>VLOOKUP($A8, RawData!$A:$AJ, 26, FALSE)</f>
        <v/>
      </c>
      <c r="AB8" s="100" t="str">
        <f>VLOOKUP($A8, RawData!$A:$AJ, 27, FALSE)</f>
        <v/>
      </c>
      <c r="AC8" s="98">
        <f>VLOOKUP($A8, RawData!$A:$AJ, 34, FALSE)</f>
        <v>369.7316</v>
      </c>
      <c r="AD8" s="95">
        <f>VLOOKUP($A8, RawData!$A:$AJ, 35, FALSE)</f>
        <v>19.89</v>
      </c>
      <c r="AE8" s="104">
        <f>VLOOKUP($A8, RawData!$A:$AJ, 36, FALSE)</f>
        <v>20.14</v>
      </c>
    </row>
    <row r="9">
      <c r="A9" s="9" t="s">
        <v>305</v>
      </c>
      <c r="B9" s="9" t="s">
        <v>1511</v>
      </c>
      <c r="C9" s="92" t="s">
        <v>959</v>
      </c>
      <c r="D9" s="2" t="s">
        <v>1512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1772.6125</v>
      </c>
      <c r="G9" s="98">
        <f>VLOOKUP($A9, RawData!$A:$AJ, 2, FALSE)</f>
        <v>250.042</v>
      </c>
      <c r="H9" s="96" t="str">
        <f>VLOOKUP($A9, RawData!$A:$AJ, 3, FALSE)</f>
        <v/>
      </c>
      <c r="I9" s="96">
        <f>VLOOKUP($A9, RawData!$A:$AJ, 4, FALSE)</f>
        <v>0.39767137</v>
      </c>
      <c r="J9" s="98">
        <f>VLOOKUP($A9, RawData!$A:$AM, 37, FALSE)</f>
        <v>55.287</v>
      </c>
      <c r="K9" s="99">
        <f>VLOOKUP($A9, RawData!$A:$AM, 38, FALSE)</f>
        <v>3.203056</v>
      </c>
      <c r="L9" s="99" t="str">
        <f>VLOOKUP($A9, RawData!$A:$AM, 39, FALSE)</f>
        <v/>
      </c>
      <c r="M9" s="100" t="str">
        <f>VLOOKUP($A9, RawData!$A:$AJ, 30, FALSE)</f>
        <v/>
      </c>
      <c r="N9" s="98" t="str">
        <f>VLOOKUP($A9, RawData!$A:$AJ, 5, FALSE)</f>
        <v/>
      </c>
      <c r="O9" s="99">
        <f>VLOOKUP($A9, RawData!$A:$AJ, 6, FALSE)</f>
        <v>-0.8507753</v>
      </c>
      <c r="P9" s="96" t="str">
        <f>VLOOKUP($A9, RawData!$A:$AJ, 7, FALSE)</f>
        <v/>
      </c>
      <c r="Q9" s="99">
        <f>VLOOKUP($A9, RawData!$A:$AJ, 8, FALSE)</f>
        <v>0.7456</v>
      </c>
      <c r="R9" s="99">
        <f>VLOOKUP($A9, RawData!$A:$AJ, 10, FALSE)</f>
        <v>0.22111085</v>
      </c>
      <c r="S9" s="113">
        <f>VLOOKUP($A9, RawData!$A:$AJ, 17, FALSE)</f>
        <v>13.972</v>
      </c>
      <c r="T9" s="99">
        <f>VLOOKUP($A9, RawData!$A:$AJ, 18, FALSE)</f>
        <v>0.055878613</v>
      </c>
      <c r="U9" s="98" t="str">
        <f>VLOOKUP($A9, RawData!$A:$AJ, 19, FALSE)</f>
        <v>No data</v>
      </c>
      <c r="V9" s="99">
        <f>VLOOKUP($A9, RawData!$A:$AJ, 20, FALSE)</f>
        <v>0.20461394</v>
      </c>
      <c r="W9" s="98" t="str">
        <f>VLOOKUP($A9, RawData!$A:$AJ, 21, FALSE)</f>
        <v/>
      </c>
      <c r="X9" s="99" t="str">
        <f>VLOOKUP($A9, RawData!$A:$AJ, 22, FALSE)</f>
        <v/>
      </c>
      <c r="Y9" s="101">
        <f>VLOOKUP($A9, RawData!$A:$AJ, 23, FALSE)</f>
        <v>-0.0136</v>
      </c>
      <c r="Z9" s="99">
        <f>VLOOKUP($A9, RawData!$A:$AJ, 24, FALSE)</f>
        <v>-0.10602774</v>
      </c>
      <c r="AA9" s="100" t="str">
        <f>VLOOKUP($A9, RawData!$A:$AJ, 26, FALSE)</f>
        <v/>
      </c>
      <c r="AB9" s="100">
        <f>VLOOKUP($A9, RawData!$A:$AJ, 27, FALSE)</f>
        <v>459.02866</v>
      </c>
      <c r="AC9" s="98">
        <f>VLOOKUP($A9, RawData!$A:$AJ, 34, FALSE)</f>
        <v>1952.4304</v>
      </c>
      <c r="AD9" s="95">
        <f>VLOOKUP($A9, RawData!$A:$AJ, 35, FALSE)</f>
        <v>48.16</v>
      </c>
      <c r="AE9" s="104">
        <f>VLOOKUP($A9, RawData!$A:$AJ, 36, FALSE)</f>
        <v>37.04</v>
      </c>
    </row>
    <row r="10">
      <c r="A10" s="9" t="s">
        <v>306</v>
      </c>
      <c r="B10" s="9" t="s">
        <v>1513</v>
      </c>
      <c r="C10" s="92" t="s">
        <v>942</v>
      </c>
      <c r="D10" s="2" t="s">
        <v>1514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241.7505</v>
      </c>
      <c r="G10" s="98">
        <f>VLOOKUP($A10, RawData!$A:$AJ, 2, FALSE)</f>
        <v>64</v>
      </c>
      <c r="H10" s="96" t="str">
        <f>VLOOKUP($A10, RawData!$A:$AJ, 3, FALSE)</f>
        <v/>
      </c>
      <c r="I10" s="96">
        <f>VLOOKUP($A10, RawData!$A:$AJ, 4, FALSE)</f>
        <v>0.14534642</v>
      </c>
      <c r="J10" s="98">
        <f>VLOOKUP($A10, RawData!$A:$AM, 37, FALSE)</f>
        <v>10.965</v>
      </c>
      <c r="K10" s="99">
        <f>VLOOKUP($A10, RawData!$A:$AM, 38, FALSE)</f>
        <v>0.4670859</v>
      </c>
      <c r="L10" s="99" t="str">
        <f>VLOOKUP($A10, RawData!$A:$AM, 39, FALSE)</f>
        <v/>
      </c>
      <c r="M10" s="100" t="str">
        <f>VLOOKUP($A10, RawData!$A:$AJ, 30, FALSE)</f>
        <v/>
      </c>
      <c r="N10" s="98" t="str">
        <f>VLOOKUP($A10, RawData!$A:$AJ, 5, FALSE)</f>
        <v/>
      </c>
      <c r="O10" s="99">
        <f>VLOOKUP($A10, RawData!$A:$AJ, 6, FALSE)</f>
        <v>0.46349514</v>
      </c>
      <c r="P10" s="96" t="str">
        <f>VLOOKUP($A10, RawData!$A:$AJ, 7, FALSE)</f>
        <v/>
      </c>
      <c r="Q10" s="99">
        <f>VLOOKUP($A10, RawData!$A:$AJ, 8, FALSE)</f>
        <v>0.7808</v>
      </c>
      <c r="R10" s="99">
        <f>VLOOKUP($A10, RawData!$A:$AJ, 10, FALSE)</f>
        <v>0.17132813</v>
      </c>
      <c r="S10" s="113">
        <f>VLOOKUP($A10, RawData!$A:$AJ, 17, FALSE)</f>
        <v>0.996</v>
      </c>
      <c r="T10" s="99">
        <f>VLOOKUP($A10, RawData!$A:$AJ, 18, FALSE)</f>
        <v>0.0155625</v>
      </c>
      <c r="U10" s="98" t="str">
        <f>VLOOKUP($A10, RawData!$A:$AJ, 19, FALSE)</f>
        <v>No data</v>
      </c>
      <c r="V10" s="99">
        <f>VLOOKUP($A10, RawData!$A:$AJ, 20, FALSE)</f>
        <v>0.28413442</v>
      </c>
      <c r="W10" s="98" t="str">
        <f>VLOOKUP($A10, RawData!$A:$AJ, 21, FALSE)</f>
        <v/>
      </c>
      <c r="X10" s="99" t="str">
        <f>VLOOKUP($A10, RawData!$A:$AJ, 22, FALSE)</f>
        <v/>
      </c>
      <c r="Y10" s="101">
        <f>VLOOKUP($A10, RawData!$A:$AJ, 23, FALSE)</f>
        <v>0.1453</v>
      </c>
      <c r="Z10" s="99">
        <f>VLOOKUP($A10, RawData!$A:$AJ, 24, FALSE)</f>
        <v>0.17443125</v>
      </c>
      <c r="AA10" s="100">
        <f>VLOOKUP($A10, RawData!$A:$AJ, 26, FALSE)</f>
        <v>31.237654</v>
      </c>
      <c r="AB10" s="100">
        <f>VLOOKUP($A10, RawData!$A:$AJ, 27, FALSE)</f>
        <v>26.101751</v>
      </c>
      <c r="AC10" s="98">
        <f>VLOOKUP($A10, RawData!$A:$AJ, 34, FALSE)</f>
        <v>220.1512</v>
      </c>
      <c r="AD10" s="95">
        <f>VLOOKUP($A10, RawData!$A:$AJ, 35, FALSE)</f>
        <v>28.23</v>
      </c>
      <c r="AE10" s="104">
        <f>VLOOKUP($A10, RawData!$A:$AJ, 36, FALSE)</f>
        <v>8.34</v>
      </c>
    </row>
    <row r="11">
      <c r="A11" s="9" t="s">
        <v>307</v>
      </c>
      <c r="B11" s="9" t="s">
        <v>1515</v>
      </c>
      <c r="C11" s="92" t="s">
        <v>930</v>
      </c>
      <c r="D11" s="2" t="s">
        <v>1516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363.47015</v>
      </c>
      <c r="G11" s="98">
        <f>VLOOKUP($A11, RawData!$A:$AJ, 2, FALSE)</f>
        <v>0</v>
      </c>
      <c r="H11" s="106" t="str">
        <f>VLOOKUP($A11, RawData!$A:$AJ, 3, FALSE)</f>
        <v/>
      </c>
      <c r="I11" s="106" t="str">
        <f>VLOOKUP($A11, RawData!$A:$AJ, 4, FALSE)</f>
        <v>No data</v>
      </c>
      <c r="J11" s="98" t="str">
        <f>VLOOKUP($A11, RawData!$A:$AM, 37, FALSE)</f>
        <v>No data</v>
      </c>
      <c r="K11" s="99" t="str">
        <f>VLOOKUP($A11, RawData!$A:$AM, 38, FALSE)</f>
        <v>No data</v>
      </c>
      <c r="L11" s="99" t="str">
        <f>VLOOKUP($A11, RawData!$A:$AM, 39, FALSE)</f>
        <v/>
      </c>
      <c r="M11" s="100" t="str">
        <f>VLOOKUP($A11, RawData!$A:$AJ, 30, FALSE)</f>
        <v/>
      </c>
      <c r="N11" s="98" t="str">
        <f>VLOOKUP($A11, RawData!$A:$AJ, 5, FALSE)</f>
        <v/>
      </c>
      <c r="O11" s="106">
        <f>VLOOKUP($A11, RawData!$A:$AJ, 6, FALSE)</f>
        <v>0.23723204</v>
      </c>
      <c r="P11" s="106" t="str">
        <f>VLOOKUP($A11, RawData!$A:$AJ, 7, FALSE)</f>
        <v/>
      </c>
      <c r="Q11" s="106" t="str">
        <f>VLOOKUP($A11, RawData!$A:$AJ, 8, FALSE)</f>
        <v>No data</v>
      </c>
      <c r="R11" s="106" t="str">
        <f>VLOOKUP($A11, RawData!$A:$AJ, 10, FALSE)</f>
        <v>No data</v>
      </c>
      <c r="S11" s="113">
        <f>VLOOKUP($A11, RawData!$A:$AJ, 17, FALSE)</f>
        <v>55.187</v>
      </c>
      <c r="T11" s="106" t="str">
        <f>VLOOKUP($A11, RawData!$A:$AJ, 18, FALSE)</f>
        <v>No data</v>
      </c>
      <c r="U11" s="98" t="str">
        <f>VLOOKUP($A11, RawData!$A:$AJ, 19, FALSE)</f>
        <v>No data</v>
      </c>
      <c r="V11" s="106">
        <f>VLOOKUP($A11, RawData!$A:$AJ, 20, FALSE)</f>
        <v>0.9690759</v>
      </c>
      <c r="W11" s="98" t="str">
        <f>VLOOKUP($A11, RawData!$A:$AJ, 21, FALSE)</f>
        <v/>
      </c>
      <c r="X11" s="99" t="str">
        <f>VLOOKUP($A11, RawData!$A:$AJ, 22, FALSE)</f>
        <v/>
      </c>
      <c r="Y11" s="101">
        <f>VLOOKUP($A11, RawData!$A:$AJ, 23, FALSE)</f>
        <v>-0.2588</v>
      </c>
      <c r="Z11" s="106">
        <f>VLOOKUP($A11, RawData!$A:$AJ, 24, FALSE)</f>
        <v>-0.25155497</v>
      </c>
      <c r="AA11" s="100" t="str">
        <f>VLOOKUP($A11, RawData!$A:$AJ, 26, FALSE)</f>
        <v/>
      </c>
      <c r="AB11" s="100" t="str">
        <f>VLOOKUP($A11, RawData!$A:$AJ, 27, FALSE)</f>
        <v/>
      </c>
      <c r="AC11" s="98">
        <f>VLOOKUP($A11, RawData!$A:$AJ, 34, FALSE)</f>
        <v>100.3004</v>
      </c>
      <c r="AD11" s="95">
        <f>VLOOKUP($A11, RawData!$A:$AJ, 35, FALSE)</f>
        <v>19.67</v>
      </c>
      <c r="AE11" s="104">
        <f>VLOOKUP($A11, RawData!$A:$AJ, 36, FALSE)</f>
        <v>18.72</v>
      </c>
    </row>
    <row r="12">
      <c r="A12" s="9" t="s">
        <v>308</v>
      </c>
      <c r="B12" s="9" t="s">
        <v>1517</v>
      </c>
      <c r="C12" s="92" t="s">
        <v>930</v>
      </c>
      <c r="D12" s="2" t="s">
        <v>1518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420.49896</v>
      </c>
      <c r="G12" s="98">
        <f>VLOOKUP($A12, RawData!$A:$AJ, 2, FALSE)</f>
        <v>70.316</v>
      </c>
      <c r="H12" s="96" t="str">
        <f>VLOOKUP($A12, RawData!$A:$AJ, 3, FALSE)</f>
        <v/>
      </c>
      <c r="I12" s="96">
        <f>VLOOKUP($A12, RawData!$A:$AJ, 4, FALSE)</f>
        <v>1.7845882</v>
      </c>
      <c r="J12" s="98">
        <f>VLOOKUP($A12, RawData!$A:$AM, 37, FALSE)</f>
        <v>0.703</v>
      </c>
      <c r="K12" s="99">
        <f>VLOOKUP($A12, RawData!$A:$AM, 38, FALSE)</f>
        <v>-1.1417625</v>
      </c>
      <c r="L12" s="99" t="str">
        <f>VLOOKUP($A12, RawData!$A:$AM, 39, FALSE)</f>
        <v/>
      </c>
      <c r="M12" s="100" t="str">
        <f>VLOOKUP($A12, RawData!$A:$AJ, 30, FALSE)</f>
        <v/>
      </c>
      <c r="N12" s="98" t="str">
        <f>VLOOKUP($A12, RawData!$A:$AJ, 5, FALSE)</f>
        <v/>
      </c>
      <c r="O12" s="99">
        <f>VLOOKUP($A12, RawData!$A:$AJ, 6, FALSE)</f>
        <v>0.21956562</v>
      </c>
      <c r="P12" s="96" t="str">
        <f>VLOOKUP($A12, RawData!$A:$AJ, 7, FALSE)</f>
        <v/>
      </c>
      <c r="Q12" s="99">
        <f>VLOOKUP($A12, RawData!$A:$AJ, 8, FALSE)</f>
        <v>0.5136</v>
      </c>
      <c r="R12" s="99">
        <f>VLOOKUP($A12, RawData!$A:$AJ, 10, FALSE)</f>
        <v>0.009997725</v>
      </c>
      <c r="S12" s="113">
        <f>VLOOKUP($A12, RawData!$A:$AJ, 17, FALSE)</f>
        <v>6.006</v>
      </c>
      <c r="T12" s="99">
        <f>VLOOKUP($A12, RawData!$A:$AJ, 18, FALSE)</f>
        <v>0.08541442</v>
      </c>
      <c r="U12" s="98" t="str">
        <f>VLOOKUP($A12, RawData!$A:$AJ, 19, FALSE)</f>
        <v>No data</v>
      </c>
      <c r="V12" s="99">
        <f>VLOOKUP($A12, RawData!$A:$AJ, 20, FALSE)</f>
        <v>0.3551909</v>
      </c>
      <c r="W12" s="98" t="str">
        <f>VLOOKUP($A12, RawData!$A:$AJ, 21, FALSE)</f>
        <v/>
      </c>
      <c r="X12" s="99" t="str">
        <f>VLOOKUP($A12, RawData!$A:$AJ, 22, FALSE)</f>
        <v/>
      </c>
      <c r="Y12" s="101">
        <f>VLOOKUP($A12, RawData!$A:$AJ, 23, FALSE)</f>
        <v>-0.073</v>
      </c>
      <c r="Z12" s="99">
        <f>VLOOKUP($A12, RawData!$A:$AJ, 24, FALSE)</f>
        <v>-0.28893885</v>
      </c>
      <c r="AA12" s="100" t="str">
        <f>VLOOKUP($A12, RawData!$A:$AJ, 26, FALSE)</f>
        <v/>
      </c>
      <c r="AB12" s="100" t="str">
        <f>VLOOKUP($A12, RawData!$A:$AJ, 27, FALSE)</f>
        <v/>
      </c>
      <c r="AC12" s="98">
        <f>VLOOKUP($A12, RawData!$A:$AJ, 34, FALSE)</f>
        <v>413.5154</v>
      </c>
      <c r="AD12" s="95">
        <f>VLOOKUP($A12, RawData!$A:$AJ, 35, FALSE)</f>
        <v>15.67</v>
      </c>
      <c r="AE12" s="104">
        <f>VLOOKUP($A12, RawData!$A:$AJ, 36, FALSE)</f>
        <v>26.82</v>
      </c>
    </row>
    <row r="13">
      <c r="A13" s="9" t="s">
        <v>309</v>
      </c>
      <c r="B13" s="9" t="s">
        <v>1519</v>
      </c>
      <c r="C13" s="92" t="s">
        <v>942</v>
      </c>
      <c r="D13" s="2" t="s">
        <v>1520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3222.5042</v>
      </c>
      <c r="G13" s="98">
        <f>VLOOKUP($A13, RawData!$A:$AJ, 2, FALSE)</f>
        <v>69.216</v>
      </c>
      <c r="H13" s="96" t="str">
        <f>VLOOKUP($A13, RawData!$A:$AJ, 3, FALSE)</f>
        <v/>
      </c>
      <c r="I13" s="96">
        <f>VLOOKUP($A13, RawData!$A:$AJ, 4, FALSE)</f>
        <v>0.11876725</v>
      </c>
      <c r="J13" s="98">
        <f>VLOOKUP($A13, RawData!$A:$AM, 37, FALSE)</f>
        <v>-105.544</v>
      </c>
      <c r="K13" s="99">
        <f>VLOOKUP($A13, RawData!$A:$AM, 38, FALSE)</f>
        <v>-0.07176529</v>
      </c>
      <c r="L13" s="99" t="str">
        <f>VLOOKUP($A13, RawData!$A:$AM, 39, FALSE)</f>
        <v/>
      </c>
      <c r="M13" s="100" t="str">
        <f>VLOOKUP($A13, RawData!$A:$AJ, 30, FALSE)</f>
        <v/>
      </c>
      <c r="N13" s="98" t="str">
        <f>VLOOKUP($A13, RawData!$A:$AJ, 5, FALSE)</f>
        <v/>
      </c>
      <c r="O13" s="99">
        <f>VLOOKUP($A13, RawData!$A:$AJ, 6, FALSE)</f>
        <v>0.019861896</v>
      </c>
      <c r="P13" s="96" t="str">
        <f>VLOOKUP($A13, RawData!$A:$AJ, 7, FALSE)</f>
        <v/>
      </c>
      <c r="Q13" s="99">
        <f>VLOOKUP($A13, RawData!$A:$AJ, 8, FALSE)</f>
        <v>0.8911</v>
      </c>
      <c r="R13" s="99">
        <f>VLOOKUP($A13, RawData!$A:$AJ, 10, FALSE)</f>
        <v>-1.5248498</v>
      </c>
      <c r="S13" s="113">
        <f>VLOOKUP($A13, RawData!$A:$AJ, 17, FALSE)</f>
        <v>38.786</v>
      </c>
      <c r="T13" s="99">
        <f>VLOOKUP($A13, RawData!$A:$AJ, 18, FALSE)</f>
        <v>0.56036174</v>
      </c>
      <c r="U13" s="98" t="str">
        <f>VLOOKUP($A13, RawData!$A:$AJ, 19, FALSE)</f>
        <v>No data</v>
      </c>
      <c r="V13" s="99">
        <f>VLOOKUP($A13, RawData!$A:$AJ, 20, FALSE)</f>
        <v>0.570677</v>
      </c>
      <c r="W13" s="98" t="str">
        <f>VLOOKUP($A13, RawData!$A:$AJ, 21, FALSE)</f>
        <v/>
      </c>
      <c r="X13" s="99" t="str">
        <f>VLOOKUP($A13, RawData!$A:$AJ, 22, FALSE)</f>
        <v/>
      </c>
      <c r="Y13" s="101">
        <f>VLOOKUP($A13, RawData!$A:$AJ, 23, FALSE)</f>
        <v>-0.4918</v>
      </c>
      <c r="Z13" s="99">
        <f>VLOOKUP($A13, RawData!$A:$AJ, 24, FALSE)</f>
        <v>-5.525485</v>
      </c>
      <c r="AA13" s="100" t="str">
        <f>VLOOKUP($A13, RawData!$A:$AJ, 26, FALSE)</f>
        <v/>
      </c>
      <c r="AB13" s="100" t="str">
        <f>VLOOKUP($A13, RawData!$A:$AJ, 27, FALSE)</f>
        <v/>
      </c>
      <c r="AC13" s="98">
        <f>VLOOKUP($A13, RawData!$A:$AJ, 34, FALSE)</f>
        <v>3514.131</v>
      </c>
      <c r="AD13" s="95">
        <f>VLOOKUP($A13, RawData!$A:$AJ, 35, FALSE)</f>
        <v>39.99</v>
      </c>
      <c r="AE13" s="104">
        <f>VLOOKUP($A13, RawData!$A:$AJ, 36, FALSE)</f>
        <v>87</v>
      </c>
    </row>
    <row r="14">
      <c r="A14" s="9" t="s">
        <v>310</v>
      </c>
      <c r="B14" s="9" t="s">
        <v>1521</v>
      </c>
      <c r="C14" s="92" t="s">
        <v>930</v>
      </c>
      <c r="D14" s="2" t="s">
        <v>1522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360.18176</v>
      </c>
      <c r="G14" s="98">
        <f>VLOOKUP($A14, RawData!$A:$AJ, 2, FALSE)</f>
        <v>142.086</v>
      </c>
      <c r="H14" s="96" t="str">
        <f>VLOOKUP($A14, RawData!$A:$AJ, 3, FALSE)</f>
        <v/>
      </c>
      <c r="I14" s="96">
        <f>VLOOKUP($A14, RawData!$A:$AJ, 4, FALSE)</f>
        <v>0.64160776</v>
      </c>
      <c r="J14" s="98">
        <f>VLOOKUP($A14, RawData!$A:$AM, 37, FALSE)</f>
        <v>-42.545</v>
      </c>
      <c r="K14" s="99">
        <f>VLOOKUP($A14, RawData!$A:$AM, 38, FALSE)</f>
        <v>0.21915925</v>
      </c>
      <c r="L14" s="99" t="str">
        <f>VLOOKUP($A14, RawData!$A:$AM, 39, FALSE)</f>
        <v/>
      </c>
      <c r="M14" s="100" t="str">
        <f>VLOOKUP($A14, RawData!$A:$AJ, 30, FALSE)</f>
        <v/>
      </c>
      <c r="N14" s="98" t="str">
        <f>VLOOKUP($A14, RawData!$A:$AJ, 5, FALSE)</f>
        <v/>
      </c>
      <c r="O14" s="99">
        <f>VLOOKUP($A14, RawData!$A:$AJ, 6, FALSE)</f>
        <v>0.16407116</v>
      </c>
      <c r="P14" s="96" t="str">
        <f>VLOOKUP($A14, RawData!$A:$AJ, 7, FALSE)</f>
        <v/>
      </c>
      <c r="Q14" s="99">
        <f>VLOOKUP($A14, RawData!$A:$AJ, 8, FALSE)</f>
        <v>0.7498</v>
      </c>
      <c r="R14" s="99">
        <f>VLOOKUP($A14, RawData!$A:$AJ, 10, FALSE)</f>
        <v>-0.29943132</v>
      </c>
      <c r="S14" s="113">
        <f>VLOOKUP($A14, RawData!$A:$AJ, 17, FALSE)</f>
        <v>38.84</v>
      </c>
      <c r="T14" s="99">
        <f>VLOOKUP($A14, RawData!$A:$AJ, 18, FALSE)</f>
        <v>0.27335557</v>
      </c>
      <c r="U14" s="98" t="str">
        <f>VLOOKUP($A14, RawData!$A:$AJ, 19, FALSE)</f>
        <v>No data</v>
      </c>
      <c r="V14" s="99">
        <f>VLOOKUP($A14, RawData!$A:$AJ, 20, FALSE)</f>
        <v>0.09604483</v>
      </c>
      <c r="W14" s="98" t="str">
        <f>VLOOKUP($A14, RawData!$A:$AJ, 21, FALSE)</f>
        <v/>
      </c>
      <c r="X14" s="99" t="str">
        <f>VLOOKUP($A14, RawData!$A:$AJ, 22, FALSE)</f>
        <v/>
      </c>
      <c r="Y14" s="101">
        <f>VLOOKUP($A14, RawData!$A:$AJ, 23, FALSE)</f>
        <v>-0.1144</v>
      </c>
      <c r="Z14" s="99">
        <f>VLOOKUP($A14, RawData!$A:$AJ, 24, FALSE)</f>
        <v>-0.1294706</v>
      </c>
      <c r="AA14" s="100" t="str">
        <f>VLOOKUP($A14, RawData!$A:$AJ, 26, FALSE)</f>
        <v/>
      </c>
      <c r="AB14" s="100" t="str">
        <f>VLOOKUP($A14, RawData!$A:$AJ, 27, FALSE)</f>
        <v/>
      </c>
      <c r="AC14" s="98">
        <f>VLOOKUP($A14, RawData!$A:$AJ, 34, FALSE)</f>
        <v>368.0974</v>
      </c>
      <c r="AD14" s="95">
        <f>VLOOKUP($A14, RawData!$A:$AJ, 35, FALSE)</f>
        <v>9.67</v>
      </c>
      <c r="AE14" s="104">
        <f>VLOOKUP($A14, RawData!$A:$AJ, 36, FALSE)</f>
        <v>41.12</v>
      </c>
    </row>
    <row r="15">
      <c r="A15" s="9" t="s">
        <v>311</v>
      </c>
      <c r="B15" s="9" t="s">
        <v>1523</v>
      </c>
      <c r="C15" s="92" t="s">
        <v>962</v>
      </c>
      <c r="D15" s="2" t="s">
        <v>1524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455.0004</v>
      </c>
      <c r="G15" s="98">
        <f>VLOOKUP($A15, RawData!$A:$AJ, 2, FALSE)</f>
        <v>34.332</v>
      </c>
      <c r="H15" s="96" t="str">
        <f>VLOOKUP($A15, RawData!$A:$AJ, 3, FALSE)</f>
        <v/>
      </c>
      <c r="I15" s="96">
        <f>VLOOKUP($A15, RawData!$A:$AJ, 4, FALSE)</f>
        <v>0.22729003</v>
      </c>
      <c r="J15" s="98">
        <f>VLOOKUP($A15, RawData!$A:$AM, 37, FALSE)</f>
        <v>-22.038</v>
      </c>
      <c r="K15" s="99">
        <f>VLOOKUP($A15, RawData!$A:$AM, 38, FALSE)</f>
        <v>0.2271968</v>
      </c>
      <c r="L15" s="99" t="str">
        <f>VLOOKUP($A15, RawData!$A:$AM, 39, FALSE)</f>
        <v/>
      </c>
      <c r="M15" s="100" t="str">
        <f>VLOOKUP($A15, RawData!$A:$AJ, 30, FALSE)</f>
        <v/>
      </c>
      <c r="N15" s="98" t="str">
        <f>VLOOKUP($A15, RawData!$A:$AJ, 5, FALSE)</f>
        <v/>
      </c>
      <c r="O15" s="99">
        <f>VLOOKUP($A15, RawData!$A:$AJ, 6, FALSE)</f>
        <v>0.2751419</v>
      </c>
      <c r="P15" s="96" t="str">
        <f>VLOOKUP($A15, RawData!$A:$AJ, 7, FALSE)</f>
        <v/>
      </c>
      <c r="Q15" s="99">
        <f>VLOOKUP($A15, RawData!$A:$AJ, 8, FALSE)</f>
        <v>0.6131</v>
      </c>
      <c r="R15" s="99">
        <f>VLOOKUP($A15, RawData!$A:$AJ, 10, FALSE)</f>
        <v>-0.6419084</v>
      </c>
      <c r="S15" s="113">
        <f>VLOOKUP($A15, RawData!$A:$AJ, 17, FALSE)</f>
        <v>13.992</v>
      </c>
      <c r="T15" s="99">
        <f>VLOOKUP($A15, RawData!$A:$AJ, 18, FALSE)</f>
        <v>0.4075498</v>
      </c>
      <c r="U15" s="98" t="str">
        <f>VLOOKUP($A15, RawData!$A:$AJ, 19, FALSE)</f>
        <v>No data</v>
      </c>
      <c r="V15" s="99">
        <f>VLOOKUP($A15, RawData!$A:$AJ, 20, FALSE)</f>
        <v>0.63324887</v>
      </c>
      <c r="W15" s="98" t="str">
        <f>VLOOKUP($A15, RawData!$A:$AJ, 21, FALSE)</f>
        <v/>
      </c>
      <c r="X15" s="99" t="str">
        <f>VLOOKUP($A15, RawData!$A:$AJ, 22, FALSE)</f>
        <v/>
      </c>
      <c r="Y15" s="101">
        <f>VLOOKUP($A15, RawData!$A:$AJ, 23, FALSE)</f>
        <v>-0.4809</v>
      </c>
      <c r="Z15" s="99">
        <f>VLOOKUP($A15, RawData!$A:$AJ, 24, FALSE)</f>
        <v>-1.4577296</v>
      </c>
      <c r="AA15" s="100" t="str">
        <f>VLOOKUP($A15, RawData!$A:$AJ, 26, FALSE)</f>
        <v/>
      </c>
      <c r="AB15" s="100" t="str">
        <f>VLOOKUP($A15, RawData!$A:$AJ, 27, FALSE)</f>
        <v/>
      </c>
      <c r="AC15" s="98">
        <f>VLOOKUP($A15, RawData!$A:$AJ, 34, FALSE)</f>
        <v>449.4295</v>
      </c>
      <c r="AD15" s="95">
        <f>VLOOKUP($A15, RawData!$A:$AJ, 35, FALSE)</f>
        <v>15.41</v>
      </c>
      <c r="AE15" s="104">
        <f>VLOOKUP($A15, RawData!$A:$AJ, 36, FALSE)</f>
        <v>29.75</v>
      </c>
    </row>
    <row r="16">
      <c r="A16" s="9" t="s">
        <v>312</v>
      </c>
      <c r="B16" s="9" t="s">
        <v>1525</v>
      </c>
      <c r="C16" s="92" t="s">
        <v>930</v>
      </c>
      <c r="D16" s="2" t="s">
        <v>1526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3352.035</v>
      </c>
      <c r="G16" s="98">
        <f>VLOOKUP($A16, RawData!$A:$AJ, 2, FALSE)</f>
        <v>728.02</v>
      </c>
      <c r="H16" s="96" t="str">
        <f>VLOOKUP($A16, RawData!$A:$AJ, 3, FALSE)</f>
        <v/>
      </c>
      <c r="I16" s="96">
        <f>VLOOKUP($A16, RawData!$A:$AJ, 4, FALSE)</f>
        <v>0.40430886</v>
      </c>
      <c r="J16" s="98">
        <f>VLOOKUP($A16, RawData!$A:$AM, 37, FALSE)</f>
        <v>-40.088</v>
      </c>
      <c r="K16" s="99">
        <f>VLOOKUP($A16, RawData!$A:$AM, 38, FALSE)</f>
        <v>-0.36378354</v>
      </c>
      <c r="L16" s="99" t="str">
        <f>VLOOKUP($A16, RawData!$A:$AM, 39, FALSE)</f>
        <v/>
      </c>
      <c r="M16" s="100" t="str">
        <f>VLOOKUP($A16, RawData!$A:$AJ, 30, FALSE)</f>
        <v/>
      </c>
      <c r="N16" s="98" t="str">
        <f>VLOOKUP($A16, RawData!$A:$AJ, 5, FALSE)</f>
        <v/>
      </c>
      <c r="O16" s="99">
        <f>VLOOKUP($A16, RawData!$A:$AJ, 6, FALSE)</f>
        <v>-0.1287914</v>
      </c>
      <c r="P16" s="96" t="str">
        <f>VLOOKUP($A16, RawData!$A:$AJ, 7, FALSE)</f>
        <v/>
      </c>
      <c r="Q16" s="99">
        <f>VLOOKUP($A16, RawData!$A:$AJ, 8, FALSE)</f>
        <v>0.6923</v>
      </c>
      <c r="R16" s="99">
        <f>VLOOKUP($A16, RawData!$A:$AJ, 10, FALSE)</f>
        <v>-0.05506442</v>
      </c>
      <c r="S16" s="113">
        <f>VLOOKUP($A16, RawData!$A:$AJ, 17, FALSE)</f>
        <v>76.781</v>
      </c>
      <c r="T16" s="99">
        <f>VLOOKUP($A16, RawData!$A:$AJ, 18, FALSE)</f>
        <v>0.10546551</v>
      </c>
      <c r="U16" s="98">
        <f>VLOOKUP($A16, RawData!$A:$AJ, 19, FALSE)</f>
        <v>155.741</v>
      </c>
      <c r="V16" s="99">
        <f>VLOOKUP($A16, RawData!$A:$AJ, 20, FALSE)</f>
        <v>0.19782965</v>
      </c>
      <c r="W16" s="98" t="str">
        <f>VLOOKUP($A16, RawData!$A:$AJ, 21, FALSE)</f>
        <v/>
      </c>
      <c r="X16" s="99" t="str">
        <f>VLOOKUP($A16, RawData!$A:$AJ, 22, FALSE)</f>
        <v/>
      </c>
      <c r="Y16" s="101">
        <f>VLOOKUP($A16, RawData!$A:$AJ, 23, FALSE)</f>
        <v>-0.1975</v>
      </c>
      <c r="Z16" s="99">
        <f>VLOOKUP($A16, RawData!$A:$AJ, 24, FALSE)</f>
        <v>-4.4137115</v>
      </c>
      <c r="AA16" s="100" t="str">
        <f>VLOOKUP($A16, RawData!$A:$AJ, 26, FALSE)</f>
        <v/>
      </c>
      <c r="AB16" s="100" t="str">
        <f>VLOOKUP($A16, RawData!$A:$AJ, 27, FALSE)</f>
        <v/>
      </c>
      <c r="AC16" s="98">
        <f>VLOOKUP($A16, RawData!$A:$AJ, 34, FALSE)</f>
        <v>3755.9739</v>
      </c>
      <c r="AD16" s="95">
        <f>VLOOKUP($A16, RawData!$A:$AJ, 35, FALSE)</f>
        <v>15.95</v>
      </c>
      <c r="AE16" s="104">
        <f>VLOOKUP($A16, RawData!$A:$AJ, 36, FALSE)</f>
        <v>148.55</v>
      </c>
    </row>
    <row r="17">
      <c r="A17" s="9" t="s">
        <v>313</v>
      </c>
      <c r="B17" s="9" t="s">
        <v>1527</v>
      </c>
      <c r="C17" s="92" t="s">
        <v>930</v>
      </c>
      <c r="D17" s="2" t="s">
        <v>1528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367.96893</v>
      </c>
      <c r="G17" s="98">
        <f>VLOOKUP($A17, RawData!$A:$AJ, 2, FALSE)</f>
        <v>79.603</v>
      </c>
      <c r="H17" s="96" t="str">
        <f>VLOOKUP($A17, RawData!$A:$AJ, 3, FALSE)</f>
        <v/>
      </c>
      <c r="I17" s="96">
        <f>VLOOKUP($A17, RawData!$A:$AJ, 4, FALSE)</f>
        <v>1.1685241</v>
      </c>
      <c r="J17" s="98">
        <f>VLOOKUP($A17, RawData!$A:$AM, 37, FALSE)</f>
        <v>-0.716</v>
      </c>
      <c r="K17" s="99">
        <f>VLOOKUP($A17, RawData!$A:$AM, 38, FALSE)</f>
        <v>-0.9788385</v>
      </c>
      <c r="L17" s="99" t="str">
        <f>VLOOKUP($A17, RawData!$A:$AM, 39, FALSE)</f>
        <v/>
      </c>
      <c r="M17" s="100" t="str">
        <f>VLOOKUP($A17, RawData!$A:$AJ, 30, FALSE)</f>
        <v/>
      </c>
      <c r="N17" s="98" t="str">
        <f>VLOOKUP($A17, RawData!$A:$AJ, 5, FALSE)</f>
        <v/>
      </c>
      <c r="O17" s="99">
        <f>VLOOKUP($A17, RawData!$A:$AJ, 6, FALSE)</f>
        <v>-1.0351073</v>
      </c>
      <c r="P17" s="96" t="str">
        <f>VLOOKUP($A17, RawData!$A:$AJ, 7, FALSE)</f>
        <v/>
      </c>
      <c r="Q17" s="99">
        <f>VLOOKUP($A17, RawData!$A:$AJ, 8, FALSE)</f>
        <v>0.8629</v>
      </c>
      <c r="R17" s="99">
        <f>VLOOKUP($A17, RawData!$A:$AJ, 10, FALSE)</f>
        <v>-0.008994636</v>
      </c>
      <c r="S17" s="113">
        <f>VLOOKUP($A17, RawData!$A:$AJ, 17, FALSE)</f>
        <v>22.789</v>
      </c>
      <c r="T17" s="99">
        <f>VLOOKUP($A17, RawData!$A:$AJ, 18, FALSE)</f>
        <v>0.2862832</v>
      </c>
      <c r="U17" s="98" t="str">
        <f>VLOOKUP($A17, RawData!$A:$AJ, 19, FALSE)</f>
        <v>No data</v>
      </c>
      <c r="V17" s="99">
        <f>VLOOKUP($A17, RawData!$A:$AJ, 20, FALSE)</f>
        <v>0.3364013</v>
      </c>
      <c r="W17" s="98" t="str">
        <f>VLOOKUP($A17, RawData!$A:$AJ, 21, FALSE)</f>
        <v/>
      </c>
      <c r="X17" s="99" t="str">
        <f>VLOOKUP($A17, RawData!$A:$AJ, 22, FALSE)</f>
        <v/>
      </c>
      <c r="Y17" s="101">
        <f>VLOOKUP($A17, RawData!$A:$AJ, 23, FALSE)</f>
        <v>0.0118</v>
      </c>
      <c r="Z17" s="99">
        <f>VLOOKUP($A17, RawData!$A:$AJ, 24, FALSE)</f>
        <v>0.010431269</v>
      </c>
      <c r="AA17" s="100">
        <f>VLOOKUP($A17, RawData!$A:$AJ, 26, FALSE)</f>
        <v>305.9414</v>
      </c>
      <c r="AB17" s="100">
        <f>VLOOKUP($A17, RawData!$A:$AJ, 27, FALSE)</f>
        <v>256.9307</v>
      </c>
      <c r="AC17" s="98">
        <f>VLOOKUP($A17, RawData!$A:$AJ, 34, FALSE)</f>
        <v>324.7048</v>
      </c>
      <c r="AD17" s="95">
        <f>VLOOKUP($A17, RawData!$A:$AJ, 35, FALSE)</f>
        <v>10.38</v>
      </c>
      <c r="AE17" s="104">
        <f>VLOOKUP($A17, RawData!$A:$AJ, 36, FALSE)</f>
        <v>35.31</v>
      </c>
    </row>
    <row r="18">
      <c r="A18" s="9" t="s">
        <v>314</v>
      </c>
      <c r="B18" s="9" t="s">
        <v>1529</v>
      </c>
      <c r="C18" s="92" t="s">
        <v>930</v>
      </c>
      <c r="D18" s="2" t="s">
        <v>1530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1546.5626</v>
      </c>
      <c r="G18" s="98">
        <f>VLOOKUP($A18, RawData!$A:$AJ, 2, FALSE)</f>
        <v>15.751</v>
      </c>
      <c r="H18" s="96" t="str">
        <f>VLOOKUP($A18, RawData!$A:$AJ, 3, FALSE)</f>
        <v/>
      </c>
      <c r="I18" s="96">
        <f>VLOOKUP($A18, RawData!$A:$AJ, 4, FALSE)</f>
        <v>0.21291782</v>
      </c>
      <c r="J18" s="98">
        <f>VLOOKUP($A18, RawData!$A:$AM, 37, FALSE)</f>
        <v>-171.136</v>
      </c>
      <c r="K18" s="99">
        <f>VLOOKUP($A18, RawData!$A:$AM, 38, FALSE)</f>
        <v>-0.08844632</v>
      </c>
      <c r="L18" s="99" t="str">
        <f>VLOOKUP($A18, RawData!$A:$AM, 39, FALSE)</f>
        <v/>
      </c>
      <c r="M18" s="100" t="str">
        <f>VLOOKUP($A18, RawData!$A:$AJ, 30, FALSE)</f>
        <v/>
      </c>
      <c r="N18" s="98" t="str">
        <f>VLOOKUP($A18, RawData!$A:$AJ, 5, FALSE)</f>
        <v/>
      </c>
      <c r="O18" s="99">
        <f>VLOOKUP($A18, RawData!$A:$AJ, 6, FALSE)</f>
        <v>-0.01818364</v>
      </c>
      <c r="P18" s="96" t="str">
        <f>VLOOKUP($A18, RawData!$A:$AJ, 7, FALSE)</f>
        <v/>
      </c>
      <c r="Q18" s="99">
        <f>VLOOKUP($A18, RawData!$A:$AJ, 8, FALSE)</f>
        <v>0.8813</v>
      </c>
      <c r="R18" s="99">
        <f>VLOOKUP($A18, RawData!$A:$AJ, 10, FALSE)</f>
        <v>-10.8650875</v>
      </c>
      <c r="S18" s="113">
        <f>VLOOKUP($A18, RawData!$A:$AJ, 17, FALSE)</f>
        <v>139.73</v>
      </c>
      <c r="T18" s="99">
        <f>VLOOKUP($A18, RawData!$A:$AJ, 18, FALSE)</f>
        <v>8.871182</v>
      </c>
      <c r="U18" s="98" t="str">
        <f>VLOOKUP($A18, RawData!$A:$AJ, 19, FALSE)</f>
        <v>No data</v>
      </c>
      <c r="V18" s="99">
        <f>VLOOKUP($A18, RawData!$A:$AJ, 20, FALSE)</f>
        <v>0.6720713</v>
      </c>
      <c r="W18" s="98" t="str">
        <f>VLOOKUP($A18, RawData!$A:$AJ, 21, FALSE)</f>
        <v/>
      </c>
      <c r="X18" s="99" t="str">
        <f>VLOOKUP($A18, RawData!$A:$AJ, 22, FALSE)</f>
        <v/>
      </c>
      <c r="Y18" s="101">
        <f>VLOOKUP($A18, RawData!$A:$AJ, 23, FALSE)</f>
        <v>-0.3569</v>
      </c>
      <c r="Z18" s="99">
        <f>VLOOKUP($A18, RawData!$A:$AJ, 24, FALSE)</f>
        <v>-1.0279787</v>
      </c>
      <c r="AA18" s="100" t="str">
        <f>VLOOKUP($A18, RawData!$A:$AJ, 26, FALSE)</f>
        <v/>
      </c>
      <c r="AB18" s="100" t="str">
        <f>VLOOKUP($A18, RawData!$A:$AJ, 27, FALSE)</f>
        <v/>
      </c>
      <c r="AC18" s="98">
        <f>VLOOKUP($A18, RawData!$A:$AJ, 34, FALSE)</f>
        <v>1312.5125</v>
      </c>
      <c r="AD18" s="95">
        <f>VLOOKUP($A18, RawData!$A:$AJ, 35, FALSE)</f>
        <v>22.35</v>
      </c>
      <c r="AE18" s="104">
        <f>VLOOKUP($A18, RawData!$A:$AJ, 36, FALSE)</f>
        <v>62.29</v>
      </c>
    </row>
    <row r="19">
      <c r="A19" s="9" t="s">
        <v>315</v>
      </c>
      <c r="B19" s="9" t="s">
        <v>1531</v>
      </c>
      <c r="C19" s="92" t="s">
        <v>942</v>
      </c>
      <c r="D19" s="2" t="s">
        <v>1532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136.84329</v>
      </c>
      <c r="G19" s="98">
        <f>VLOOKUP($A19, RawData!$A:$AJ, 2, FALSE)</f>
        <v>78.54757</v>
      </c>
      <c r="H19" s="96" t="str">
        <f>VLOOKUP($A19, RawData!$A:$AJ, 3, FALSE)</f>
        <v/>
      </c>
      <c r="I19" s="96">
        <f>VLOOKUP($A19, RawData!$A:$AJ, 4, FALSE)</f>
        <v>0.071856536</v>
      </c>
      <c r="J19" s="98">
        <f>VLOOKUP($A19, RawData!$A:$AM, 37, FALSE)</f>
        <v>4.57582</v>
      </c>
      <c r="K19" s="99">
        <f>VLOOKUP($A19, RawData!$A:$AM, 38, FALSE)</f>
        <v>-4.835461</v>
      </c>
      <c r="L19" s="99" t="str">
        <f>VLOOKUP($A19, RawData!$A:$AM, 39, FALSE)</f>
        <v/>
      </c>
      <c r="M19" s="100" t="str">
        <f>VLOOKUP($A19, RawData!$A:$AJ, 30, FALSE)</f>
        <v/>
      </c>
      <c r="N19" s="98" t="str">
        <f>VLOOKUP($A19, RawData!$A:$AJ, 5, FALSE)</f>
        <v/>
      </c>
      <c r="O19" s="99">
        <f>VLOOKUP($A19, RawData!$A:$AJ, 6, FALSE)</f>
        <v>-0.9424321</v>
      </c>
      <c r="P19" s="106" t="str">
        <f>VLOOKUP($A19, RawData!$A:$AJ, 7, FALSE)</f>
        <v/>
      </c>
      <c r="Q19" s="99">
        <f>VLOOKUP($A19, RawData!$A:$AJ, 8, FALSE)</f>
        <v>0.7842</v>
      </c>
      <c r="R19" s="99">
        <f>VLOOKUP($A19, RawData!$A:$AJ, 10, FALSE)</f>
        <v>0.058255397</v>
      </c>
      <c r="S19" s="113" t="str">
        <f>VLOOKUP($A19, RawData!$A:$AJ, 17, FALSE)</f>
        <v>No data</v>
      </c>
      <c r="T19" s="99">
        <f>VLOOKUP($A19, RawData!$A:$AJ, 18, FALSE)</f>
        <v>0</v>
      </c>
      <c r="U19" s="98" t="str">
        <f>VLOOKUP($A19, RawData!$A:$AJ, 19, FALSE)</f>
        <v>No data</v>
      </c>
      <c r="V19" s="99">
        <f>VLOOKUP($A19, RawData!$A:$AJ, 20, FALSE)</f>
        <v>0.42804274</v>
      </c>
      <c r="W19" s="98" t="str">
        <f>VLOOKUP($A19, RawData!$A:$AJ, 21, FALSE)</f>
        <v/>
      </c>
      <c r="X19" s="99" t="str">
        <f>VLOOKUP($A19, RawData!$A:$AJ, 22, FALSE)</f>
        <v/>
      </c>
      <c r="Y19" s="101">
        <f>VLOOKUP($A19, RawData!$A:$AJ, 23, FALSE)</f>
        <v>-0.0129</v>
      </c>
      <c r="Z19" s="99">
        <f>VLOOKUP($A19, RawData!$A:$AJ, 24, FALSE)</f>
        <v>-0.042746585</v>
      </c>
      <c r="AA19" s="100" t="str">
        <f>VLOOKUP($A19, RawData!$A:$AJ, 26, FALSE)</f>
        <v/>
      </c>
      <c r="AB19" s="100" t="str">
        <f>VLOOKUP($A19, RawData!$A:$AJ, 27, FALSE)</f>
        <v/>
      </c>
      <c r="AC19" s="98">
        <f>VLOOKUP($A19, RawData!$A:$AJ, 34, FALSE)</f>
        <v>122.5689</v>
      </c>
      <c r="AD19" s="95">
        <f>VLOOKUP($A19, RawData!$A:$AJ, 35, FALSE)</f>
        <v>10.24</v>
      </c>
      <c r="AE19" s="104">
        <f>VLOOKUP($A19, RawData!$A:$AJ, 36, FALSE)</f>
        <v>14.87</v>
      </c>
    </row>
    <row r="20">
      <c r="A20" s="9" t="s">
        <v>316</v>
      </c>
      <c r="B20" s="9" t="s">
        <v>1533</v>
      </c>
      <c r="C20" s="92" t="s">
        <v>923</v>
      </c>
      <c r="D20" s="2" t="s">
        <v>1534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535.54</v>
      </c>
      <c r="G20" s="98">
        <f>VLOOKUP($A20, RawData!$A:$AJ, 2, FALSE)</f>
        <v>443.402</v>
      </c>
      <c r="H20" s="96" t="str">
        <f>VLOOKUP($A20, RawData!$A:$AJ, 3, FALSE)</f>
        <v/>
      </c>
      <c r="I20" s="96">
        <f>VLOOKUP($A20, RawData!$A:$AJ, 4, FALSE)</f>
        <v>-0.15380898</v>
      </c>
      <c r="J20" s="98">
        <f>VLOOKUP($A20, RawData!$A:$AM, 37, FALSE)</f>
        <v>33.341</v>
      </c>
      <c r="K20" s="99">
        <f>VLOOKUP($A20, RawData!$A:$AM, 38, FALSE)</f>
        <v>0.6421711</v>
      </c>
      <c r="L20" s="99" t="str">
        <f>VLOOKUP($A20, RawData!$A:$AM, 39, FALSE)</f>
        <v/>
      </c>
      <c r="M20" s="100" t="str">
        <f>VLOOKUP($A20, RawData!$A:$AJ, 30, FALSE)</f>
        <v/>
      </c>
      <c r="N20" s="98" t="str">
        <f>VLOOKUP($A20, RawData!$A:$AJ, 5, FALSE)</f>
        <v/>
      </c>
      <c r="O20" s="99">
        <f>VLOOKUP($A20, RawData!$A:$AJ, 6, FALSE)</f>
        <v>-0.9525353</v>
      </c>
      <c r="P20" s="96" t="str">
        <f>VLOOKUP($A20, RawData!$A:$AJ, 7, FALSE)</f>
        <v/>
      </c>
      <c r="Q20" s="99">
        <f>VLOOKUP($A20, RawData!$A:$AJ, 8, FALSE)</f>
        <v>0.6531</v>
      </c>
      <c r="R20" s="99">
        <f>VLOOKUP($A20, RawData!$A:$AJ, 10, FALSE)</f>
        <v>0.075193614</v>
      </c>
      <c r="S20" s="113">
        <f>VLOOKUP($A20, RawData!$A:$AJ, 17, FALSE)</f>
        <v>24.579</v>
      </c>
      <c r="T20" s="99">
        <f>VLOOKUP($A20, RawData!$A:$AJ, 18, FALSE)</f>
        <v>0.055432767</v>
      </c>
      <c r="U20" s="98" t="str">
        <f>VLOOKUP($A20, RawData!$A:$AJ, 19, FALSE)</f>
        <v>No data</v>
      </c>
      <c r="V20" s="99">
        <f>VLOOKUP($A20, RawData!$A:$AJ, 20, FALSE)</f>
        <v>0.092553124</v>
      </c>
      <c r="W20" s="98" t="str">
        <f>VLOOKUP($A20, RawData!$A:$AJ, 21, FALSE)</f>
        <v/>
      </c>
      <c r="X20" s="99" t="str">
        <f>VLOOKUP($A20, RawData!$A:$AJ, 22, FALSE)</f>
        <v/>
      </c>
      <c r="Y20" s="101">
        <f>VLOOKUP($A20, RawData!$A:$AJ, 23, FALSE)</f>
        <v>-0.0256</v>
      </c>
      <c r="Z20" s="99">
        <f>VLOOKUP($A20, RawData!$A:$AJ, 24, FALSE)</f>
        <v>-0.047160737</v>
      </c>
      <c r="AA20" s="100" t="str">
        <f>VLOOKUP($A20, RawData!$A:$AJ, 26, FALSE)</f>
        <v/>
      </c>
      <c r="AB20" s="100">
        <f>VLOOKUP($A20, RawData!$A:$AJ, 27, FALSE)</f>
        <v>20.48146</v>
      </c>
      <c r="AC20" s="98">
        <f>VLOOKUP($A20, RawData!$A:$AJ, 34, FALSE)</f>
        <v>686.128</v>
      </c>
      <c r="AD20" s="95">
        <f>VLOOKUP($A20, RawData!$A:$AJ, 35, FALSE)</f>
        <v>18.99</v>
      </c>
      <c r="AE20" s="104">
        <f>VLOOKUP($A20, RawData!$A:$AJ, 36, FALSE)</f>
        <v>28.2</v>
      </c>
    </row>
    <row r="21">
      <c r="A21" s="9" t="s">
        <v>317</v>
      </c>
      <c r="B21" s="9" t="s">
        <v>1535</v>
      </c>
      <c r="C21" s="92" t="s">
        <v>930</v>
      </c>
      <c r="D21" s="2" t="s">
        <v>1536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1432.0325</v>
      </c>
      <c r="G21" s="98">
        <f>VLOOKUP($A21, RawData!$A:$AJ, 2, FALSE)</f>
        <v>49.094</v>
      </c>
      <c r="H21" s="96" t="str">
        <f>VLOOKUP($A21, RawData!$A:$AJ, 3, FALSE)</f>
        <v/>
      </c>
      <c r="I21" s="96">
        <f>VLOOKUP($A21, RawData!$A:$AJ, 4, FALSE)</f>
        <v>0.19504794</v>
      </c>
      <c r="J21" s="98">
        <f>VLOOKUP($A21, RawData!$A:$AM, 37, FALSE)</f>
        <v>-12.683</v>
      </c>
      <c r="K21" s="99">
        <f>VLOOKUP($A21, RawData!$A:$AM, 38, FALSE)</f>
        <v>2.8282523</v>
      </c>
      <c r="L21" s="99" t="str">
        <f>VLOOKUP($A21, RawData!$A:$AM, 39, FALSE)</f>
        <v/>
      </c>
      <c r="M21" s="100" t="str">
        <f>VLOOKUP($A21, RawData!$A:$AJ, 30, FALSE)</f>
        <v/>
      </c>
      <c r="N21" s="98" t="str">
        <f>VLOOKUP($A21, RawData!$A:$AJ, 5, FALSE)</f>
        <v/>
      </c>
      <c r="O21" s="99">
        <f>VLOOKUP($A21, RawData!$A:$AJ, 6, FALSE)</f>
        <v>1.0657691</v>
      </c>
      <c r="P21" s="96" t="str">
        <f>VLOOKUP($A21, RawData!$A:$AJ, 7, FALSE)</f>
        <v/>
      </c>
      <c r="Q21" s="99">
        <f>VLOOKUP($A21, RawData!$A:$AJ, 8, FALSE)</f>
        <v>0.7492</v>
      </c>
      <c r="R21" s="99">
        <f>VLOOKUP($A21, RawData!$A:$AJ, 10, FALSE)</f>
        <v>-0.4666814</v>
      </c>
      <c r="S21" s="113">
        <f>VLOOKUP($A21, RawData!$A:$AJ, 17, FALSE)</f>
        <v>9.116</v>
      </c>
      <c r="T21" s="99">
        <f>VLOOKUP($A21, RawData!$A:$AJ, 18, FALSE)</f>
        <v>0.2825183</v>
      </c>
      <c r="U21" s="98" t="str">
        <f>VLOOKUP($A21, RawData!$A:$AJ, 19, FALSE)</f>
        <v>No data</v>
      </c>
      <c r="V21" s="99">
        <f>VLOOKUP($A21, RawData!$A:$AJ, 20, FALSE)</f>
        <v>0.73795307</v>
      </c>
      <c r="W21" s="98" t="str">
        <f>VLOOKUP($A21, RawData!$A:$AJ, 21, FALSE)</f>
        <v/>
      </c>
      <c r="X21" s="99" t="str">
        <f>VLOOKUP($A21, RawData!$A:$AJ, 22, FALSE)</f>
        <v/>
      </c>
      <c r="Y21" s="101">
        <f>VLOOKUP($A21, RawData!$A:$AJ, 23, FALSE)</f>
        <v>0.0596</v>
      </c>
      <c r="Z21" s="99">
        <f>VLOOKUP($A21, RawData!$A:$AJ, 24, FALSE)</f>
        <v>-0.29405028</v>
      </c>
      <c r="AA21" s="100" t="str">
        <f>VLOOKUP($A21, RawData!$A:$AJ, 26, FALSE)</f>
        <v/>
      </c>
      <c r="AB21" s="100" t="str">
        <f>VLOOKUP($A21, RawData!$A:$AJ, 27, FALSE)</f>
        <v/>
      </c>
      <c r="AC21" s="98">
        <f>VLOOKUP($A21, RawData!$A:$AJ, 34, FALSE)</f>
        <v>-82.36354</v>
      </c>
      <c r="AD21" s="95">
        <f>VLOOKUP($A21, RawData!$A:$AJ, 35, FALSE)</f>
        <v>23.55</v>
      </c>
      <c r="AE21" s="104" t="str">
        <f>VLOOKUP($A21, RawData!$A:$AJ, 36, FALSE)</f>
        <v>No data</v>
      </c>
    </row>
    <row r="22">
      <c r="A22" s="9" t="s">
        <v>318</v>
      </c>
      <c r="B22" s="9" t="s">
        <v>1537</v>
      </c>
      <c r="C22" s="92" t="s">
        <v>942</v>
      </c>
      <c r="D22" s="2" t="s">
        <v>1538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187.48929</v>
      </c>
      <c r="G22" s="98">
        <f>VLOOKUP($A22, RawData!$A:$AJ, 2, FALSE)</f>
        <v>252.34299</v>
      </c>
      <c r="H22" s="96" t="str">
        <f>VLOOKUP($A22, RawData!$A:$AJ, 3, FALSE)</f>
        <v/>
      </c>
      <c r="I22" s="96">
        <f>VLOOKUP($A22, RawData!$A:$AJ, 4, FALSE)</f>
        <v>0.5485252</v>
      </c>
      <c r="J22" s="98">
        <f>VLOOKUP($A22, RawData!$A:$AM, 37, FALSE)</f>
        <v>20.79161</v>
      </c>
      <c r="K22" s="99">
        <f>VLOOKUP($A22, RawData!$A:$AM, 38, FALSE)</f>
        <v>-11.712962</v>
      </c>
      <c r="L22" s="99" t="str">
        <f>VLOOKUP($A22, RawData!$A:$AM, 39, FALSE)</f>
        <v/>
      </c>
      <c r="M22" s="100" t="str">
        <f>VLOOKUP($A22, RawData!$A:$AJ, 30, FALSE)</f>
        <v/>
      </c>
      <c r="N22" s="98" t="str">
        <f>VLOOKUP($A22, RawData!$A:$AJ, 5, FALSE)</f>
        <v/>
      </c>
      <c r="O22" s="99">
        <f>VLOOKUP($A22, RawData!$A:$AJ, 6, FALSE)</f>
        <v>-0.795515</v>
      </c>
      <c r="P22" s="96" t="str">
        <f>VLOOKUP($A22, RawData!$A:$AJ, 7, FALSE)</f>
        <v/>
      </c>
      <c r="Q22" s="99">
        <f>VLOOKUP($A22, RawData!$A:$AJ, 8, FALSE)</f>
        <v>0.8696</v>
      </c>
      <c r="R22" s="99">
        <f>VLOOKUP($A22, RawData!$A:$AJ, 10, FALSE)</f>
        <v>0.08239424</v>
      </c>
      <c r="S22" s="113">
        <f>VLOOKUP($A22, RawData!$A:$AJ, 17, FALSE)</f>
        <v>10.67649</v>
      </c>
      <c r="T22" s="99">
        <f>VLOOKUP($A22, RawData!$A:$AJ, 18, FALSE)</f>
        <v>0.042309437</v>
      </c>
      <c r="U22" s="98">
        <f>VLOOKUP($A22, RawData!$A:$AJ, 19, FALSE)</f>
        <v>23.78577</v>
      </c>
      <c r="V22" s="99">
        <f>VLOOKUP($A22, RawData!$A:$AJ, 20, FALSE)</f>
        <v>0.36048123</v>
      </c>
      <c r="W22" s="98" t="str">
        <f>VLOOKUP($A22, RawData!$A:$AJ, 21, FALSE)</f>
        <v/>
      </c>
      <c r="X22" s="99" t="str">
        <f>VLOOKUP($A22, RawData!$A:$AJ, 22, FALSE)</f>
        <v/>
      </c>
      <c r="Y22" s="101">
        <f>VLOOKUP($A22, RawData!$A:$AJ, 23, FALSE)</f>
        <v>-0.0645</v>
      </c>
      <c r="Z22" s="99">
        <f>VLOOKUP($A22, RawData!$A:$AJ, 24, FALSE)</f>
        <v>-3.5017538</v>
      </c>
      <c r="AA22" s="100" t="str">
        <f>VLOOKUP($A22, RawData!$A:$AJ, 26, FALSE)</f>
        <v/>
      </c>
      <c r="AB22" s="100" t="str">
        <f>VLOOKUP($A22, RawData!$A:$AJ, 27, FALSE)</f>
        <v/>
      </c>
      <c r="AC22" s="98">
        <f>VLOOKUP($A22, RawData!$A:$AJ, 34, FALSE)</f>
        <v>161.5532</v>
      </c>
      <c r="AD22" s="95">
        <f>VLOOKUP($A22, RawData!$A:$AJ, 35, FALSE)</f>
        <v>3.85</v>
      </c>
      <c r="AE22" s="104">
        <f>VLOOKUP($A22, RawData!$A:$AJ, 36, FALSE)</f>
        <v>48.14</v>
      </c>
    </row>
    <row r="23">
      <c r="A23" s="9" t="s">
        <v>319</v>
      </c>
      <c r="B23" s="9" t="s">
        <v>1539</v>
      </c>
      <c r="C23" s="92" t="s">
        <v>930</v>
      </c>
      <c r="D23" s="2" t="s">
        <v>1540</v>
      </c>
      <c r="E23" s="114" t="str">
        <f>IFERROR(__xludf.DUMMYFUNCTION("IFERROR(HYPERLINK(REGEXEXTRACT(D23,""\(([^)]*)\)""),REGEXEXTRACT(D23,""\[([^\]]+)\]"")),"""")"),"READ PITCH")</f>
        <v>READ PITCH</v>
      </c>
      <c r="F23" s="98">
        <f>VLOOKUP($A23, RawData!$A:$AJ, 33, FALSE)</f>
        <v>111.22</v>
      </c>
      <c r="G23" s="98">
        <f>VLOOKUP($A23, RawData!$A:$AJ, 2, FALSE)</f>
        <v>26.727</v>
      </c>
      <c r="H23" s="96" t="str">
        <f>VLOOKUP($A23, RawData!$A:$AJ, 3, FALSE)</f>
        <v/>
      </c>
      <c r="I23" s="106" t="str">
        <f>VLOOKUP($A23, RawData!$A:$AJ, 4, FALSE)</f>
        <v>No data</v>
      </c>
      <c r="J23" s="98">
        <f>VLOOKUP($A23, RawData!$A:$AM, 37, FALSE)</f>
        <v>-52.001</v>
      </c>
      <c r="K23" s="99">
        <f>VLOOKUP($A23, RawData!$A:$AM, 38, FALSE)</f>
        <v>3.16008</v>
      </c>
      <c r="L23" s="99" t="str">
        <f>VLOOKUP($A23, RawData!$A:$AM, 39, FALSE)</f>
        <v/>
      </c>
      <c r="M23" s="100" t="str">
        <f>VLOOKUP($A23, RawData!$A:$AJ, 30, FALSE)</f>
        <v/>
      </c>
      <c r="N23" s="98" t="str">
        <f>VLOOKUP($A23, RawData!$A:$AJ, 5, FALSE)</f>
        <v/>
      </c>
      <c r="O23" s="99">
        <f>VLOOKUP($A23, RawData!$A:$AJ, 6, FALSE)</f>
        <v>3.1645908</v>
      </c>
      <c r="P23" s="96" t="str">
        <f>VLOOKUP($A23, RawData!$A:$AJ, 7, FALSE)</f>
        <v/>
      </c>
      <c r="Q23" s="99">
        <f>VLOOKUP($A23, RawData!$A:$AJ, 8, FALSE)</f>
        <v>0.6964</v>
      </c>
      <c r="R23" s="99">
        <f>VLOOKUP($A23, RawData!$A:$AJ, 10, FALSE)</f>
        <v>-1.9456356</v>
      </c>
      <c r="S23" s="113">
        <f>VLOOKUP($A23, RawData!$A:$AJ, 17, FALSE)</f>
        <v>8.221</v>
      </c>
      <c r="T23" s="99">
        <f>VLOOKUP($A23, RawData!$A:$AJ, 18, FALSE)</f>
        <v>0.3075916</v>
      </c>
      <c r="U23" s="98" t="str">
        <f>VLOOKUP($A23, RawData!$A:$AJ, 19, FALSE)</f>
        <v>No data</v>
      </c>
      <c r="V23" s="99">
        <f>VLOOKUP($A23, RawData!$A:$AJ, 20, FALSE)</f>
        <v>0.045522265</v>
      </c>
      <c r="W23" s="98" t="str">
        <f>VLOOKUP($A23, RawData!$A:$AJ, 21, FALSE)</f>
        <v/>
      </c>
      <c r="X23" s="99" t="str">
        <f>VLOOKUP($A23, RawData!$A:$AJ, 22, FALSE)</f>
        <v/>
      </c>
      <c r="Y23" s="101">
        <f>VLOOKUP($A23, RawData!$A:$AJ, 23, FALSE)</f>
        <v>-0.2672</v>
      </c>
      <c r="Z23" s="99">
        <f>VLOOKUP($A23, RawData!$A:$AJ, 24, FALSE)</f>
        <v>-0.30661002</v>
      </c>
      <c r="AA23" s="100" t="str">
        <f>VLOOKUP($A23, RawData!$A:$AJ, 26, FALSE)</f>
        <v/>
      </c>
      <c r="AB23" s="100" t="str">
        <f>VLOOKUP($A23, RawData!$A:$AJ, 27, FALSE)</f>
        <v/>
      </c>
      <c r="AC23" s="98">
        <f>VLOOKUP($A23, RawData!$A:$AJ, 34, FALSE)</f>
        <v>85.602135</v>
      </c>
      <c r="AD23" s="95">
        <f>VLOOKUP($A23, RawData!$A:$AJ, 35, FALSE)</f>
        <v>0.0973</v>
      </c>
      <c r="AE23" s="104">
        <f>VLOOKUP($A23, RawData!$A:$AJ, 36, FALSE)</f>
        <v>979.95</v>
      </c>
    </row>
    <row r="24">
      <c r="A24" s="9" t="s">
        <v>320</v>
      </c>
      <c r="B24" s="9" t="s">
        <v>1541</v>
      </c>
      <c r="C24" s="92" t="s">
        <v>1542</v>
      </c>
      <c r="D24" s="2" t="s">
        <v>1543</v>
      </c>
      <c r="E24" s="114" t="str">
        <f>IFERROR(__xludf.DUMMYFUNCTION("IFERROR(HYPERLINK(REGEXEXTRACT(D24,""\(([^)]*)\)""),REGEXEXTRACT(D24,""\[([^\]]+)\]"")),"""")"),"READ PITCH")</f>
        <v>READ PITCH</v>
      </c>
      <c r="F24" s="98">
        <f>VLOOKUP($A24, RawData!$A:$AJ, 33, FALSE)</f>
        <v>634.53735</v>
      </c>
      <c r="G24" s="98">
        <f>VLOOKUP($A24, RawData!$A:$AJ, 2, FALSE)</f>
        <v>95.01757</v>
      </c>
      <c r="H24" s="96" t="str">
        <f>VLOOKUP($A24, RawData!$A:$AJ, 3, FALSE)</f>
        <v/>
      </c>
      <c r="I24" s="96">
        <f>VLOOKUP($A24, RawData!$A:$AJ, 4, FALSE)</f>
        <v>0.23458451</v>
      </c>
      <c r="J24" s="98">
        <f>VLOOKUP($A24, RawData!$A:$AM, 37, FALSE)</f>
        <v>46.93879</v>
      </c>
      <c r="K24" s="99">
        <f>VLOOKUP($A24, RawData!$A:$AM, 38, FALSE)</f>
        <v>-0.17703193</v>
      </c>
      <c r="L24" s="99" t="str">
        <f>VLOOKUP($A24, RawData!$A:$AM, 39, FALSE)</f>
        <v/>
      </c>
      <c r="M24" s="100" t="str">
        <f>VLOOKUP($A24, RawData!$A:$AJ, 30, FALSE)</f>
        <v/>
      </c>
      <c r="N24" s="98" t="str">
        <f>VLOOKUP($A24, RawData!$A:$AJ, 5, FALSE)</f>
        <v/>
      </c>
      <c r="O24" s="99">
        <f>VLOOKUP($A24, RawData!$A:$AJ, 6, FALSE)</f>
        <v>0.015045308</v>
      </c>
      <c r="P24" s="96" t="str">
        <f>VLOOKUP($A24, RawData!$A:$AJ, 7, FALSE)</f>
        <v/>
      </c>
      <c r="Q24" s="99">
        <f>VLOOKUP($A24, RawData!$A:$AJ, 8, FALSE)</f>
        <v>0.981</v>
      </c>
      <c r="R24" s="99">
        <f>VLOOKUP($A24, RawData!$A:$AJ, 10, FALSE)</f>
        <v>0.49400115</v>
      </c>
      <c r="S24" s="113">
        <f>VLOOKUP($A24, RawData!$A:$AJ, 17, FALSE)</f>
        <v>7.40359</v>
      </c>
      <c r="T24" s="99">
        <f>VLOOKUP($A24, RawData!$A:$AJ, 18, FALSE)</f>
        <v>0.07791811</v>
      </c>
      <c r="U24" s="98" t="str">
        <f>VLOOKUP($A24, RawData!$A:$AJ, 19, FALSE)</f>
        <v>No data</v>
      </c>
      <c r="V24" s="99">
        <f>VLOOKUP($A24, RawData!$A:$AJ, 20, FALSE)</f>
        <v>0.1031119</v>
      </c>
      <c r="W24" s="98" t="str">
        <f>VLOOKUP($A24, RawData!$A:$AJ, 21, FALSE)</f>
        <v/>
      </c>
      <c r="X24" s="99" t="str">
        <f>VLOOKUP($A24, RawData!$A:$AJ, 22, FALSE)</f>
        <v/>
      </c>
      <c r="Y24" s="101">
        <f>VLOOKUP($A24, RawData!$A:$AJ, 23, FALSE)</f>
        <v>0.1424</v>
      </c>
      <c r="Z24" s="99">
        <f>VLOOKUP($A24, RawData!$A:$AJ, 24, FALSE)</f>
        <v>0.15021272</v>
      </c>
      <c r="AA24" s="100">
        <f>VLOOKUP($A24, RawData!$A:$AJ, 26, FALSE)</f>
        <v>17.63887</v>
      </c>
      <c r="AB24" s="100">
        <f>VLOOKUP($A24, RawData!$A:$AJ, 27, FALSE)</f>
        <v>15.825336</v>
      </c>
      <c r="AC24" s="98">
        <f>VLOOKUP($A24, RawData!$A:$AJ, 34, FALSE)</f>
        <v>610.5499</v>
      </c>
      <c r="AD24" s="95">
        <f>VLOOKUP($A24, RawData!$A:$AJ, 35, FALSE)</f>
        <v>8.4</v>
      </c>
      <c r="AE24" s="104" t="str">
        <f>VLOOKUP($A24, RawData!$A:$AJ, 36, FALSE)</f>
        <v>No data</v>
      </c>
    </row>
    <row r="25">
      <c r="A25" s="9" t="s">
        <v>321</v>
      </c>
      <c r="B25" s="9" t="s">
        <v>1544</v>
      </c>
      <c r="C25" s="92" t="s">
        <v>1545</v>
      </c>
      <c r="D25" s="2" t="s">
        <v>1546</v>
      </c>
      <c r="E25" s="114" t="str">
        <f>IFERROR(__xludf.DUMMYFUNCTION("IFERROR(HYPERLINK(REGEXEXTRACT(D25,""\(([^)]*)\)""),REGEXEXTRACT(D25,""\[([^\]]+)\]"")),"""")"),"READ PITCH")</f>
        <v>READ PITCH</v>
      </c>
      <c r="F25" s="98">
        <f>VLOOKUP($A25, RawData!$A:$AJ, 33, FALSE)</f>
        <v>213.35028</v>
      </c>
      <c r="G25" s="98">
        <f>VLOOKUP($A25, RawData!$A:$AJ, 2, FALSE)</f>
        <v>55.969</v>
      </c>
      <c r="H25" s="96" t="str">
        <f>VLOOKUP($A25, RawData!$A:$AJ, 3, FALSE)</f>
        <v/>
      </c>
      <c r="I25" s="96">
        <f>VLOOKUP($A25, RawData!$A:$AJ, 4, FALSE)</f>
        <v>0.57730055</v>
      </c>
      <c r="J25" s="98">
        <f>VLOOKUP($A25, RawData!$A:$AM, 37, FALSE)</f>
        <v>-45.426</v>
      </c>
      <c r="K25" s="99">
        <f>VLOOKUP($A25, RawData!$A:$AM, 38, FALSE)</f>
        <v>-0.16316342</v>
      </c>
      <c r="L25" s="99" t="str">
        <f>VLOOKUP($A25, RawData!$A:$AM, 39, FALSE)</f>
        <v/>
      </c>
      <c r="M25" s="100" t="str">
        <f>VLOOKUP($A25, RawData!$A:$AJ, 30, FALSE)</f>
        <v/>
      </c>
      <c r="N25" s="98" t="str">
        <f>VLOOKUP($A25, RawData!$A:$AJ, 5, FALSE)</f>
        <v/>
      </c>
      <c r="O25" s="99">
        <f>VLOOKUP($A25, RawData!$A:$AJ, 6, FALSE)</f>
        <v>-0.11036818</v>
      </c>
      <c r="P25" s="96" t="str">
        <f>VLOOKUP($A25, RawData!$A:$AJ, 7, FALSE)</f>
        <v/>
      </c>
      <c r="Q25" s="99">
        <f>VLOOKUP($A25, RawData!$A:$AJ, 8, FALSE)</f>
        <v>0.8449</v>
      </c>
      <c r="R25" s="99">
        <f>VLOOKUP($A25, RawData!$A:$AJ, 10, FALSE)</f>
        <v>-0.81162786</v>
      </c>
      <c r="S25" s="113">
        <f>VLOOKUP($A25, RawData!$A:$AJ, 17, FALSE)</f>
        <v>10.937</v>
      </c>
      <c r="T25" s="99">
        <f>VLOOKUP($A25, RawData!$A:$AJ, 18, FALSE)</f>
        <v>0.19541174</v>
      </c>
      <c r="U25" s="98" t="str">
        <f>VLOOKUP($A25, RawData!$A:$AJ, 19, FALSE)</f>
        <v>No data</v>
      </c>
      <c r="V25" s="99">
        <f>VLOOKUP($A25, RawData!$A:$AJ, 20, FALSE)</f>
        <v>0.7646441</v>
      </c>
      <c r="W25" s="98" t="str">
        <f>VLOOKUP($A25, RawData!$A:$AJ, 21, FALSE)</f>
        <v/>
      </c>
      <c r="X25" s="99" t="str">
        <f>VLOOKUP($A25, RawData!$A:$AJ, 22, FALSE)</f>
        <v/>
      </c>
      <c r="Y25" s="101">
        <f>VLOOKUP($A25, RawData!$A:$AJ, 23, FALSE)</f>
        <v>-0.4213</v>
      </c>
      <c r="Z25" s="99">
        <f>VLOOKUP($A25, RawData!$A:$AJ, 24, FALSE)</f>
        <v>-1.0825946</v>
      </c>
      <c r="AA25" s="100" t="str">
        <f>VLOOKUP($A25, RawData!$A:$AJ, 26, FALSE)</f>
        <v/>
      </c>
      <c r="AB25" s="100" t="str">
        <f>VLOOKUP($A25, RawData!$A:$AJ, 27, FALSE)</f>
        <v/>
      </c>
      <c r="AC25" s="98">
        <f>VLOOKUP($A25, RawData!$A:$AJ, 34, FALSE)</f>
        <v>177.67929</v>
      </c>
      <c r="AD25" s="95">
        <f>VLOOKUP($A25, RawData!$A:$AJ, 35, FALSE)</f>
        <v>6.05</v>
      </c>
      <c r="AE25" s="104">
        <f>VLOOKUP($A25, RawData!$A:$AJ, 36, FALSE)</f>
        <v>26.21</v>
      </c>
    </row>
    <row r="26">
      <c r="A26" s="9" t="s">
        <v>322</v>
      </c>
      <c r="B26" s="9" t="s">
        <v>1547</v>
      </c>
      <c r="C26" s="92" t="s">
        <v>942</v>
      </c>
      <c r="D26" s="2" t="s">
        <v>1548</v>
      </c>
      <c r="E26" s="114" t="str">
        <f>IFERROR(__xludf.DUMMYFUNCTION("IFERROR(HYPERLINK(REGEXEXTRACT(D26,""\(([^)]*)\)""),REGEXEXTRACT(D26,""\[([^\]]+)\]"")),"""")"),"READ PITCH")</f>
        <v>READ PITCH</v>
      </c>
      <c r="F26" s="98">
        <f>VLOOKUP($A26, RawData!$A:$AJ, 33, FALSE)</f>
        <v>282.49628</v>
      </c>
      <c r="G26" s="98">
        <f>VLOOKUP($A26, RawData!$A:$AJ, 2, FALSE)</f>
        <v>135.271</v>
      </c>
      <c r="H26" s="96" t="str">
        <f>VLOOKUP($A26, RawData!$A:$AJ, 3, FALSE)</f>
        <v/>
      </c>
      <c r="I26" s="96">
        <f>VLOOKUP($A26, RawData!$A:$AJ, 4, FALSE)</f>
        <v>0.015269718</v>
      </c>
      <c r="J26" s="98">
        <f>VLOOKUP($A26, RawData!$A:$AM, 37, FALSE)</f>
        <v>-1.269</v>
      </c>
      <c r="K26" s="99">
        <f>VLOOKUP($A26, RawData!$A:$AM, 38, FALSE)</f>
        <v>-0.91084725</v>
      </c>
      <c r="L26" s="99" t="str">
        <f>VLOOKUP($A26, RawData!$A:$AM, 39, FALSE)</f>
        <v/>
      </c>
      <c r="M26" s="100" t="str">
        <f>VLOOKUP($A26, RawData!$A:$AJ, 30, FALSE)</f>
        <v/>
      </c>
      <c r="N26" s="98" t="str">
        <f>VLOOKUP($A26, RawData!$A:$AJ, 5, FALSE)</f>
        <v/>
      </c>
      <c r="O26" s="99">
        <f>VLOOKUP($A26, RawData!$A:$AJ, 6, FALSE)</f>
        <v>-0.27265805</v>
      </c>
      <c r="P26" s="96" t="str">
        <f>VLOOKUP($A26, RawData!$A:$AJ, 7, FALSE)</f>
        <v/>
      </c>
      <c r="Q26" s="99">
        <f>VLOOKUP($A26, RawData!$A:$AJ, 8, FALSE)</f>
        <v>0.3157</v>
      </c>
      <c r="R26" s="99">
        <f>VLOOKUP($A26, RawData!$A:$AJ, 10, FALSE)</f>
        <v>-0.0093811685</v>
      </c>
      <c r="S26" s="113">
        <f>VLOOKUP($A26, RawData!$A:$AJ, 17, FALSE)</f>
        <v>8.035</v>
      </c>
      <c r="T26" s="99">
        <f>VLOOKUP($A26, RawData!$A:$AJ, 18, FALSE)</f>
        <v>0.05939928</v>
      </c>
      <c r="U26" s="98" t="str">
        <f>VLOOKUP($A26, RawData!$A:$AJ, 19, FALSE)</f>
        <v>No data</v>
      </c>
      <c r="V26" s="99">
        <f>VLOOKUP($A26, RawData!$A:$AJ, 20, FALSE)</f>
        <v>0.0801687</v>
      </c>
      <c r="W26" s="98" t="str">
        <f>VLOOKUP($A26, RawData!$A:$AJ, 21, FALSE)</f>
        <v/>
      </c>
      <c r="X26" s="99" t="str">
        <f>VLOOKUP($A26, RawData!$A:$AJ, 22, FALSE)</f>
        <v/>
      </c>
      <c r="Y26" s="101">
        <f>VLOOKUP($A26, RawData!$A:$AJ, 23, FALSE)</f>
        <v>-0.1343</v>
      </c>
      <c r="Z26" s="99">
        <f>VLOOKUP($A26, RawData!$A:$AJ, 24, FALSE)</f>
        <v>-0.8828902</v>
      </c>
      <c r="AA26" s="100" t="str">
        <f>VLOOKUP($A26, RawData!$A:$AJ, 26, FALSE)</f>
        <v/>
      </c>
      <c r="AB26" s="100" t="str">
        <f>VLOOKUP($A26, RawData!$A:$AJ, 27, FALSE)</f>
        <v/>
      </c>
      <c r="AC26" s="98">
        <f>VLOOKUP($A26, RawData!$A:$AJ, 34, FALSE)</f>
        <v>412.3586</v>
      </c>
      <c r="AD26" s="95">
        <f>VLOOKUP($A26, RawData!$A:$AJ, 35, FALSE)</f>
        <v>7.88</v>
      </c>
      <c r="AE26" s="104">
        <f>VLOOKUP($A26, RawData!$A:$AJ, 36, FALSE)</f>
        <v>37.47</v>
      </c>
    </row>
    <row r="27">
      <c r="A27" s="9" t="s">
        <v>323</v>
      </c>
      <c r="B27" s="9" t="s">
        <v>1549</v>
      </c>
      <c r="C27" s="92" t="s">
        <v>1542</v>
      </c>
      <c r="D27" s="2" t="s">
        <v>1550</v>
      </c>
      <c r="E27" s="114" t="str">
        <f>IFERROR(__xludf.DUMMYFUNCTION("IFERROR(HYPERLINK(REGEXEXTRACT(D27,""\(([^)]*)\)""),REGEXEXTRACT(D27,""\[([^\]]+)\]"")),"""")"),"READ PITCH")</f>
        <v>READ PITCH</v>
      </c>
      <c r="F27" s="98">
        <f>VLOOKUP($A27, RawData!$A:$AJ, 33, FALSE)</f>
        <v>1346.948</v>
      </c>
      <c r="G27" s="98">
        <f>VLOOKUP($A27, RawData!$A:$AJ, 2, FALSE)</f>
        <v>42.34</v>
      </c>
      <c r="H27" s="96" t="str">
        <f>VLOOKUP($A27, RawData!$A:$AJ, 3, FALSE)</f>
        <v/>
      </c>
      <c r="I27" s="96">
        <f>VLOOKUP($A27, RawData!$A:$AJ, 4, FALSE)</f>
        <v>0.033319335</v>
      </c>
      <c r="J27" s="98">
        <f>VLOOKUP($A27, RawData!$A:$AM, 37, FALSE)</f>
        <v>-216.25</v>
      </c>
      <c r="K27" s="99">
        <f>VLOOKUP($A27, RawData!$A:$AM, 38, FALSE)</f>
        <v>0.8677342</v>
      </c>
      <c r="L27" s="99" t="str">
        <f>VLOOKUP($A27, RawData!$A:$AM, 39, FALSE)</f>
        <v/>
      </c>
      <c r="M27" s="100" t="str">
        <f>VLOOKUP($A27, RawData!$A:$AJ, 30, FALSE)</f>
        <v/>
      </c>
      <c r="N27" s="98" t="str">
        <f>VLOOKUP($A27, RawData!$A:$AJ, 5, FALSE)</f>
        <v/>
      </c>
      <c r="O27" s="99">
        <f>VLOOKUP($A27, RawData!$A:$AJ, 6, FALSE)</f>
        <v>0.98659843</v>
      </c>
      <c r="P27" s="96" t="str">
        <f>VLOOKUP($A27, RawData!$A:$AJ, 7, FALSE)</f>
        <v/>
      </c>
      <c r="Q27" s="99">
        <f>VLOOKUP($A27, RawData!$A:$AJ, 8, FALSE)</f>
        <v>0.9408</v>
      </c>
      <c r="R27" s="99">
        <f>VLOOKUP($A27, RawData!$A:$AJ, 10, FALSE)</f>
        <v>-5.1074634</v>
      </c>
      <c r="S27" s="113">
        <f>VLOOKUP($A27, RawData!$A:$AJ, 17, FALSE)</f>
        <v>201.249</v>
      </c>
      <c r="T27" s="99">
        <f>VLOOKUP($A27, RawData!$A:$AJ, 18, FALSE)</f>
        <v>4.753165</v>
      </c>
      <c r="U27" s="98" t="str">
        <f>VLOOKUP($A27, RawData!$A:$AJ, 19, FALSE)</f>
        <v>No data</v>
      </c>
      <c r="V27" s="99">
        <f>VLOOKUP($A27, RawData!$A:$AJ, 20, FALSE)</f>
        <v>0.2962991</v>
      </c>
      <c r="W27" s="98" t="str">
        <f>VLOOKUP($A27, RawData!$A:$AJ, 21, FALSE)</f>
        <v/>
      </c>
      <c r="X27" s="99" t="str">
        <f>VLOOKUP($A27, RawData!$A:$AJ, 22, FALSE)</f>
        <v/>
      </c>
      <c r="Y27" s="101">
        <f>VLOOKUP($A27, RawData!$A:$AJ, 23, FALSE)</f>
        <v>-0.617</v>
      </c>
      <c r="Z27" s="99">
        <f>VLOOKUP($A27, RawData!$A:$AJ, 24, FALSE)</f>
        <v>-1.0278246</v>
      </c>
      <c r="AA27" s="100" t="str">
        <f>VLOOKUP($A27, RawData!$A:$AJ, 26, FALSE)</f>
        <v/>
      </c>
      <c r="AB27" s="100" t="str">
        <f>VLOOKUP($A27, RawData!$A:$AJ, 27, FALSE)</f>
        <v/>
      </c>
      <c r="AC27" s="98">
        <f>VLOOKUP($A27, RawData!$A:$AJ, 34, FALSE)</f>
        <v>1243.4398</v>
      </c>
      <c r="AD27" s="95">
        <f>VLOOKUP($A27, RawData!$A:$AJ, 35, FALSE)</f>
        <v>15.92</v>
      </c>
      <c r="AE27" s="104">
        <f>VLOOKUP($A27, RawData!$A:$AJ, 36, FALSE)</f>
        <v>82.79</v>
      </c>
    </row>
    <row r="28">
      <c r="A28" s="9" t="s">
        <v>324</v>
      </c>
      <c r="B28" s="9" t="s">
        <v>1551</v>
      </c>
      <c r="C28" s="92" t="s">
        <v>942</v>
      </c>
      <c r="D28" s="2" t="s">
        <v>1552</v>
      </c>
      <c r="E28" s="114" t="str">
        <f>IFERROR(__xludf.DUMMYFUNCTION("IFERROR(HYPERLINK(REGEXEXTRACT(D28,""\(([^)]*)\)""),REGEXEXTRACT(D28,""\[([^\]]+)\]"")),"""")"),"READ PITCH")</f>
        <v>READ PITCH</v>
      </c>
      <c r="F28" s="98">
        <f>VLOOKUP($A28, RawData!$A:$AJ, 33, FALSE)</f>
        <v>269.02298</v>
      </c>
      <c r="G28" s="98">
        <f>VLOOKUP($A28, RawData!$A:$AJ, 2, FALSE)</f>
        <v>29.138</v>
      </c>
      <c r="H28" s="96" t="str">
        <f>VLOOKUP($A28, RawData!$A:$AJ, 3, FALSE)</f>
        <v/>
      </c>
      <c r="I28" s="106" t="str">
        <f>VLOOKUP($A28, RawData!$A:$AJ, 4, FALSE)</f>
        <v>No data</v>
      </c>
      <c r="J28" s="98">
        <f>VLOOKUP($A28, RawData!$A:$AM, 37, FALSE)</f>
        <v>-4.663</v>
      </c>
      <c r="K28" s="99">
        <f>VLOOKUP($A28, RawData!$A:$AM, 38, FALSE)</f>
        <v>-3.5273712</v>
      </c>
      <c r="L28" s="99" t="str">
        <f>VLOOKUP($A28, RawData!$A:$AM, 39, FALSE)</f>
        <v/>
      </c>
      <c r="M28" s="100" t="str">
        <f>VLOOKUP($A28, RawData!$A:$AJ, 30, FALSE)</f>
        <v/>
      </c>
      <c r="N28" s="98" t="str">
        <f>VLOOKUP($A28, RawData!$A:$AJ, 5, FALSE)</f>
        <v/>
      </c>
      <c r="O28" s="99">
        <f>VLOOKUP($A28, RawData!$A:$AJ, 6, FALSE)</f>
        <v>6.139918</v>
      </c>
      <c r="P28" s="96" t="str">
        <f>VLOOKUP($A28, RawData!$A:$AJ, 7, FALSE)</f>
        <v/>
      </c>
      <c r="Q28" s="99">
        <f>VLOOKUP($A28, RawData!$A:$AJ, 8, FALSE)</f>
        <v>0.9416</v>
      </c>
      <c r="R28" s="99">
        <f>VLOOKUP($A28, RawData!$A:$AJ, 10, FALSE)</f>
        <v>-0.16003157</v>
      </c>
      <c r="S28" s="113">
        <f>VLOOKUP($A28, RawData!$A:$AJ, 17, FALSE)</f>
        <v>0.28</v>
      </c>
      <c r="T28" s="99">
        <f>VLOOKUP($A28, RawData!$A:$AJ, 18, FALSE)</f>
        <v>0.009609445</v>
      </c>
      <c r="U28" s="98">
        <f>VLOOKUP($A28, RawData!$A:$AJ, 19, FALSE)</f>
        <v>1.659</v>
      </c>
      <c r="V28" s="99">
        <f>VLOOKUP($A28, RawData!$A:$AJ, 20, FALSE)</f>
        <v>0.033677757</v>
      </c>
      <c r="W28" s="98" t="str">
        <f>VLOOKUP($A28, RawData!$A:$AJ, 21, FALSE)</f>
        <v/>
      </c>
      <c r="X28" s="99" t="str">
        <f>VLOOKUP($A28, RawData!$A:$AJ, 22, FALSE)</f>
        <v/>
      </c>
      <c r="Y28" s="101">
        <f>VLOOKUP($A28, RawData!$A:$AJ, 23, FALSE)</f>
        <v>-0.1497</v>
      </c>
      <c r="Z28" s="99">
        <f>VLOOKUP($A28, RawData!$A:$AJ, 24, FALSE)</f>
        <v>1.5449688</v>
      </c>
      <c r="AA28" s="100" t="str">
        <f>VLOOKUP($A28, RawData!$A:$AJ, 26, FALSE)</f>
        <v/>
      </c>
      <c r="AB28" s="100" t="str">
        <f>VLOOKUP($A28, RawData!$A:$AJ, 27, FALSE)</f>
        <v/>
      </c>
      <c r="AC28" s="98">
        <f>VLOOKUP($A28, RawData!$A:$AJ, 34, FALSE)</f>
        <v>255.116</v>
      </c>
      <c r="AD28" s="95">
        <f>VLOOKUP($A28, RawData!$A:$AJ, 35, FALSE)</f>
        <v>7.58</v>
      </c>
      <c r="AE28" s="104">
        <f>VLOOKUP($A28, RawData!$A:$AJ, 36, FALSE)</f>
        <v>34.15</v>
      </c>
    </row>
    <row r="29">
      <c r="A29" s="9" t="s">
        <v>325</v>
      </c>
      <c r="B29" s="9" t="s">
        <v>1553</v>
      </c>
      <c r="C29" s="92" t="s">
        <v>930</v>
      </c>
      <c r="D29" s="2" t="s">
        <v>1554</v>
      </c>
      <c r="E29" s="114" t="str">
        <f>IFERROR(__xludf.DUMMYFUNCTION("IFERROR(HYPERLINK(REGEXEXTRACT(D29,""\(([^)]*)\)""),REGEXEXTRACT(D29,""\[([^\]]+)\]"")),"""")"),"READ PITCH")</f>
        <v>READ PITCH</v>
      </c>
      <c r="F29" s="98">
        <f>VLOOKUP($A29, RawData!$A:$AJ, 33, FALSE)</f>
        <v>100.960495</v>
      </c>
      <c r="G29" s="98">
        <f>VLOOKUP($A29, RawData!$A:$AJ, 2, FALSE)</f>
        <v>3.9877</v>
      </c>
      <c r="H29" s="96" t="str">
        <f>VLOOKUP($A29, RawData!$A:$AJ, 3, FALSE)</f>
        <v/>
      </c>
      <c r="I29" s="106" t="str">
        <f>VLOOKUP($A29, RawData!$A:$AJ, 4, FALSE)</f>
        <v>No data</v>
      </c>
      <c r="J29" s="98">
        <f>VLOOKUP($A29, RawData!$A:$AM, 37, FALSE)</f>
        <v>-19.12627</v>
      </c>
      <c r="K29" s="99">
        <f>VLOOKUP($A29, RawData!$A:$AM, 38, FALSE)</f>
        <v>0.9234541</v>
      </c>
      <c r="L29" s="99" t="str">
        <f>VLOOKUP($A29, RawData!$A:$AM, 39, FALSE)</f>
        <v/>
      </c>
      <c r="M29" s="100" t="str">
        <f>VLOOKUP($A29, RawData!$A:$AJ, 30, FALSE)</f>
        <v/>
      </c>
      <c r="N29" s="98" t="str">
        <f>VLOOKUP($A29, RawData!$A:$AJ, 5, FALSE)</f>
        <v/>
      </c>
      <c r="O29" s="99">
        <f>VLOOKUP($A29, RawData!$A:$AJ, 6, FALSE)</f>
        <v>0.7234775</v>
      </c>
      <c r="P29" s="96" t="str">
        <f>VLOOKUP($A29, RawData!$A:$AJ, 7, FALSE)</f>
        <v/>
      </c>
      <c r="Q29" s="99">
        <f>VLOOKUP($A29, RawData!$A:$AJ, 8, FALSE)</f>
        <v>0.7665954</v>
      </c>
      <c r="R29" s="99">
        <f>VLOOKUP($A29, RawData!$A:$AJ, 10, FALSE)</f>
        <v>-4.796316</v>
      </c>
      <c r="S29" s="113">
        <f>VLOOKUP($A29, RawData!$A:$AJ, 17, FALSE)</f>
        <v>13.7315</v>
      </c>
      <c r="T29" s="99">
        <f>VLOOKUP($A29, RawData!$A:$AJ, 18, FALSE)</f>
        <v>3.4434636</v>
      </c>
      <c r="U29" s="98" t="str">
        <f>VLOOKUP($A29, RawData!$A:$AJ, 19, FALSE)</f>
        <v>No data</v>
      </c>
      <c r="V29" s="99">
        <f>VLOOKUP($A29, RawData!$A:$AJ, 20, FALSE)</f>
        <v>0.87788206</v>
      </c>
      <c r="W29" s="98" t="str">
        <f>VLOOKUP($A29, RawData!$A:$AJ, 21, FALSE)</f>
        <v/>
      </c>
      <c r="X29" s="99" t="str">
        <f>VLOOKUP($A29, RawData!$A:$AJ, 22, FALSE)</f>
        <v/>
      </c>
      <c r="Y29" s="101">
        <f>VLOOKUP($A29, RawData!$A:$AJ, 23, FALSE)</f>
        <v>-0.4974</v>
      </c>
      <c r="Z29" s="99">
        <f>VLOOKUP($A29, RawData!$A:$AJ, 24, FALSE)</f>
        <v>-0.6755981</v>
      </c>
      <c r="AA29" s="100" t="str">
        <f>VLOOKUP($A29, RawData!$A:$AJ, 26, FALSE)</f>
        <v/>
      </c>
      <c r="AB29" s="100" t="str">
        <f>VLOOKUP($A29, RawData!$A:$AJ, 27, FALSE)</f>
        <v/>
      </c>
      <c r="AC29" s="98">
        <f>VLOOKUP($A29, RawData!$A:$AJ, 34, FALSE)</f>
        <v>68.9389</v>
      </c>
      <c r="AD29" s="95">
        <f>VLOOKUP($A29, RawData!$A:$AJ, 35, FALSE)</f>
        <v>4.64</v>
      </c>
      <c r="AE29" s="104">
        <f>VLOOKUP($A29, RawData!$A:$AJ, 36, FALSE)</f>
        <v>20.92</v>
      </c>
    </row>
    <row r="30">
      <c r="A30" s="9" t="s">
        <v>326</v>
      </c>
      <c r="B30" s="9" t="s">
        <v>1555</v>
      </c>
      <c r="C30" s="92" t="s">
        <v>942</v>
      </c>
      <c r="D30" s="2" t="s">
        <v>1556</v>
      </c>
      <c r="E30" s="114" t="str">
        <f>IFERROR(__xludf.DUMMYFUNCTION("IFERROR(HYPERLINK(REGEXEXTRACT(D30,""\(([^)]*)\)""),REGEXEXTRACT(D30,""\[([^\]]+)\]"")),"""")"),"READ PITCH")</f>
        <v>READ PITCH</v>
      </c>
      <c r="F30" s="98">
        <f>VLOOKUP($A30, RawData!$A:$AJ, 33, FALSE)</f>
        <v>37.67066</v>
      </c>
      <c r="G30" s="98">
        <f>VLOOKUP($A30, RawData!$A:$AJ, 2, FALSE)</f>
        <v>40.76009</v>
      </c>
      <c r="H30" s="96" t="str">
        <f>VLOOKUP($A30, RawData!$A:$AJ, 3, FALSE)</f>
        <v/>
      </c>
      <c r="I30" s="96">
        <f>VLOOKUP($A30, RawData!$A:$AJ, 4, FALSE)</f>
        <v>0.5913441</v>
      </c>
      <c r="J30" s="98">
        <f>VLOOKUP($A30, RawData!$A:$AM, 37, FALSE)</f>
        <v>-8.948</v>
      </c>
      <c r="K30" s="99">
        <f>VLOOKUP($A30, RawData!$A:$AM, 38, FALSE)</f>
        <v>-0.027721034</v>
      </c>
      <c r="L30" s="99" t="str">
        <f>VLOOKUP($A30, RawData!$A:$AM, 39, FALSE)</f>
        <v/>
      </c>
      <c r="M30" s="100" t="str">
        <f>VLOOKUP($A30, RawData!$A:$AJ, 30, FALSE)</f>
        <v/>
      </c>
      <c r="N30" s="98" t="str">
        <f>VLOOKUP($A30, RawData!$A:$AJ, 5, FALSE)</f>
        <v/>
      </c>
      <c r="O30" s="99">
        <f>VLOOKUP($A30, RawData!$A:$AJ, 6, FALSE)</f>
        <v>-0.013004996</v>
      </c>
      <c r="P30" s="96" t="str">
        <f>VLOOKUP($A30, RawData!$A:$AJ, 7, FALSE)</f>
        <v/>
      </c>
      <c r="Q30" s="99">
        <f>VLOOKUP($A30, RawData!$A:$AJ, 8, FALSE)</f>
        <v>0.6924</v>
      </c>
      <c r="R30" s="99">
        <f>VLOOKUP($A30, RawData!$A:$AJ, 10, FALSE)</f>
        <v>-0.21952847</v>
      </c>
      <c r="S30" s="113">
        <f>VLOOKUP($A30, RawData!$A:$AJ, 17, FALSE)</f>
        <v>6.59992</v>
      </c>
      <c r="T30" s="99">
        <f>VLOOKUP($A30, RawData!$A:$AJ, 18, FALSE)</f>
        <v>0.16192113</v>
      </c>
      <c r="U30" s="98" t="str">
        <f>VLOOKUP($A30, RawData!$A:$AJ, 19, FALSE)</f>
        <v>No data</v>
      </c>
      <c r="V30" s="99">
        <f>VLOOKUP($A30, RawData!$A:$AJ, 20, FALSE)</f>
        <v>0.36823285</v>
      </c>
      <c r="W30" s="98" t="str">
        <f>VLOOKUP($A30, RawData!$A:$AJ, 21, FALSE)</f>
        <v/>
      </c>
      <c r="X30" s="99" t="str">
        <f>VLOOKUP($A30, RawData!$A:$AJ, 22, FALSE)</f>
        <v/>
      </c>
      <c r="Y30" s="101">
        <f>VLOOKUP($A30, RawData!$A:$AJ, 23, FALSE)</f>
        <v>-0.2701</v>
      </c>
      <c r="Z30" s="99">
        <f>VLOOKUP($A30, RawData!$A:$AJ, 24, FALSE)</f>
        <v>-0.52929044</v>
      </c>
      <c r="AA30" s="100" t="str">
        <f>VLOOKUP($A30, RawData!$A:$AJ, 26, FALSE)</f>
        <v/>
      </c>
      <c r="AB30" s="100" t="str">
        <f>VLOOKUP($A30, RawData!$A:$AJ, 27, FALSE)</f>
        <v/>
      </c>
      <c r="AC30" s="98">
        <f>VLOOKUP($A30, RawData!$A:$AJ, 34, FALSE)</f>
        <v>25.62412</v>
      </c>
      <c r="AD30" s="95">
        <f>VLOOKUP($A30, RawData!$A:$AJ, 35, FALSE)</f>
        <v>0.933</v>
      </c>
      <c r="AE30" s="104">
        <f>VLOOKUP($A30, RawData!$A:$AJ, 36, FALSE)</f>
        <v>38.44</v>
      </c>
    </row>
    <row r="31">
      <c r="A31" s="9" t="s">
        <v>327</v>
      </c>
      <c r="B31" s="9" t="s">
        <v>1557</v>
      </c>
      <c r="C31" s="92" t="s">
        <v>942</v>
      </c>
      <c r="D31" s="2" t="s">
        <v>1558</v>
      </c>
      <c r="E31" s="114" t="str">
        <f>IFERROR(__xludf.DUMMYFUNCTION("IFERROR(HYPERLINK(REGEXEXTRACT(D31,""\(([^)]*)\)""),REGEXEXTRACT(D31,""\[([^\]]+)\]"")),"""")"),"READ PITCH")</f>
        <v>READ PITCH</v>
      </c>
      <c r="F31" s="98">
        <f>VLOOKUP($A31, RawData!$A:$AJ, 33, FALSE)</f>
        <v>175.90799</v>
      </c>
      <c r="G31" s="98">
        <f>VLOOKUP($A31, RawData!$A:$AJ, 2, FALSE)</f>
        <v>139.886</v>
      </c>
      <c r="H31" s="96" t="str">
        <f>VLOOKUP($A31, RawData!$A:$AJ, 3, FALSE)</f>
        <v/>
      </c>
      <c r="I31" s="96">
        <f>VLOOKUP($A31, RawData!$A:$AJ, 4, FALSE)</f>
        <v>0.0903968</v>
      </c>
      <c r="J31" s="98">
        <f>VLOOKUP($A31, RawData!$A:$AM, 37, FALSE)</f>
        <v>24.512</v>
      </c>
      <c r="K31" s="99">
        <f>VLOOKUP($A31, RawData!$A:$AM, 38, FALSE)</f>
        <v>0.442052</v>
      </c>
      <c r="L31" s="99" t="str">
        <f>VLOOKUP($A31, RawData!$A:$AM, 39, FALSE)</f>
        <v/>
      </c>
      <c r="M31" s="100" t="str">
        <f>VLOOKUP($A31, RawData!$A:$AJ, 30, FALSE)</f>
        <v/>
      </c>
      <c r="N31" s="98" t="str">
        <f>VLOOKUP($A31, RawData!$A:$AJ, 5, FALSE)</f>
        <v/>
      </c>
      <c r="O31" s="99">
        <f>VLOOKUP($A31, RawData!$A:$AJ, 6, FALSE)</f>
        <v>12.8579235</v>
      </c>
      <c r="P31" s="96" t="str">
        <f>VLOOKUP($A31, RawData!$A:$AJ, 7, FALSE)</f>
        <v/>
      </c>
      <c r="Q31" s="99">
        <f>VLOOKUP($A31, RawData!$A:$AJ, 8, FALSE)</f>
        <v>0.5455</v>
      </c>
      <c r="R31" s="99">
        <f>VLOOKUP($A31, RawData!$A:$AJ, 10, FALSE)</f>
        <v>0.1752284</v>
      </c>
      <c r="S31" s="113" t="str">
        <f>VLOOKUP($A31, RawData!$A:$AJ, 17, FALSE)</f>
        <v>No data</v>
      </c>
      <c r="T31" s="99">
        <f>VLOOKUP($A31, RawData!$A:$AJ, 18, FALSE)</f>
        <v>0</v>
      </c>
      <c r="U31" s="98" t="str">
        <f>VLOOKUP($A31, RawData!$A:$AJ, 19, FALSE)</f>
        <v>No data</v>
      </c>
      <c r="V31" s="99">
        <f>VLOOKUP($A31, RawData!$A:$AJ, 20, FALSE)</f>
        <v>0.0071393866</v>
      </c>
      <c r="W31" s="98" t="str">
        <f>VLOOKUP($A31, RawData!$A:$AJ, 21, FALSE)</f>
        <v/>
      </c>
      <c r="X31" s="99" t="str">
        <f>VLOOKUP($A31, RawData!$A:$AJ, 22, FALSE)</f>
        <v/>
      </c>
      <c r="Y31" s="101">
        <f>VLOOKUP($A31, RawData!$A:$AJ, 23, FALSE)</f>
        <v>0.049</v>
      </c>
      <c r="Z31" s="99">
        <f>VLOOKUP($A31, RawData!$A:$AJ, 24, FALSE)</f>
        <v>0.0930062</v>
      </c>
      <c r="AA31" s="100">
        <f>VLOOKUP($A31, RawData!$A:$AJ, 26, FALSE)</f>
        <v>34.969402</v>
      </c>
      <c r="AB31" s="100">
        <f>VLOOKUP($A31, RawData!$A:$AJ, 27, FALSE)</f>
        <v>29.479378</v>
      </c>
      <c r="AC31" s="98">
        <f>VLOOKUP($A31, RawData!$A:$AJ, 34, FALSE)</f>
        <v>202.9918</v>
      </c>
      <c r="AD31" s="95">
        <f>VLOOKUP($A31, RawData!$A:$AJ, 35, FALSE)</f>
        <v>8.72</v>
      </c>
      <c r="AE31" s="104">
        <f>VLOOKUP($A31, RawData!$A:$AJ, 36, FALSE)</f>
        <v>20.34</v>
      </c>
    </row>
    <row r="32">
      <c r="A32" s="9" t="s">
        <v>328</v>
      </c>
      <c r="B32" s="9" t="s">
        <v>1559</v>
      </c>
      <c r="C32" s="92" t="s">
        <v>930</v>
      </c>
      <c r="D32" s="2" t="s">
        <v>1560</v>
      </c>
      <c r="E32" s="114" t="str">
        <f>IFERROR(__xludf.DUMMYFUNCTION("IFERROR(HYPERLINK(REGEXEXTRACT(D32,""\(([^)]*)\)""),REGEXEXTRACT(D32,""\[([^\]]+)\]"")),"""")"),"READ PITCH")</f>
        <v>READ PITCH</v>
      </c>
      <c r="F32" s="98">
        <f>VLOOKUP($A32, RawData!$A:$AJ, 33, FALSE)</f>
        <v>32.01601</v>
      </c>
      <c r="G32" s="98">
        <f>VLOOKUP($A32, RawData!$A:$AJ, 2, FALSE)</f>
        <v>21.57504</v>
      </c>
      <c r="H32" s="96" t="str">
        <f>VLOOKUP($A32, RawData!$A:$AJ, 3, FALSE)</f>
        <v/>
      </c>
      <c r="I32" s="96">
        <f>VLOOKUP($A32, RawData!$A:$AJ, 4, FALSE)</f>
        <v>0.16232112</v>
      </c>
      <c r="J32" s="98">
        <f>VLOOKUP($A32, RawData!$A:$AM, 37, FALSE)</f>
        <v>-5.67026</v>
      </c>
      <c r="K32" s="99">
        <f>VLOOKUP($A32, RawData!$A:$AM, 38, FALSE)</f>
        <v>0.6891509</v>
      </c>
      <c r="L32" s="99" t="str">
        <f>VLOOKUP($A32, RawData!$A:$AM, 39, FALSE)</f>
        <v/>
      </c>
      <c r="M32" s="100" t="str">
        <f>VLOOKUP($A32, RawData!$A:$AJ, 30, FALSE)</f>
        <v/>
      </c>
      <c r="N32" s="98" t="str">
        <f>VLOOKUP($A32, RawData!$A:$AJ, 5, FALSE)</f>
        <v/>
      </c>
      <c r="O32" s="99">
        <f>VLOOKUP($A32, RawData!$A:$AJ, 6, FALSE)</f>
        <v>0.607603</v>
      </c>
      <c r="P32" s="96" t="str">
        <f>VLOOKUP($A32, RawData!$A:$AJ, 7, FALSE)</f>
        <v/>
      </c>
      <c r="Q32" s="99">
        <f>VLOOKUP($A32, RawData!$A:$AJ, 8, FALSE)</f>
        <v>0.1499</v>
      </c>
      <c r="R32" s="99">
        <f>VLOOKUP($A32, RawData!$A:$AJ, 10, FALSE)</f>
        <v>-0.26281574</v>
      </c>
      <c r="S32" s="113">
        <f>VLOOKUP($A32, RawData!$A:$AJ, 17, FALSE)</f>
        <v>1.06915</v>
      </c>
      <c r="T32" s="99">
        <f>VLOOKUP($A32, RawData!$A:$AJ, 18, FALSE)</f>
        <v>0.049554948</v>
      </c>
      <c r="U32" s="98" t="str">
        <f>VLOOKUP($A32, RawData!$A:$AJ, 19, FALSE)</f>
        <v>No data</v>
      </c>
      <c r="V32" s="99">
        <f>VLOOKUP($A32, RawData!$A:$AJ, 20, FALSE)</f>
        <v>0.06218961</v>
      </c>
      <c r="W32" s="98" t="str">
        <f>VLOOKUP($A32, RawData!$A:$AJ, 21, FALSE)</f>
        <v/>
      </c>
      <c r="X32" s="99" t="str">
        <f>VLOOKUP($A32, RawData!$A:$AJ, 22, FALSE)</f>
        <v/>
      </c>
      <c r="Y32" s="101">
        <f>VLOOKUP($A32, RawData!$A:$AJ, 23, FALSE)</f>
        <v>-0.308</v>
      </c>
      <c r="Z32" s="99">
        <f>VLOOKUP($A32, RawData!$A:$AJ, 24, FALSE)</f>
        <v>-0.55898416</v>
      </c>
      <c r="AA32" s="100" t="str">
        <f>VLOOKUP($A32, RawData!$A:$AJ, 26, FALSE)</f>
        <v/>
      </c>
      <c r="AB32" s="100" t="str">
        <f>VLOOKUP($A32, RawData!$A:$AJ, 27, FALSE)</f>
        <v>No data</v>
      </c>
      <c r="AC32" s="98">
        <f>VLOOKUP($A32, RawData!$A:$AJ, 34, FALSE)</f>
        <v>33.8874</v>
      </c>
      <c r="AD32" s="95">
        <f>VLOOKUP($A32, RawData!$A:$AJ, 35, FALSE)</f>
        <v>4.35</v>
      </c>
      <c r="AE32" s="104">
        <f>VLOOKUP($A32, RawData!$A:$AJ, 36, FALSE)</f>
        <v>7.71</v>
      </c>
    </row>
    <row r="33">
      <c r="A33" s="9" t="s">
        <v>329</v>
      </c>
      <c r="B33" s="9" t="s">
        <v>1561</v>
      </c>
      <c r="C33" s="92" t="s">
        <v>930</v>
      </c>
      <c r="D33" s="2" t="s">
        <v>1562</v>
      </c>
      <c r="E33" s="114" t="str">
        <f>IFERROR(__xludf.DUMMYFUNCTION("IFERROR(HYPERLINK(REGEXEXTRACT(D33,""\(([^)]*)\)""),REGEXEXTRACT(D33,""\[([^\]]+)\]"")),"""")"),"READ PITCH")</f>
        <v>READ PITCH</v>
      </c>
      <c r="F33" s="98">
        <f>VLOOKUP($A33, RawData!$A:$AJ, 33, FALSE)</f>
        <v>79.08654</v>
      </c>
      <c r="G33" s="98">
        <f>VLOOKUP($A33, RawData!$A:$AJ, 2, FALSE)</f>
        <v>35.61</v>
      </c>
      <c r="H33" s="96" t="str">
        <f>VLOOKUP($A33, RawData!$A:$AJ, 3, FALSE)</f>
        <v/>
      </c>
      <c r="I33" s="96">
        <f>VLOOKUP($A33, RawData!$A:$AJ, 4, FALSE)</f>
        <v>0.22346786</v>
      </c>
      <c r="J33" s="98">
        <f>VLOOKUP($A33, RawData!$A:$AM, 37, FALSE)</f>
        <v>-5.208</v>
      </c>
      <c r="K33" s="99">
        <f>VLOOKUP($A33, RawData!$A:$AM, 38, FALSE)</f>
        <v>-1.4236213</v>
      </c>
      <c r="L33" s="99" t="str">
        <f>VLOOKUP($A33, RawData!$A:$AM, 39, FALSE)</f>
        <v/>
      </c>
      <c r="M33" s="100" t="str">
        <f>VLOOKUP($A33, RawData!$A:$AJ, 30, FALSE)</f>
        <v/>
      </c>
      <c r="N33" s="98" t="str">
        <f>VLOOKUP($A33, RawData!$A:$AJ, 5, FALSE)</f>
        <v/>
      </c>
      <c r="O33" s="99">
        <f>VLOOKUP($A33, RawData!$A:$AJ, 6, FALSE)</f>
        <v>-1.3228439</v>
      </c>
      <c r="P33" s="96" t="str">
        <f>VLOOKUP($A33, RawData!$A:$AJ, 7, FALSE)</f>
        <v/>
      </c>
      <c r="Q33" s="99">
        <f>VLOOKUP($A33, RawData!$A:$AJ, 8, FALSE)</f>
        <v>0.4795</v>
      </c>
      <c r="R33" s="99">
        <f>VLOOKUP($A33, RawData!$A:$AJ, 10, FALSE)</f>
        <v>-0.14625105</v>
      </c>
      <c r="S33" s="113">
        <f>VLOOKUP($A33, RawData!$A:$AJ, 17, FALSE)</f>
        <v>7.457</v>
      </c>
      <c r="T33" s="99">
        <f>VLOOKUP($A33, RawData!$A:$AJ, 18, FALSE)</f>
        <v>0.20940746</v>
      </c>
      <c r="U33" s="98" t="str">
        <f>VLOOKUP($A33, RawData!$A:$AJ, 19, FALSE)</f>
        <v>No data</v>
      </c>
      <c r="V33" s="99">
        <f>VLOOKUP($A33, RawData!$A:$AJ, 20, FALSE)</f>
        <v>0.41946992</v>
      </c>
      <c r="W33" s="98" t="str">
        <f>VLOOKUP($A33, RawData!$A:$AJ, 21, FALSE)</f>
        <v/>
      </c>
      <c r="X33" s="99" t="str">
        <f>VLOOKUP($A33, RawData!$A:$AJ, 22, FALSE)</f>
        <v/>
      </c>
      <c r="Y33" s="101">
        <f>VLOOKUP($A33, RawData!$A:$AJ, 23, FALSE)</f>
        <v>-0.0502</v>
      </c>
      <c r="Z33" s="99">
        <f>VLOOKUP($A33, RawData!$A:$AJ, 24, FALSE)</f>
        <v>-0.058717817</v>
      </c>
      <c r="AA33" s="100" t="str">
        <f>VLOOKUP($A33, RawData!$A:$AJ, 26, FALSE)</f>
        <v/>
      </c>
      <c r="AB33" s="100" t="str">
        <f>VLOOKUP($A33, RawData!$A:$AJ, 27, FALSE)</f>
        <v/>
      </c>
      <c r="AC33" s="98">
        <f>VLOOKUP($A33, RawData!$A:$AJ, 34, FALSE)</f>
        <v>57.3684</v>
      </c>
      <c r="AD33" s="95">
        <f>VLOOKUP($A33, RawData!$A:$AJ, 35, FALSE)</f>
        <v>4.98</v>
      </c>
      <c r="AE33" s="104">
        <f>VLOOKUP($A33, RawData!$A:$AJ, 36, FALSE)</f>
        <v>16.43</v>
      </c>
    </row>
    <row r="34">
      <c r="A34" s="9" t="s">
        <v>330</v>
      </c>
      <c r="B34" s="9" t="s">
        <v>1563</v>
      </c>
      <c r="C34" s="92" t="s">
        <v>930</v>
      </c>
      <c r="D34" s="2" t="s">
        <v>1564</v>
      </c>
      <c r="E34" s="114" t="str">
        <f>IFERROR(__xludf.DUMMYFUNCTION("IFERROR(HYPERLINK(REGEXEXTRACT(D34,""\(([^)]*)\)""),REGEXEXTRACT(D34,""\[([^\]]+)\]"")),"""")"),"READ PITCH")</f>
        <v>READ PITCH</v>
      </c>
      <c r="F34" s="98">
        <f>VLOOKUP($A34, RawData!$A:$AJ, 33, FALSE)</f>
        <v>367.87</v>
      </c>
      <c r="G34" s="98">
        <f>VLOOKUP($A34, RawData!$A:$AJ, 2, FALSE)</f>
        <v>0.041</v>
      </c>
      <c r="H34" s="96" t="str">
        <f>VLOOKUP($A34, RawData!$A:$AJ, 3, FALSE)</f>
        <v/>
      </c>
      <c r="I34" s="96">
        <f>VLOOKUP($A34, RawData!$A:$AJ, 4, FALSE)</f>
        <v>-0.52580434</v>
      </c>
      <c r="J34" s="98">
        <f>VLOOKUP($A34, RawData!$A:$AM, 37, FALSE)</f>
        <v>0</v>
      </c>
      <c r="K34" s="99">
        <f>VLOOKUP($A34, RawData!$A:$AM, 38, FALSE)</f>
        <v>0.08331889</v>
      </c>
      <c r="L34" s="99" t="str">
        <f>VLOOKUP($A34, RawData!$A:$AM, 39, FALSE)</f>
        <v/>
      </c>
      <c r="M34" s="100" t="str">
        <f>VLOOKUP($A34, RawData!$A:$AJ, 30, FALSE)</f>
        <v/>
      </c>
      <c r="N34" s="98" t="str">
        <f>VLOOKUP($A34, RawData!$A:$AJ, 5, FALSE)</f>
        <v/>
      </c>
      <c r="O34" s="99">
        <f>VLOOKUP($A34, RawData!$A:$AJ, 6, FALSE)</f>
        <v>0.0849184</v>
      </c>
      <c r="P34" s="96" t="str">
        <f>VLOOKUP($A34, RawData!$A:$AJ, 7, FALSE)</f>
        <v/>
      </c>
      <c r="Q34" s="99">
        <f>VLOOKUP($A34, RawData!$A:$AJ, 8, FALSE)</f>
        <v>0.7665954</v>
      </c>
      <c r="R34" s="99">
        <f>VLOOKUP($A34, RawData!$A:$AJ, 10, FALSE)</f>
        <v>-1371.878</v>
      </c>
      <c r="S34" s="113">
        <f>VLOOKUP($A34, RawData!$A:$AJ, 17, FALSE)</f>
        <v>36.152</v>
      </c>
      <c r="T34" s="99">
        <f>VLOOKUP($A34, RawData!$A:$AJ, 18, FALSE)</f>
        <v>881.7561</v>
      </c>
      <c r="U34" s="98" t="str">
        <f>VLOOKUP($A34, RawData!$A:$AJ, 19, FALSE)</f>
        <v>No data</v>
      </c>
      <c r="V34" s="99">
        <f>VLOOKUP($A34, RawData!$A:$AJ, 20, FALSE)</f>
        <v>0.96715844</v>
      </c>
      <c r="W34" s="98" t="str">
        <f>VLOOKUP($A34, RawData!$A:$AJ, 21, FALSE)</f>
        <v/>
      </c>
      <c r="X34" s="99" t="str">
        <f>VLOOKUP($A34, RawData!$A:$AJ, 22, FALSE)</f>
        <v/>
      </c>
      <c r="Y34" s="101">
        <f>VLOOKUP($A34, RawData!$A:$AJ, 23, FALSE)</f>
        <v>-7.4256</v>
      </c>
      <c r="Z34" s="99">
        <f>VLOOKUP($A34, RawData!$A:$AJ, 24, FALSE)</f>
        <v>4.4546533</v>
      </c>
      <c r="AA34" s="100" t="str">
        <f>VLOOKUP($A34, RawData!$A:$AJ, 26, FALSE)</f>
        <v/>
      </c>
      <c r="AB34" s="100" t="str">
        <f>VLOOKUP($A34, RawData!$A:$AJ, 27, FALSE)</f>
        <v/>
      </c>
      <c r="AC34" s="98">
        <f>VLOOKUP($A34, RawData!$A:$AJ, 34, FALSE)</f>
        <v>361.4906</v>
      </c>
      <c r="AD34" s="95">
        <f>VLOOKUP($A34, RawData!$A:$AJ, 35, FALSE)</f>
        <v>4.26</v>
      </c>
      <c r="AE34" s="104">
        <f>VLOOKUP($A34, RawData!$A:$AJ, 36, FALSE)</f>
        <v>87.02</v>
      </c>
    </row>
    <row r="35">
      <c r="A35" s="46" t="s">
        <v>331</v>
      </c>
      <c r="B35" s="9" t="s">
        <v>1565</v>
      </c>
      <c r="C35" s="92" t="s">
        <v>930</v>
      </c>
      <c r="D35" s="2" t="s">
        <v>1566</v>
      </c>
      <c r="E35" s="114" t="str">
        <f>IFERROR(__xludf.DUMMYFUNCTION("IFERROR(HYPERLINK(REGEXEXTRACT(D35,""\(([^)]*)\)""),REGEXEXTRACT(D35,""\[([^\]]+)\]"")),"""")"),"READ PITCH")</f>
        <v>READ PITCH</v>
      </c>
      <c r="F35" s="98">
        <f>VLOOKUP($A35, RawData!$A:$AJ, 33, FALSE)</f>
        <v>141.32367</v>
      </c>
      <c r="G35" s="98">
        <f>VLOOKUP($A35, RawData!$A:$AJ, 2, FALSE)</f>
        <v>7.4272</v>
      </c>
      <c r="H35" s="106" t="str">
        <f>VLOOKUP($A35, RawData!$A:$AJ, 3, FALSE)</f>
        <v/>
      </c>
      <c r="I35" s="106" t="str">
        <f>VLOOKUP($A35, RawData!$A:$AJ, 4, FALSE)</f>
        <v>No data</v>
      </c>
      <c r="J35" s="98" t="str">
        <f>VLOOKUP($A35, RawData!$A:$AM, 37, FALSE)</f>
        <v>No data</v>
      </c>
      <c r="K35" s="99" t="str">
        <f>VLOOKUP($A35, RawData!$A:$AM, 38, FALSE)</f>
        <v>No data</v>
      </c>
      <c r="L35" s="99" t="str">
        <f>VLOOKUP($A35, RawData!$A:$AM, 39, FALSE)</f>
        <v/>
      </c>
      <c r="M35" s="100" t="str">
        <f>VLOOKUP($A35, RawData!$A:$AJ, 30, FALSE)</f>
        <v/>
      </c>
      <c r="N35" s="98" t="str">
        <f>VLOOKUP($A35, RawData!$A:$AJ, 5, FALSE)</f>
        <v/>
      </c>
      <c r="O35" s="106" t="str">
        <f>VLOOKUP($A35, RawData!$A:$AJ, 6, FALSE)</f>
        <v>No data</v>
      </c>
      <c r="P35" s="106" t="str">
        <f>VLOOKUP($A35, RawData!$A:$AJ, 7, FALSE)</f>
        <v/>
      </c>
      <c r="Q35" s="106">
        <f>VLOOKUP($A35, RawData!$A:$AJ, 8, FALSE)</f>
        <v>0.73089457</v>
      </c>
      <c r="R35" s="106" t="str">
        <f>VLOOKUP($A35, RawData!$A:$AJ, 10, FALSE)</f>
        <v>No data</v>
      </c>
      <c r="S35" s="113">
        <f>VLOOKUP($A35, RawData!$A:$AJ, 17, FALSE)</f>
        <v>2.33682</v>
      </c>
      <c r="T35" s="106">
        <f>VLOOKUP($A35, RawData!$A:$AJ, 18, FALSE)</f>
        <v>0.31463</v>
      </c>
      <c r="U35" s="98">
        <f>VLOOKUP($A35, RawData!$A:$AJ, 19, FALSE)</f>
        <v>35.3989</v>
      </c>
      <c r="V35" s="106">
        <f>VLOOKUP($A35, RawData!$A:$AJ, 20, FALSE)</f>
        <v>0.76453507</v>
      </c>
      <c r="W35" s="98" t="str">
        <f>VLOOKUP($A35, RawData!$A:$AJ, 21, FALSE)</f>
        <v/>
      </c>
      <c r="X35" s="99" t="str">
        <f>VLOOKUP($A35, RawData!$A:$AJ, 22, FALSE)</f>
        <v/>
      </c>
      <c r="Y35" s="101">
        <f>VLOOKUP($A35, RawData!$A:$AJ, 23, FALSE)</f>
        <v>-0.4083</v>
      </c>
      <c r="Z35" s="106">
        <f>VLOOKUP($A35, RawData!$A:$AJ, 24, FALSE)</f>
        <v>-0.57417023</v>
      </c>
      <c r="AA35" s="100" t="str">
        <f>VLOOKUP($A35, RawData!$A:$AJ, 26, FALSE)</f>
        <v/>
      </c>
      <c r="AB35" s="100" t="str">
        <f>VLOOKUP($A35, RawData!$A:$AJ, 27, FALSE)</f>
        <v/>
      </c>
      <c r="AC35" s="98">
        <f>VLOOKUP($A35, RawData!$A:$AJ, 34, FALSE)</f>
        <v>93.5193</v>
      </c>
      <c r="AD35" s="95">
        <f>VLOOKUP($A35, RawData!$A:$AJ, 35, FALSE)</f>
        <v>5.93</v>
      </c>
      <c r="AE35" s="104">
        <f>VLOOKUP($A35, RawData!$A:$AJ, 36, FALSE)</f>
        <v>21.74</v>
      </c>
    </row>
    <row r="36">
      <c r="A36" s="46" t="s">
        <v>332</v>
      </c>
      <c r="B36" s="9" t="s">
        <v>1567</v>
      </c>
      <c r="C36" s="92" t="s">
        <v>930</v>
      </c>
      <c r="D36" s="2" t="s">
        <v>1568</v>
      </c>
      <c r="E36" s="114" t="str">
        <f>IFERROR(__xludf.DUMMYFUNCTION("IFERROR(HYPERLINK(REGEXEXTRACT(D36,""\(([^)]*)\)""),REGEXEXTRACT(D36,""\[([^\]]+)\]"")),"""")"),"READ PITCH")</f>
        <v>READ PITCH</v>
      </c>
      <c r="F36" s="98">
        <f>VLOOKUP($A36, RawData!$A:$AJ, 33, FALSE)</f>
        <v>7.298039</v>
      </c>
      <c r="G36" s="98">
        <f>VLOOKUP($A36, RawData!$A:$AJ, 2, FALSE)</f>
        <v>0</v>
      </c>
      <c r="H36" s="96" t="str">
        <f>VLOOKUP($A36, RawData!$A:$AJ, 3, FALSE)</f>
        <v/>
      </c>
      <c r="I36" s="106" t="str">
        <f>VLOOKUP($A36, RawData!$A:$AJ, 4, FALSE)</f>
        <v>No data</v>
      </c>
      <c r="J36" s="98" t="str">
        <f>VLOOKUP($A36, RawData!$A:$AM, 37, FALSE)</f>
        <v>No data</v>
      </c>
      <c r="K36" s="99" t="str">
        <f>VLOOKUP($A36, RawData!$A:$AM, 38, FALSE)</f>
        <v>No data</v>
      </c>
      <c r="L36" s="99" t="str">
        <f>VLOOKUP($A36, RawData!$A:$AM, 39, FALSE)</f>
        <v/>
      </c>
      <c r="M36" s="100" t="str">
        <f>VLOOKUP($A36, RawData!$A:$AJ, 30, FALSE)</f>
        <v/>
      </c>
      <c r="N36" s="98" t="str">
        <f>VLOOKUP($A36, RawData!$A:$AJ, 5, FALSE)</f>
        <v/>
      </c>
      <c r="O36" s="99">
        <f>VLOOKUP($A36, RawData!$A:$AJ, 6, FALSE)</f>
        <v>0.034085024</v>
      </c>
      <c r="P36" s="96" t="str">
        <f>VLOOKUP($A36, RawData!$A:$AJ, 7, FALSE)</f>
        <v/>
      </c>
      <c r="Q36" s="99">
        <f>VLOOKUP($A36, RawData!$A:$AJ, 8, FALSE)</f>
        <v>1</v>
      </c>
      <c r="R36" s="106" t="str">
        <f>VLOOKUP($A36, RawData!$A:$AJ, 10, FALSE)</f>
        <v>No data</v>
      </c>
      <c r="S36" s="113">
        <f>VLOOKUP($A36, RawData!$A:$AJ, 17, FALSE)</f>
        <v>11.546</v>
      </c>
      <c r="T36" s="106" t="str">
        <f>VLOOKUP($A36, RawData!$A:$AJ, 18, FALSE)</f>
        <v>No data</v>
      </c>
      <c r="U36" s="98">
        <f>VLOOKUP($A36, RawData!$A:$AJ, 19, FALSE)</f>
        <v>1.544</v>
      </c>
      <c r="V36" s="99">
        <f>VLOOKUP($A36, RawData!$A:$AJ, 20, FALSE)</f>
        <v>0.047725026</v>
      </c>
      <c r="W36" s="98" t="str">
        <f>VLOOKUP($A36, RawData!$A:$AJ, 21, FALSE)</f>
        <v/>
      </c>
      <c r="X36" s="99" t="str">
        <f>VLOOKUP($A36, RawData!$A:$AJ, 22, FALSE)</f>
        <v/>
      </c>
      <c r="Y36" s="101">
        <f>VLOOKUP($A36, RawData!$A:$AJ, 23, FALSE)</f>
        <v>-0.5688</v>
      </c>
      <c r="Z36" s="99">
        <f>VLOOKUP($A36, RawData!$A:$AJ, 24, FALSE)</f>
        <v>-0.74591637</v>
      </c>
      <c r="AA36" s="100" t="str">
        <f>VLOOKUP($A36, RawData!$A:$AJ, 26, FALSE)</f>
        <v/>
      </c>
      <c r="AB36" s="100" t="str">
        <f>VLOOKUP($A36, RawData!$A:$AJ, 27, FALSE)</f>
        <v/>
      </c>
      <c r="AC36" s="98">
        <f>VLOOKUP($A36, RawData!$A:$AJ, 34, FALSE)</f>
        <v>5.757442</v>
      </c>
      <c r="AD36" s="95">
        <f>VLOOKUP($A36, RawData!$A:$AJ, 35, FALSE)</f>
        <v>0.3611</v>
      </c>
      <c r="AE36" s="104">
        <f>VLOOKUP($A36, RawData!$A:$AJ, 36, FALSE)</f>
        <v>20.22</v>
      </c>
    </row>
    <row r="37">
      <c r="A37" s="46" t="s">
        <v>333</v>
      </c>
      <c r="B37" s="9" t="s">
        <v>1569</v>
      </c>
      <c r="C37" s="92" t="s">
        <v>942</v>
      </c>
      <c r="D37" s="2" t="s">
        <v>1570</v>
      </c>
      <c r="E37" s="114" t="str">
        <f>IFERROR(__xludf.DUMMYFUNCTION("IFERROR(HYPERLINK(REGEXEXTRACT(D37,""\(([^)]*)\)""),REGEXEXTRACT(D37,""\[([^\]]+)\]"")),"""")"),"READ PITCH")</f>
        <v>READ PITCH</v>
      </c>
      <c r="F37" s="98">
        <f>VLOOKUP($A37, RawData!$A:$AJ, 33, FALSE)</f>
        <v>70.839966</v>
      </c>
      <c r="G37" s="98">
        <f>VLOOKUP($A37, RawData!$A:$AJ, 2, FALSE)</f>
        <v>226.972</v>
      </c>
      <c r="H37" s="96" t="str">
        <f>VLOOKUP($A37, RawData!$A:$AJ, 3, FALSE)</f>
        <v/>
      </c>
      <c r="I37" s="96">
        <f>VLOOKUP($A37, RawData!$A:$AJ, 4, FALSE)</f>
        <v>-0.043933764</v>
      </c>
      <c r="J37" s="98">
        <f>VLOOKUP($A37, RawData!$A:$AM, 37, FALSE)</f>
        <v>6.267</v>
      </c>
      <c r="K37" s="99">
        <f>VLOOKUP($A37, RawData!$A:$AM, 38, FALSE)</f>
        <v>-6.997129</v>
      </c>
      <c r="L37" s="99" t="str">
        <f>VLOOKUP($A37, RawData!$A:$AM, 39, FALSE)</f>
        <v/>
      </c>
      <c r="M37" s="100" t="str">
        <f>VLOOKUP($A37, RawData!$A:$AJ, 30, FALSE)</f>
        <v/>
      </c>
      <c r="N37" s="98" t="str">
        <f>VLOOKUP($A37, RawData!$A:$AJ, 5, FALSE)</f>
        <v/>
      </c>
      <c r="O37" s="99">
        <f>VLOOKUP($A37, RawData!$A:$AJ, 6, FALSE)</f>
        <v>-0.21641885</v>
      </c>
      <c r="P37" s="96" t="str">
        <f>VLOOKUP($A37, RawData!$A:$AJ, 7, FALSE)</f>
        <v/>
      </c>
      <c r="Q37" s="99">
        <f>VLOOKUP($A37, RawData!$A:$AJ, 8, FALSE)</f>
        <v>0.3046</v>
      </c>
      <c r="R37" s="99">
        <f>VLOOKUP($A37, RawData!$A:$AJ, 10, FALSE)</f>
        <v>0.027611336</v>
      </c>
      <c r="S37" s="113" t="str">
        <f>VLOOKUP($A37, RawData!$A:$AJ, 17, FALSE)</f>
        <v>No data</v>
      </c>
      <c r="T37" s="99">
        <f>VLOOKUP($A37, RawData!$A:$AJ, 18, FALSE)</f>
        <v>0</v>
      </c>
      <c r="U37" s="98" t="str">
        <f>VLOOKUP($A37, RawData!$A:$AJ, 19, FALSE)</f>
        <v>No data</v>
      </c>
      <c r="V37" s="99">
        <f>VLOOKUP($A37, RawData!$A:$AJ, 20, FALSE)</f>
        <v>0.36798924</v>
      </c>
      <c r="W37" s="98" t="str">
        <f>VLOOKUP($A37, RawData!$A:$AJ, 21, FALSE)</f>
        <v/>
      </c>
      <c r="X37" s="99" t="str">
        <f>VLOOKUP($A37, RawData!$A:$AJ, 22, FALSE)</f>
        <v/>
      </c>
      <c r="Y37" s="101">
        <f>VLOOKUP($A37, RawData!$A:$AJ, 23, FALSE)</f>
        <v>-0.0424</v>
      </c>
      <c r="Z37" s="99">
        <f>VLOOKUP($A37, RawData!$A:$AJ, 24, FALSE)</f>
        <v>-0.073660344</v>
      </c>
      <c r="AA37" s="100" t="str">
        <f>VLOOKUP($A37, RawData!$A:$AJ, 26, FALSE)</f>
        <v/>
      </c>
      <c r="AB37" s="100" t="str">
        <f>VLOOKUP($A37, RawData!$A:$AJ, 27, FALSE)</f>
        <v/>
      </c>
      <c r="AC37" s="98">
        <f>VLOOKUP($A37, RawData!$A:$AJ, 34, FALSE)</f>
        <v>18.6398</v>
      </c>
      <c r="AD37" s="95">
        <f>VLOOKUP($A37, RawData!$A:$AJ, 35, FALSE)</f>
        <v>3.49</v>
      </c>
      <c r="AE37" s="104">
        <f>VLOOKUP($A37, RawData!$A:$AJ, 36, FALSE)</f>
        <v>21.02</v>
      </c>
    </row>
    <row r="38">
      <c r="A38" s="46" t="s">
        <v>334</v>
      </c>
      <c r="B38" s="9" t="s">
        <v>1571</v>
      </c>
      <c r="C38" s="92" t="s">
        <v>942</v>
      </c>
      <c r="D38" s="2" t="s">
        <v>1572</v>
      </c>
      <c r="E38" s="114" t="str">
        <f>IFERROR(__xludf.DUMMYFUNCTION("IFERROR(HYPERLINK(REGEXEXTRACT(D38,""\(([^)]*)\)""),REGEXEXTRACT(D38,""\[([^\]]+)\]"")),"""")"),"READ PITCH")</f>
        <v>READ PITCH</v>
      </c>
      <c r="F38" s="98">
        <f>VLOOKUP($A38, RawData!$A:$AJ, 33, FALSE)</f>
        <v>106.31</v>
      </c>
      <c r="G38" s="98">
        <f>VLOOKUP($A38, RawData!$A:$AJ, 2, FALSE)</f>
        <v>19.528</v>
      </c>
      <c r="H38" s="96" t="str">
        <f>VLOOKUP($A38, RawData!$A:$AJ, 3, FALSE)</f>
        <v/>
      </c>
      <c r="I38" s="96">
        <f>VLOOKUP($A38, RawData!$A:$AJ, 4, FALSE)</f>
        <v>-0.08898897</v>
      </c>
      <c r="J38" s="98">
        <f>VLOOKUP($A38, RawData!$A:$AM, 37, FALSE)</f>
        <v>-5.165</v>
      </c>
      <c r="K38" s="99">
        <f>VLOOKUP($A38, RawData!$A:$AM, 38, FALSE)</f>
        <v>0.10127932</v>
      </c>
      <c r="L38" s="99" t="str">
        <f>VLOOKUP($A38, RawData!$A:$AM, 39, FALSE)</f>
        <v/>
      </c>
      <c r="M38" s="100" t="str">
        <f>VLOOKUP($A38, RawData!$A:$AJ, 30, FALSE)</f>
        <v/>
      </c>
      <c r="N38" s="98" t="str">
        <f>VLOOKUP($A38, RawData!$A:$AJ, 5, FALSE)</f>
        <v/>
      </c>
      <c r="O38" s="99">
        <f>VLOOKUP($A38, RawData!$A:$AJ, 6, FALSE)</f>
        <v>1.2855269</v>
      </c>
      <c r="P38" s="96" t="str">
        <f>VLOOKUP($A38, RawData!$A:$AJ, 7, FALSE)</f>
        <v/>
      </c>
      <c r="Q38" s="99">
        <f>VLOOKUP($A38, RawData!$A:$AJ, 8, FALSE)</f>
        <v>0.8557</v>
      </c>
      <c r="R38" s="99">
        <f>VLOOKUP($A38, RawData!$A:$AJ, 10, FALSE)</f>
        <v>-0.264492</v>
      </c>
      <c r="S38" s="113">
        <f>VLOOKUP($A38, RawData!$A:$AJ, 17, FALSE)</f>
        <v>6.578</v>
      </c>
      <c r="T38" s="99">
        <f>VLOOKUP($A38, RawData!$A:$AJ, 18, FALSE)</f>
        <v>0.33684966</v>
      </c>
      <c r="U38" s="98" t="str">
        <f>VLOOKUP($A38, RawData!$A:$AJ, 19, FALSE)</f>
        <v>No data</v>
      </c>
      <c r="V38" s="99">
        <f>VLOOKUP($A38, RawData!$A:$AJ, 20, FALSE)</f>
        <v>0.507499</v>
      </c>
      <c r="W38" s="98" t="str">
        <f>VLOOKUP($A38, RawData!$A:$AJ, 21, FALSE)</f>
        <v/>
      </c>
      <c r="X38" s="99" t="str">
        <f>VLOOKUP($A38, RawData!$A:$AJ, 22, FALSE)</f>
        <v/>
      </c>
      <c r="Y38" s="101">
        <f>VLOOKUP($A38, RawData!$A:$AJ, 23, FALSE)</f>
        <v>-0.1366</v>
      </c>
      <c r="Z38" s="99">
        <f>VLOOKUP($A38, RawData!$A:$AJ, 24, FALSE)</f>
        <v>-0.16977394</v>
      </c>
      <c r="AA38" s="100" t="str">
        <f>VLOOKUP($A38, RawData!$A:$AJ, 26, FALSE)</f>
        <v/>
      </c>
      <c r="AB38" s="100" t="str">
        <f>VLOOKUP($A38, RawData!$A:$AJ, 27, FALSE)</f>
        <v/>
      </c>
      <c r="AC38" s="98">
        <f>VLOOKUP($A38, RawData!$A:$AJ, 34, FALSE)</f>
        <v>86.2769</v>
      </c>
      <c r="AD38" s="95">
        <f>VLOOKUP($A38, RawData!$A:$AJ, 35, FALSE)</f>
        <v>3.87</v>
      </c>
      <c r="AE38" s="104">
        <f>VLOOKUP($A38, RawData!$A:$AJ, 36, FALSE)</f>
        <v>27.47</v>
      </c>
    </row>
    <row r="39">
      <c r="A39" s="46" t="s">
        <v>335</v>
      </c>
      <c r="B39" s="9" t="s">
        <v>1573</v>
      </c>
      <c r="C39" s="92" t="s">
        <v>930</v>
      </c>
      <c r="D39" s="2" t="s">
        <v>1574</v>
      </c>
      <c r="E39" s="114" t="str">
        <f>IFERROR(__xludf.DUMMYFUNCTION("IFERROR(HYPERLINK(REGEXEXTRACT(D39,""\(([^)]*)\)""),REGEXEXTRACT(D39,""\[([^\]]+)\]"")),"""")"),"READ PITCH")</f>
        <v>READ PITCH</v>
      </c>
      <c r="F39" s="98">
        <f>VLOOKUP($A39, RawData!$A:$AJ, 33, FALSE)</f>
        <v>295.84415</v>
      </c>
      <c r="G39" s="98">
        <f>VLOOKUP($A39, RawData!$A:$AJ, 2, FALSE)</f>
        <v>0</v>
      </c>
      <c r="H39" s="96" t="str">
        <f>VLOOKUP($A39, RawData!$A:$AJ, 3, FALSE)</f>
        <v/>
      </c>
      <c r="I39" s="106" t="str">
        <f>VLOOKUP($A39, RawData!$A:$AJ, 4, FALSE)</f>
        <v>No data</v>
      </c>
      <c r="J39" s="98" t="str">
        <f>VLOOKUP($A39, RawData!$A:$AM, 37, FALSE)</f>
        <v>No data</v>
      </c>
      <c r="K39" s="99" t="str">
        <f>VLOOKUP($A39, RawData!$A:$AM, 38, FALSE)</f>
        <v>No data</v>
      </c>
      <c r="L39" s="99" t="str">
        <f>VLOOKUP($A39, RawData!$A:$AM, 39, FALSE)</f>
        <v/>
      </c>
      <c r="M39" s="100" t="str">
        <f>VLOOKUP($A39, RawData!$A:$AJ, 30, FALSE)</f>
        <v/>
      </c>
      <c r="N39" s="98" t="str">
        <f>VLOOKUP($A39, RawData!$A:$AJ, 5, FALSE)</f>
        <v/>
      </c>
      <c r="O39" s="99">
        <f>VLOOKUP($A39, RawData!$A:$AJ, 6, FALSE)</f>
        <v>0.26766673</v>
      </c>
      <c r="P39" s="96" t="str">
        <f>VLOOKUP($A39, RawData!$A:$AJ, 7, FALSE)</f>
        <v/>
      </c>
      <c r="Q39" s="99">
        <f>VLOOKUP($A39, RawData!$A:$AJ, 8, FALSE)</f>
        <v>0.7665954</v>
      </c>
      <c r="R39" s="106" t="str">
        <f>VLOOKUP($A39, RawData!$A:$AJ, 10, FALSE)</f>
        <v>No data</v>
      </c>
      <c r="S39" s="113">
        <f>VLOOKUP($A39, RawData!$A:$AJ, 17, FALSE)</f>
        <v>39.008</v>
      </c>
      <c r="T39" s="106" t="str">
        <f>VLOOKUP($A39, RawData!$A:$AJ, 18, FALSE)</f>
        <v>No data</v>
      </c>
      <c r="U39" s="98" t="str">
        <f>VLOOKUP($A39, RawData!$A:$AJ, 19, FALSE)</f>
        <v>No data</v>
      </c>
      <c r="V39" s="99">
        <f>VLOOKUP($A39, RawData!$A:$AJ, 20, FALSE)</f>
        <v>0.08677646</v>
      </c>
      <c r="W39" s="98" t="str">
        <f>VLOOKUP($A39, RawData!$A:$AJ, 21, FALSE)</f>
        <v/>
      </c>
      <c r="X39" s="99" t="str">
        <f>VLOOKUP($A39, RawData!$A:$AJ, 22, FALSE)</f>
        <v/>
      </c>
      <c r="Y39" s="101">
        <f>VLOOKUP($A39, RawData!$A:$AJ, 23, FALSE)</f>
        <v>-0.3248</v>
      </c>
      <c r="Z39" s="99">
        <f>VLOOKUP($A39, RawData!$A:$AJ, 24, FALSE)</f>
        <v>-0.3998836</v>
      </c>
      <c r="AA39" s="100" t="str">
        <f>VLOOKUP($A39, RawData!$A:$AJ, 26, FALSE)</f>
        <v/>
      </c>
      <c r="AB39" s="100" t="str">
        <f>VLOOKUP($A39, RawData!$A:$AJ, 27, FALSE)</f>
        <v/>
      </c>
      <c r="AC39" s="98">
        <f>VLOOKUP($A39, RawData!$A:$AJ, 34, FALSE)</f>
        <v>283.29312</v>
      </c>
      <c r="AD39" s="95">
        <f>VLOOKUP($A39, RawData!$A:$AJ, 35, FALSE)</f>
        <v>4.94</v>
      </c>
      <c r="AE39" s="104">
        <f>VLOOKUP($A39, RawData!$A:$AJ, 36, FALSE)</f>
        <v>38.59</v>
      </c>
    </row>
    <row r="40">
      <c r="A40" s="46" t="s">
        <v>336</v>
      </c>
      <c r="B40" s="9" t="s">
        <v>1575</v>
      </c>
      <c r="C40" s="92" t="s">
        <v>1545</v>
      </c>
      <c r="D40" s="2" t="s">
        <v>1576</v>
      </c>
      <c r="E40" s="114" t="str">
        <f>IFERROR(__xludf.DUMMYFUNCTION("IFERROR(HYPERLINK(REGEXEXTRACT(D40,""\(([^)]*)\)""),REGEXEXTRACT(D40,""\[([^\]]+)\]"")),"""")"),"READ PITCH")</f>
        <v>READ PITCH</v>
      </c>
      <c r="F40" s="98">
        <f>VLOOKUP($A40, RawData!$A:$AJ, 33, FALSE)</f>
        <v>8.106908</v>
      </c>
      <c r="G40" s="98">
        <f>VLOOKUP($A40, RawData!$A:$AJ, 2, FALSE)</f>
        <v>4.884</v>
      </c>
      <c r="H40" s="96" t="str">
        <f>VLOOKUP($A40, RawData!$A:$AJ, 3, FALSE)</f>
        <v/>
      </c>
      <c r="I40" s="96">
        <f>VLOOKUP($A40, RawData!$A:$AJ, 4, FALSE)</f>
        <v>-0.059863742</v>
      </c>
      <c r="J40" s="98">
        <f>VLOOKUP($A40, RawData!$A:$AM, 37, FALSE)</f>
        <v>-4.875</v>
      </c>
      <c r="K40" s="99">
        <f>VLOOKUP($A40, RawData!$A:$AM, 38, FALSE)</f>
        <v>-0.19461425</v>
      </c>
      <c r="L40" s="99" t="str">
        <f>VLOOKUP($A40, RawData!$A:$AM, 39, FALSE)</f>
        <v/>
      </c>
      <c r="M40" s="100" t="str">
        <f>VLOOKUP($A40, RawData!$A:$AJ, 30, FALSE)</f>
        <v/>
      </c>
      <c r="N40" s="98" t="str">
        <f>VLOOKUP($A40, RawData!$A:$AJ, 5, FALSE)</f>
        <v/>
      </c>
      <c r="O40" s="99">
        <f>VLOOKUP($A40, RawData!$A:$AJ, 6, FALSE)</f>
        <v>-0.40684843</v>
      </c>
      <c r="P40" s="96" t="str">
        <f>VLOOKUP($A40, RawData!$A:$AJ, 7, FALSE)</f>
        <v/>
      </c>
      <c r="Q40" s="99">
        <f>VLOOKUP($A40, RawData!$A:$AJ, 8, FALSE)</f>
        <v>0.1302</v>
      </c>
      <c r="R40" s="99">
        <f>VLOOKUP($A40, RawData!$A:$AJ, 10, FALSE)</f>
        <v>-0.99815726</v>
      </c>
      <c r="S40" s="113">
        <f>VLOOKUP($A40, RawData!$A:$AJ, 17, FALSE)</f>
        <v>0.938</v>
      </c>
      <c r="T40" s="99">
        <f>VLOOKUP($A40, RawData!$A:$AJ, 18, FALSE)</f>
        <v>0.19205569</v>
      </c>
      <c r="U40" s="98" t="str">
        <f>VLOOKUP($A40, RawData!$A:$AJ, 19, FALSE)</f>
        <v>No data</v>
      </c>
      <c r="V40" s="99">
        <f>VLOOKUP($A40, RawData!$A:$AJ, 20, FALSE)</f>
        <v>0.44543332</v>
      </c>
      <c r="W40" s="98" t="str">
        <f>VLOOKUP($A40, RawData!$A:$AJ, 21, FALSE)</f>
        <v/>
      </c>
      <c r="X40" s="99" t="str">
        <f>VLOOKUP($A40, RawData!$A:$AJ, 22, FALSE)</f>
        <v/>
      </c>
      <c r="Y40" s="101">
        <f>VLOOKUP($A40, RawData!$A:$AJ, 23, FALSE)</f>
        <v>-0.5326</v>
      </c>
      <c r="Z40" s="99">
        <f>VLOOKUP($A40, RawData!$A:$AJ, 24, FALSE)</f>
        <v>-0.7090204</v>
      </c>
      <c r="AA40" s="100" t="str">
        <f>VLOOKUP($A40, RawData!$A:$AJ, 26, FALSE)</f>
        <v/>
      </c>
      <c r="AB40" s="100" t="str">
        <f>VLOOKUP($A40, RawData!$A:$AJ, 27, FALSE)</f>
        <v/>
      </c>
      <c r="AC40" s="98">
        <f>VLOOKUP($A40, RawData!$A:$AJ, 34, FALSE)</f>
        <v>4.89725</v>
      </c>
      <c r="AD40" s="95">
        <f>VLOOKUP($A40, RawData!$A:$AJ, 35, FALSE)</f>
        <v>2.695</v>
      </c>
      <c r="AE40" s="104">
        <f>VLOOKUP($A40, RawData!$A:$AJ, 36, FALSE)</f>
        <v>2.95</v>
      </c>
    </row>
    <row r="41">
      <c r="A41" s="46" t="s">
        <v>337</v>
      </c>
      <c r="B41" s="9" t="s">
        <v>1577</v>
      </c>
      <c r="C41" s="92" t="s">
        <v>930</v>
      </c>
      <c r="D41" s="2" t="s">
        <v>1578</v>
      </c>
      <c r="E41" s="114" t="str">
        <f>IFERROR(__xludf.DUMMYFUNCTION("IFERROR(HYPERLINK(REGEXEXTRACT(D41,""\(([^)]*)\)""),REGEXEXTRACT(D41,""\[([^\]]+)\]"")),"""")"),"READ PITCH")</f>
        <v>READ PITCH</v>
      </c>
      <c r="F41" s="98">
        <f>VLOOKUP($A41, RawData!$A:$AJ, 33, FALSE)</f>
        <v>8.017899</v>
      </c>
      <c r="G41" s="98">
        <f>VLOOKUP($A41, RawData!$A:$AJ, 2, FALSE)</f>
        <v>0</v>
      </c>
      <c r="H41" s="96" t="str">
        <f>VLOOKUP($A41, RawData!$A:$AJ, 3, FALSE)</f>
        <v/>
      </c>
      <c r="I41" s="96">
        <f>VLOOKUP($A41, RawData!$A:$AJ, 4, FALSE)</f>
        <v>0.4288349</v>
      </c>
      <c r="J41" s="98">
        <f>VLOOKUP($A41, RawData!$A:$AM, 37, FALSE)</f>
        <v>-7.0891</v>
      </c>
      <c r="K41" s="99">
        <f>VLOOKUP($A41, RawData!$A:$AM, 38, FALSE)</f>
        <v>-2.4717937</v>
      </c>
      <c r="L41" s="99" t="str">
        <f>VLOOKUP($A41, RawData!$A:$AM, 39, FALSE)</f>
        <v/>
      </c>
      <c r="M41" s="100" t="str">
        <f>VLOOKUP($A41, RawData!$A:$AJ, 30, FALSE)</f>
        <v/>
      </c>
      <c r="N41" s="98" t="str">
        <f>VLOOKUP($A41, RawData!$A:$AJ, 5, FALSE)</f>
        <v/>
      </c>
      <c r="O41" s="99">
        <f>VLOOKUP($A41, RawData!$A:$AJ, 6, FALSE)</f>
        <v>-2.539228</v>
      </c>
      <c r="P41" s="96" t="str">
        <f>VLOOKUP($A41, RawData!$A:$AJ, 7, FALSE)</f>
        <v/>
      </c>
      <c r="Q41" s="99">
        <f>VLOOKUP($A41, RawData!$A:$AJ, 8, FALSE)</f>
        <v>0.7665954</v>
      </c>
      <c r="R41" s="99">
        <f>VLOOKUP($A41, RawData!$A:$AJ, 10, FALSE)</f>
        <v>-556.6885</v>
      </c>
      <c r="S41" s="113">
        <f>VLOOKUP($A41, RawData!$A:$AJ, 17, FALSE)</f>
        <v>11.97691</v>
      </c>
      <c r="T41" s="99">
        <f>VLOOKUP($A41, RawData!$A:$AJ, 18, FALSE)</f>
        <v>444.022</v>
      </c>
      <c r="U41" s="98" t="str">
        <f>VLOOKUP($A41, RawData!$A:$AJ, 19, FALSE)</f>
        <v>No data</v>
      </c>
      <c r="V41" s="99">
        <f>VLOOKUP($A41, RawData!$A:$AJ, 20, FALSE)</f>
        <v>0.18446964</v>
      </c>
      <c r="W41" s="98" t="str">
        <f>VLOOKUP($A41, RawData!$A:$AJ, 21, FALSE)</f>
        <v/>
      </c>
      <c r="X41" s="99" t="str">
        <f>VLOOKUP($A41, RawData!$A:$AJ, 22, FALSE)</f>
        <v/>
      </c>
      <c r="Y41" s="101">
        <f>VLOOKUP($A41, RawData!$A:$AJ, 23, FALSE)</f>
        <v>-0.2582</v>
      </c>
      <c r="Z41" s="99">
        <f>VLOOKUP($A41, RawData!$A:$AJ, 24, FALSE)</f>
        <v>-0.38116235</v>
      </c>
      <c r="AA41" s="100" t="str">
        <f>VLOOKUP($A41, RawData!$A:$AJ, 26, FALSE)</f>
        <v/>
      </c>
      <c r="AB41" s="100" t="str">
        <f>VLOOKUP($A41, RawData!$A:$AJ, 27, FALSE)</f>
        <v/>
      </c>
      <c r="AC41" s="98">
        <f>VLOOKUP($A41, RawData!$A:$AJ, 34, FALSE)</f>
        <v>2.6607</v>
      </c>
      <c r="AD41" s="95">
        <f>VLOOKUP($A41, RawData!$A:$AJ, 35, FALSE)</f>
        <v>2.22</v>
      </c>
      <c r="AE41" s="104">
        <f>VLOOKUP($A41, RawData!$A:$AJ, 36, FALSE)</f>
        <v>3.68</v>
      </c>
    </row>
    <row r="42">
      <c r="A42" s="46" t="s">
        <v>338</v>
      </c>
      <c r="B42" s="9" t="s">
        <v>1579</v>
      </c>
      <c r="C42" s="92" t="s">
        <v>930</v>
      </c>
      <c r="D42" s="2" t="s">
        <v>1580</v>
      </c>
      <c r="E42" s="114" t="str">
        <f>IFERROR(__xludf.DUMMYFUNCTION("IFERROR(HYPERLINK(REGEXEXTRACT(D42,""\(([^)]*)\)""),REGEXEXTRACT(D42,""\[([^\]]+)\]"")),"""")"),"READ PITCH")</f>
        <v>READ PITCH</v>
      </c>
      <c r="F42" s="98">
        <f>VLOOKUP($A42, RawData!$A:$AJ, 33, FALSE)</f>
        <v>344.0634</v>
      </c>
      <c r="G42" s="98">
        <f>VLOOKUP($A42, RawData!$A:$AJ, 2, FALSE)</f>
        <v>33.979</v>
      </c>
      <c r="H42" s="96" t="str">
        <f>VLOOKUP($A42, RawData!$A:$AJ, 3, FALSE)</f>
        <v/>
      </c>
      <c r="I42" s="96">
        <f>VLOOKUP($A42, RawData!$A:$AJ, 4, FALSE)</f>
        <v>0.6248672</v>
      </c>
      <c r="J42" s="98">
        <f>VLOOKUP($A42, RawData!$A:$AM, 37, FALSE)</f>
        <v>-88.333</v>
      </c>
      <c r="K42" s="99">
        <f>VLOOKUP($A42, RawData!$A:$AM, 38, FALSE)</f>
        <v>3.2543466</v>
      </c>
      <c r="L42" s="99" t="str">
        <f>VLOOKUP($A42, RawData!$A:$AM, 39, FALSE)</f>
        <v/>
      </c>
      <c r="M42" s="100" t="str">
        <f>VLOOKUP($A42, RawData!$A:$AJ, 30, FALSE)</f>
        <v/>
      </c>
      <c r="N42" s="98" t="str">
        <f>VLOOKUP($A42, RawData!$A:$AJ, 5, FALSE)</f>
        <v/>
      </c>
      <c r="O42" s="99">
        <f>VLOOKUP($A42, RawData!$A:$AJ, 6, FALSE)</f>
        <v>4.6742644</v>
      </c>
      <c r="P42" s="96" t="str">
        <f>VLOOKUP($A42, RawData!$A:$AJ, 7, FALSE)</f>
        <v/>
      </c>
      <c r="Q42" s="99">
        <f>VLOOKUP($A42, RawData!$A:$AJ, 8, FALSE)</f>
        <v>0.8324</v>
      </c>
      <c r="R42" s="99">
        <f>VLOOKUP($A42, RawData!$A:$AJ, 10, FALSE)</f>
        <v>-2.5996351</v>
      </c>
      <c r="S42" s="113">
        <f>VLOOKUP($A42, RawData!$A:$AJ, 17, FALSE)</f>
        <v>75.904</v>
      </c>
      <c r="T42" s="99">
        <f>VLOOKUP($A42, RawData!$A:$AJ, 18, FALSE)</f>
        <v>2.2338502</v>
      </c>
      <c r="U42" s="98" t="str">
        <f>VLOOKUP($A42, RawData!$A:$AJ, 19, FALSE)</f>
        <v>No data</v>
      </c>
      <c r="V42" s="99">
        <f>VLOOKUP($A42, RawData!$A:$AJ, 20, FALSE)</f>
        <v>0.42574057</v>
      </c>
      <c r="W42" s="98" t="str">
        <f>VLOOKUP($A42, RawData!$A:$AJ, 21, FALSE)</f>
        <v/>
      </c>
      <c r="X42" s="99" t="str">
        <f>VLOOKUP($A42, RawData!$A:$AJ, 22, FALSE)</f>
        <v/>
      </c>
      <c r="Y42" s="101">
        <f>VLOOKUP($A42, RawData!$A:$AJ, 23, FALSE)</f>
        <v>-0.6977</v>
      </c>
      <c r="Z42" s="99">
        <f>VLOOKUP($A42, RawData!$A:$AJ, 24, FALSE)</f>
        <v>-1.543274</v>
      </c>
      <c r="AA42" s="100" t="str">
        <f>VLOOKUP($A42, RawData!$A:$AJ, 26, FALSE)</f>
        <v/>
      </c>
      <c r="AB42" s="100" t="str">
        <f>VLOOKUP($A42, RawData!$A:$AJ, 27, FALSE)</f>
        <v/>
      </c>
      <c r="AC42" s="98">
        <f>VLOOKUP($A42, RawData!$A:$AJ, 34, FALSE)</f>
        <v>336.0788</v>
      </c>
      <c r="AD42" s="95">
        <f>VLOOKUP($A42, RawData!$A:$AJ, 35, FALSE)</f>
        <v>3.77</v>
      </c>
      <c r="AE42" s="104">
        <f>VLOOKUP($A42, RawData!$A:$AJ, 36, FALSE)</f>
        <v>87.44</v>
      </c>
    </row>
    <row r="43">
      <c r="A43" s="46" t="s">
        <v>339</v>
      </c>
      <c r="B43" s="9" t="s">
        <v>1581</v>
      </c>
      <c r="C43" s="92" t="s">
        <v>942</v>
      </c>
      <c r="D43" s="2" t="s">
        <v>1582</v>
      </c>
      <c r="E43" s="114" t="str">
        <f>IFERROR(__xludf.DUMMYFUNCTION("IFERROR(HYPERLINK(REGEXEXTRACT(D43,""\(([^)]*)\)""),REGEXEXTRACT(D43,""\[([^\]]+)\]"")),"""")"),"READ PITCH")</f>
        <v>READ PITCH</v>
      </c>
      <c r="F43" s="98">
        <f>VLOOKUP($A43, RawData!$A:$AJ, 33, FALSE)</f>
        <v>668.4225</v>
      </c>
      <c r="G43" s="98">
        <f>VLOOKUP($A43, RawData!$A:$AJ, 2, FALSE)</f>
        <v>214.593</v>
      </c>
      <c r="H43" s="106">
        <f>VLOOKUP($A43, RawData!$A:$AJ, 3, FALSE)</f>
        <v>0.1837</v>
      </c>
      <c r="I43" s="106">
        <f>VLOOKUP($A43, RawData!$A:$AJ, 4, FALSE)</f>
        <v>0.20639092</v>
      </c>
      <c r="J43" s="98">
        <f>VLOOKUP($A43, RawData!$A:$AM, 37, FALSE)</f>
        <v>2.153</v>
      </c>
      <c r="K43" s="99">
        <f>VLOOKUP($A43, RawData!$A:$AM, 38, FALSE)</f>
        <v>-1.3208165</v>
      </c>
      <c r="L43" s="99" t="str">
        <f>VLOOKUP($A43, RawData!$A:$AM, 39, FALSE)</f>
        <v>No data</v>
      </c>
      <c r="M43" s="100">
        <f>VLOOKUP($A43, RawData!$A:$AJ, 30, FALSE)</f>
        <v>273.26678</v>
      </c>
      <c r="N43" s="98">
        <f>VLOOKUP($A43, RawData!$A:$AJ, 5, FALSE)</f>
        <v>0.025606664</v>
      </c>
      <c r="O43" s="106">
        <f>VLOOKUP($A43, RawData!$A:$AJ, 6, FALSE)</f>
        <v>-4.091837</v>
      </c>
      <c r="P43" s="106" t="str">
        <f>VLOOKUP($A43, RawData!$A:$AJ, 7, FALSE)</f>
        <v>No data</v>
      </c>
      <c r="Q43" s="106">
        <f>VLOOKUP($A43, RawData!$A:$AJ, 8, FALSE)</f>
        <v>0.4327</v>
      </c>
      <c r="R43" s="106">
        <f>VLOOKUP($A43, RawData!$A:$AJ, 10, FALSE)</f>
        <v>0.010032946</v>
      </c>
      <c r="S43" s="113">
        <f>VLOOKUP($A43, RawData!$A:$AJ, 17, FALSE)</f>
        <v>9.922</v>
      </c>
      <c r="T43" s="106">
        <f>VLOOKUP($A43, RawData!$A:$AJ, 18, FALSE)</f>
        <v>0.046236362</v>
      </c>
      <c r="U43" s="98" t="str">
        <f>VLOOKUP($A43, RawData!$A:$AJ, 19, FALSE)</f>
        <v>No data</v>
      </c>
      <c r="V43" s="106">
        <f>VLOOKUP($A43, RawData!$A:$AJ, 20, FALSE)</f>
        <v>0.30612117</v>
      </c>
      <c r="W43" s="98">
        <f>VLOOKUP($A43, RawData!$A:$AJ, 21, FALSE)</f>
        <v>-39.508</v>
      </c>
      <c r="X43" s="99">
        <f>VLOOKUP($A43, RawData!$A:$AJ, 22, FALSE)</f>
        <v>-0.3621099</v>
      </c>
      <c r="Y43" s="118">
        <f>VLOOKUP($A43, RawData!$A:$AJ, 23, FALSE)</f>
        <v>0.0317</v>
      </c>
      <c r="Z43" s="106">
        <f>VLOOKUP($A43, RawData!$A:$AJ, 24, FALSE)</f>
        <v>0.03887998</v>
      </c>
      <c r="AA43" s="100">
        <f>VLOOKUP($A43, RawData!$A:$AJ, 26, FALSE)</f>
        <v>148.00835</v>
      </c>
      <c r="AB43" s="100">
        <f>VLOOKUP($A43, RawData!$A:$AJ, 27, FALSE)</f>
        <v>81.537994</v>
      </c>
      <c r="AC43" s="98">
        <f>VLOOKUP($A43, RawData!$A:$AJ, 34, FALSE)</f>
        <v>588.3434</v>
      </c>
      <c r="AD43" s="95">
        <f>VLOOKUP($A43, RawData!$A:$AJ, 35, FALSE)</f>
        <v>3.79</v>
      </c>
      <c r="AE43" s="104">
        <f>VLOOKUP($A43, RawData!$A:$AJ, 36, FALSE)</f>
        <v>165.66</v>
      </c>
    </row>
    <row r="44">
      <c r="A44" s="46" t="s">
        <v>340</v>
      </c>
      <c r="B44" s="9" t="s">
        <v>1583</v>
      </c>
      <c r="C44" s="92" t="s">
        <v>942</v>
      </c>
      <c r="D44" s="2" t="s">
        <v>1584</v>
      </c>
      <c r="E44" s="114" t="str">
        <f>IFERROR(__xludf.DUMMYFUNCTION("IFERROR(HYPERLINK(REGEXEXTRACT(D44,""\(([^)]*)\)""),REGEXEXTRACT(D44,""\[([^\]]+)\]"")),"""")"),"READ PITCH")</f>
        <v>READ PITCH</v>
      </c>
      <c r="F44" s="98">
        <f>VLOOKUP($A44, RawData!$A:$AJ, 33, FALSE)</f>
        <v>17.33</v>
      </c>
      <c r="G44" s="98">
        <f>VLOOKUP($A44, RawData!$A:$AJ, 2, FALSE)</f>
        <v>6.08514</v>
      </c>
      <c r="H44" s="96">
        <f>VLOOKUP($A44, RawData!$A:$AJ, 3, FALSE)</f>
        <v>0.0072</v>
      </c>
      <c r="I44" s="96">
        <f>VLOOKUP($A44, RawData!$A:$AJ, 4, FALSE)</f>
        <v>-0.3310919</v>
      </c>
      <c r="J44" s="98">
        <f>VLOOKUP($A44, RawData!$A:$AM, 37, FALSE)</f>
        <v>1.66761</v>
      </c>
      <c r="K44" s="99">
        <f>VLOOKUP($A44, RawData!$A:$AM, 38, FALSE)</f>
        <v>-3.4901967</v>
      </c>
      <c r="L44" s="99" t="str">
        <f>VLOOKUP($A44, RawData!$A:$AM, 39, FALSE)</f>
        <v/>
      </c>
      <c r="M44" s="100">
        <f>VLOOKUP($A44, RawData!$A:$AJ, 30, FALSE)</f>
        <v>9.412249</v>
      </c>
      <c r="N44" s="98">
        <f>VLOOKUP($A44, RawData!$A:$AJ, 5, FALSE)</f>
        <v>0.2988528</v>
      </c>
      <c r="O44" s="99">
        <f>VLOOKUP($A44, RawData!$A:$AJ, 6, FALSE)</f>
        <v>0.909946</v>
      </c>
      <c r="P44" s="96" t="str">
        <f>VLOOKUP($A44, RawData!$A:$AJ, 7, FALSE)</f>
        <v/>
      </c>
      <c r="Q44" s="99">
        <f>VLOOKUP($A44, RawData!$A:$AJ, 8, FALSE)</f>
        <v>0.6372</v>
      </c>
      <c r="R44" s="99">
        <f>VLOOKUP($A44, RawData!$A:$AJ, 10, FALSE)</f>
        <v>0.27404627</v>
      </c>
      <c r="S44" s="113">
        <f>VLOOKUP($A44, RawData!$A:$AJ, 17, FALSE)</f>
        <v>0.01185</v>
      </c>
      <c r="T44" s="99">
        <f>VLOOKUP($A44, RawData!$A:$AJ, 18, FALSE)</f>
        <v>0.0019473669</v>
      </c>
      <c r="U44" s="98" t="str">
        <f>VLOOKUP($A44, RawData!$A:$AJ, 19, FALSE)</f>
        <v>No data</v>
      </c>
      <c r="V44" s="99">
        <f>VLOOKUP($A44, RawData!$A:$AJ, 20, FALSE)</f>
        <v>0.5958427</v>
      </c>
      <c r="W44" s="98">
        <f>VLOOKUP($A44, RawData!$A:$AJ, 21, FALSE)</f>
        <v>-1.62904</v>
      </c>
      <c r="X44" s="99">
        <f>VLOOKUP($A44, RawData!$A:$AJ, 22, FALSE)</f>
        <v>-0.75817966</v>
      </c>
      <c r="Y44" s="101">
        <f>VLOOKUP($A44, RawData!$A:$AJ, 23, FALSE)</f>
        <v>0.4249</v>
      </c>
      <c r="Z44" s="99">
        <f>VLOOKUP($A44, RawData!$A:$AJ, 24, FALSE)</f>
        <v>0.6425985</v>
      </c>
      <c r="AA44" s="100">
        <f>VLOOKUP($A44, RawData!$A:$AJ, 26, FALSE)</f>
        <v>12.547983</v>
      </c>
      <c r="AB44" s="100" t="str">
        <f>VLOOKUP($A44, RawData!$A:$AJ, 27, FALSE)</f>
        <v/>
      </c>
      <c r="AC44" s="98">
        <f>VLOOKUP($A44, RawData!$A:$AJ, 34, FALSE)</f>
        <v>15.69596</v>
      </c>
      <c r="AD44" s="95" t="str">
        <f>VLOOKUP($A44, RawData!$A:$AJ, 35, FALSE)</f>
        <v>No data</v>
      </c>
      <c r="AE44" s="104">
        <f>VLOOKUP($A44, RawData!$A:$AJ, 36, FALSE)</f>
        <v>4.62</v>
      </c>
    </row>
    <row r="45">
      <c r="A45" s="46" t="s">
        <v>341</v>
      </c>
      <c r="B45" s="9" t="s">
        <v>1585</v>
      </c>
      <c r="C45" s="92" t="s">
        <v>923</v>
      </c>
      <c r="D45" s="2" t="s">
        <v>1586</v>
      </c>
      <c r="E45" s="114" t="str">
        <f>IFERROR(__xludf.DUMMYFUNCTION("IFERROR(HYPERLINK(REGEXEXTRACT(D45,""\(([^)]*)\)""),REGEXEXTRACT(D45,""\[([^\]]+)\]"")),"""")"),"READ PITCH")</f>
        <v>READ PITCH</v>
      </c>
      <c r="F45" s="98">
        <f>VLOOKUP($A45, RawData!$A:$AJ, 33, FALSE)</f>
        <v>129.5211</v>
      </c>
      <c r="G45" s="98">
        <f>VLOOKUP($A45, RawData!$A:$AJ, 2, FALSE)</f>
        <v>0</v>
      </c>
      <c r="H45" s="96">
        <f>VLOOKUP($A45, RawData!$A:$AJ, 3, FALSE)</f>
        <v>0.8388815</v>
      </c>
      <c r="I45" s="106" t="str">
        <f>VLOOKUP($A45, RawData!$A:$AJ, 4, FALSE)</f>
        <v>No data</v>
      </c>
      <c r="J45" s="98" t="str">
        <f>VLOOKUP($A45, RawData!$A:$AM, 37, FALSE)</f>
        <v>No data</v>
      </c>
      <c r="K45" s="99" t="str">
        <f>VLOOKUP($A45, RawData!$A:$AM, 38, FALSE)</f>
        <v>No data</v>
      </c>
      <c r="L45" s="99" t="str">
        <f>VLOOKUP($A45, RawData!$A:$AM, 39, FALSE)</f>
        <v/>
      </c>
      <c r="M45" s="100" t="str">
        <f>VLOOKUP($A45, RawData!$A:$AJ, 30, FALSE)</f>
        <v/>
      </c>
      <c r="N45" s="98">
        <f>VLOOKUP($A45, RawData!$A:$AJ, 5, FALSE)</f>
        <v>-1.0685059</v>
      </c>
      <c r="O45" s="99">
        <f>VLOOKUP($A45, RawData!$A:$AJ, 6, FALSE)</f>
        <v>2.233313</v>
      </c>
      <c r="P45" s="96" t="str">
        <f>VLOOKUP($A45, RawData!$A:$AJ, 7, FALSE)</f>
        <v/>
      </c>
      <c r="Q45" s="99">
        <f>VLOOKUP($A45, RawData!$A:$AJ, 8, FALSE)</f>
        <v>0.7665954</v>
      </c>
      <c r="R45" s="106" t="str">
        <f>VLOOKUP($A45, RawData!$A:$AJ, 10, FALSE)</f>
        <v>No data</v>
      </c>
      <c r="S45" s="113">
        <f>VLOOKUP($A45, RawData!$A:$AJ, 17, FALSE)</f>
        <v>66.704</v>
      </c>
      <c r="T45" s="106" t="str">
        <f>VLOOKUP($A45, RawData!$A:$AJ, 18, FALSE)</f>
        <v>No data</v>
      </c>
      <c r="U45" s="98" t="str">
        <f>VLOOKUP($A45, RawData!$A:$AJ, 19, FALSE)</f>
        <v>No data</v>
      </c>
      <c r="V45" s="99">
        <f>VLOOKUP($A45, RawData!$A:$AJ, 20, FALSE)</f>
        <v>0.028254157</v>
      </c>
      <c r="W45" s="98">
        <f>VLOOKUP($A45, RawData!$A:$AJ, 21, FALSE)</f>
        <v>-3.669</v>
      </c>
      <c r="X45" s="99">
        <f>VLOOKUP($A45, RawData!$A:$AJ, 22, FALSE)</f>
        <v>-0.0403</v>
      </c>
      <c r="Y45" s="101">
        <f>VLOOKUP($A45, RawData!$A:$AJ, 23, FALSE)</f>
        <v>-0.5231</v>
      </c>
      <c r="Z45" s="99">
        <f>VLOOKUP($A45, RawData!$A:$AJ, 24, FALSE)</f>
        <v>-0.8804665</v>
      </c>
      <c r="AA45" s="100" t="str">
        <f>VLOOKUP($A45, RawData!$A:$AJ, 26, FALSE)</f>
        <v/>
      </c>
      <c r="AB45" s="100" t="str">
        <f>VLOOKUP($A45, RawData!$A:$AJ, 27, FALSE)</f>
        <v/>
      </c>
      <c r="AC45" s="98">
        <f>VLOOKUP($A45, RawData!$A:$AJ, 34, FALSE)</f>
        <v>148.6419</v>
      </c>
      <c r="AD45" s="95">
        <f>VLOOKUP($A45, RawData!$A:$AJ, 35, FALSE)</f>
        <v>2.03</v>
      </c>
      <c r="AE45" s="104">
        <f>VLOOKUP($A45, RawData!$A:$AJ, 36, FALSE)</f>
        <v>75.03</v>
      </c>
    </row>
    <row r="46">
      <c r="A46" s="46" t="s">
        <v>342</v>
      </c>
      <c r="B46" s="9" t="s">
        <v>1587</v>
      </c>
      <c r="C46" s="92" t="s">
        <v>923</v>
      </c>
      <c r="D46" s="2" t="s">
        <v>1588</v>
      </c>
      <c r="E46" s="114" t="str">
        <f>IFERROR(__xludf.DUMMYFUNCTION("IFERROR(HYPERLINK(REGEXEXTRACT(D46,""\(([^)]*)\)""),REGEXEXTRACT(D46,""\[([^\]]+)\]"")),"""")"),"READ PITCH")</f>
        <v>READ PITCH</v>
      </c>
      <c r="F46" s="98">
        <f>VLOOKUP($A46, RawData!$A:$AJ, 33, FALSE)</f>
        <v>269.9281</v>
      </c>
      <c r="G46" s="98">
        <f>VLOOKUP($A46, RawData!$A:$AJ, 2, FALSE)</f>
        <v>0</v>
      </c>
      <c r="H46" s="96">
        <f>VLOOKUP($A46, RawData!$A:$AJ, 3, FALSE)</f>
        <v>-1</v>
      </c>
      <c r="I46" s="106" t="str">
        <f>VLOOKUP($A46, RawData!$A:$AJ, 4, FALSE)</f>
        <v>No data</v>
      </c>
      <c r="J46" s="98">
        <f>VLOOKUP($A46, RawData!$A:$AM, 37, FALSE)</f>
        <v>30.593</v>
      </c>
      <c r="K46" s="99">
        <f>VLOOKUP($A46, RawData!$A:$AM, 38, FALSE)</f>
        <v>-0.1919867</v>
      </c>
      <c r="L46" s="99" t="str">
        <f>VLOOKUP($A46, RawData!$A:$AM, 39, FALSE)</f>
        <v/>
      </c>
      <c r="M46" s="100">
        <f>VLOOKUP($A46, RawData!$A:$AJ, 30, FALSE)</f>
        <v>6.512477</v>
      </c>
      <c r="N46" s="98">
        <f>VLOOKUP($A46, RawData!$A:$AJ, 5, FALSE)</f>
        <v>-1.8817996</v>
      </c>
      <c r="O46" s="99">
        <f>VLOOKUP($A46, RawData!$A:$AJ, 6, FALSE)</f>
        <v>-0.15655567</v>
      </c>
      <c r="P46" s="96" t="str">
        <f>VLOOKUP($A46, RawData!$A:$AJ, 7, FALSE)</f>
        <v/>
      </c>
      <c r="Q46" s="99">
        <f>VLOOKUP($A46, RawData!$A:$AJ, 8, FALSE)</f>
        <v>0.7665954</v>
      </c>
      <c r="R46" s="99">
        <f>VLOOKUP($A46, RawData!$A:$AJ, 10, FALSE)</f>
        <v>0.1591893</v>
      </c>
      <c r="S46" s="113">
        <f>VLOOKUP($A46, RawData!$A:$AJ, 17, FALSE)</f>
        <v>120.849</v>
      </c>
      <c r="T46" s="99">
        <f>VLOOKUP($A46, RawData!$A:$AJ, 18, FALSE)</f>
        <v>0.45501092</v>
      </c>
      <c r="U46" s="98" t="str">
        <f>VLOOKUP($A46, RawData!$A:$AJ, 19, FALSE)</f>
        <v>No data</v>
      </c>
      <c r="V46" s="99">
        <f>VLOOKUP($A46, RawData!$A:$AJ, 20, FALSE)</f>
        <v>0.22551703</v>
      </c>
      <c r="W46" s="98">
        <f>VLOOKUP($A46, RawData!$A:$AJ, 21, FALSE)</f>
        <v>-77.344</v>
      </c>
      <c r="X46" s="99">
        <f>VLOOKUP($A46, RawData!$A:$AJ, 22, FALSE)</f>
        <v>-0.2449</v>
      </c>
      <c r="Y46" s="101">
        <f>VLOOKUP($A46, RawData!$A:$AJ, 23, FALSE)</f>
        <v>-0.3588</v>
      </c>
      <c r="Z46" s="99">
        <f>VLOOKUP($A46, RawData!$A:$AJ, 24, FALSE)</f>
        <v>-0.46559313</v>
      </c>
      <c r="AA46" s="100" t="str">
        <f>VLOOKUP($A46, RawData!$A:$AJ, 26, FALSE)</f>
        <v/>
      </c>
      <c r="AB46" s="100" t="str">
        <f>VLOOKUP($A46, RawData!$A:$AJ, 27, FALSE)</f>
        <v/>
      </c>
      <c r="AC46" s="98">
        <f>VLOOKUP($A46, RawData!$A:$AJ, 34, FALSE)</f>
        <v>199.2362</v>
      </c>
      <c r="AD46" s="95">
        <f>VLOOKUP($A46, RawData!$A:$AJ, 35, FALSE)</f>
        <v>3.54</v>
      </c>
      <c r="AE46" s="104">
        <f>VLOOKUP($A46, RawData!$A:$AJ, 36, FALSE)</f>
        <v>78.13</v>
      </c>
    </row>
    <row r="47">
      <c r="A47" s="46" t="s">
        <v>343</v>
      </c>
      <c r="B47" s="9" t="s">
        <v>1589</v>
      </c>
      <c r="C47" s="92" t="s">
        <v>1542</v>
      </c>
      <c r="D47" s="2" t="s">
        <v>1590</v>
      </c>
      <c r="E47" s="114" t="str">
        <f>IFERROR(__xludf.DUMMYFUNCTION("IFERROR(HYPERLINK(REGEXEXTRACT(D47,""\(([^)]*)\)""),REGEXEXTRACT(D47,""\[([^\]]+)\]"")),"""")"),"READ PITCH")</f>
        <v>READ PITCH</v>
      </c>
      <c r="F47" s="98">
        <f>VLOOKUP($A47, RawData!$A:$AJ, 33, FALSE)</f>
        <v>7.0302615</v>
      </c>
      <c r="G47" s="98">
        <f>VLOOKUP($A47, RawData!$A:$AJ, 2, FALSE)</f>
        <v>0.006</v>
      </c>
      <c r="H47" s="96">
        <f>VLOOKUP($A47, RawData!$A:$AJ, 3, FALSE)</f>
        <v>0</v>
      </c>
      <c r="I47" s="96">
        <f>VLOOKUP($A47, RawData!$A:$AJ, 4, FALSE)</f>
        <v>-0.6329022</v>
      </c>
      <c r="J47" s="98">
        <f>VLOOKUP($A47, RawData!$A:$AM, 37, FALSE)</f>
        <v>-4.026</v>
      </c>
      <c r="K47" s="99">
        <f>VLOOKUP($A47, RawData!$A:$AM, 38, FALSE)</f>
        <v>-0.6510358</v>
      </c>
      <c r="L47" s="99" t="str">
        <f>VLOOKUP($A47, RawData!$A:$AM, 39, FALSE)</f>
        <v/>
      </c>
      <c r="M47" s="100">
        <f>VLOOKUP($A47, RawData!$A:$AJ, 30, FALSE)</f>
        <v>-1.036314</v>
      </c>
      <c r="N47" s="98">
        <f>VLOOKUP($A47, RawData!$A:$AJ, 5, FALSE)</f>
        <v>-1.8049327</v>
      </c>
      <c r="O47" s="99">
        <f>VLOOKUP($A47, RawData!$A:$AJ, 6, FALSE)</f>
        <v>-0.6583482</v>
      </c>
      <c r="P47" s="96" t="str">
        <f>VLOOKUP($A47, RawData!$A:$AJ, 7, FALSE)</f>
        <v/>
      </c>
      <c r="Q47" s="99">
        <f>VLOOKUP($A47, RawData!$A:$AJ, 8, FALSE)</f>
        <v>0.7665954</v>
      </c>
      <c r="R47" s="99">
        <f>VLOOKUP($A47, RawData!$A:$AJ, 10, FALSE)</f>
        <v>-671</v>
      </c>
      <c r="S47" s="113">
        <f>VLOOKUP($A47, RawData!$A:$AJ, 17, FALSE)</f>
        <v>1.001</v>
      </c>
      <c r="T47" s="99">
        <f>VLOOKUP($A47, RawData!$A:$AJ, 18, FALSE)</f>
        <v>166.83333</v>
      </c>
      <c r="U47" s="98" t="str">
        <f>VLOOKUP($A47, RawData!$A:$AJ, 19, FALSE)</f>
        <v>No data</v>
      </c>
      <c r="V47" s="99">
        <f>VLOOKUP($A47, RawData!$A:$AJ, 20, FALSE)</f>
        <v>0.52040815</v>
      </c>
      <c r="W47" s="98">
        <f>VLOOKUP($A47, RawData!$A:$AJ, 21, FALSE)</f>
        <v>-1.938</v>
      </c>
      <c r="X47" s="99">
        <f>VLOOKUP($A47, RawData!$A:$AJ, 22, FALSE)</f>
        <v>-0.6914021</v>
      </c>
      <c r="Y47" s="101">
        <f>VLOOKUP($A47, RawData!$A:$AJ, 23, FALSE)</f>
        <v>-1.2074</v>
      </c>
      <c r="Z47" s="99">
        <f>VLOOKUP($A47, RawData!$A:$AJ, 24, FALSE)</f>
        <v>-1.4359615</v>
      </c>
      <c r="AA47" s="100" t="str">
        <f>VLOOKUP($A47, RawData!$A:$AJ, 26, FALSE)</f>
        <v/>
      </c>
      <c r="AB47" s="100">
        <f>VLOOKUP($A47, RawData!$A:$AJ, 27, FALSE)</f>
        <v>3.1545014</v>
      </c>
      <c r="AC47" s="98">
        <f>VLOOKUP($A47, RawData!$A:$AJ, 34, FALSE)</f>
        <v>4.1722</v>
      </c>
      <c r="AD47" s="95">
        <f>VLOOKUP($A47, RawData!$A:$AJ, 35, FALSE)</f>
        <v>2.74</v>
      </c>
      <c r="AE47" s="104">
        <f>VLOOKUP($A47, RawData!$A:$AJ, 36, FALSE)</f>
        <v>2.23</v>
      </c>
    </row>
    <row r="48">
      <c r="A48" s="46" t="s">
        <v>344</v>
      </c>
      <c r="B48" s="9" t="s">
        <v>1591</v>
      </c>
      <c r="C48" s="92" t="s">
        <v>942</v>
      </c>
      <c r="D48" s="2" t="s">
        <v>1592</v>
      </c>
      <c r="E48" s="114" t="str">
        <f>IFERROR(__xludf.DUMMYFUNCTION("IFERROR(HYPERLINK(REGEXEXTRACT(D48,""\(([^)]*)\)""),REGEXEXTRACT(D48,""\[([^\]]+)\]"")),"""")"),"READ PITCH")</f>
        <v>READ PITCH</v>
      </c>
      <c r="F48" s="98">
        <f>VLOOKUP($A48, RawData!$A:$AJ, 33, FALSE)</f>
        <v>14.132881</v>
      </c>
      <c r="G48" s="98">
        <f>VLOOKUP($A48, RawData!$A:$AJ, 2, FALSE)</f>
        <v>29.251</v>
      </c>
      <c r="H48" s="96">
        <f>VLOOKUP($A48, RawData!$A:$AJ, 3, FALSE)</f>
        <v>0.2663</v>
      </c>
      <c r="I48" s="96">
        <f>VLOOKUP($A48, RawData!$A:$AJ, 4, FALSE)</f>
        <v>0.09418908</v>
      </c>
      <c r="J48" s="98">
        <f>VLOOKUP($A48, RawData!$A:$AM, 37, FALSE)</f>
        <v>3.453</v>
      </c>
      <c r="K48" s="99">
        <f>VLOOKUP($A48, RawData!$A:$AM, 38, FALSE)</f>
        <v>-0.6803666</v>
      </c>
      <c r="L48" s="99" t="str">
        <f>VLOOKUP($A48, RawData!$A:$AM, 39, FALSE)</f>
        <v/>
      </c>
      <c r="M48" s="100">
        <f>VLOOKUP($A48, RawData!$A:$AJ, 30, FALSE)</f>
        <v>7.8028383</v>
      </c>
      <c r="N48" s="98">
        <f>VLOOKUP($A48, RawData!$A:$AJ, 5, FALSE)</f>
        <v>-0.3730887</v>
      </c>
      <c r="O48" s="99">
        <f>VLOOKUP($A48, RawData!$A:$AJ, 6, FALSE)</f>
        <v>-1.5733082</v>
      </c>
      <c r="P48" s="96" t="str">
        <f>VLOOKUP($A48, RawData!$A:$AJ, 7, FALSE)</f>
        <v/>
      </c>
      <c r="Q48" s="99">
        <f>VLOOKUP($A48, RawData!$A:$AJ, 8, FALSE)</f>
        <v>0.2443</v>
      </c>
      <c r="R48" s="99">
        <f>VLOOKUP($A48, RawData!$A:$AJ, 10, FALSE)</f>
        <v>0.118047245</v>
      </c>
      <c r="S48" s="113" t="str">
        <f>VLOOKUP($A48, RawData!$A:$AJ, 17, FALSE)</f>
        <v>No data</v>
      </c>
      <c r="T48" s="99">
        <f>VLOOKUP($A48, RawData!$A:$AJ, 18, FALSE)</f>
        <v>0</v>
      </c>
      <c r="U48" s="98" t="str">
        <f>VLOOKUP($A48, RawData!$A:$AJ, 19, FALSE)</f>
        <v>No data</v>
      </c>
      <c r="V48" s="99">
        <f>VLOOKUP($A48, RawData!$A:$AJ, 20, FALSE)</f>
        <v>0.17452043</v>
      </c>
      <c r="W48" s="98">
        <f>VLOOKUP($A48, RawData!$A:$AJ, 21, FALSE)</f>
        <v>13.013</v>
      </c>
      <c r="X48" s="99">
        <f>VLOOKUP($A48, RawData!$A:$AJ, 22, FALSE)</f>
        <v>0.53155506</v>
      </c>
      <c r="Y48" s="101">
        <f>VLOOKUP($A48, RawData!$A:$AJ, 23, FALSE)</f>
        <v>-0.039</v>
      </c>
      <c r="Z48" s="99">
        <f>VLOOKUP($A48, RawData!$A:$AJ, 24, FALSE)</f>
        <v>-0.09966913</v>
      </c>
      <c r="AA48" s="100" t="str">
        <f>VLOOKUP($A48, RawData!$A:$AJ, 26, FALSE)</f>
        <v/>
      </c>
      <c r="AB48" s="100" t="str">
        <f>VLOOKUP($A48, RawData!$A:$AJ, 27, FALSE)</f>
        <v/>
      </c>
      <c r="AC48" s="98">
        <f>VLOOKUP($A48, RawData!$A:$AJ, 34, FALSE)</f>
        <v>26.9432</v>
      </c>
      <c r="AD48" s="95">
        <f>VLOOKUP($A48, RawData!$A:$AJ, 35, FALSE)</f>
        <v>2.13</v>
      </c>
      <c r="AE48" s="104">
        <f>VLOOKUP($A48, RawData!$A:$AJ, 36, FALSE)</f>
        <v>6.54</v>
      </c>
    </row>
    <row r="49">
      <c r="A49" s="46" t="s">
        <v>345</v>
      </c>
      <c r="B49" s="9" t="s">
        <v>1593</v>
      </c>
      <c r="C49" s="92" t="s">
        <v>959</v>
      </c>
      <c r="D49" s="2" t="s">
        <v>1594</v>
      </c>
      <c r="E49" s="114" t="str">
        <f>IFERROR(__xludf.DUMMYFUNCTION("IFERROR(HYPERLINK(REGEXEXTRACT(D49,""\(([^)]*)\)""),REGEXEXTRACT(D49,""\[([^\]]+)\]"")),"""")"),"READ PITCH")</f>
        <v>READ PITCH</v>
      </c>
      <c r="F49" s="98">
        <f>VLOOKUP($A49, RawData!$A:$AJ, 33, FALSE)</f>
        <v>264.0623</v>
      </c>
      <c r="G49" s="98">
        <f>VLOOKUP($A49, RawData!$A:$AJ, 2, FALSE)</f>
        <v>39.07064</v>
      </c>
      <c r="H49" s="96">
        <f>VLOOKUP($A49, RawData!$A:$AJ, 3, FALSE)</f>
        <v>0.2212</v>
      </c>
      <c r="I49" s="96">
        <f>VLOOKUP($A49, RawData!$A:$AJ, 4, FALSE)</f>
        <v>0.08204906</v>
      </c>
      <c r="J49" s="98">
        <f>VLOOKUP($A49, RawData!$A:$AM, 37, FALSE)</f>
        <v>-3.18475</v>
      </c>
      <c r="K49" s="99">
        <f>VLOOKUP($A49, RawData!$A:$AM, 38, FALSE)</f>
        <v>-0.48208877</v>
      </c>
      <c r="L49" s="99" t="str">
        <f>VLOOKUP($A49, RawData!$A:$AM, 39, FALSE)</f>
        <v/>
      </c>
      <c r="M49" s="100">
        <f>VLOOKUP($A49, RawData!$A:$AJ, 30, FALSE)</f>
        <v>-78.53358</v>
      </c>
      <c r="N49" s="98">
        <f>VLOOKUP($A49, RawData!$A:$AJ, 5, FALSE)</f>
        <v>-0.080142915</v>
      </c>
      <c r="O49" s="99">
        <f>VLOOKUP($A49, RawData!$A:$AJ, 6, FALSE)</f>
        <v>-0.6899127</v>
      </c>
      <c r="P49" s="96" t="str">
        <f>VLOOKUP($A49, RawData!$A:$AJ, 7, FALSE)</f>
        <v/>
      </c>
      <c r="Q49" s="99">
        <f>VLOOKUP($A49, RawData!$A:$AJ, 8, FALSE)</f>
        <v>0.6232</v>
      </c>
      <c r="R49" s="99">
        <f>VLOOKUP($A49, RawData!$A:$AJ, 10, FALSE)</f>
        <v>-0.081512615</v>
      </c>
      <c r="S49" s="113">
        <f>VLOOKUP($A49, RawData!$A:$AJ, 17, FALSE)</f>
        <v>4.3567</v>
      </c>
      <c r="T49" s="99">
        <f>VLOOKUP($A49, RawData!$A:$AJ, 18, FALSE)</f>
        <v>0.11150828</v>
      </c>
      <c r="U49" s="98" t="str">
        <f>VLOOKUP($A49, RawData!$A:$AJ, 19, FALSE)</f>
        <v>No data</v>
      </c>
      <c r="V49" s="99">
        <f>VLOOKUP($A49, RawData!$A:$AJ, 20, FALSE)</f>
        <v>0.3122848</v>
      </c>
      <c r="W49" s="98">
        <f>VLOOKUP($A49, RawData!$A:$AJ, 21, FALSE)</f>
        <v>-7.8926</v>
      </c>
      <c r="X49" s="99">
        <f>VLOOKUP($A49, RawData!$A:$AJ, 22, FALSE)</f>
        <v>-0.4794</v>
      </c>
      <c r="Y49" s="101">
        <f>VLOOKUP($A49, RawData!$A:$AJ, 23, FALSE)</f>
        <v>-0.1387</v>
      </c>
      <c r="Z49" s="99">
        <f>VLOOKUP($A49, RawData!$A:$AJ, 24, FALSE)</f>
        <v>-0.22546361</v>
      </c>
      <c r="AA49" s="100" t="str">
        <f>VLOOKUP($A49, RawData!$A:$AJ, 26, FALSE)</f>
        <v/>
      </c>
      <c r="AB49" s="100" t="str">
        <f>VLOOKUP($A49, RawData!$A:$AJ, 27, FALSE)</f>
        <v/>
      </c>
      <c r="AC49" s="98">
        <f>VLOOKUP($A49, RawData!$A:$AJ, 34, FALSE)</f>
        <v>250.1098</v>
      </c>
      <c r="AD49" s="95">
        <f>VLOOKUP($A49, RawData!$A:$AJ, 35, FALSE)</f>
        <v>5.57</v>
      </c>
      <c r="AE49" s="104">
        <f>VLOOKUP($A49, RawData!$A:$AJ, 36, FALSE)</f>
        <v>46.32</v>
      </c>
    </row>
    <row r="50">
      <c r="A50" s="46" t="s">
        <v>346</v>
      </c>
      <c r="B50" s="9" t="s">
        <v>1595</v>
      </c>
      <c r="C50" s="92" t="s">
        <v>1021</v>
      </c>
      <c r="D50" s="2" t="s">
        <v>1596</v>
      </c>
      <c r="E50" s="114" t="str">
        <f>IFERROR(__xludf.DUMMYFUNCTION("IFERROR(HYPERLINK(REGEXEXTRACT(D50,""\(([^)]*)\)""),REGEXEXTRACT(D50,""\[([^\]]+)\]"")),"""")"),"READ PITCH")</f>
        <v>READ PITCH</v>
      </c>
      <c r="F50" s="98">
        <f>VLOOKUP($A50, RawData!$A:$AJ, 33, FALSE)</f>
        <v>413.20163</v>
      </c>
      <c r="G50" s="98">
        <f>VLOOKUP($A50, RawData!$A:$AJ, 2, FALSE)</f>
        <v>461.039</v>
      </c>
      <c r="H50" s="96">
        <f>VLOOKUP($A50, RawData!$A:$AJ, 3, FALSE)</f>
        <v>0.2167</v>
      </c>
      <c r="I50" s="96">
        <f>VLOOKUP($A50, RawData!$A:$AJ, 4, FALSE)</f>
        <v>0.23271208</v>
      </c>
      <c r="J50" s="98">
        <f>VLOOKUP($A50, RawData!$A:$AM, 37, FALSE)</f>
        <v>-48.665</v>
      </c>
      <c r="K50" s="99">
        <f>VLOOKUP($A50, RawData!$A:$AM, 38, FALSE)</f>
        <v>-0.14169562</v>
      </c>
      <c r="L50" s="99" t="str">
        <f>VLOOKUP($A50, RawData!$A:$AM, 39, FALSE)</f>
        <v/>
      </c>
      <c r="M50" s="100">
        <f>VLOOKUP($A50, RawData!$A:$AJ, 30, FALSE)</f>
        <v>-9.488105</v>
      </c>
      <c r="N50" s="98">
        <f>VLOOKUP($A50, RawData!$A:$AJ, 5, FALSE)</f>
        <v>-0.67371416</v>
      </c>
      <c r="O50" s="99">
        <f>VLOOKUP($A50, RawData!$A:$AJ, 6, FALSE)</f>
        <v>-0.056310955</v>
      </c>
      <c r="P50" s="96" t="str">
        <f>VLOOKUP($A50, RawData!$A:$AJ, 7, FALSE)</f>
        <v/>
      </c>
      <c r="Q50" s="99">
        <f>VLOOKUP($A50, RawData!$A:$AJ, 8, FALSE)</f>
        <v>0.1482</v>
      </c>
      <c r="R50" s="99">
        <f>VLOOKUP($A50, RawData!$A:$AJ, 10, FALSE)</f>
        <v>-0.105555065</v>
      </c>
      <c r="S50" s="113" t="str">
        <f>VLOOKUP($A50, RawData!$A:$AJ, 17, FALSE)</f>
        <v>No data</v>
      </c>
      <c r="T50" s="99">
        <f>VLOOKUP($A50, RawData!$A:$AJ, 18, FALSE)</f>
        <v>0</v>
      </c>
      <c r="U50" s="98">
        <f>VLOOKUP($A50, RawData!$A:$AJ, 19, FALSE)</f>
        <v>27.658</v>
      </c>
      <c r="V50" s="99">
        <f>VLOOKUP($A50, RawData!$A:$AJ, 20, FALSE)</f>
        <v>0.16903904</v>
      </c>
      <c r="W50" s="98">
        <f>VLOOKUP($A50, RawData!$A:$AJ, 21, FALSE)</f>
        <v>48.537</v>
      </c>
      <c r="X50" s="99">
        <f>VLOOKUP($A50, RawData!$A:$AJ, 22, FALSE)</f>
        <v>6.738</v>
      </c>
      <c r="Y50" s="101">
        <f>VLOOKUP($A50, RawData!$A:$AJ, 23, FALSE)</f>
        <v>-0.4016</v>
      </c>
      <c r="Z50" s="99">
        <f>VLOOKUP($A50, RawData!$A:$AJ, 24, FALSE)</f>
        <v>5.4000325</v>
      </c>
      <c r="AA50" s="100" t="str">
        <f>VLOOKUP($A50, RawData!$A:$AJ, 26, FALSE)</f>
        <v/>
      </c>
      <c r="AB50" s="100" t="str">
        <f>VLOOKUP($A50, RawData!$A:$AJ, 27, FALSE)</f>
        <v/>
      </c>
      <c r="AC50" s="98">
        <f>VLOOKUP($A50, RawData!$A:$AJ, 34, FALSE)</f>
        <v>461.73862</v>
      </c>
      <c r="AD50" s="95">
        <f>VLOOKUP($A50, RawData!$A:$AJ, 35, FALSE)</f>
        <v>3.35</v>
      </c>
      <c r="AE50" s="104">
        <f>VLOOKUP($A50, RawData!$A:$AJ, 36, FALSE)</f>
        <v>98.38</v>
      </c>
    </row>
    <row r="51">
      <c r="A51" s="46" t="s">
        <v>347</v>
      </c>
      <c r="B51" s="9" t="s">
        <v>1597</v>
      </c>
      <c r="C51" s="92" t="s">
        <v>1598</v>
      </c>
      <c r="D51" s="2" t="s">
        <v>1599</v>
      </c>
      <c r="E51" s="114" t="str">
        <f>IFERROR(__xludf.DUMMYFUNCTION("IFERROR(HYPERLINK(REGEXEXTRACT(D51,""\(([^)]*)\)""),REGEXEXTRACT(D51,""\[([^\]]+)\]"")),"""")"),"READ PITCH")</f>
        <v>READ PITCH</v>
      </c>
      <c r="F51" s="98">
        <f>VLOOKUP($A51, RawData!$A:$AJ, 33, FALSE)</f>
        <v>0.7753875</v>
      </c>
      <c r="G51" s="98">
        <f>VLOOKUP($A51, RawData!$A:$AJ, 2, FALSE)</f>
        <v>1.264</v>
      </c>
      <c r="H51" s="96">
        <f>VLOOKUP($A51, RawData!$A:$AJ, 3, FALSE)</f>
        <v>-0.9545</v>
      </c>
      <c r="I51" s="96">
        <f>VLOOKUP($A51, RawData!$A:$AJ, 4, FALSE)</f>
        <v>-0.31820792</v>
      </c>
      <c r="J51" s="98">
        <f>VLOOKUP($A51, RawData!$A:$AM, 37, FALSE)</f>
        <v>-30.353</v>
      </c>
      <c r="K51" s="99">
        <f>VLOOKUP($A51, RawData!$A:$AM, 38, FALSE)</f>
        <v>3.1866207</v>
      </c>
      <c r="L51" s="99" t="str">
        <f>VLOOKUP($A51, RawData!$A:$AM, 39, FALSE)</f>
        <v/>
      </c>
      <c r="M51" s="100">
        <f>VLOOKUP($A51, RawData!$A:$AJ, 30, FALSE)</f>
        <v>-0.52505517</v>
      </c>
      <c r="N51" s="98">
        <f>VLOOKUP($A51, RawData!$A:$AJ, 5, FALSE)</f>
        <v>-5.376875</v>
      </c>
      <c r="O51" s="99">
        <f>VLOOKUP($A51, RawData!$A:$AJ, 6, FALSE)</f>
        <v>0.37263662</v>
      </c>
      <c r="P51" s="96" t="str">
        <f>VLOOKUP($A51, RawData!$A:$AJ, 7, FALSE)</f>
        <v/>
      </c>
      <c r="Q51" s="99">
        <f>VLOOKUP($A51, RawData!$A:$AJ, 8, FALSE)</f>
        <v>-0.6946</v>
      </c>
      <c r="R51" s="99">
        <f>VLOOKUP($A51, RawData!$A:$AJ, 10, FALSE)</f>
        <v>-24.013449</v>
      </c>
      <c r="S51" s="113">
        <f>VLOOKUP($A51, RawData!$A:$AJ, 17, FALSE)</f>
        <v>12.497</v>
      </c>
      <c r="T51" s="99">
        <f>VLOOKUP($A51, RawData!$A:$AJ, 18, FALSE)</f>
        <v>9.886868</v>
      </c>
      <c r="U51" s="98" t="str">
        <f>VLOOKUP($A51, RawData!$A:$AJ, 19, FALSE)</f>
        <v>No data</v>
      </c>
      <c r="V51" s="99">
        <f>VLOOKUP($A51, RawData!$A:$AJ, 20, FALSE)</f>
        <v>0.0068716947</v>
      </c>
      <c r="W51" s="98">
        <f>VLOOKUP($A51, RawData!$A:$AJ, 21, FALSE)</f>
        <v>14.977</v>
      </c>
      <c r="X51" s="99">
        <f>VLOOKUP($A51, RawData!$A:$AJ, 22, FALSE)</f>
        <v>1.7177</v>
      </c>
      <c r="Y51" s="101">
        <f>VLOOKUP($A51, RawData!$A:$AJ, 23, FALSE)</f>
        <v>-1.3018</v>
      </c>
      <c r="Z51" s="99">
        <f>VLOOKUP($A51, RawData!$A:$AJ, 24, FALSE)</f>
        <v>1.4400736</v>
      </c>
      <c r="AA51" s="100" t="str">
        <f>VLOOKUP($A51, RawData!$A:$AJ, 26, FALSE)</f>
        <v/>
      </c>
      <c r="AB51" s="100">
        <f>VLOOKUP($A51, RawData!$A:$AJ, 27, FALSE)</f>
        <v>0.24346697</v>
      </c>
      <c r="AC51" s="98">
        <f>VLOOKUP($A51, RawData!$A:$AJ, 34, FALSE)</f>
        <v>15.937</v>
      </c>
      <c r="AD51" s="95">
        <f>VLOOKUP($A51, RawData!$A:$AJ, 35, FALSE)</f>
        <v>0.15</v>
      </c>
      <c r="AE51" s="104">
        <f>VLOOKUP($A51, RawData!$A:$AJ, 36, FALSE)</f>
        <v>6.4</v>
      </c>
    </row>
    <row r="52">
      <c r="A52" s="46" t="s">
        <v>348</v>
      </c>
      <c r="B52" s="9" t="s">
        <v>1600</v>
      </c>
      <c r="C52" s="92" t="s">
        <v>930</v>
      </c>
      <c r="D52" s="2" t="s">
        <v>1601</v>
      </c>
      <c r="E52" s="114" t="str">
        <f>IFERROR(__xludf.DUMMYFUNCTION("IFERROR(HYPERLINK(REGEXEXTRACT(D52,""\(([^)]*)\)""),REGEXEXTRACT(D52,""\[([^\]]+)\]"")),"""")"),"READ PITCH")</f>
        <v>READ PITCH</v>
      </c>
      <c r="F52" s="98">
        <f>VLOOKUP($A52, RawData!$A:$AJ, 33, FALSE)</f>
        <v>15.7263</v>
      </c>
      <c r="G52" s="98">
        <f>VLOOKUP($A52, RawData!$A:$AJ, 2, FALSE)</f>
        <v>20.258</v>
      </c>
      <c r="H52" s="96">
        <f>VLOOKUP($A52, RawData!$A:$AJ, 3, FALSE)</f>
        <v>-0.1115</v>
      </c>
      <c r="I52" s="96">
        <f>VLOOKUP($A52, RawData!$A:$AJ, 4, FALSE)</f>
        <v>-0.12233376</v>
      </c>
      <c r="J52" s="98">
        <f>VLOOKUP($A52, RawData!$A:$AM, 37, FALSE)</f>
        <v>-1.683</v>
      </c>
      <c r="K52" s="99">
        <f>VLOOKUP($A52, RawData!$A:$AM, 38, FALSE)</f>
        <v>0.7350516</v>
      </c>
      <c r="L52" s="99" t="str">
        <f>VLOOKUP($A52, RawData!$A:$AM, 39, FALSE)</f>
        <v/>
      </c>
      <c r="M52" s="100">
        <f>VLOOKUP($A52, RawData!$A:$AJ, 30, FALSE)</f>
        <v>-8.856387</v>
      </c>
      <c r="N52" s="98">
        <f>VLOOKUP($A52, RawData!$A:$AJ, 5, FALSE)</f>
        <v>-0.50848895</v>
      </c>
      <c r="O52" s="99">
        <f>VLOOKUP($A52, RawData!$A:$AJ, 6, FALSE)</f>
        <v>-0.23205128</v>
      </c>
      <c r="P52" s="96" t="str">
        <f>VLOOKUP($A52, RawData!$A:$AJ, 7, FALSE)</f>
        <v/>
      </c>
      <c r="Q52" s="99">
        <f>VLOOKUP($A52, RawData!$A:$AJ, 8, FALSE)</f>
        <v>0.3836</v>
      </c>
      <c r="R52" s="99">
        <f>VLOOKUP($A52, RawData!$A:$AJ, 10, FALSE)</f>
        <v>-0.08307829</v>
      </c>
      <c r="S52" s="113">
        <f>VLOOKUP($A52, RawData!$A:$AJ, 17, FALSE)</f>
        <v>0.855</v>
      </c>
      <c r="T52" s="99">
        <f>VLOOKUP($A52, RawData!$A:$AJ, 18, FALSE)</f>
        <v>0.04220555</v>
      </c>
      <c r="U52" s="98" t="str">
        <f>VLOOKUP($A52, RawData!$A:$AJ, 19, FALSE)</f>
        <v>No data</v>
      </c>
      <c r="V52" s="99">
        <f>VLOOKUP($A52, RawData!$A:$AJ, 20, FALSE)</f>
        <v>0.14285715</v>
      </c>
      <c r="W52" s="98">
        <f>VLOOKUP($A52, RawData!$A:$AJ, 21, FALSE)</f>
        <v>-0.821</v>
      </c>
      <c r="X52" s="99">
        <f>VLOOKUP($A52, RawData!$A:$AJ, 22, FALSE)</f>
        <v>-0.15075284</v>
      </c>
      <c r="Y52" s="101">
        <f>VLOOKUP($A52, RawData!$A:$AJ, 23, FALSE)</f>
        <v>-0.2759</v>
      </c>
      <c r="Z52" s="99">
        <f>VLOOKUP($A52, RawData!$A:$AJ, 24, FALSE)</f>
        <v>-0.54994494</v>
      </c>
      <c r="AA52" s="100" t="str">
        <f>VLOOKUP($A52, RawData!$A:$AJ, 26, FALSE)</f>
        <v/>
      </c>
      <c r="AB52" s="100" t="str">
        <f>VLOOKUP($A52, RawData!$A:$AJ, 27, FALSE)</f>
        <v/>
      </c>
      <c r="AC52" s="98">
        <f>VLOOKUP($A52, RawData!$A:$AJ, 34, FALSE)</f>
        <v>14.9053</v>
      </c>
      <c r="AD52" s="95" t="str">
        <f>VLOOKUP($A52, RawData!$A:$AJ, 35, FALSE)</f>
        <v>No data</v>
      </c>
      <c r="AE52" s="104">
        <f>VLOOKUP($A52, RawData!$A:$AJ, 36, FALSE)</f>
        <v>5.89</v>
      </c>
    </row>
    <row r="53">
      <c r="A53" s="46" t="s">
        <v>349</v>
      </c>
      <c r="B53" s="9" t="s">
        <v>1602</v>
      </c>
      <c r="C53" s="92" t="s">
        <v>959</v>
      </c>
      <c r="D53" s="2" t="s">
        <v>1603</v>
      </c>
      <c r="E53" s="114" t="str">
        <f>IFERROR(__xludf.DUMMYFUNCTION("IFERROR(HYPERLINK(REGEXEXTRACT(D53,""\(([^)]*)\)""),REGEXEXTRACT(D53,""\[([^\]]+)\]"")),"""")"),"READ PITCH")</f>
        <v>READ PITCH</v>
      </c>
      <c r="F53" s="98">
        <f>VLOOKUP($A53, RawData!$A:$AJ, 33, FALSE)</f>
        <v>88.032036</v>
      </c>
      <c r="G53" s="98">
        <f>VLOOKUP($A53, RawData!$A:$AJ, 2, FALSE)</f>
        <v>368.09338</v>
      </c>
      <c r="H53" s="96">
        <f>VLOOKUP($A53, RawData!$A:$AJ, 3, FALSE)</f>
        <v>-0.4703</v>
      </c>
      <c r="I53" s="96">
        <f>VLOOKUP($A53, RawData!$A:$AJ, 4, FALSE)</f>
        <v>-0.11429734</v>
      </c>
      <c r="J53" s="98">
        <f>VLOOKUP($A53, RawData!$A:$AM, 37, FALSE)</f>
        <v>-69.29448</v>
      </c>
      <c r="K53" s="99">
        <f>VLOOKUP($A53, RawData!$A:$AM, 38, FALSE)</f>
        <v>-1.9855317</v>
      </c>
      <c r="L53" s="99" t="str">
        <f>VLOOKUP($A53, RawData!$A:$AM, 39, FALSE)</f>
        <v/>
      </c>
      <c r="M53" s="100">
        <f>VLOOKUP($A53, RawData!$A:$AJ, 30, FALSE)</f>
        <v>-0.43224186</v>
      </c>
      <c r="N53" s="98">
        <f>VLOOKUP($A53, RawData!$A:$AJ, 5, FALSE)</f>
        <v>-0.5274693</v>
      </c>
      <c r="O53" s="99">
        <f>VLOOKUP($A53, RawData!$A:$AJ, 6, FALSE)</f>
        <v>-2.6736763</v>
      </c>
      <c r="P53" s="96" t="str">
        <f>VLOOKUP($A53, RawData!$A:$AJ, 7, FALSE)</f>
        <v/>
      </c>
      <c r="Q53" s="99">
        <f>VLOOKUP($A53, RawData!$A:$AJ, 8, FALSE)</f>
        <v>0.3121</v>
      </c>
      <c r="R53" s="99">
        <f>VLOOKUP($A53, RawData!$A:$AJ, 10, FALSE)</f>
        <v>-0.18825245</v>
      </c>
      <c r="S53" s="113">
        <f>VLOOKUP($A53, RawData!$A:$AJ, 17, FALSE)</f>
        <v>13.47577</v>
      </c>
      <c r="T53" s="99">
        <f>VLOOKUP($A53, RawData!$A:$AJ, 18, FALSE)</f>
        <v>0.03660965</v>
      </c>
      <c r="U53" s="98">
        <f>VLOOKUP($A53, RawData!$A:$AJ, 19, FALSE)</f>
        <v>0.06</v>
      </c>
      <c r="V53" s="99">
        <f>VLOOKUP($A53, RawData!$A:$AJ, 20, FALSE)</f>
        <v>0.2073465</v>
      </c>
      <c r="W53" s="98">
        <f>VLOOKUP($A53, RawData!$A:$AJ, 21, FALSE)</f>
        <v>-56.74683</v>
      </c>
      <c r="X53" s="99">
        <f>VLOOKUP($A53, RawData!$A:$AJ, 22, FALSE)</f>
        <v>-0.2098</v>
      </c>
      <c r="Y53" s="101">
        <f>VLOOKUP($A53, RawData!$A:$AJ, 23, FALSE)</f>
        <v>-0.1252</v>
      </c>
      <c r="Z53" s="99">
        <f>VLOOKUP($A53, RawData!$A:$AJ, 24, FALSE)</f>
        <v>-0.19070454</v>
      </c>
      <c r="AA53" s="100" t="str">
        <f>VLOOKUP($A53, RawData!$A:$AJ, 26, FALSE)</f>
        <v/>
      </c>
      <c r="AB53" s="100" t="str">
        <f>VLOOKUP($A53, RawData!$A:$AJ, 27, FALSE)</f>
        <v/>
      </c>
      <c r="AC53" s="98">
        <f>VLOOKUP($A53, RawData!$A:$AJ, 34, FALSE)</f>
        <v>29.951984</v>
      </c>
      <c r="AD53" s="95">
        <f>VLOOKUP($A53, RawData!$A:$AJ, 35, FALSE)</f>
        <v>0.8864</v>
      </c>
      <c r="AE53" s="104">
        <f>VLOOKUP($A53, RawData!$A:$AJ, 36, FALSE)</f>
        <v>97.81</v>
      </c>
    </row>
    <row r="54">
      <c r="A54" s="46" t="s">
        <v>350</v>
      </c>
      <c r="B54" s="9" t="s">
        <v>1604</v>
      </c>
      <c r="C54" s="92" t="s">
        <v>930</v>
      </c>
      <c r="D54" s="2" t="s">
        <v>1605</v>
      </c>
      <c r="E54" s="114" t="str">
        <f>IFERROR(__xludf.DUMMYFUNCTION("IFERROR(HYPERLINK(REGEXEXTRACT(D54,""\(([^)]*)\)""),REGEXEXTRACT(D54,""\[([^\]]+)\]"")),"""")"),"READ PITCH")</f>
        <v>READ PITCH</v>
      </c>
      <c r="F54" s="98">
        <f>VLOOKUP($A54, RawData!$A:$AJ, 33, FALSE)</f>
        <v>137.84315</v>
      </c>
      <c r="G54" s="98">
        <f>VLOOKUP($A54, RawData!$A:$AJ, 2, FALSE)</f>
        <v>30.523</v>
      </c>
      <c r="H54" s="96">
        <f>VLOOKUP($A54, RawData!$A:$AJ, 3, FALSE)</f>
        <v>0.1663</v>
      </c>
      <c r="I54" s="96">
        <f>VLOOKUP($A54, RawData!$A:$AJ, 4, FALSE)</f>
        <v>0.12341374</v>
      </c>
      <c r="J54" s="98">
        <f>VLOOKUP($A54, RawData!$A:$AM, 37, FALSE)</f>
        <v>-42.29</v>
      </c>
      <c r="K54" s="99">
        <f>VLOOKUP($A54, RawData!$A:$AM, 38, FALSE)</f>
        <v>-0.1315865</v>
      </c>
      <c r="L54" s="99" t="str">
        <f>VLOOKUP($A54, RawData!$A:$AM, 39, FALSE)</f>
        <v/>
      </c>
      <c r="M54" s="100">
        <f>VLOOKUP($A54, RawData!$A:$AJ, 30, FALSE)</f>
        <v>-3.8584914</v>
      </c>
      <c r="N54" s="98">
        <f>VLOOKUP($A54, RawData!$A:$AJ, 5, FALSE)</f>
        <v>-0.99936825</v>
      </c>
      <c r="O54" s="99">
        <f>VLOOKUP($A54, RawData!$A:$AJ, 6, FALSE)</f>
        <v>-0.08478148</v>
      </c>
      <c r="P54" s="96" t="str">
        <f>VLOOKUP($A54, RawData!$A:$AJ, 7, FALSE)</f>
        <v/>
      </c>
      <c r="Q54" s="99">
        <f>VLOOKUP($A54, RawData!$A:$AJ, 8, FALSE)</f>
        <v>0.0772</v>
      </c>
      <c r="R54" s="99">
        <f>VLOOKUP($A54, RawData!$A:$AJ, 10, FALSE)</f>
        <v>-1.3855126</v>
      </c>
      <c r="S54" s="113">
        <f>VLOOKUP($A54, RawData!$A:$AJ, 17, FALSE)</f>
        <v>13.785</v>
      </c>
      <c r="T54" s="99">
        <f>VLOOKUP($A54, RawData!$A:$AJ, 18, FALSE)</f>
        <v>0.45162663</v>
      </c>
      <c r="U54" s="98" t="str">
        <f>VLOOKUP($A54, RawData!$A:$AJ, 19, FALSE)</f>
        <v>No data</v>
      </c>
      <c r="V54" s="99">
        <f>VLOOKUP($A54, RawData!$A:$AJ, 20, FALSE)</f>
        <v>0.22446005</v>
      </c>
      <c r="W54" s="98">
        <f>VLOOKUP($A54, RawData!$A:$AJ, 21, FALSE)</f>
        <v>0.078</v>
      </c>
      <c r="X54" s="99">
        <f>VLOOKUP($A54, RawData!$A:$AJ, 22, FALSE)</f>
        <v>0.0018</v>
      </c>
      <c r="Y54" s="101">
        <f>VLOOKUP($A54, RawData!$A:$AJ, 23, FALSE)</f>
        <v>-0.5156</v>
      </c>
      <c r="Z54" s="99">
        <f>VLOOKUP($A54, RawData!$A:$AJ, 24, FALSE)</f>
        <v>-0.9990977</v>
      </c>
      <c r="AA54" s="100" t="str">
        <f>VLOOKUP($A54, RawData!$A:$AJ, 26, FALSE)</f>
        <v/>
      </c>
      <c r="AB54" s="100" t="str">
        <f>VLOOKUP($A54, RawData!$A:$AJ, 27, FALSE)</f>
        <v/>
      </c>
      <c r="AC54" s="98">
        <f>VLOOKUP($A54, RawData!$A:$AJ, 34, FALSE)</f>
        <v>163.1756</v>
      </c>
      <c r="AD54" s="95">
        <f>VLOOKUP($A54, RawData!$A:$AJ, 35, FALSE)</f>
        <v>3.68</v>
      </c>
      <c r="AE54" s="104">
        <f>VLOOKUP($A54, RawData!$A:$AJ, 36, FALSE)</f>
        <v>44.32</v>
      </c>
    </row>
    <row r="55">
      <c r="A55" s="46" t="s">
        <v>351</v>
      </c>
      <c r="B55" s="9" t="s">
        <v>1606</v>
      </c>
      <c r="C55" s="92" t="s">
        <v>942</v>
      </c>
      <c r="D55" s="2" t="s">
        <v>1607</v>
      </c>
      <c r="E55" s="114" t="str">
        <f>IFERROR(__xludf.DUMMYFUNCTION("IFERROR(HYPERLINK(REGEXEXTRACT(D55,""\(([^)]*)\)""),REGEXEXTRACT(D55,""\[([^\]]+)\]"")),"""")"),"READ PITCH")</f>
        <v>READ PITCH</v>
      </c>
      <c r="F55" s="98">
        <f>VLOOKUP($A55, RawData!$A:$AJ, 33, FALSE)</f>
        <v>51.776924</v>
      </c>
      <c r="G55" s="98">
        <f>VLOOKUP($A55, RawData!$A:$AJ, 2, FALSE)</f>
        <v>3.21755</v>
      </c>
      <c r="H55" s="96">
        <f>VLOOKUP($A55, RawData!$A:$AJ, 3, FALSE)</f>
        <v>0.4177</v>
      </c>
      <c r="I55" s="96">
        <f>VLOOKUP($A55, RawData!$A:$AJ, 4, FALSE)</f>
        <v>0.089788936</v>
      </c>
      <c r="J55" s="98">
        <f>VLOOKUP($A55, RawData!$A:$AM, 37, FALSE)</f>
        <v>-7.05414</v>
      </c>
      <c r="K55" s="99">
        <f>VLOOKUP($A55, RawData!$A:$AM, 38, FALSE)</f>
        <v>-0.5219639</v>
      </c>
      <c r="L55" s="99" t="str">
        <f>VLOOKUP($A55, RawData!$A:$AM, 39, FALSE)</f>
        <v/>
      </c>
      <c r="M55" s="100">
        <f>VLOOKUP($A55, RawData!$A:$AJ, 30, FALSE)</f>
        <v>-6.3245087</v>
      </c>
      <c r="N55" s="98">
        <f>VLOOKUP($A55, RawData!$A:$AJ, 5, FALSE)</f>
        <v>-0.67344975</v>
      </c>
      <c r="O55" s="99">
        <f>VLOOKUP($A55, RawData!$A:$AJ, 6, FALSE)</f>
        <v>-0.5297407</v>
      </c>
      <c r="P55" s="96" t="str">
        <f>VLOOKUP($A55, RawData!$A:$AJ, 7, FALSE)</f>
        <v/>
      </c>
      <c r="Q55" s="99">
        <f>VLOOKUP($A55, RawData!$A:$AJ, 8, FALSE)</f>
        <v>0.8483</v>
      </c>
      <c r="R55" s="99">
        <f>VLOOKUP($A55, RawData!$A:$AJ, 10, FALSE)</f>
        <v>-2.1923947</v>
      </c>
      <c r="S55" s="113">
        <f>VLOOKUP($A55, RawData!$A:$AJ, 17, FALSE)</f>
        <v>0.2651</v>
      </c>
      <c r="T55" s="99">
        <f>VLOOKUP($A55, RawData!$A:$AJ, 18, FALSE)</f>
        <v>0.08239188</v>
      </c>
      <c r="U55" s="98" t="str">
        <f>VLOOKUP($A55, RawData!$A:$AJ, 19, FALSE)</f>
        <v>No data</v>
      </c>
      <c r="V55" s="99">
        <f>VLOOKUP($A55, RawData!$A:$AJ, 20, FALSE)</f>
        <v>0.844873</v>
      </c>
      <c r="W55" s="98">
        <f>VLOOKUP($A55, RawData!$A:$AJ, 21, FALSE)</f>
        <v>-5.86703</v>
      </c>
      <c r="X55" s="99">
        <f>VLOOKUP($A55, RawData!$A:$AJ, 22, FALSE)</f>
        <v>-1.3794</v>
      </c>
      <c r="Y55" s="101">
        <f>VLOOKUP($A55, RawData!$A:$AJ, 23, FALSE)</f>
        <v>-1.791</v>
      </c>
      <c r="Z55" s="99">
        <f>VLOOKUP($A55, RawData!$A:$AJ, 24, FALSE)</f>
        <v>-1.6862805</v>
      </c>
      <c r="AA55" s="100" t="str">
        <f>VLOOKUP($A55, RawData!$A:$AJ, 26, FALSE)</f>
        <v/>
      </c>
      <c r="AB55" s="100" t="str">
        <f>VLOOKUP($A55, RawData!$A:$AJ, 27, FALSE)</f>
        <v/>
      </c>
      <c r="AC55" s="98">
        <f>VLOOKUP($A55, RawData!$A:$AJ, 34, FALSE)</f>
        <v>44.61397</v>
      </c>
      <c r="AD55" s="95">
        <f>VLOOKUP($A55, RawData!$A:$AJ, 35, FALSE)</f>
        <v>4.74</v>
      </c>
      <c r="AE55" s="104">
        <f>VLOOKUP($A55, RawData!$A:$AJ, 36, FALSE)</f>
        <v>10.65</v>
      </c>
    </row>
    <row r="56">
      <c r="A56" s="46" t="s">
        <v>352</v>
      </c>
      <c r="B56" s="9" t="s">
        <v>1608</v>
      </c>
      <c r="C56" s="92" t="s">
        <v>942</v>
      </c>
      <c r="D56" s="2" t="s">
        <v>1609</v>
      </c>
      <c r="E56" s="114" t="str">
        <f>IFERROR(__xludf.DUMMYFUNCTION("IFERROR(HYPERLINK(REGEXEXTRACT(D56,""\(([^)]*)\)""),REGEXEXTRACT(D56,""\[([^\]]+)\]"")),"""")"),"READ PITCH")</f>
        <v>READ PITCH</v>
      </c>
      <c r="F56" s="98">
        <f>VLOOKUP($A56, RawData!$A:$AJ, 33, FALSE)</f>
        <v>243.05759</v>
      </c>
      <c r="G56" s="98">
        <f>VLOOKUP($A56, RawData!$A:$AJ, 2, FALSE)</f>
        <v>0</v>
      </c>
      <c r="H56" s="96">
        <f>VLOOKUP($A56, RawData!$A:$AJ, 3, FALSE)</f>
        <v>0.8388815</v>
      </c>
      <c r="I56" s="106" t="str">
        <f>VLOOKUP($A56, RawData!$A:$AJ, 4, FALSE)</f>
        <v>No data</v>
      </c>
      <c r="J56" s="98" t="str">
        <f>VLOOKUP($A56, RawData!$A:$AM, 37, FALSE)</f>
        <v>No data</v>
      </c>
      <c r="K56" s="99" t="str">
        <f>VLOOKUP($A56, RawData!$A:$AM, 38, FALSE)</f>
        <v>No data</v>
      </c>
      <c r="L56" s="99" t="str">
        <f>VLOOKUP($A56, RawData!$A:$AM, 39, FALSE)</f>
        <v/>
      </c>
      <c r="M56" s="100" t="str">
        <f>VLOOKUP($A56, RawData!$A:$AJ, 30, FALSE)</f>
        <v/>
      </c>
      <c r="N56" s="98">
        <f>VLOOKUP($A56, RawData!$A:$AJ, 5, FALSE)</f>
        <v>-0.717984</v>
      </c>
      <c r="O56" s="99">
        <f>VLOOKUP($A56, RawData!$A:$AJ, 6, FALSE)</f>
        <v>-0.035755944</v>
      </c>
      <c r="P56" s="96" t="str">
        <f>VLOOKUP($A56, RawData!$A:$AJ, 7, FALSE)</f>
        <v/>
      </c>
      <c r="Q56" s="99">
        <f>VLOOKUP($A56, RawData!$A:$AJ, 8, FALSE)</f>
        <v>0.7665954</v>
      </c>
      <c r="R56" s="106" t="str">
        <f>VLOOKUP($A56, RawData!$A:$AJ, 10, FALSE)</f>
        <v>No data</v>
      </c>
      <c r="S56" s="113">
        <f>VLOOKUP($A56, RawData!$A:$AJ, 17, FALSE)</f>
        <v>35.98934</v>
      </c>
      <c r="T56" s="106" t="str">
        <f>VLOOKUP($A56, RawData!$A:$AJ, 18, FALSE)</f>
        <v>No data</v>
      </c>
      <c r="U56" s="98">
        <f>VLOOKUP($A56, RawData!$A:$AJ, 19, FALSE)</f>
        <v>20.31896</v>
      </c>
      <c r="V56" s="99">
        <f>VLOOKUP($A56, RawData!$A:$AJ, 20, FALSE)</f>
        <v>0.26116577</v>
      </c>
      <c r="W56" s="98">
        <f>VLOOKUP($A56, RawData!$A:$AJ, 21, FALSE)</f>
        <v>-44.14133</v>
      </c>
      <c r="X56" s="99">
        <f>VLOOKUP($A56, RawData!$A:$AJ, 22, FALSE)</f>
        <v>-0.89637005</v>
      </c>
      <c r="Y56" s="101">
        <f>VLOOKUP($A56, RawData!$A:$AJ, 23, FALSE)</f>
        <v>-0.4792</v>
      </c>
      <c r="Z56" s="99">
        <f>VLOOKUP($A56, RawData!$A:$AJ, 24, FALSE)</f>
        <v>-0.87713116</v>
      </c>
      <c r="AA56" s="100" t="str">
        <f>VLOOKUP($A56, RawData!$A:$AJ, 26, FALSE)</f>
        <v/>
      </c>
      <c r="AB56" s="100" t="str">
        <f>VLOOKUP($A56, RawData!$A:$AJ, 27, FALSE)</f>
        <v/>
      </c>
      <c r="AC56" s="98">
        <f>VLOOKUP($A56, RawData!$A:$AJ, 34, FALSE)</f>
        <v>210.9371</v>
      </c>
      <c r="AD56" s="95">
        <f>VLOOKUP($A56, RawData!$A:$AJ, 35, FALSE)</f>
        <v>4.24</v>
      </c>
      <c r="AE56" s="104">
        <f>VLOOKUP($A56, RawData!$A:$AJ, 36, FALSE)</f>
        <v>60.16</v>
      </c>
    </row>
    <row r="57">
      <c r="A57" s="46" t="s">
        <v>353</v>
      </c>
      <c r="B57" s="9" t="s">
        <v>1610</v>
      </c>
      <c r="C57" s="92" t="s">
        <v>923</v>
      </c>
      <c r="D57" s="2" t="s">
        <v>1611</v>
      </c>
      <c r="E57" s="114" t="str">
        <f>IFERROR(__xludf.DUMMYFUNCTION("IFERROR(HYPERLINK(REGEXEXTRACT(D57,""\(([^)]*)\)""),REGEXEXTRACT(D57,""\[([^\]]+)\]"")),"""")"),"READ PITCH")</f>
        <v>READ PITCH</v>
      </c>
      <c r="F57" s="98">
        <f>VLOOKUP($A57, RawData!$A:$AJ, 33, FALSE)</f>
        <v>58.88137</v>
      </c>
      <c r="G57" s="98">
        <f>VLOOKUP($A57, RawData!$A:$AJ, 2, FALSE)</f>
        <v>0</v>
      </c>
      <c r="H57" s="96">
        <f>VLOOKUP($A57, RawData!$A:$AJ, 3, FALSE)</f>
        <v>0.8388815</v>
      </c>
      <c r="I57" s="106" t="str">
        <f>VLOOKUP($A57, RawData!$A:$AJ, 4, FALSE)</f>
        <v>No data</v>
      </c>
      <c r="J57" s="98" t="str">
        <f>VLOOKUP($A57, RawData!$A:$AM, 37, FALSE)</f>
        <v>No data</v>
      </c>
      <c r="K57" s="99" t="str">
        <f>VLOOKUP($A57, RawData!$A:$AM, 38, FALSE)</f>
        <v>No data</v>
      </c>
      <c r="L57" s="99" t="str">
        <f>VLOOKUP($A57, RawData!$A:$AM, 39, FALSE)</f>
        <v/>
      </c>
      <c r="M57" s="100" t="str">
        <f>VLOOKUP($A57, RawData!$A:$AJ, 30, FALSE)</f>
        <v/>
      </c>
      <c r="N57" s="98">
        <f>VLOOKUP($A57, RawData!$A:$AJ, 5, FALSE)</f>
        <v>-0.43673104</v>
      </c>
      <c r="O57" s="99">
        <f>VLOOKUP($A57, RawData!$A:$AJ, 6, FALSE)</f>
        <v>-0.4240511</v>
      </c>
      <c r="P57" s="96" t="str">
        <f>VLOOKUP($A57, RawData!$A:$AJ, 7, FALSE)</f>
        <v/>
      </c>
      <c r="Q57" s="99">
        <f>VLOOKUP($A57, RawData!$A:$AJ, 8, FALSE)</f>
        <v>0.7665954</v>
      </c>
      <c r="R57" s="106" t="str">
        <f>VLOOKUP($A57, RawData!$A:$AJ, 10, FALSE)</f>
        <v>No data</v>
      </c>
      <c r="S57" s="113">
        <f>VLOOKUP($A57, RawData!$A:$AJ, 17, FALSE)</f>
        <v>11.94465</v>
      </c>
      <c r="T57" s="106" t="str">
        <f>VLOOKUP($A57, RawData!$A:$AJ, 18, FALSE)</f>
        <v>No data</v>
      </c>
      <c r="U57" s="98">
        <f>VLOOKUP($A57, RawData!$A:$AJ, 19, FALSE)</f>
        <v>10.14452</v>
      </c>
      <c r="V57" s="99">
        <f>VLOOKUP($A57, RawData!$A:$AJ, 20, FALSE)</f>
        <v>0.918401</v>
      </c>
      <c r="W57" s="98">
        <f>VLOOKUP($A57, RawData!$A:$AJ, 21, FALSE)</f>
        <v>-10.14452</v>
      </c>
      <c r="X57" s="99">
        <f>VLOOKUP($A57, RawData!$A:$AJ, 22, FALSE)</f>
        <v>-2.6168</v>
      </c>
      <c r="Y57" s="101">
        <f>VLOOKUP($A57, RawData!$A:$AJ, 23, FALSE)</f>
        <v>-1.529</v>
      </c>
      <c r="Z57" s="99">
        <f>VLOOKUP($A57, RawData!$A:$AJ, 24, FALSE)</f>
        <v>-4.1716495</v>
      </c>
      <c r="AA57" s="100" t="str">
        <f>VLOOKUP($A57, RawData!$A:$AJ, 26, FALSE)</f>
        <v/>
      </c>
      <c r="AB57" s="100" t="str">
        <f>VLOOKUP($A57, RawData!$A:$AJ, 27, FALSE)</f>
        <v/>
      </c>
      <c r="AC57" s="98">
        <f>VLOOKUP($A57, RawData!$A:$AJ, 34, FALSE)</f>
        <v>50.955</v>
      </c>
      <c r="AD57" s="95">
        <f>VLOOKUP($A57, RawData!$A:$AJ, 35, FALSE)</f>
        <v>1.65</v>
      </c>
      <c r="AE57" s="104">
        <f>VLOOKUP($A57, RawData!$A:$AJ, 36, FALSE)</f>
        <v>37.03</v>
      </c>
    </row>
    <row r="58">
      <c r="A58" s="46" t="s">
        <v>354</v>
      </c>
      <c r="B58" s="9" t="s">
        <v>1612</v>
      </c>
      <c r="C58" s="92" t="s">
        <v>1542</v>
      </c>
      <c r="D58" s="2" t="s">
        <v>1613</v>
      </c>
      <c r="E58" s="114" t="str">
        <f>IFERROR(__xludf.DUMMYFUNCTION("IFERROR(HYPERLINK(REGEXEXTRACT(D58,""\(([^)]*)\)""),REGEXEXTRACT(D58,""\[([^\]]+)\]"")),"""")"),"READ PITCH")</f>
        <v>READ PITCH</v>
      </c>
      <c r="F58" s="98">
        <f>VLOOKUP($A58, RawData!$A:$AJ, 33, FALSE)</f>
        <v>141.716</v>
      </c>
      <c r="G58" s="98">
        <f>VLOOKUP($A58, RawData!$A:$AJ, 2, FALSE)</f>
        <v>43.48</v>
      </c>
      <c r="H58" s="96">
        <f>VLOOKUP($A58, RawData!$A:$AJ, 3, FALSE)</f>
        <v>0.0965</v>
      </c>
      <c r="I58" s="96">
        <f>VLOOKUP($A58, RawData!$A:$AJ, 4, FALSE)</f>
        <v>0.025748366</v>
      </c>
      <c r="J58" s="98">
        <f>VLOOKUP($A58, RawData!$A:$AM, 37, FALSE)</f>
        <v>-20.429</v>
      </c>
      <c r="K58" s="99">
        <f>VLOOKUP($A58, RawData!$A:$AM, 38, FALSE)</f>
        <v>0.033699337</v>
      </c>
      <c r="L58" s="99" t="str">
        <f>VLOOKUP($A58, RawData!$A:$AM, 39, FALSE)</f>
        <v/>
      </c>
      <c r="M58" s="100">
        <f>VLOOKUP($A58, RawData!$A:$AJ, 30, FALSE)</f>
        <v>-6.207195</v>
      </c>
      <c r="N58" s="98">
        <f>VLOOKUP($A58, RawData!$A:$AJ, 5, FALSE)</f>
        <v>-0.52497995</v>
      </c>
      <c r="O58" s="99">
        <f>VLOOKUP($A58, RawData!$A:$AJ, 6, FALSE)</f>
        <v>-0.1125729</v>
      </c>
      <c r="P58" s="96" t="str">
        <f>VLOOKUP($A58, RawData!$A:$AJ, 7, FALSE)</f>
        <v/>
      </c>
      <c r="Q58" s="99">
        <f>VLOOKUP($A58, RawData!$A:$AJ, 8, FALSE)</f>
        <v>0.4252</v>
      </c>
      <c r="R58" s="99">
        <f>VLOOKUP($A58, RawData!$A:$AJ, 10, FALSE)</f>
        <v>-0.46984822</v>
      </c>
      <c r="S58" s="113">
        <f>VLOOKUP($A58, RawData!$A:$AJ, 17, FALSE)</f>
        <v>8.613</v>
      </c>
      <c r="T58" s="99">
        <f>VLOOKUP($A58, RawData!$A:$AJ, 18, FALSE)</f>
        <v>0.19809107</v>
      </c>
      <c r="U58" s="98" t="str">
        <f>VLOOKUP($A58, RawData!$A:$AJ, 19, FALSE)</f>
        <v>No data</v>
      </c>
      <c r="V58" s="99">
        <f>VLOOKUP($A58, RawData!$A:$AJ, 20, FALSE)</f>
        <v>0.17192177</v>
      </c>
      <c r="W58" s="98">
        <f>VLOOKUP($A58, RawData!$A:$AJ, 21, FALSE)</f>
        <v>-4.51</v>
      </c>
      <c r="X58" s="99">
        <f>VLOOKUP($A58, RawData!$A:$AJ, 22, FALSE)</f>
        <v>-0.19338794</v>
      </c>
      <c r="Y58" s="101">
        <f>VLOOKUP($A58, RawData!$A:$AJ, 23, FALSE)</f>
        <v>-0.27</v>
      </c>
      <c r="Z58" s="99">
        <f>VLOOKUP($A58, RawData!$A:$AJ, 24, FALSE)</f>
        <v>-0.84168774</v>
      </c>
      <c r="AA58" s="100" t="str">
        <f>VLOOKUP($A58, RawData!$A:$AJ, 26, FALSE)</f>
        <v/>
      </c>
      <c r="AB58" s="100" t="str">
        <f>VLOOKUP($A58, RawData!$A:$AJ, 27, FALSE)</f>
        <v/>
      </c>
      <c r="AC58" s="98">
        <f>VLOOKUP($A58, RawData!$A:$AJ, 34, FALSE)</f>
        <v>147.67297</v>
      </c>
      <c r="AD58" s="95">
        <f>VLOOKUP($A58, RawData!$A:$AJ, 35, FALSE)</f>
        <v>4.09</v>
      </c>
      <c r="AE58" s="104">
        <f>VLOOKUP($A58, RawData!$A:$AJ, 36, FALSE)</f>
        <v>37.39</v>
      </c>
    </row>
    <row r="59">
      <c r="A59" s="46" t="s">
        <v>355</v>
      </c>
      <c r="B59" s="9" t="s">
        <v>1614</v>
      </c>
      <c r="C59" s="92" t="s">
        <v>930</v>
      </c>
      <c r="D59" s="2" t="s">
        <v>1615</v>
      </c>
      <c r="E59" s="114" t="str">
        <f>IFERROR(__xludf.DUMMYFUNCTION("IFERROR(HYPERLINK(REGEXEXTRACT(D59,""\(([^)]*)\)""),REGEXEXTRACT(D59,""\[([^\]]+)\]"")),"""")"),"READ PITCH")</f>
        <v>READ PITCH</v>
      </c>
      <c r="F59" s="98">
        <f>VLOOKUP($A59, RawData!$A:$AJ, 33, FALSE)</f>
        <v>313.36203</v>
      </c>
      <c r="G59" s="98">
        <f>VLOOKUP($A59, RawData!$A:$AJ, 2, FALSE)</f>
        <v>0.795</v>
      </c>
      <c r="H59" s="96">
        <f>VLOOKUP($A59, RawData!$A:$AJ, 3, FALSE)</f>
        <v>0.0556664</v>
      </c>
      <c r="I59" s="96">
        <f>VLOOKUP($A59, RawData!$A:$AJ, 4, FALSE)</f>
        <v>-0.06667853</v>
      </c>
      <c r="J59" s="98">
        <f>VLOOKUP($A59, RawData!$A:$AM, 37, FALSE)</f>
        <v>-51.09</v>
      </c>
      <c r="K59" s="99">
        <f>VLOOKUP($A59, RawData!$A:$AM, 38, FALSE)</f>
        <v>-29.487072</v>
      </c>
      <c r="L59" s="99" t="str">
        <f>VLOOKUP($A59, RawData!$A:$AM, 39, FALSE)</f>
        <v/>
      </c>
      <c r="M59" s="100">
        <f>VLOOKUP($A59, RawData!$A:$AJ, 30, FALSE)</f>
        <v>-3.9606302</v>
      </c>
      <c r="N59" s="98">
        <f>VLOOKUP($A59, RawData!$A:$AJ, 5, FALSE)</f>
        <v>-1.1330844</v>
      </c>
      <c r="O59" s="99">
        <f>VLOOKUP($A59, RawData!$A:$AJ, 6, FALSE)</f>
        <v>2.0181055</v>
      </c>
      <c r="P59" s="96" t="str">
        <f>VLOOKUP($A59, RawData!$A:$AJ, 7, FALSE)</f>
        <v/>
      </c>
      <c r="Q59" s="99">
        <f>VLOOKUP($A59, RawData!$A:$AJ, 8, FALSE)</f>
        <v>0.3577828</v>
      </c>
      <c r="R59" s="99">
        <f>VLOOKUP($A59, RawData!$A:$AJ, 10, FALSE)</f>
        <v>-64.26415</v>
      </c>
      <c r="S59" s="113">
        <f>VLOOKUP($A59, RawData!$A:$AJ, 17, FALSE)</f>
        <v>29.845</v>
      </c>
      <c r="T59" s="99">
        <f>VLOOKUP($A59, RawData!$A:$AJ, 18, FALSE)</f>
        <v>37.540882</v>
      </c>
      <c r="U59" s="98" t="str">
        <f>VLOOKUP($A59, RawData!$A:$AJ, 19, FALSE)</f>
        <v>No data</v>
      </c>
      <c r="V59" s="99">
        <f>VLOOKUP($A59, RawData!$A:$AJ, 20, FALSE)</f>
        <v>0.87105733</v>
      </c>
      <c r="W59" s="98">
        <f>VLOOKUP($A59, RawData!$A:$AJ, 21, FALSE)</f>
        <v>-75.181</v>
      </c>
      <c r="X59" s="99">
        <f>VLOOKUP($A59, RawData!$A:$AJ, 22, FALSE)</f>
        <v>-1.2815</v>
      </c>
      <c r="Y59" s="101">
        <f>VLOOKUP($A59, RawData!$A:$AJ, 23, FALSE)</f>
        <v>-0.7631</v>
      </c>
      <c r="Z59" s="99">
        <f>VLOOKUP($A59, RawData!$A:$AJ, 24, FALSE)</f>
        <v>-0.90543234</v>
      </c>
      <c r="AA59" s="100" t="str">
        <f>VLOOKUP($A59, RawData!$A:$AJ, 26, FALSE)</f>
        <v/>
      </c>
      <c r="AB59" s="100" t="str">
        <f>VLOOKUP($A59, RawData!$A:$AJ, 27, FALSE)</f>
        <v/>
      </c>
      <c r="AC59" s="98">
        <f>VLOOKUP($A59, RawData!$A:$AJ, 34, FALSE)</f>
        <v>202.3486</v>
      </c>
      <c r="AD59" s="95">
        <f>VLOOKUP($A59, RawData!$A:$AJ, 35, FALSE)</f>
        <v>5.92</v>
      </c>
      <c r="AE59" s="104">
        <f>VLOOKUP($A59, RawData!$A:$AJ, 36, FALSE)</f>
        <v>46.88</v>
      </c>
    </row>
    <row r="60">
      <c r="A60" s="46" t="s">
        <v>356</v>
      </c>
      <c r="B60" s="9" t="s">
        <v>1616</v>
      </c>
      <c r="C60" s="92" t="s">
        <v>930</v>
      </c>
      <c r="D60" s="2" t="s">
        <v>1617</v>
      </c>
      <c r="E60" s="114" t="str">
        <f>IFERROR(__xludf.DUMMYFUNCTION("IFERROR(HYPERLINK(REGEXEXTRACT(D60,""\(([^)]*)\)""),REGEXEXTRACT(D60,""\[([^\]]+)\]"")),"""")"),"READ PITCH")</f>
        <v>READ PITCH</v>
      </c>
      <c r="F60" s="98">
        <f>VLOOKUP($A60, RawData!$A:$AJ, 33, FALSE)</f>
        <v>79.90906</v>
      </c>
      <c r="G60" s="98">
        <f>VLOOKUP($A60, RawData!$A:$AJ, 2, FALSE)</f>
        <v>0</v>
      </c>
      <c r="H60" s="96">
        <f>VLOOKUP($A60, RawData!$A:$AJ, 3, FALSE)</f>
        <v>-0.2152</v>
      </c>
      <c r="I60" s="106" t="str">
        <f>VLOOKUP($A60, RawData!$A:$AJ, 4, FALSE)</f>
        <v>No data</v>
      </c>
      <c r="J60" s="98" t="str">
        <f>VLOOKUP($A60, RawData!$A:$AM, 37, FALSE)</f>
        <v>No data</v>
      </c>
      <c r="K60" s="99" t="str">
        <f>VLOOKUP($A60, RawData!$A:$AM, 38, FALSE)</f>
        <v>No data</v>
      </c>
      <c r="L60" s="99" t="str">
        <f>VLOOKUP($A60, RawData!$A:$AM, 39, FALSE)</f>
        <v/>
      </c>
      <c r="M60" s="100" t="str">
        <f>VLOOKUP($A60, RawData!$A:$AJ, 30, FALSE)</f>
        <v/>
      </c>
      <c r="N60" s="98">
        <f>VLOOKUP($A60, RawData!$A:$AJ, 5, FALSE)</f>
        <v>-0.5987224</v>
      </c>
      <c r="O60" s="99">
        <f>VLOOKUP($A60, RawData!$A:$AJ, 6, FALSE)</f>
        <v>0.11913162</v>
      </c>
      <c r="P60" s="96" t="str">
        <f>VLOOKUP($A60, RawData!$A:$AJ, 7, FALSE)</f>
        <v/>
      </c>
      <c r="Q60" s="99">
        <f>VLOOKUP($A60, RawData!$A:$AJ, 8, FALSE)</f>
        <v>0.6017</v>
      </c>
      <c r="R60" s="106" t="str">
        <f>VLOOKUP($A60, RawData!$A:$AJ, 10, FALSE)</f>
        <v>No data</v>
      </c>
      <c r="S60" s="113">
        <f>VLOOKUP($A60, RawData!$A:$AJ, 17, FALSE)</f>
        <v>12.982</v>
      </c>
      <c r="T60" s="106" t="str">
        <f>VLOOKUP($A60, RawData!$A:$AJ, 18, FALSE)</f>
        <v>No data</v>
      </c>
      <c r="U60" s="98">
        <f>VLOOKUP($A60, RawData!$A:$AJ, 19, FALSE)</f>
        <v>1.856</v>
      </c>
      <c r="V60" s="99">
        <f>VLOOKUP($A60, RawData!$A:$AJ, 20, FALSE)</f>
        <v>0.64534074</v>
      </c>
      <c r="W60" s="98">
        <f>VLOOKUP($A60, RawData!$A:$AJ, 21, FALSE)</f>
        <v>-1.856</v>
      </c>
      <c r="X60" s="99">
        <f>VLOOKUP($A60, RawData!$A:$AJ, 22, FALSE)</f>
        <v>-4.5714</v>
      </c>
      <c r="Y60" s="101">
        <f>VLOOKUP($A60, RawData!$A:$AJ, 23, FALSE)</f>
        <v>-3.8832</v>
      </c>
      <c r="Z60" s="99">
        <f>VLOOKUP($A60, RawData!$A:$AJ, 24, FALSE)</f>
        <v>-50.788177</v>
      </c>
      <c r="AA60" s="100" t="str">
        <f>VLOOKUP($A60, RawData!$A:$AJ, 26, FALSE)</f>
        <v/>
      </c>
      <c r="AB60" s="100" t="str">
        <f>VLOOKUP($A60, RawData!$A:$AJ, 27, FALSE)</f>
        <v/>
      </c>
      <c r="AC60" s="98">
        <f>VLOOKUP($A60, RawData!$A:$AJ, 34, FALSE)</f>
        <v>77.0116</v>
      </c>
      <c r="AD60" s="95">
        <f>VLOOKUP($A60, RawData!$A:$AJ, 35, FALSE)</f>
        <v>2.29</v>
      </c>
      <c r="AE60" s="104">
        <f>VLOOKUP($A60, RawData!$A:$AJ, 36, FALSE)</f>
        <v>34.44</v>
      </c>
    </row>
    <row r="61">
      <c r="A61" s="46" t="s">
        <v>357</v>
      </c>
      <c r="B61" s="9" t="s">
        <v>1618</v>
      </c>
      <c r="C61" s="92" t="s">
        <v>942</v>
      </c>
      <c r="D61" s="2" t="s">
        <v>1619</v>
      </c>
      <c r="E61" s="114" t="str">
        <f>IFERROR(__xludf.DUMMYFUNCTION("IFERROR(HYPERLINK(REGEXEXTRACT(D61,""\(([^)]*)\)""),REGEXEXTRACT(D61,""\[([^\]]+)\]"")),"""")"),"READ PITCH")</f>
        <v>READ PITCH</v>
      </c>
      <c r="F61" s="98">
        <f>VLOOKUP($A61, RawData!$A:$AJ, 33, FALSE)</f>
        <v>51.64568</v>
      </c>
      <c r="G61" s="98">
        <f>VLOOKUP($A61, RawData!$A:$AJ, 2, FALSE)</f>
        <v>17.93</v>
      </c>
      <c r="H61" s="96">
        <f>VLOOKUP($A61, RawData!$A:$AJ, 3, FALSE)</f>
        <v>-0.2691</v>
      </c>
      <c r="I61" s="96">
        <f>VLOOKUP($A61, RawData!$A:$AJ, 4, FALSE)</f>
        <v>0.1381066</v>
      </c>
      <c r="J61" s="98">
        <f>VLOOKUP($A61, RawData!$A:$AM, 37, FALSE)</f>
        <v>1.626</v>
      </c>
      <c r="K61" s="99">
        <f>VLOOKUP($A61, RawData!$A:$AM, 38, FALSE)</f>
        <v>-3.162234</v>
      </c>
      <c r="L61" s="99" t="str">
        <f>VLOOKUP($A61, RawData!$A:$AM, 39, FALSE)</f>
        <v/>
      </c>
      <c r="M61" s="100">
        <f>VLOOKUP($A61, RawData!$A:$AJ, 30, FALSE)</f>
        <v>25.661316</v>
      </c>
      <c r="N61" s="98">
        <f>VLOOKUP($A61, RawData!$A:$AJ, 5, FALSE)</f>
        <v>0.13932267</v>
      </c>
      <c r="O61" s="99">
        <f>VLOOKUP($A61, RawData!$A:$AJ, 6, FALSE)</f>
        <v>-2.5941873</v>
      </c>
      <c r="P61" s="96" t="str">
        <f>VLOOKUP($A61, RawData!$A:$AJ, 7, FALSE)</f>
        <v/>
      </c>
      <c r="Q61" s="99">
        <f>VLOOKUP($A61, RawData!$A:$AJ, 8, FALSE)</f>
        <v>0.6324</v>
      </c>
      <c r="R61" s="99">
        <f>VLOOKUP($A61, RawData!$A:$AJ, 10, FALSE)</f>
        <v>0.090686</v>
      </c>
      <c r="S61" s="113">
        <f>VLOOKUP($A61, RawData!$A:$AJ, 17, FALSE)</f>
        <v>1.196</v>
      </c>
      <c r="T61" s="99">
        <f>VLOOKUP($A61, RawData!$A:$AJ, 18, FALSE)</f>
        <v>0.06670385</v>
      </c>
      <c r="U61" s="98">
        <f>VLOOKUP($A61, RawData!$A:$AJ, 19, FALSE)</f>
        <v>5.171</v>
      </c>
      <c r="V61" s="99">
        <f>VLOOKUP($A61, RawData!$A:$AJ, 20, FALSE)</f>
        <v>0.39035255</v>
      </c>
      <c r="W61" s="98">
        <f>VLOOKUP($A61, RawData!$A:$AJ, 21, FALSE)</f>
        <v>-5.153</v>
      </c>
      <c r="X61" s="99">
        <f>VLOOKUP($A61, RawData!$A:$AJ, 22, FALSE)</f>
        <v>-0.515</v>
      </c>
      <c r="Y61" s="101">
        <f>VLOOKUP($A61, RawData!$A:$AJ, 23, FALSE)</f>
        <v>0.1222</v>
      </c>
      <c r="Z61" s="99">
        <f>VLOOKUP($A61, RawData!$A:$AJ, 24, FALSE)</f>
        <v>0.1480112</v>
      </c>
      <c r="AA61" s="100">
        <f>VLOOKUP($A61, RawData!$A:$AJ, 26, FALSE)</f>
        <v>31.65314</v>
      </c>
      <c r="AB61" s="100">
        <f>VLOOKUP($A61, RawData!$A:$AJ, 27, FALSE)</f>
        <v>39.304813</v>
      </c>
      <c r="AC61" s="98">
        <f>VLOOKUP($A61, RawData!$A:$AJ, 34, FALSE)</f>
        <v>41.7253</v>
      </c>
      <c r="AD61" s="95">
        <f>VLOOKUP($A61, RawData!$A:$AJ, 35, FALSE)</f>
        <v>4.41</v>
      </c>
      <c r="AE61" s="104">
        <f>VLOOKUP($A61, RawData!$A:$AJ, 36, FALSE)</f>
        <v>10.63</v>
      </c>
    </row>
    <row r="62">
      <c r="A62" s="46" t="s">
        <v>358</v>
      </c>
      <c r="B62" s="9" t="s">
        <v>1620</v>
      </c>
      <c r="C62" s="92" t="s">
        <v>942</v>
      </c>
      <c r="D62" s="2" t="s">
        <v>1621</v>
      </c>
      <c r="E62" s="114" t="str">
        <f>IFERROR(__xludf.DUMMYFUNCTION("IFERROR(HYPERLINK(REGEXEXTRACT(D62,""\(([^)]*)\)""),REGEXEXTRACT(D62,""\[([^\]]+)\]"")),"""")"),"READ PITCH")</f>
        <v>READ PITCH</v>
      </c>
      <c r="F62" s="98">
        <f>VLOOKUP($A62, RawData!$A:$AJ, 33, FALSE)</f>
        <v>24.983</v>
      </c>
      <c r="G62" s="98">
        <f>VLOOKUP($A62, RawData!$A:$AJ, 2, FALSE)</f>
        <v>1.237</v>
      </c>
      <c r="H62" s="96">
        <f>VLOOKUP($A62, RawData!$A:$AJ, 3, FALSE)</f>
        <v>-0.2706</v>
      </c>
      <c r="I62" s="96">
        <f>VLOOKUP($A62, RawData!$A:$AJ, 4, FALSE)</f>
        <v>-0.16068952</v>
      </c>
      <c r="J62" s="98">
        <f>VLOOKUP($A62, RawData!$A:$AM, 37, FALSE)</f>
        <v>-1.363</v>
      </c>
      <c r="K62" s="99">
        <f>VLOOKUP($A62, RawData!$A:$AM, 38, FALSE)</f>
        <v>-0.59325576</v>
      </c>
      <c r="L62" s="99" t="str">
        <f>VLOOKUP($A62, RawData!$A:$AM, 39, FALSE)</f>
        <v/>
      </c>
      <c r="M62" s="100">
        <f>VLOOKUP($A62, RawData!$A:$AJ, 30, FALSE)</f>
        <v>-19.014673</v>
      </c>
      <c r="N62" s="98">
        <f>VLOOKUP($A62, RawData!$A:$AJ, 5, FALSE)</f>
        <v>-0.040432982</v>
      </c>
      <c r="O62" s="99">
        <f>VLOOKUP($A62, RawData!$A:$AJ, 6, FALSE)</f>
        <v>-0.7856902</v>
      </c>
      <c r="P62" s="96" t="str">
        <f>VLOOKUP($A62, RawData!$A:$AJ, 7, FALSE)</f>
        <v/>
      </c>
      <c r="Q62" s="99">
        <f>VLOOKUP($A62, RawData!$A:$AJ, 8, FALSE)</f>
        <v>0.3298</v>
      </c>
      <c r="R62" s="99">
        <f>VLOOKUP($A62, RawData!$A:$AJ, 10, FALSE)</f>
        <v>-1.1018593</v>
      </c>
      <c r="S62" s="113">
        <f>VLOOKUP($A62, RawData!$A:$AJ, 17, FALSE)</f>
        <v>0.25</v>
      </c>
      <c r="T62" s="99">
        <f>VLOOKUP($A62, RawData!$A:$AJ, 18, FALSE)</f>
        <v>0.20210186</v>
      </c>
      <c r="U62" s="98" t="str">
        <f>VLOOKUP($A62, RawData!$A:$AJ, 19, FALSE)</f>
        <v>No data</v>
      </c>
      <c r="V62" s="99">
        <f>VLOOKUP($A62, RawData!$A:$AJ, 20, FALSE)</f>
        <v>0.018421052</v>
      </c>
      <c r="W62" s="98">
        <f>VLOOKUP($A62, RawData!$A:$AJ, 21, FALSE)</f>
        <v>0.934</v>
      </c>
      <c r="X62" s="99">
        <f>VLOOKUP($A62, RawData!$A:$AJ, 22, FALSE)</f>
        <v>-0.3056</v>
      </c>
      <c r="Y62" s="101">
        <f>VLOOKUP($A62, RawData!$A:$AJ, 23, FALSE)</f>
        <v>-0.7564</v>
      </c>
      <c r="Z62" s="99">
        <f>VLOOKUP($A62, RawData!$A:$AJ, 24, FALSE)</f>
        <v>0.80227417</v>
      </c>
      <c r="AA62" s="100" t="str">
        <f>VLOOKUP($A62, RawData!$A:$AJ, 26, FALSE)</f>
        <v/>
      </c>
      <c r="AB62" s="100" t="str">
        <f>VLOOKUP($A62, RawData!$A:$AJ, 27, FALSE)</f>
        <v/>
      </c>
      <c r="AC62" s="98">
        <f>VLOOKUP($A62, RawData!$A:$AJ, 34, FALSE)</f>
        <v>25.917</v>
      </c>
      <c r="AD62" s="95">
        <f>VLOOKUP($A62, RawData!$A:$AJ, 35, FALSE)</f>
        <v>1.75</v>
      </c>
      <c r="AE62" s="104">
        <f>VLOOKUP($A62, RawData!$A:$AJ, 36, FALSE)</f>
        <v>31.41</v>
      </c>
    </row>
    <row r="63">
      <c r="A63" s="46" t="s">
        <v>359</v>
      </c>
      <c r="B63" s="9" t="s">
        <v>1622</v>
      </c>
      <c r="C63" s="92" t="s">
        <v>1098</v>
      </c>
      <c r="D63" s="2" t="s">
        <v>1623</v>
      </c>
      <c r="E63" s="114" t="str">
        <f>IFERROR(__xludf.DUMMYFUNCTION("IFERROR(HYPERLINK(REGEXEXTRACT(D63,""\(([^)]*)\)""),REGEXEXTRACT(D63,""\[([^\]]+)\]"")),"""")"),"READ PITCH")</f>
        <v>READ PITCH</v>
      </c>
      <c r="F63" s="98">
        <f>VLOOKUP($A63, RawData!$A:$AJ, 33, FALSE)</f>
        <v>0.43</v>
      </c>
      <c r="G63" s="98">
        <f>VLOOKUP($A63, RawData!$A:$AJ, 2, FALSE)</f>
        <v>10.183</v>
      </c>
      <c r="H63" s="96">
        <f>VLOOKUP($A63, RawData!$A:$AJ, 3, FALSE)</f>
        <v>-0.2103</v>
      </c>
      <c r="I63" s="96">
        <f>VLOOKUP($A63, RawData!$A:$AJ, 4, FALSE)</f>
        <v>-0.24176158</v>
      </c>
      <c r="J63" s="98">
        <f>VLOOKUP($A63, RawData!$A:$AM, 37, FALSE)</f>
        <v>-17.131</v>
      </c>
      <c r="K63" s="99">
        <f>VLOOKUP($A63, RawData!$A:$AM, 38, FALSE)</f>
        <v>0.92418283</v>
      </c>
      <c r="L63" s="99" t="str">
        <f>VLOOKUP($A63, RawData!$A:$AM, 39, FALSE)</f>
        <v/>
      </c>
      <c r="M63" s="100">
        <f>VLOOKUP($A63, RawData!$A:$AJ, 30, FALSE)</f>
        <v>-0.3379254</v>
      </c>
      <c r="N63" s="98">
        <f>VLOOKUP($A63, RawData!$A:$AJ, 5, FALSE)</f>
        <v>-3.9437854</v>
      </c>
      <c r="O63" s="99">
        <f>VLOOKUP($A63, RawData!$A:$AJ, 6, FALSE)</f>
        <v>0.16186751</v>
      </c>
      <c r="P63" s="96" t="str">
        <f>VLOOKUP($A63, RawData!$A:$AJ, 7, FALSE)</f>
        <v/>
      </c>
      <c r="Q63" s="99">
        <f>VLOOKUP($A63, RawData!$A:$AJ, 8, FALSE)</f>
        <v>0.576</v>
      </c>
      <c r="R63" s="99">
        <f>VLOOKUP($A63, RawData!$A:$AJ, 10, FALSE)</f>
        <v>-1.6823137</v>
      </c>
      <c r="S63" s="113">
        <f>VLOOKUP($A63, RawData!$A:$AJ, 17, FALSE)</f>
        <v>4.968</v>
      </c>
      <c r="T63" s="99">
        <f>VLOOKUP($A63, RawData!$A:$AJ, 18, FALSE)</f>
        <v>0.48787194</v>
      </c>
      <c r="U63" s="98" t="str">
        <f>VLOOKUP($A63, RawData!$A:$AJ, 19, FALSE)</f>
        <v>No data</v>
      </c>
      <c r="V63" s="99">
        <f>VLOOKUP($A63, RawData!$A:$AJ, 20, FALSE)</f>
        <v>0.22368781</v>
      </c>
      <c r="W63" s="98">
        <f>VLOOKUP($A63, RawData!$A:$AJ, 21, FALSE)</f>
        <v>5.439</v>
      </c>
      <c r="X63" s="99">
        <f>VLOOKUP($A63, RawData!$A:$AJ, 22, FALSE)</f>
        <v>1.1704</v>
      </c>
      <c r="Y63" s="101">
        <f>VLOOKUP($A63, RawData!$A:$AJ, 23, FALSE)</f>
        <v>-1.2835</v>
      </c>
      <c r="Z63" s="99">
        <f>VLOOKUP($A63, RawData!$A:$AJ, 24, FALSE)</f>
        <v>-6.008608</v>
      </c>
      <c r="AA63" s="100" t="str">
        <f>VLOOKUP($A63, RawData!$A:$AJ, 26, FALSE)</f>
        <v/>
      </c>
      <c r="AB63" s="100" t="str">
        <f>VLOOKUP($A63, RawData!$A:$AJ, 27, FALSE)</f>
        <v/>
      </c>
      <c r="AC63" s="98">
        <f>VLOOKUP($A63, RawData!$A:$AJ, 34, FALSE)</f>
        <v>5.789</v>
      </c>
      <c r="AD63" s="95">
        <f>VLOOKUP($A63, RawData!$A:$AJ, 35, FALSE)</f>
        <v>0.3299</v>
      </c>
      <c r="AE63" s="104">
        <f>VLOOKUP($A63, RawData!$A:$AJ, 36, FALSE)</f>
        <v>7.08</v>
      </c>
    </row>
    <row r="64">
      <c r="A64" s="46" t="s">
        <v>360</v>
      </c>
      <c r="B64" s="9" t="s">
        <v>1624</v>
      </c>
      <c r="C64" s="92" t="s">
        <v>1542</v>
      </c>
      <c r="D64" s="2" t="s">
        <v>1625</v>
      </c>
      <c r="E64" s="114" t="str">
        <f>IFERROR(__xludf.DUMMYFUNCTION("IFERROR(HYPERLINK(REGEXEXTRACT(D64,""\(([^)]*)\)""),REGEXEXTRACT(D64,""\[([^\]]+)\]"")),"""")"),"READ PITCH")</f>
        <v>READ PITCH</v>
      </c>
      <c r="F64" s="98">
        <f>VLOOKUP($A64, RawData!$A:$AJ, 33, FALSE)</f>
        <v>66.270836</v>
      </c>
      <c r="G64" s="98">
        <f>VLOOKUP($A64, RawData!$A:$AJ, 2, FALSE)</f>
        <v>1.029</v>
      </c>
      <c r="H64" s="96">
        <f>VLOOKUP($A64, RawData!$A:$AJ, 3, FALSE)</f>
        <v>0.4763</v>
      </c>
      <c r="I64" s="96">
        <f>VLOOKUP($A64, RawData!$A:$AJ, 4, FALSE)</f>
        <v>-0.26354817</v>
      </c>
      <c r="J64" s="98">
        <f>VLOOKUP($A64, RawData!$A:$AM, 37, FALSE)</f>
        <v>-34.781</v>
      </c>
      <c r="K64" s="99">
        <f>VLOOKUP($A64, RawData!$A:$AM, 38, FALSE)</f>
        <v>-0.53063977</v>
      </c>
      <c r="L64" s="99" t="str">
        <f>VLOOKUP($A64, RawData!$A:$AM, 39, FALSE)</f>
        <v/>
      </c>
      <c r="M64" s="100">
        <f>VLOOKUP($A64, RawData!$A:$AJ, 30, FALSE)</f>
        <v>-0.6146402</v>
      </c>
      <c r="N64" s="98">
        <f>VLOOKUP($A64, RawData!$A:$AJ, 5, FALSE)</f>
        <v>-0.6052937</v>
      </c>
      <c r="O64" s="99">
        <f>VLOOKUP($A64, RawData!$A:$AJ, 6, FALSE)</f>
        <v>-0.20542733</v>
      </c>
      <c r="P64" s="96" t="str">
        <f>VLOOKUP($A64, RawData!$A:$AJ, 7, FALSE)</f>
        <v/>
      </c>
      <c r="Q64" s="99">
        <f>VLOOKUP($A64, RawData!$A:$AJ, 8, FALSE)</f>
        <v>0.897</v>
      </c>
      <c r="R64" s="99">
        <f>VLOOKUP($A64, RawData!$A:$AJ, 10, FALSE)</f>
        <v>-33.800777</v>
      </c>
      <c r="S64" s="113">
        <f>VLOOKUP($A64, RawData!$A:$AJ, 17, FALSE)</f>
        <v>18.981</v>
      </c>
      <c r="T64" s="99">
        <f>VLOOKUP($A64, RawData!$A:$AJ, 18, FALSE)</f>
        <v>18.446064</v>
      </c>
      <c r="U64" s="98" t="str">
        <f>VLOOKUP($A64, RawData!$A:$AJ, 19, FALSE)</f>
        <v>No data</v>
      </c>
      <c r="V64" s="99">
        <f>VLOOKUP($A64, RawData!$A:$AJ, 20, FALSE)</f>
        <v>0.43216133</v>
      </c>
      <c r="W64" s="98">
        <f>VLOOKUP($A64, RawData!$A:$AJ, 21, FALSE)</f>
        <v>-44.875</v>
      </c>
      <c r="X64" s="99">
        <f>VLOOKUP($A64, RawData!$A:$AJ, 22, FALSE)</f>
        <v>-0.5268</v>
      </c>
      <c r="Y64" s="101">
        <f>VLOOKUP($A64, RawData!$A:$AJ, 23, FALSE)</f>
        <v>-0.3052</v>
      </c>
      <c r="Z64" s="99">
        <f>VLOOKUP($A64, RawData!$A:$AJ, 24, FALSE)</f>
        <v>-0.36780503</v>
      </c>
      <c r="AA64" s="100" t="str">
        <f>VLOOKUP($A64, RawData!$A:$AJ, 26, FALSE)</f>
        <v/>
      </c>
      <c r="AB64" s="100" t="str">
        <f>VLOOKUP($A64, RawData!$A:$AJ, 27, FALSE)</f>
        <v>No data</v>
      </c>
      <c r="AC64" s="98">
        <f>VLOOKUP($A64, RawData!$A:$AJ, 34, FALSE)</f>
        <v>21.3778</v>
      </c>
      <c r="AD64" s="95">
        <f>VLOOKUP($A64, RawData!$A:$AJ, 35, FALSE)</f>
        <v>1.28</v>
      </c>
      <c r="AE64" s="104">
        <f>VLOOKUP($A64, RawData!$A:$AJ, 36, FALSE)</f>
        <v>51.76</v>
      </c>
    </row>
    <row r="65">
      <c r="A65" s="46" t="s">
        <v>361</v>
      </c>
      <c r="B65" s="9" t="s">
        <v>1626</v>
      </c>
      <c r="C65" s="92" t="s">
        <v>923</v>
      </c>
      <c r="D65" s="2" t="s">
        <v>1627</v>
      </c>
      <c r="E65" s="114" t="str">
        <f>IFERROR(__xludf.DUMMYFUNCTION("IFERROR(HYPERLINK(REGEXEXTRACT(D65,""\(([^)]*)\)""),REGEXEXTRACT(D65,""\[([^\]]+)\]"")),"""")"),"READ PITCH")</f>
        <v>READ PITCH</v>
      </c>
      <c r="F65" s="98">
        <f>VLOOKUP($A65, RawData!$A:$AJ, 33, FALSE)</f>
        <v>287.1149</v>
      </c>
      <c r="G65" s="98">
        <f>VLOOKUP($A65, RawData!$A:$AJ, 2, FALSE)</f>
        <v>15.742</v>
      </c>
      <c r="H65" s="96">
        <f>VLOOKUP($A65, RawData!$A:$AJ, 3, FALSE)</f>
        <v>-0.4187</v>
      </c>
      <c r="I65" s="96">
        <f>VLOOKUP($A65, RawData!$A:$AJ, 4, FALSE)</f>
        <v>0.21237533</v>
      </c>
      <c r="J65" s="98">
        <f>VLOOKUP($A65, RawData!$A:$AM, 37, FALSE)</f>
        <v>-149.291</v>
      </c>
      <c r="K65" s="99">
        <f>VLOOKUP($A65, RawData!$A:$AM, 38, FALSE)</f>
        <v>2.880208</v>
      </c>
      <c r="L65" s="99" t="str">
        <f>VLOOKUP($A65, RawData!$A:$AM, 39, FALSE)</f>
        <v/>
      </c>
      <c r="M65" s="100">
        <f>VLOOKUP($A65, RawData!$A:$AJ, 30, FALSE)</f>
        <v>-1.8194197</v>
      </c>
      <c r="N65" s="98">
        <f>VLOOKUP($A65, RawData!$A:$AJ, 5, FALSE)</f>
        <v>-1.3076142</v>
      </c>
      <c r="O65" s="99">
        <f>VLOOKUP($A65, RawData!$A:$AJ, 6, FALSE)</f>
        <v>2.8287752</v>
      </c>
      <c r="P65" s="96" t="str">
        <f>VLOOKUP($A65, RawData!$A:$AJ, 7, FALSE)</f>
        <v/>
      </c>
      <c r="Q65" s="99">
        <f>VLOOKUP($A65, RawData!$A:$AJ, 8, FALSE)</f>
        <v>0.0398</v>
      </c>
      <c r="R65" s="99">
        <f>VLOOKUP($A65, RawData!$A:$AJ, 10, FALSE)</f>
        <v>-9.483611</v>
      </c>
      <c r="S65" s="113">
        <f>VLOOKUP($A65, RawData!$A:$AJ, 17, FALSE)</f>
        <v>45.087</v>
      </c>
      <c r="T65" s="99">
        <f>VLOOKUP($A65, RawData!$A:$AJ, 18, FALSE)</f>
        <v>2.8641214</v>
      </c>
      <c r="U65" s="98" t="str">
        <f>VLOOKUP($A65, RawData!$A:$AJ, 19, FALSE)</f>
        <v>No data</v>
      </c>
      <c r="V65" s="99">
        <f>VLOOKUP($A65, RawData!$A:$AJ, 20, FALSE)</f>
        <v>0.14388096</v>
      </c>
      <c r="W65" s="98">
        <f>VLOOKUP($A65, RawData!$A:$AJ, 21, FALSE)</f>
        <v>-25.256</v>
      </c>
      <c r="X65" s="99">
        <f>VLOOKUP($A65, RawData!$A:$AJ, 22, FALSE)</f>
        <v>-0.2103</v>
      </c>
      <c r="Y65" s="101">
        <f>VLOOKUP($A65, RawData!$A:$AJ, 23, FALSE)</f>
        <v>-0.7237</v>
      </c>
      <c r="Z65" s="99">
        <f>VLOOKUP($A65, RawData!$A:$AJ, 24, FALSE)</f>
        <v>-1.1796836</v>
      </c>
      <c r="AA65" s="100" t="str">
        <f>VLOOKUP($A65, RawData!$A:$AJ, 26, FALSE)</f>
        <v/>
      </c>
      <c r="AB65" s="100" t="str">
        <f>VLOOKUP($A65, RawData!$A:$AJ, 27, FALSE)</f>
        <v/>
      </c>
      <c r="AC65" s="98">
        <f>VLOOKUP($A65, RawData!$A:$AJ, 34, FALSE)</f>
        <v>271.623</v>
      </c>
      <c r="AD65" s="95">
        <f>VLOOKUP($A65, RawData!$A:$AJ, 35, FALSE)</f>
        <v>2.74</v>
      </c>
      <c r="AE65" s="104">
        <f>VLOOKUP($A65, RawData!$A:$AJ, 36, FALSE)</f>
        <v>108.35</v>
      </c>
    </row>
    <row r="66">
      <c r="A66" s="46" t="s">
        <v>362</v>
      </c>
      <c r="B66" s="9" t="s">
        <v>1628</v>
      </c>
      <c r="C66" s="92" t="s">
        <v>923</v>
      </c>
      <c r="D66" s="2" t="s">
        <v>1629</v>
      </c>
      <c r="E66" s="114" t="str">
        <f>IFERROR(__xludf.DUMMYFUNCTION("IFERROR(HYPERLINK(REGEXEXTRACT(D66,""\(([^)]*)\)""),REGEXEXTRACT(D66,""\[([^\]]+)\]"")),"""")"),"READ PITCH")</f>
        <v>READ PITCH</v>
      </c>
      <c r="F66" s="98">
        <f>VLOOKUP($A66, RawData!$A:$AJ, 33, FALSE)</f>
        <v>13.300698</v>
      </c>
      <c r="G66" s="98">
        <f>VLOOKUP($A66, RawData!$A:$AJ, 2, FALSE)</f>
        <v>0.15696</v>
      </c>
      <c r="H66" s="96">
        <f>VLOOKUP($A66, RawData!$A:$AJ, 3, FALSE)</f>
        <v>-0.0311</v>
      </c>
      <c r="I66" s="96">
        <f>VLOOKUP($A66, RawData!$A:$AJ, 4, FALSE)</f>
        <v>0.0070675774</v>
      </c>
      <c r="J66" s="98">
        <f>VLOOKUP($A66, RawData!$A:$AM, 37, FALSE)</f>
        <v>-8.78492</v>
      </c>
      <c r="K66" s="99">
        <f>VLOOKUP($A66, RawData!$A:$AM, 38, FALSE)</f>
        <v>0.5518867</v>
      </c>
      <c r="L66" s="99" t="str">
        <f>VLOOKUP($A66, RawData!$A:$AM, 39, FALSE)</f>
        <v/>
      </c>
      <c r="M66" s="100">
        <f>VLOOKUP($A66, RawData!$A:$AJ, 30, FALSE)</f>
        <v>-1.4936277</v>
      </c>
      <c r="N66" s="98">
        <f>VLOOKUP($A66, RawData!$A:$AJ, 5, FALSE)</f>
        <v>-0.4653587</v>
      </c>
      <c r="O66" s="99">
        <f>VLOOKUP($A66, RawData!$A:$AJ, 6, FALSE)</f>
        <v>0.5624498</v>
      </c>
      <c r="P66" s="96" t="str">
        <f>VLOOKUP($A66, RawData!$A:$AJ, 7, FALSE)</f>
        <v/>
      </c>
      <c r="Q66" s="99">
        <f>VLOOKUP($A66, RawData!$A:$AJ, 8, FALSE)</f>
        <v>0.6951</v>
      </c>
      <c r="R66" s="99">
        <f>VLOOKUP($A66, RawData!$A:$AJ, 10, FALSE)</f>
        <v>-55.969166</v>
      </c>
      <c r="S66" s="113">
        <f>VLOOKUP($A66, RawData!$A:$AJ, 17, FALSE)</f>
        <v>2.04948</v>
      </c>
      <c r="T66" s="99">
        <f>VLOOKUP($A66, RawData!$A:$AJ, 18, FALSE)</f>
        <v>13.05734</v>
      </c>
      <c r="U66" s="98">
        <f>VLOOKUP($A66, RawData!$A:$AJ, 19, FALSE)</f>
        <v>0.45861</v>
      </c>
      <c r="V66" s="99">
        <f>VLOOKUP($A66, RawData!$A:$AJ, 20, FALSE)</f>
        <v>0.11511645</v>
      </c>
      <c r="W66" s="98">
        <f>VLOOKUP($A66, RawData!$A:$AJ, 21, FALSE)</f>
        <v>-0.59008</v>
      </c>
      <c r="X66" s="99">
        <f>VLOOKUP($A66, RawData!$A:$AJ, 22, FALSE)</f>
        <v>-0.1237</v>
      </c>
      <c r="Y66" s="101">
        <f>VLOOKUP($A66, RawData!$A:$AJ, 23, FALSE)</f>
        <v>-1.8453</v>
      </c>
      <c r="Z66" s="99">
        <f>VLOOKUP($A66, RawData!$A:$AJ, 24, FALSE)</f>
        <v>-1.8200872</v>
      </c>
      <c r="AA66" s="100" t="str">
        <f>VLOOKUP($A66, RawData!$A:$AJ, 26, FALSE)</f>
        <v/>
      </c>
      <c r="AB66" s="100" t="str">
        <f>VLOOKUP($A66, RawData!$A:$AJ, 27, FALSE)</f>
        <v/>
      </c>
      <c r="AC66" s="98">
        <f>VLOOKUP($A66, RawData!$A:$AJ, 34, FALSE)</f>
        <v>13.1214</v>
      </c>
      <c r="AD66" s="95">
        <f>VLOOKUP($A66, RawData!$A:$AJ, 35, FALSE)</f>
        <v>0.7352</v>
      </c>
      <c r="AE66" s="104">
        <f>VLOOKUP($A66, RawData!$A:$AJ, 36, FALSE)</f>
        <v>18.65</v>
      </c>
    </row>
    <row r="67">
      <c r="A67" s="46" t="s">
        <v>363</v>
      </c>
      <c r="B67" s="9" t="s">
        <v>1630</v>
      </c>
      <c r="C67" s="92" t="s">
        <v>930</v>
      </c>
      <c r="D67" s="2" t="s">
        <v>1631</v>
      </c>
      <c r="E67" s="114" t="str">
        <f>IFERROR(__xludf.DUMMYFUNCTION("IFERROR(HYPERLINK(REGEXEXTRACT(D67,""\(([^)]*)\)""),REGEXEXTRACT(D67,""\[([^\]]+)\]"")),"""")"),"READ PITCH")</f>
        <v>READ PITCH</v>
      </c>
      <c r="F67" s="98">
        <f>VLOOKUP($A67, RawData!$A:$AJ, 33, FALSE)</f>
        <v>14.458933</v>
      </c>
      <c r="G67" s="98">
        <f>VLOOKUP($A67, RawData!$A:$AJ, 2, FALSE)</f>
        <v>7.84001</v>
      </c>
      <c r="H67" s="106">
        <f>VLOOKUP($A67, RawData!$A:$AJ, 3, FALSE)</f>
        <v>0.1947574</v>
      </c>
      <c r="I67" s="106" t="str">
        <f>VLOOKUP($A67, RawData!$A:$AJ, 4, FALSE)</f>
        <v>No data</v>
      </c>
      <c r="J67" s="98">
        <f>VLOOKUP($A67, RawData!$A:$AM, 37, FALSE)</f>
        <v>-8.65398</v>
      </c>
      <c r="K67" s="99">
        <f>VLOOKUP($A67, RawData!$A:$AM, 38, FALSE)</f>
        <v>-0.85713434</v>
      </c>
      <c r="L67" s="99" t="str">
        <f>VLOOKUP($A67, RawData!$A:$AM, 39, FALSE)</f>
        <v/>
      </c>
      <c r="M67" s="100">
        <f>VLOOKUP($A67, RawData!$A:$AJ, 30, FALSE)</f>
        <v>-2.6903923</v>
      </c>
      <c r="N67" s="98">
        <f>VLOOKUP($A67, RawData!$A:$AJ, 5, FALSE)</f>
        <v>-0.39809155</v>
      </c>
      <c r="O67" s="106">
        <f>VLOOKUP($A67, RawData!$A:$AJ, 6, FALSE)</f>
        <v>-0.7751072</v>
      </c>
      <c r="P67" s="106" t="str">
        <f>VLOOKUP($A67, RawData!$A:$AJ, 7, FALSE)</f>
        <v/>
      </c>
      <c r="Q67" s="106">
        <f>VLOOKUP($A67, RawData!$A:$AJ, 8, FALSE)</f>
        <v>0.15816562</v>
      </c>
      <c r="R67" s="106">
        <f>VLOOKUP($A67, RawData!$A:$AJ, 10, FALSE)</f>
        <v>-1.1038226</v>
      </c>
      <c r="S67" s="113" t="str">
        <f>VLOOKUP($A67, RawData!$A:$AJ, 17, FALSE)</f>
        <v>No data</v>
      </c>
      <c r="T67" s="106">
        <f>VLOOKUP($A67, RawData!$A:$AJ, 18, FALSE)</f>
        <v>0</v>
      </c>
      <c r="U67" s="98">
        <f>VLOOKUP($A67, RawData!$A:$AJ, 19, FALSE)</f>
        <v>0.47276</v>
      </c>
      <c r="V67" s="106">
        <f>VLOOKUP($A67, RawData!$A:$AJ, 20, FALSE)</f>
        <v>0.025271662</v>
      </c>
      <c r="W67" s="98">
        <f>VLOOKUP($A67, RawData!$A:$AJ, 21, FALSE)</f>
        <v>10.11561</v>
      </c>
      <c r="X67" s="99">
        <f>VLOOKUP($A67, RawData!$A:$AJ, 22, FALSE)</f>
        <v>0.2526</v>
      </c>
      <c r="Y67" s="101">
        <f>VLOOKUP($A67, RawData!$A:$AJ, 23, FALSE)</f>
        <v>-0.6542</v>
      </c>
      <c r="Z67" s="106">
        <f>VLOOKUP($A67, RawData!$A:$AJ, 24, FALSE)</f>
        <v>2.2383947</v>
      </c>
      <c r="AA67" s="100" t="str">
        <f>VLOOKUP($A67, RawData!$A:$AJ, 26, FALSE)</f>
        <v/>
      </c>
      <c r="AB67" s="100" t="str">
        <f>VLOOKUP($A67, RawData!$A:$AJ, 27, FALSE)</f>
        <v/>
      </c>
      <c r="AC67" s="98">
        <f>VLOOKUP($A67, RawData!$A:$AJ, 34, FALSE)</f>
        <v>23.2826</v>
      </c>
      <c r="AD67" s="95">
        <f>VLOOKUP($A67, RawData!$A:$AJ, 35, FALSE)</f>
        <v>0.42</v>
      </c>
      <c r="AE67" s="104">
        <f>VLOOKUP($A67, RawData!$A:$AJ, 36, FALSE)</f>
        <v>31.35</v>
      </c>
    </row>
    <row r="68">
      <c r="A68" s="46" t="s">
        <v>364</v>
      </c>
      <c r="B68" s="9" t="s">
        <v>1632</v>
      </c>
      <c r="C68" s="92" t="s">
        <v>1021</v>
      </c>
      <c r="D68" s="2" t="s">
        <v>1633</v>
      </c>
      <c r="E68" s="114" t="str">
        <f>IFERROR(__xludf.DUMMYFUNCTION("IFERROR(HYPERLINK(REGEXEXTRACT(D68,""\(([^)]*)\)""),REGEXEXTRACT(D68,""\[([^\]]+)\]"")),"""")"),"READ PITCH")</f>
        <v>READ PITCH</v>
      </c>
      <c r="F68" s="98">
        <f>VLOOKUP($A68, RawData!$A:$AJ, 33, FALSE)</f>
        <v>19.940378</v>
      </c>
      <c r="G68" s="98">
        <f>VLOOKUP($A68, RawData!$A:$AJ, 2, FALSE)</f>
        <v>50.647</v>
      </c>
      <c r="H68" s="96">
        <f>VLOOKUP($A68, RawData!$A:$AJ, 3, FALSE)</f>
        <v>0.0458</v>
      </c>
      <c r="I68" s="96">
        <f>VLOOKUP($A68, RawData!$A:$AJ, 4, FALSE)</f>
        <v>0.071850315</v>
      </c>
      <c r="J68" s="98">
        <f>VLOOKUP($A68, RawData!$A:$AM, 37, FALSE)</f>
        <v>-4.549</v>
      </c>
      <c r="K68" s="99">
        <f>VLOOKUP($A68, RawData!$A:$AM, 38, FALSE)</f>
        <v>-0.53742117</v>
      </c>
      <c r="L68" s="99" t="str">
        <f>VLOOKUP($A68, RawData!$A:$AM, 39, FALSE)</f>
        <v/>
      </c>
      <c r="M68" s="100">
        <f>VLOOKUP($A68, RawData!$A:$AJ, 30, FALSE)</f>
        <v>-4.5774455</v>
      </c>
      <c r="N68" s="98">
        <f>VLOOKUP($A68, RawData!$A:$AJ, 5, FALSE)</f>
        <v>-0.29592785</v>
      </c>
      <c r="O68" s="99">
        <f>VLOOKUP($A68, RawData!$A:$AJ, 6, FALSE)</f>
        <v>-0.539054</v>
      </c>
      <c r="P68" s="96" t="str">
        <f>VLOOKUP($A68, RawData!$A:$AJ, 7, FALSE)</f>
        <v/>
      </c>
      <c r="Q68" s="99">
        <f>VLOOKUP($A68, RawData!$A:$AJ, 8, FALSE)</f>
        <v>0.3818</v>
      </c>
      <c r="R68" s="99">
        <f>VLOOKUP($A68, RawData!$A:$AJ, 10, FALSE)</f>
        <v>-0.089817755</v>
      </c>
      <c r="S68" s="113">
        <f>VLOOKUP($A68, RawData!$A:$AJ, 17, FALSE)</f>
        <v>3.832</v>
      </c>
      <c r="T68" s="99">
        <f>VLOOKUP($A68, RawData!$A:$AJ, 18, FALSE)</f>
        <v>0.075660944</v>
      </c>
      <c r="U68" s="98" t="str">
        <f>VLOOKUP($A68, RawData!$A:$AJ, 19, FALSE)</f>
        <v>No data</v>
      </c>
      <c r="V68" s="99">
        <f>VLOOKUP($A68, RawData!$A:$AJ, 20, FALSE)</f>
        <v>0.19655769</v>
      </c>
      <c r="W68" s="98">
        <f>VLOOKUP($A68, RawData!$A:$AJ, 21, FALSE)</f>
        <v>-1.868</v>
      </c>
      <c r="X68" s="99">
        <f>VLOOKUP($A68, RawData!$A:$AJ, 22, FALSE)</f>
        <v>-0.39906004</v>
      </c>
      <c r="Y68" s="101">
        <f>VLOOKUP($A68, RawData!$A:$AJ, 23, FALSE)</f>
        <v>-0.165</v>
      </c>
      <c r="Z68" s="99">
        <f>VLOOKUP($A68, RawData!$A:$AJ, 24, FALSE)</f>
        <v>-1.0867336</v>
      </c>
      <c r="AA68" s="100" t="str">
        <f>VLOOKUP($A68, RawData!$A:$AJ, 26, FALSE)</f>
        <v/>
      </c>
      <c r="AB68" s="100" t="str">
        <f>VLOOKUP($A68, RawData!$A:$AJ, 27, FALSE)</f>
        <v/>
      </c>
      <c r="AC68" s="98">
        <f>VLOOKUP($A68, RawData!$A:$AJ, 34, FALSE)</f>
        <v>20.8228</v>
      </c>
      <c r="AD68" s="95">
        <f>VLOOKUP($A68, RawData!$A:$AJ, 35, FALSE)</f>
        <v>1.32</v>
      </c>
      <c r="AE68" s="104">
        <f>VLOOKUP($A68, RawData!$A:$AJ, 36, FALSE)</f>
        <v>17.19</v>
      </c>
    </row>
    <row r="69">
      <c r="A69" s="46" t="s">
        <v>365</v>
      </c>
      <c r="B69" s="9" t="s">
        <v>1634</v>
      </c>
      <c r="C69" s="92" t="s">
        <v>930</v>
      </c>
      <c r="D69" s="2" t="s">
        <v>1635</v>
      </c>
      <c r="E69" s="114" t="str">
        <f>IFERROR(__xludf.DUMMYFUNCTION("IFERROR(HYPERLINK(REGEXEXTRACT(D69,""\(([^)]*)\)""),REGEXEXTRACT(D69,""\[([^\]]+)\]"")),"""")"),"READ PITCH")</f>
        <v>READ PITCH</v>
      </c>
      <c r="F69" s="98">
        <f>VLOOKUP($A69, RawData!$A:$AJ, 33, FALSE)</f>
        <v>572.92365</v>
      </c>
      <c r="G69" s="98">
        <f>VLOOKUP($A69, RawData!$A:$AJ, 2, FALSE)</f>
        <v>44.051</v>
      </c>
      <c r="H69" s="96">
        <f>VLOOKUP($A69, RawData!$A:$AJ, 3, FALSE)</f>
        <v>-0.5817493</v>
      </c>
      <c r="I69" s="106" t="str">
        <f>VLOOKUP($A69, RawData!$A:$AJ, 4, FALSE)</f>
        <v>No data</v>
      </c>
      <c r="J69" s="98">
        <f>VLOOKUP($A69, RawData!$A:$AM, 37, FALSE)</f>
        <v>-147.817</v>
      </c>
      <c r="K69" s="99">
        <f>VLOOKUP($A69, RawData!$A:$AM, 38, FALSE)</f>
        <v>1.5541176</v>
      </c>
      <c r="L69" s="99" t="str">
        <f>VLOOKUP($A69, RawData!$A:$AM, 39, FALSE)</f>
        <v/>
      </c>
      <c r="M69" s="100">
        <f>VLOOKUP($A69, RawData!$A:$AJ, 30, FALSE)</f>
        <v>-5.2737303</v>
      </c>
      <c r="N69" s="98">
        <f>VLOOKUP($A69, RawData!$A:$AJ, 5, FALSE)</f>
        <v>-0.67455286</v>
      </c>
      <c r="O69" s="99">
        <f>VLOOKUP($A69, RawData!$A:$AJ, 6, FALSE)</f>
        <v>1.1662134</v>
      </c>
      <c r="P69" s="96" t="str">
        <f>VLOOKUP($A69, RawData!$A:$AJ, 7, FALSE)</f>
        <v/>
      </c>
      <c r="Q69" s="99">
        <f>VLOOKUP($A69, RawData!$A:$AJ, 8, FALSE)</f>
        <v>0.7665954</v>
      </c>
      <c r="R69" s="99">
        <f>VLOOKUP($A69, RawData!$A:$AJ, 10, FALSE)</f>
        <v>-3.355588</v>
      </c>
      <c r="S69" s="113">
        <f>VLOOKUP($A69, RawData!$A:$AJ, 17, FALSE)</f>
        <v>161.27</v>
      </c>
      <c r="T69" s="99">
        <f>VLOOKUP($A69, RawData!$A:$AJ, 18, FALSE)</f>
        <v>3.6609838</v>
      </c>
      <c r="U69" s="98" t="str">
        <f>VLOOKUP($A69, RawData!$A:$AJ, 19, FALSE)</f>
        <v>No data</v>
      </c>
      <c r="V69" s="99">
        <f>VLOOKUP($A69, RawData!$A:$AJ, 20, FALSE)</f>
        <v>0.04277847</v>
      </c>
      <c r="W69" s="98">
        <f>VLOOKUP($A69, RawData!$A:$AJ, 21, FALSE)</f>
        <v>189.324</v>
      </c>
      <c r="X69" s="99">
        <f>VLOOKUP($A69, RawData!$A:$AJ, 22, FALSE)</f>
        <v>5.2388</v>
      </c>
      <c r="Y69" s="101">
        <f>VLOOKUP($A69, RawData!$A:$AJ, 23, FALSE)</f>
        <v>-0.5974</v>
      </c>
      <c r="Z69" s="99">
        <f>VLOOKUP($A69, RawData!$A:$AJ, 24, FALSE)</f>
        <v>1.8963478</v>
      </c>
      <c r="AA69" s="100" t="str">
        <f>VLOOKUP($A69, RawData!$A:$AJ, 26, FALSE)</f>
        <v/>
      </c>
      <c r="AB69" s="100" t="str">
        <f>VLOOKUP($A69, RawData!$A:$AJ, 27, FALSE)</f>
        <v/>
      </c>
      <c r="AC69" s="98">
        <f>VLOOKUP($A69, RawData!$A:$AJ, 34, FALSE)</f>
        <v>779.547</v>
      </c>
      <c r="AD69" s="95">
        <f>VLOOKUP($A69, RawData!$A:$AJ, 35, FALSE)</f>
        <v>2.55</v>
      </c>
      <c r="AE69" s="104">
        <f>VLOOKUP($A69, RawData!$A:$AJ, 36, FALSE)</f>
        <v>231.46</v>
      </c>
    </row>
    <row r="70">
      <c r="A70" s="46" t="s">
        <v>366</v>
      </c>
      <c r="B70" s="9" t="s">
        <v>1636</v>
      </c>
      <c r="C70" s="92" t="s">
        <v>1545</v>
      </c>
      <c r="D70" s="2" t="s">
        <v>1637</v>
      </c>
      <c r="E70" s="114" t="str">
        <f>IFERROR(__xludf.DUMMYFUNCTION("IFERROR(HYPERLINK(REGEXEXTRACT(D70,""\(([^)]*)\)""),REGEXEXTRACT(D70,""\[([^\]]+)\]"")),"""")"),"READ PITCH")</f>
        <v>READ PITCH</v>
      </c>
      <c r="F70" s="98">
        <f>VLOOKUP($A70, RawData!$A:$AJ, 33, FALSE)</f>
        <v>34.016533</v>
      </c>
      <c r="G70" s="98">
        <f>VLOOKUP($A70, RawData!$A:$AJ, 2, FALSE)</f>
        <v>3.3422</v>
      </c>
      <c r="H70" s="96">
        <f>VLOOKUP($A70, RawData!$A:$AJ, 3, FALSE)</f>
        <v>-0.0066</v>
      </c>
      <c r="I70" s="96">
        <f>VLOOKUP($A70, RawData!$A:$AJ, 4, FALSE)</f>
        <v>0.14611751</v>
      </c>
      <c r="J70" s="98">
        <f>VLOOKUP($A70, RawData!$A:$AM, 37, FALSE)</f>
        <v>-7.14087</v>
      </c>
      <c r="K70" s="99">
        <f>VLOOKUP($A70, RawData!$A:$AM, 38, FALSE)</f>
        <v>0.104686454</v>
      </c>
      <c r="L70" s="99" t="str">
        <f>VLOOKUP($A70, RawData!$A:$AM, 39, FALSE)</f>
        <v/>
      </c>
      <c r="M70" s="100">
        <f>VLOOKUP($A70, RawData!$A:$AJ, 30, FALSE)</f>
        <v>-4.342841</v>
      </c>
      <c r="N70" s="98">
        <f>VLOOKUP($A70, RawData!$A:$AJ, 5, FALSE)</f>
        <v>-0.20304614</v>
      </c>
      <c r="O70" s="99">
        <f>VLOOKUP($A70, RawData!$A:$AJ, 6, FALSE)</f>
        <v>0.16084473</v>
      </c>
      <c r="P70" s="96" t="str">
        <f>VLOOKUP($A70, RawData!$A:$AJ, 7, FALSE)</f>
        <v/>
      </c>
      <c r="Q70" s="99">
        <f>VLOOKUP($A70, RawData!$A:$AJ, 8, FALSE)</f>
        <v>0.3154</v>
      </c>
      <c r="R70" s="99">
        <f>VLOOKUP($A70, RawData!$A:$AJ, 10, FALSE)</f>
        <v>-2.1365776</v>
      </c>
      <c r="S70" s="113">
        <f>VLOOKUP($A70, RawData!$A:$AJ, 17, FALSE)</f>
        <v>2.24189</v>
      </c>
      <c r="T70" s="99">
        <f>VLOOKUP($A70, RawData!$A:$AJ, 18, FALSE)</f>
        <v>0.67078274</v>
      </c>
      <c r="U70" s="98" t="str">
        <f>VLOOKUP($A70, RawData!$A:$AJ, 19, FALSE)</f>
        <v>No data</v>
      </c>
      <c r="V70" s="99">
        <f>VLOOKUP($A70, RawData!$A:$AJ, 20, FALSE)</f>
        <v>0.4998398</v>
      </c>
      <c r="W70" s="98">
        <f>VLOOKUP($A70, RawData!$A:$AJ, 21, FALSE)</f>
        <v>-0.82106</v>
      </c>
      <c r="X70" s="99">
        <f>VLOOKUP($A70, RawData!$A:$AJ, 22, FALSE)</f>
        <v>-0.3149</v>
      </c>
      <c r="Y70" s="101">
        <f>VLOOKUP($A70, RawData!$A:$AJ, 23, FALSE)</f>
        <v>-0.781</v>
      </c>
      <c r="Z70" s="99">
        <f>VLOOKUP($A70, RawData!$A:$AJ, 24, FALSE)</f>
        <v>-2.8183007</v>
      </c>
      <c r="AA70" s="100" t="str">
        <f>VLOOKUP($A70, RawData!$A:$AJ, 26, FALSE)</f>
        <v/>
      </c>
      <c r="AB70" s="100" t="str">
        <f>VLOOKUP($A70, RawData!$A:$AJ, 27, FALSE)</f>
        <v/>
      </c>
      <c r="AC70" s="98">
        <f>VLOOKUP($A70, RawData!$A:$AJ, 34, FALSE)</f>
        <v>31.011663</v>
      </c>
      <c r="AD70" s="95">
        <f>VLOOKUP($A70, RawData!$A:$AJ, 35, FALSE)</f>
        <v>0.8796</v>
      </c>
      <c r="AE70" s="104">
        <f>VLOOKUP($A70, RawData!$A:$AJ, 36, FALSE)</f>
        <v>36.19</v>
      </c>
    </row>
    <row r="71">
      <c r="A71" s="46" t="s">
        <v>367</v>
      </c>
      <c r="B71" s="9" t="s">
        <v>1638</v>
      </c>
      <c r="C71" s="92" t="s">
        <v>930</v>
      </c>
      <c r="D71" s="2" t="s">
        <v>1639</v>
      </c>
      <c r="E71" s="114" t="str">
        <f>IFERROR(__xludf.DUMMYFUNCTION("IFERROR(HYPERLINK(REGEXEXTRACT(D71,""\(([^)]*)\)""),REGEXEXTRACT(D71,""\[([^\]]+)\]"")),"""")"),"READ PITCH")</f>
        <v>READ PITCH</v>
      </c>
      <c r="F71" s="98">
        <f>VLOOKUP($A71, RawData!$A:$AJ, 33, FALSE)</f>
        <v>139.9967</v>
      </c>
      <c r="G71" s="98">
        <f>VLOOKUP($A71, RawData!$A:$AJ, 2, FALSE)</f>
        <v>0</v>
      </c>
      <c r="H71" s="96">
        <f>VLOOKUP($A71, RawData!$A:$AJ, 3, FALSE)</f>
        <v>-1</v>
      </c>
      <c r="I71" s="106" t="str">
        <f>VLOOKUP($A71, RawData!$A:$AJ, 4, FALSE)</f>
        <v>No data</v>
      </c>
      <c r="J71" s="98">
        <f>VLOOKUP($A71, RawData!$A:$AM, 37, FALSE)</f>
        <v>-29.3712</v>
      </c>
      <c r="K71" s="99">
        <f>VLOOKUP($A71, RawData!$A:$AM, 38, FALSE)</f>
        <v>-0.32890204</v>
      </c>
      <c r="L71" s="99" t="str">
        <f>VLOOKUP($A71, RawData!$A:$AM, 39, FALSE)</f>
        <v/>
      </c>
      <c r="M71" s="100">
        <f>VLOOKUP($A71, RawData!$A:$AJ, 30, FALSE)</f>
        <v>-4.18176</v>
      </c>
      <c r="N71" s="98">
        <f>VLOOKUP($A71, RawData!$A:$AJ, 5, FALSE)</f>
        <v>-0.34962922</v>
      </c>
      <c r="O71" s="99">
        <f>VLOOKUP($A71, RawData!$A:$AJ, 6, FALSE)</f>
        <v>-0.037397332</v>
      </c>
      <c r="P71" s="96" t="str">
        <f>VLOOKUP($A71, RawData!$A:$AJ, 7, FALSE)</f>
        <v/>
      </c>
      <c r="Q71" s="99">
        <f>VLOOKUP($A71, RawData!$A:$AJ, 8, FALSE)</f>
        <v>0.7665954</v>
      </c>
      <c r="R71" s="99">
        <f>VLOOKUP($A71, RawData!$A:$AJ, 10, FALSE)</f>
        <v>-599.641</v>
      </c>
      <c r="S71" s="113">
        <f>VLOOKUP($A71, RawData!$A:$AJ, 17, FALSE)</f>
        <v>15.50454</v>
      </c>
      <c r="T71" s="99">
        <f>VLOOKUP($A71, RawData!$A:$AJ, 18, FALSE)</f>
        <v>0</v>
      </c>
      <c r="U71" s="98" t="str">
        <f>VLOOKUP($A71, RawData!$A:$AJ, 19, FALSE)</f>
        <v>No data</v>
      </c>
      <c r="V71" s="99">
        <f>VLOOKUP($A71, RawData!$A:$AJ, 20, FALSE)</f>
        <v>0.8976359</v>
      </c>
      <c r="W71" s="98">
        <f>VLOOKUP($A71, RawData!$A:$AJ, 21, FALSE)</f>
        <v>-11.48821</v>
      </c>
      <c r="X71" s="99">
        <f>VLOOKUP($A71, RawData!$A:$AJ, 22, FALSE)</f>
        <v>-1.2016</v>
      </c>
      <c r="Y71" s="101">
        <f>VLOOKUP($A71, RawData!$A:$AJ, 23, FALSE)</f>
        <v>-1.5425</v>
      </c>
      <c r="Z71" s="99">
        <f>VLOOKUP($A71, RawData!$A:$AJ, 24, FALSE)</f>
        <v>-3.6382227</v>
      </c>
      <c r="AA71" s="100" t="str">
        <f>VLOOKUP($A71, RawData!$A:$AJ, 26, FALSE)</f>
        <v/>
      </c>
      <c r="AB71" s="100" t="str">
        <f>VLOOKUP($A71, RawData!$A:$AJ, 27, FALSE)</f>
        <v/>
      </c>
      <c r="AC71" s="98">
        <f>VLOOKUP($A71, RawData!$A:$AJ, 34, FALSE)</f>
        <v>122.8233</v>
      </c>
      <c r="AD71" s="95">
        <f>VLOOKUP($A71, RawData!$A:$AJ, 35, FALSE)</f>
        <v>1.37</v>
      </c>
      <c r="AE71" s="104">
        <f>VLOOKUP($A71, RawData!$A:$AJ, 36, FALSE)</f>
        <v>99.49</v>
      </c>
    </row>
    <row r="72">
      <c r="A72" s="46" t="s">
        <v>368</v>
      </c>
      <c r="B72" s="9" t="s">
        <v>1640</v>
      </c>
      <c r="C72" s="92" t="s">
        <v>942</v>
      </c>
      <c r="D72" s="2" t="s">
        <v>1641</v>
      </c>
      <c r="E72" s="114" t="str">
        <f>IFERROR(__xludf.DUMMYFUNCTION("IFERROR(HYPERLINK(REGEXEXTRACT(D72,""\(([^)]*)\)""),REGEXEXTRACT(D72,""\[([^\]]+)\]"")),"""")"),"READ PITCH")</f>
        <v>READ PITCH</v>
      </c>
      <c r="F72" s="98">
        <f>VLOOKUP($A72, RawData!$A:$AJ, 33, FALSE)</f>
        <v>16.373777</v>
      </c>
      <c r="G72" s="98">
        <f>VLOOKUP($A72, RawData!$A:$AJ, 2, FALSE)</f>
        <v>26.206</v>
      </c>
      <c r="H72" s="96">
        <f>VLOOKUP($A72, RawData!$A:$AJ, 3, FALSE)</f>
        <v>-0.2485</v>
      </c>
      <c r="I72" s="96">
        <f>VLOOKUP($A72, RawData!$A:$AJ, 4, FALSE)</f>
        <v>0.05735249</v>
      </c>
      <c r="J72" s="98" t="str">
        <f>VLOOKUP($A72, RawData!$A:$AM, 37, FALSE)</f>
        <v>No data</v>
      </c>
      <c r="K72" s="99" t="str">
        <f>VLOOKUP($A72, RawData!$A:$AM, 38, FALSE)</f>
        <v>No data</v>
      </c>
      <c r="L72" s="99" t="str">
        <f>VLOOKUP($A72, RawData!$A:$AM, 39, FALSE)</f>
        <v/>
      </c>
      <c r="M72" s="100" t="str">
        <f>VLOOKUP($A72, RawData!$A:$AJ, 30, FALSE)</f>
        <v/>
      </c>
      <c r="N72" s="98">
        <f>VLOOKUP($A72, RawData!$A:$AJ, 5, FALSE)</f>
        <v>-0.88444537</v>
      </c>
      <c r="O72" s="99">
        <f>VLOOKUP($A72, RawData!$A:$AJ, 6, FALSE)</f>
        <v>-0.14121416</v>
      </c>
      <c r="P72" s="96" t="str">
        <f>VLOOKUP($A72, RawData!$A:$AJ, 7, FALSE)</f>
        <v/>
      </c>
      <c r="Q72" s="99">
        <f>VLOOKUP($A72, RawData!$A:$AJ, 8, FALSE)</f>
        <v>0.3254</v>
      </c>
      <c r="R72" s="106" t="str">
        <f>VLOOKUP($A72, RawData!$A:$AJ, 10, FALSE)</f>
        <v>No data</v>
      </c>
      <c r="S72" s="113">
        <f>VLOOKUP($A72, RawData!$A:$AJ, 17, FALSE)</f>
        <v>0.029</v>
      </c>
      <c r="T72" s="99">
        <f>VLOOKUP($A72, RawData!$A:$AJ, 18, FALSE)</f>
        <v>0.0011066168</v>
      </c>
      <c r="U72" s="98" t="str">
        <f>VLOOKUP($A72, RawData!$A:$AJ, 19, FALSE)</f>
        <v>No data</v>
      </c>
      <c r="V72" s="99">
        <f>VLOOKUP($A72, RawData!$A:$AJ, 20, FALSE)</f>
        <v>0.05314186</v>
      </c>
      <c r="W72" s="98">
        <f>VLOOKUP($A72, RawData!$A:$AJ, 21, FALSE)</f>
        <v>10.377</v>
      </c>
      <c r="X72" s="99">
        <f>VLOOKUP($A72, RawData!$A:$AJ, 22, FALSE)</f>
        <v>1.0506</v>
      </c>
      <c r="Y72" s="101">
        <f>VLOOKUP($A72, RawData!$A:$AJ, 23, FALSE)</f>
        <v>-1.2167</v>
      </c>
      <c r="Z72" s="99">
        <f>VLOOKUP($A72, RawData!$A:$AJ, 24, FALSE)</f>
        <v>0.6890147</v>
      </c>
      <c r="AA72" s="100" t="str">
        <f>VLOOKUP($A72, RawData!$A:$AJ, 26, FALSE)</f>
        <v/>
      </c>
      <c r="AB72" s="100" t="str">
        <f>VLOOKUP($A72, RawData!$A:$AJ, 27, FALSE)</f>
        <v/>
      </c>
      <c r="AC72" s="98">
        <f>VLOOKUP($A72, RawData!$A:$AJ, 34, FALSE)</f>
        <v>24.495</v>
      </c>
      <c r="AD72" s="95">
        <f>VLOOKUP($A72, RawData!$A:$AJ, 35, FALSE)</f>
        <v>0.58</v>
      </c>
      <c r="AE72" s="104">
        <f>VLOOKUP($A72, RawData!$A:$AJ, 36, FALSE)</f>
        <v>23.53</v>
      </c>
    </row>
    <row r="73">
      <c r="A73" s="46" t="s">
        <v>369</v>
      </c>
      <c r="B73" s="9" t="s">
        <v>1642</v>
      </c>
      <c r="C73" s="92" t="s">
        <v>930</v>
      </c>
      <c r="D73" s="2" t="s">
        <v>1643</v>
      </c>
      <c r="E73" s="114" t="str">
        <f>IFERROR(__xludf.DUMMYFUNCTION("IFERROR(HYPERLINK(REGEXEXTRACT(D73,""\(([^)]*)\)""),REGEXEXTRACT(D73,""\[([^\]]+)\]"")),"""")"),"READ PITCH")</f>
        <v>READ PITCH</v>
      </c>
      <c r="F73" s="98">
        <f>VLOOKUP($A73, RawData!$A:$AJ, 33, FALSE)</f>
        <v>40.681404</v>
      </c>
      <c r="G73" s="98">
        <f>VLOOKUP($A73, RawData!$A:$AJ, 2, FALSE)</f>
        <v>0.928</v>
      </c>
      <c r="H73" s="96">
        <f>VLOOKUP($A73, RawData!$A:$AJ, 3, FALSE)</f>
        <v>0.8388815</v>
      </c>
      <c r="I73" s="106" t="str">
        <f>VLOOKUP($A73, RawData!$A:$AJ, 4, FALSE)</f>
        <v>No data</v>
      </c>
      <c r="J73" s="98">
        <f>VLOOKUP($A73, RawData!$A:$AM, 37, FALSE)</f>
        <v>-11.541</v>
      </c>
      <c r="K73" s="99">
        <f>VLOOKUP($A73, RawData!$A:$AM, 38, FALSE)</f>
        <v>0.259522</v>
      </c>
      <c r="L73" s="99" t="str">
        <f>VLOOKUP($A73, RawData!$A:$AM, 39, FALSE)</f>
        <v/>
      </c>
      <c r="M73" s="100">
        <f>VLOOKUP($A73, RawData!$A:$AJ, 30, FALSE)</f>
        <v>-2.4958842</v>
      </c>
      <c r="N73" s="98">
        <f>VLOOKUP($A73, RawData!$A:$AJ, 5, FALSE)</f>
        <v>-0.30300137</v>
      </c>
      <c r="O73" s="99">
        <f>VLOOKUP($A73, RawData!$A:$AJ, 6, FALSE)</f>
        <v>0.21193932</v>
      </c>
      <c r="P73" s="96" t="str">
        <f>VLOOKUP($A73, RawData!$A:$AJ, 7, FALSE)</f>
        <v/>
      </c>
      <c r="Q73" s="99">
        <f>VLOOKUP($A73, RawData!$A:$AJ, 8, FALSE)</f>
        <v>0.6778</v>
      </c>
      <c r="R73" s="99">
        <f>VLOOKUP($A73, RawData!$A:$AJ, 10, FALSE)</f>
        <v>-12.436422</v>
      </c>
      <c r="S73" s="113">
        <f>VLOOKUP($A73, RawData!$A:$AJ, 17, FALSE)</f>
        <v>6.329</v>
      </c>
      <c r="T73" s="99">
        <f>VLOOKUP($A73, RawData!$A:$AJ, 18, FALSE)</f>
        <v>6.820043</v>
      </c>
      <c r="U73" s="98" t="str">
        <f>VLOOKUP($A73, RawData!$A:$AJ, 19, FALSE)</f>
        <v>No data</v>
      </c>
      <c r="V73" s="99">
        <f>VLOOKUP($A73, RawData!$A:$AJ, 20, FALSE)</f>
        <v>0.89630556</v>
      </c>
      <c r="W73" s="98">
        <f>VLOOKUP($A73, RawData!$A:$AJ, 21, FALSE)</f>
        <v>-10.044</v>
      </c>
      <c r="X73" s="99">
        <f>VLOOKUP($A73, RawData!$A:$AJ, 22, FALSE)</f>
        <v>-1.2434</v>
      </c>
      <c r="Y73" s="101">
        <f>VLOOKUP($A73, RawData!$A:$AJ, 23, FALSE)</f>
        <v>-0.9069</v>
      </c>
      <c r="Z73" s="99">
        <f>VLOOKUP($A73, RawData!$A:$AJ, 24, FALSE)</f>
        <v>-1.3747214</v>
      </c>
      <c r="AA73" s="100" t="str">
        <f>VLOOKUP($A73, RawData!$A:$AJ, 26, FALSE)</f>
        <v/>
      </c>
      <c r="AB73" s="100" t="str">
        <f>VLOOKUP($A73, RawData!$A:$AJ, 27, FALSE)</f>
        <v/>
      </c>
      <c r="AC73" s="98">
        <f>VLOOKUP($A73, RawData!$A:$AJ, 34, FALSE)</f>
        <v>28.805</v>
      </c>
      <c r="AD73" s="95">
        <f>VLOOKUP($A73, RawData!$A:$AJ, 35, FALSE)</f>
        <v>1.06</v>
      </c>
      <c r="AE73" s="104">
        <f>VLOOKUP($A73, RawData!$A:$AJ, 36, FALSE)</f>
        <v>36.65</v>
      </c>
    </row>
    <row r="74">
      <c r="A74" s="46" t="s">
        <v>370</v>
      </c>
      <c r="B74" s="9" t="s">
        <v>1644</v>
      </c>
      <c r="C74" s="92" t="s">
        <v>930</v>
      </c>
      <c r="D74" s="2" t="s">
        <v>1645</v>
      </c>
      <c r="E74" s="114" t="str">
        <f>IFERROR(__xludf.DUMMYFUNCTION("IFERROR(HYPERLINK(REGEXEXTRACT(D74,""\(([^)]*)\)""),REGEXEXTRACT(D74,""\[([^\]]+)\]"")),"""")"),"READ PITCH")</f>
        <v>READ PITCH</v>
      </c>
      <c r="F74" s="98">
        <f>VLOOKUP($A74, RawData!$A:$AJ, 33, FALSE)</f>
        <v>907.2457</v>
      </c>
      <c r="G74" s="98">
        <f>VLOOKUP($A74, RawData!$A:$AJ, 2, FALSE)</f>
        <v>303.802</v>
      </c>
      <c r="H74" s="96">
        <f>VLOOKUP($A74, RawData!$A:$AJ, 3, FALSE)</f>
        <v>0.0283</v>
      </c>
      <c r="I74" s="96">
        <f>VLOOKUP($A74, RawData!$A:$AJ, 4, FALSE)</f>
        <v>0.06784609</v>
      </c>
      <c r="J74" s="98">
        <f>VLOOKUP($A74, RawData!$A:$AM, 37, FALSE)</f>
        <v>-30.935</v>
      </c>
      <c r="K74" s="99">
        <f>VLOOKUP($A74, RawData!$A:$AM, 38, FALSE)</f>
        <v>-0.14414164</v>
      </c>
      <c r="L74" s="99" t="str">
        <f>VLOOKUP($A74, RawData!$A:$AM, 39, FALSE)</f>
        <v/>
      </c>
      <c r="M74" s="100">
        <f>VLOOKUP($A74, RawData!$A:$AJ, 30, FALSE)</f>
        <v>-41.29791</v>
      </c>
      <c r="N74" s="98">
        <f>VLOOKUP($A74, RawData!$A:$AJ, 5, FALSE)</f>
        <v>-0.4426964</v>
      </c>
      <c r="O74" s="99">
        <f>VLOOKUP($A74, RawData!$A:$AJ, 6, FALSE)</f>
        <v>0.21965864</v>
      </c>
      <c r="P74" s="96" t="str">
        <f>VLOOKUP($A74, RawData!$A:$AJ, 7, FALSE)</f>
        <v/>
      </c>
      <c r="Q74" s="99">
        <f>VLOOKUP($A74, RawData!$A:$AJ, 8, FALSE)</f>
        <v>0.582</v>
      </c>
      <c r="R74" s="99">
        <f>VLOOKUP($A74, RawData!$A:$AJ, 10, FALSE)</f>
        <v>-0.10182619</v>
      </c>
      <c r="S74" s="113">
        <f>VLOOKUP($A74, RawData!$A:$AJ, 17, FALSE)</f>
        <v>44.903</v>
      </c>
      <c r="T74" s="99">
        <f>VLOOKUP($A74, RawData!$A:$AJ, 18, FALSE)</f>
        <v>0.1478035</v>
      </c>
      <c r="U74" s="98" t="str">
        <f>VLOOKUP($A74, RawData!$A:$AJ, 19, FALSE)</f>
        <v>No data</v>
      </c>
      <c r="V74" s="99">
        <f>VLOOKUP($A74, RawData!$A:$AJ, 20, FALSE)</f>
        <v>0.25396132</v>
      </c>
      <c r="W74" s="98">
        <f>VLOOKUP($A74, RawData!$A:$AJ, 21, FALSE)</f>
        <v>505.387</v>
      </c>
      <c r="X74" s="99">
        <f>VLOOKUP($A74, RawData!$A:$AJ, 22, FALSE)</f>
        <v>-1.1196958</v>
      </c>
      <c r="Y74" s="101">
        <f>VLOOKUP($A74, RawData!$A:$AJ, 23, FALSE)</f>
        <v>-0.307</v>
      </c>
      <c r="Z74" s="99">
        <f>VLOOKUP($A74, RawData!$A:$AJ, 24, FALSE)</f>
        <v>0.23447086</v>
      </c>
      <c r="AA74" s="100" t="str">
        <f>VLOOKUP($A74, RawData!$A:$AJ, 26, FALSE)</f>
        <v/>
      </c>
      <c r="AB74" s="100" t="str">
        <f>VLOOKUP($A74, RawData!$A:$AJ, 27, FALSE)</f>
        <v/>
      </c>
      <c r="AC74" s="98">
        <f>VLOOKUP($A74, RawData!$A:$AJ, 34, FALSE)</f>
        <v>1277.5508</v>
      </c>
      <c r="AD74" s="95">
        <f>VLOOKUP($A74, RawData!$A:$AJ, 35, FALSE)</f>
        <v>3.23</v>
      </c>
      <c r="AE74" s="104">
        <f>VLOOKUP($A74, RawData!$A:$AJ, 36, FALSE)</f>
        <v>239.06</v>
      </c>
    </row>
    <row r="75">
      <c r="A75" s="46" t="s">
        <v>371</v>
      </c>
      <c r="B75" s="9" t="s">
        <v>1646</v>
      </c>
      <c r="C75" s="92" t="s">
        <v>1545</v>
      </c>
      <c r="D75" s="2" t="s">
        <v>1647</v>
      </c>
      <c r="E75" s="114" t="str">
        <f>IFERROR(__xludf.DUMMYFUNCTION("IFERROR(HYPERLINK(REGEXEXTRACT(D75,""\(([^)]*)\)""),REGEXEXTRACT(D75,""\[([^\]]+)\]"")),"""")"),"READ PITCH")</f>
        <v>READ PITCH</v>
      </c>
      <c r="F75" s="98">
        <f>VLOOKUP($A75, RawData!$A:$AJ, 33, FALSE)</f>
        <v>42.794853</v>
      </c>
      <c r="G75" s="98">
        <f>VLOOKUP($A75, RawData!$A:$AJ, 2, FALSE)</f>
        <v>34.35244</v>
      </c>
      <c r="H75" s="96">
        <f>VLOOKUP($A75, RawData!$A:$AJ, 3, FALSE)</f>
        <v>-0.0897</v>
      </c>
      <c r="I75" s="96">
        <f>VLOOKUP($A75, RawData!$A:$AJ, 4, FALSE)</f>
        <v>-0.011946293</v>
      </c>
      <c r="J75" s="98">
        <f>VLOOKUP($A75, RawData!$A:$AM, 37, FALSE)</f>
        <v>-12.88249</v>
      </c>
      <c r="K75" s="99">
        <f>VLOOKUP($A75, RawData!$A:$AM, 38, FALSE)</f>
        <v>-0.3743503</v>
      </c>
      <c r="L75" s="99" t="str">
        <f>VLOOKUP($A75, RawData!$A:$AM, 39, FALSE)</f>
        <v/>
      </c>
      <c r="M75" s="100">
        <f>VLOOKUP($A75, RawData!$A:$AJ, 30, FALSE)</f>
        <v>-4.045907</v>
      </c>
      <c r="N75" s="98">
        <f>VLOOKUP($A75, RawData!$A:$AJ, 5, FALSE)</f>
        <v>-0.16855446</v>
      </c>
      <c r="O75" s="99">
        <f>VLOOKUP($A75, RawData!$A:$AJ, 6, FALSE)</f>
        <v>-0.43733856</v>
      </c>
      <c r="P75" s="96" t="str">
        <f>VLOOKUP($A75, RawData!$A:$AJ, 7, FALSE)</f>
        <v/>
      </c>
      <c r="Q75" s="99">
        <f>VLOOKUP($A75, RawData!$A:$AJ, 8, FALSE)</f>
        <v>0.7702</v>
      </c>
      <c r="R75" s="99">
        <f>VLOOKUP($A75, RawData!$A:$AJ, 10, FALSE)</f>
        <v>-0.37500945</v>
      </c>
      <c r="S75" s="113">
        <f>VLOOKUP($A75, RawData!$A:$AJ, 17, FALSE)</f>
        <v>5.14007</v>
      </c>
      <c r="T75" s="99">
        <f>VLOOKUP($A75, RawData!$A:$AJ, 18, FALSE)</f>
        <v>0.1496275</v>
      </c>
      <c r="U75" s="98" t="str">
        <f>VLOOKUP($A75, RawData!$A:$AJ, 19, FALSE)</f>
        <v>No data</v>
      </c>
      <c r="V75" s="99">
        <f>VLOOKUP($A75, RawData!$A:$AJ, 20, FALSE)</f>
        <v>0.16472131</v>
      </c>
      <c r="W75" s="98">
        <f>VLOOKUP($A75, RawData!$A:$AJ, 21, FALSE)</f>
        <v>7.031</v>
      </c>
      <c r="X75" s="99">
        <f>VLOOKUP($A75, RawData!$A:$AJ, 22, FALSE)</f>
        <v>0.77949</v>
      </c>
      <c r="Y75" s="101">
        <f>VLOOKUP($A75, RawData!$A:$AJ, 23, FALSE)</f>
        <v>-0.2206</v>
      </c>
      <c r="Z75" s="99">
        <f>VLOOKUP($A75, RawData!$A:$AJ, 24, FALSE)</f>
        <v>-1.1735277</v>
      </c>
      <c r="AA75" s="100" t="str">
        <f>VLOOKUP($A75, RawData!$A:$AJ, 26, FALSE)</f>
        <v/>
      </c>
      <c r="AB75" s="100" t="str">
        <f>VLOOKUP($A75, RawData!$A:$AJ, 27, FALSE)</f>
        <v/>
      </c>
      <c r="AC75" s="98">
        <f>VLOOKUP($A75, RawData!$A:$AJ, 34, FALSE)</f>
        <v>52.1214</v>
      </c>
      <c r="AD75" s="95">
        <f>VLOOKUP($A75, RawData!$A:$AJ, 35, FALSE)</f>
        <v>0.718</v>
      </c>
      <c r="AE75" s="104">
        <f>VLOOKUP($A75, RawData!$A:$AJ, 36, FALSE)</f>
        <v>62.8</v>
      </c>
    </row>
    <row r="76">
      <c r="A76" s="46" t="s">
        <v>372</v>
      </c>
      <c r="B76" s="9" t="s">
        <v>1648</v>
      </c>
      <c r="C76" s="92" t="s">
        <v>1542</v>
      </c>
      <c r="D76" s="2" t="s">
        <v>1649</v>
      </c>
      <c r="E76" s="114" t="str">
        <f>IFERROR(__xludf.DUMMYFUNCTION("IFERROR(HYPERLINK(REGEXEXTRACT(D76,""\(([^)]*)\)""),REGEXEXTRACT(D76,""\[([^\]]+)\]"")),"""")"),"READ PITCH")</f>
        <v>READ PITCH</v>
      </c>
      <c r="F76" s="98">
        <f>VLOOKUP($A76, RawData!$A:$AJ, 33, FALSE)</f>
        <v>4.71</v>
      </c>
      <c r="G76" s="98">
        <f>VLOOKUP($A76, RawData!$A:$AJ, 2, FALSE)</f>
        <v>4.166</v>
      </c>
      <c r="H76" s="96">
        <f>VLOOKUP($A76, RawData!$A:$AJ, 3, FALSE)</f>
        <v>-0.4464</v>
      </c>
      <c r="I76" s="96">
        <f>VLOOKUP($A76, RawData!$A:$AJ, 4, FALSE)</f>
        <v>-0.08596839</v>
      </c>
      <c r="J76" s="98">
        <f>VLOOKUP($A76, RawData!$A:$AM, 37, FALSE)</f>
        <v>-26.674</v>
      </c>
      <c r="K76" s="99">
        <f>VLOOKUP($A76, RawData!$A:$AM, 38, FALSE)</f>
        <v>-0.2001799</v>
      </c>
      <c r="L76" s="99" t="str">
        <f>VLOOKUP($A76, RawData!$A:$AM, 39, FALSE)</f>
        <v/>
      </c>
      <c r="M76" s="100">
        <f>VLOOKUP($A76, RawData!$A:$AJ, 30, FALSE)</f>
        <v>0.17492689</v>
      </c>
      <c r="N76" s="98">
        <f>VLOOKUP($A76, RawData!$A:$AJ, 5, FALSE)</f>
        <v>-5.2986617</v>
      </c>
      <c r="O76" s="99">
        <f>VLOOKUP($A76, RawData!$A:$AJ, 6, FALSE)</f>
        <v>-0.17176245</v>
      </c>
      <c r="P76" s="96" t="str">
        <f>VLOOKUP($A76, RawData!$A:$AJ, 7, FALSE)</f>
        <v/>
      </c>
      <c r="Q76" s="99">
        <f>VLOOKUP($A76, RawData!$A:$AJ, 8, FALSE)</f>
        <v>0.9047</v>
      </c>
      <c r="R76" s="99">
        <f>VLOOKUP($A76, RawData!$A:$AJ, 10, FALSE)</f>
        <v>-6.4027843</v>
      </c>
      <c r="S76" s="113">
        <f>VLOOKUP($A76, RawData!$A:$AJ, 17, FALSE)</f>
        <v>14.419</v>
      </c>
      <c r="T76" s="99">
        <f>VLOOKUP($A76, RawData!$A:$AJ, 18, FALSE)</f>
        <v>3.4611137</v>
      </c>
      <c r="U76" s="98" t="str">
        <f>VLOOKUP($A76, RawData!$A:$AJ, 19, FALSE)</f>
        <v>No data</v>
      </c>
      <c r="V76" s="99">
        <f>VLOOKUP($A76, RawData!$A:$AJ, 20, FALSE)</f>
        <v>0.61153144</v>
      </c>
      <c r="W76" s="98">
        <f>VLOOKUP($A76, RawData!$A:$AJ, 21, FALSE)</f>
        <v>-9.376</v>
      </c>
      <c r="X76" s="99">
        <f>VLOOKUP($A76, RawData!$A:$AJ, 22, FALSE)</f>
        <v>-15.3333</v>
      </c>
      <c r="Y76" s="101">
        <f>VLOOKUP($A76, RawData!$A:$AJ, 23, FALSE)</f>
        <v>-1.2415</v>
      </c>
      <c r="Z76" s="99">
        <f>VLOOKUP($A76, RawData!$A:$AJ, 24, FALSE)</f>
        <v>0.5686379</v>
      </c>
      <c r="AA76" s="100" t="str">
        <f>VLOOKUP($A76, RawData!$A:$AJ, 26, FALSE)</f>
        <v/>
      </c>
      <c r="AB76" s="100" t="str">
        <f>VLOOKUP($A76, RawData!$A:$AJ, 27, FALSE)</f>
        <v/>
      </c>
      <c r="AC76" s="98">
        <f>VLOOKUP($A76, RawData!$A:$AJ, 34, FALSE)</f>
        <v>-4.666</v>
      </c>
      <c r="AD76" s="95">
        <f>VLOOKUP($A76, RawData!$A:$AJ, 35, FALSE)</f>
        <v>0.41</v>
      </c>
      <c r="AE76" s="104">
        <f>VLOOKUP($A76, RawData!$A:$AJ, 36, FALSE)</f>
        <v>5.23</v>
      </c>
    </row>
    <row r="77">
      <c r="A77" s="46" t="s">
        <v>373</v>
      </c>
      <c r="B77" s="9" t="s">
        <v>1650</v>
      </c>
      <c r="C77" s="92" t="s">
        <v>1021</v>
      </c>
      <c r="D77" s="2" t="s">
        <v>1651</v>
      </c>
      <c r="E77" s="114" t="str">
        <f>IFERROR(__xludf.DUMMYFUNCTION("IFERROR(HYPERLINK(REGEXEXTRACT(D77,""\(([^)]*)\)""),REGEXEXTRACT(D77,""\[([^\]]+)\]"")),"""")"),"READ PITCH")</f>
        <v>READ PITCH</v>
      </c>
      <c r="F77" s="98">
        <f>VLOOKUP($A77, RawData!$A:$AJ, 33, FALSE)</f>
        <v>16.020386</v>
      </c>
      <c r="G77" s="98">
        <f>VLOOKUP($A77, RawData!$A:$AJ, 2, FALSE)</f>
        <v>5.68835</v>
      </c>
      <c r="H77" s="96">
        <f>VLOOKUP($A77, RawData!$A:$AJ, 3, FALSE)</f>
        <v>-0.3061</v>
      </c>
      <c r="I77" s="96">
        <f>VLOOKUP($A77, RawData!$A:$AJ, 4, FALSE)</f>
        <v>-0.24527729</v>
      </c>
      <c r="J77" s="98">
        <f>VLOOKUP($A77, RawData!$A:$AM, 37, FALSE)</f>
        <v>-4.66232</v>
      </c>
      <c r="K77" s="99">
        <f>VLOOKUP($A77, RawData!$A:$AM, 38, FALSE)</f>
        <v>1.7572356</v>
      </c>
      <c r="L77" s="99" t="str">
        <f>VLOOKUP($A77, RawData!$A:$AM, 39, FALSE)</f>
        <v/>
      </c>
      <c r="M77" s="100">
        <f>VLOOKUP($A77, RawData!$A:$AJ, 30, FALSE)</f>
        <v>-3.9000819</v>
      </c>
      <c r="N77" s="98">
        <f>VLOOKUP($A77, RawData!$A:$AJ, 5, FALSE)</f>
        <v>-0.25700396</v>
      </c>
      <c r="O77" s="99">
        <f>VLOOKUP($A77, RawData!$A:$AJ, 6, FALSE)</f>
        <v>1.1249285</v>
      </c>
      <c r="P77" s="96" t="str">
        <f>VLOOKUP($A77, RawData!$A:$AJ, 7, FALSE)</f>
        <v/>
      </c>
      <c r="Q77" s="99">
        <f>VLOOKUP($A77, RawData!$A:$AJ, 8, FALSE)</f>
        <v>0.4099</v>
      </c>
      <c r="R77" s="99">
        <f>VLOOKUP($A77, RawData!$A:$AJ, 10, FALSE)</f>
        <v>-0.8196261</v>
      </c>
      <c r="S77" s="113">
        <f>VLOOKUP($A77, RawData!$A:$AJ, 17, FALSE)</f>
        <v>0.24414</v>
      </c>
      <c r="T77" s="99">
        <f>VLOOKUP($A77, RawData!$A:$AJ, 18, FALSE)</f>
        <v>0.0429193</v>
      </c>
      <c r="U77" s="98" t="str">
        <f>VLOOKUP($A77, RawData!$A:$AJ, 19, FALSE)</f>
        <v>No data</v>
      </c>
      <c r="V77" s="99">
        <f>VLOOKUP($A77, RawData!$A:$AJ, 20, FALSE)</f>
        <v>0.060908444</v>
      </c>
      <c r="W77" s="98">
        <f>VLOOKUP($A77, RawData!$A:$AJ, 21, FALSE)</f>
        <v>2.40403</v>
      </c>
      <c r="X77" s="99">
        <f>VLOOKUP($A77, RawData!$A:$AJ, 22, FALSE)</f>
        <v>1.0895</v>
      </c>
      <c r="Y77" s="101">
        <f>VLOOKUP($A77, RawData!$A:$AJ, 23, FALSE)</f>
        <v>-0.5749</v>
      </c>
      <c r="Z77" s="99">
        <f>VLOOKUP($A77, RawData!$A:$AJ, 24, FALSE)</f>
        <v>-2.3563278</v>
      </c>
      <c r="AA77" s="100" t="str">
        <f>VLOOKUP($A77, RawData!$A:$AJ, 26, FALSE)</f>
        <v/>
      </c>
      <c r="AB77" s="100" t="str">
        <f>VLOOKUP($A77, RawData!$A:$AJ, 27, FALSE)</f>
        <v/>
      </c>
      <c r="AC77" s="98">
        <f>VLOOKUP($A77, RawData!$A:$AJ, 34, FALSE)</f>
        <v>18.18343</v>
      </c>
      <c r="AD77" s="95">
        <f>VLOOKUP($A77, RawData!$A:$AJ, 35, FALSE)</f>
        <v>0.78</v>
      </c>
      <c r="AE77" s="104">
        <f>VLOOKUP($A77, RawData!$A:$AJ, 36, FALSE)</f>
        <v>20.23</v>
      </c>
    </row>
    <row r="78">
      <c r="A78" s="46" t="s">
        <v>374</v>
      </c>
      <c r="B78" s="9" t="s">
        <v>1652</v>
      </c>
      <c r="C78" s="92" t="s">
        <v>942</v>
      </c>
      <c r="D78" s="2" t="s">
        <v>1653</v>
      </c>
      <c r="E78" s="114" t="str">
        <f>IFERROR(__xludf.DUMMYFUNCTION("IFERROR(HYPERLINK(REGEXEXTRACT(D78,""\(([^)]*)\)""),REGEXEXTRACT(D78,""\[([^\]]+)\]"")),"""")"),"READ PITCH")</f>
        <v>READ PITCH</v>
      </c>
      <c r="F78" s="98">
        <f>VLOOKUP($A78, RawData!$A:$AJ, 33, FALSE)</f>
        <v>16.896002</v>
      </c>
      <c r="G78" s="98">
        <f>VLOOKUP($A78, RawData!$A:$AJ, 2, FALSE)</f>
        <v>6.61408</v>
      </c>
      <c r="H78" s="96">
        <f>VLOOKUP($A78, RawData!$A:$AJ, 3, FALSE)</f>
        <v>0.1042</v>
      </c>
      <c r="I78" s="96">
        <f>VLOOKUP($A78, RawData!$A:$AJ, 4, FALSE)</f>
        <v>-0.0040600942</v>
      </c>
      <c r="J78" s="98">
        <f>VLOOKUP($A78, RawData!$A:$AM, 37, FALSE)</f>
        <v>1.55204</v>
      </c>
      <c r="K78" s="99">
        <f>VLOOKUP($A78, RawData!$A:$AM, 38, FALSE)</f>
        <v>0.8105504</v>
      </c>
      <c r="L78" s="99" t="str">
        <f>VLOOKUP($A78, RawData!$A:$AM, 39, FALSE)</f>
        <v/>
      </c>
      <c r="M78" s="100">
        <f>VLOOKUP($A78, RawData!$A:$AJ, 30, FALSE)</f>
        <v>9.33398</v>
      </c>
      <c r="N78" s="98">
        <f>VLOOKUP($A78, RawData!$A:$AJ, 5, FALSE)</f>
        <v>0.10938984</v>
      </c>
      <c r="O78" s="99">
        <f>VLOOKUP($A78, RawData!$A:$AJ, 6, FALSE)</f>
        <v>0.6016266</v>
      </c>
      <c r="P78" s="96" t="str">
        <f>VLOOKUP($A78, RawData!$A:$AJ, 7, FALSE)</f>
        <v/>
      </c>
      <c r="Q78" s="99">
        <f>VLOOKUP($A78, RawData!$A:$AJ, 8, FALSE)</f>
        <v>0.8136</v>
      </c>
      <c r="R78" s="99">
        <f>VLOOKUP($A78, RawData!$A:$AJ, 10, FALSE)</f>
        <v>0.23465697</v>
      </c>
      <c r="S78" s="113" t="str">
        <f>VLOOKUP($A78, RawData!$A:$AJ, 17, FALSE)</f>
        <v>No data</v>
      </c>
      <c r="T78" s="99">
        <f>VLOOKUP($A78, RawData!$A:$AJ, 18, FALSE)</f>
        <v>0</v>
      </c>
      <c r="U78" s="98">
        <f>VLOOKUP($A78, RawData!$A:$AJ, 19, FALSE)</f>
        <v>2.15585</v>
      </c>
      <c r="V78" s="99">
        <f>VLOOKUP($A78, RawData!$A:$AJ, 20, FALSE)</f>
        <v>0.16191235</v>
      </c>
      <c r="W78" s="98">
        <f>VLOOKUP($A78, RawData!$A:$AJ, 21, FALSE)</f>
        <v>-2.15585</v>
      </c>
      <c r="X78" s="99">
        <f>VLOOKUP($A78, RawData!$A:$AJ, 22, FALSE)</f>
        <v>-0.1709</v>
      </c>
      <c r="Y78" s="101">
        <f>VLOOKUP($A78, RawData!$A:$AJ, 23, FALSE)</f>
        <v>0.1108</v>
      </c>
      <c r="Z78" s="99">
        <f>VLOOKUP($A78, RawData!$A:$AJ, 24, FALSE)</f>
        <v>0.110978484</v>
      </c>
      <c r="AA78" s="100">
        <f>VLOOKUP($A78, RawData!$A:$AJ, 26, FALSE)</f>
        <v>11.88593</v>
      </c>
      <c r="AB78" s="100" t="str">
        <f>VLOOKUP($A78, RawData!$A:$AJ, 27, FALSE)</f>
        <v>No data</v>
      </c>
      <c r="AC78" s="98">
        <f>VLOOKUP($A78, RawData!$A:$AJ, 34, FALSE)</f>
        <v>14.48671</v>
      </c>
      <c r="AD78" s="95">
        <f>VLOOKUP($A78, RawData!$A:$AJ, 35, FALSE)</f>
        <v>1.29</v>
      </c>
      <c r="AE78" s="104">
        <f>VLOOKUP($A78, RawData!$A:$AJ, 36, FALSE)</f>
        <v>12.8</v>
      </c>
    </row>
    <row r="79">
      <c r="A79" s="46" t="s">
        <v>375</v>
      </c>
      <c r="B79" s="9" t="s">
        <v>1654</v>
      </c>
      <c r="C79" s="92" t="s">
        <v>1098</v>
      </c>
      <c r="D79" s="2" t="s">
        <v>1655</v>
      </c>
      <c r="E79" s="114" t="str">
        <f>IFERROR(__xludf.DUMMYFUNCTION("IFERROR(HYPERLINK(REGEXEXTRACT(D79,""\(([^)]*)\)""),REGEXEXTRACT(D79,""\[([^\]]+)\]"")),"""")"),"READ PITCH")</f>
        <v>READ PITCH</v>
      </c>
      <c r="F79" s="98">
        <f>VLOOKUP($A79, RawData!$A:$AJ, 33, FALSE)</f>
        <v>59.35546</v>
      </c>
      <c r="G79" s="98">
        <f>VLOOKUP($A79, RawData!$A:$AJ, 2, FALSE)</f>
        <v>137.352</v>
      </c>
      <c r="H79" s="96">
        <f>VLOOKUP($A79, RawData!$A:$AJ, 3, FALSE)</f>
        <v>0.0921</v>
      </c>
      <c r="I79" s="96">
        <f>VLOOKUP($A79, RawData!$A:$AJ, 4, FALSE)</f>
        <v>0.003015024</v>
      </c>
      <c r="J79" s="98">
        <f>VLOOKUP($A79, RawData!$A:$AM, 37, FALSE)</f>
        <v>1.379</v>
      </c>
      <c r="K79" s="99">
        <f>VLOOKUP($A79, RawData!$A:$AM, 38, FALSE)</f>
        <v>-1.0398831</v>
      </c>
      <c r="L79" s="99" t="str">
        <f>VLOOKUP($A79, RawData!$A:$AM, 39, FALSE)</f>
        <v/>
      </c>
      <c r="M79" s="100">
        <f>VLOOKUP($A79, RawData!$A:$AJ, 30, FALSE)</f>
        <v>43.525352</v>
      </c>
      <c r="N79" s="98">
        <f>VLOOKUP($A79, RawData!$A:$AJ, 5, FALSE)</f>
        <v>-0.29556364</v>
      </c>
      <c r="O79" s="99">
        <f>VLOOKUP($A79, RawData!$A:$AJ, 6, FALSE)</f>
        <v>-0.5846037</v>
      </c>
      <c r="P79" s="96" t="str">
        <f>VLOOKUP($A79, RawData!$A:$AJ, 7, FALSE)</f>
        <v/>
      </c>
      <c r="Q79" s="99">
        <f>VLOOKUP($A79, RawData!$A:$AJ, 8, FALSE)</f>
        <v>0.6816</v>
      </c>
      <c r="R79" s="99">
        <f>VLOOKUP($A79, RawData!$A:$AJ, 10, FALSE)</f>
        <v>0.010039898</v>
      </c>
      <c r="S79" s="113">
        <f>VLOOKUP($A79, RawData!$A:$AJ, 17, FALSE)</f>
        <v>2.49</v>
      </c>
      <c r="T79" s="99">
        <f>VLOOKUP($A79, RawData!$A:$AJ, 18, FALSE)</f>
        <v>0.018128604</v>
      </c>
      <c r="U79" s="98" t="str">
        <f>VLOOKUP($A79, RawData!$A:$AJ, 19, FALSE)</f>
        <v>No data</v>
      </c>
      <c r="V79" s="99">
        <f>VLOOKUP($A79, RawData!$A:$AJ, 20, FALSE)</f>
        <v>0.12039716</v>
      </c>
      <c r="W79" s="98">
        <f>VLOOKUP($A79, RawData!$A:$AJ, 21, FALSE)</f>
        <v>0.666</v>
      </c>
      <c r="X79" s="99">
        <f>VLOOKUP($A79, RawData!$A:$AJ, 22, FALSE)</f>
        <v>0.0063</v>
      </c>
      <c r="Y79" s="101">
        <f>VLOOKUP($A79, RawData!$A:$AJ, 23, FALSE)</f>
        <v>-0.0977</v>
      </c>
      <c r="Z79" s="99">
        <f>VLOOKUP($A79, RawData!$A:$AJ, 24, FALSE)</f>
        <v>-0.26887706</v>
      </c>
      <c r="AA79" s="100" t="str">
        <f>VLOOKUP($A79, RawData!$A:$AJ, 26, FALSE)</f>
        <v/>
      </c>
      <c r="AB79" s="100" t="str">
        <f>VLOOKUP($A79, RawData!$A:$AJ, 27, FALSE)</f>
        <v/>
      </c>
      <c r="AC79" s="98">
        <f>VLOOKUP($A79, RawData!$A:$AJ, 34, FALSE)</f>
        <v>60.02146</v>
      </c>
      <c r="AD79" s="95">
        <f>VLOOKUP($A79, RawData!$A:$AJ, 35, FALSE)</f>
        <v>10.21</v>
      </c>
      <c r="AE79" s="104">
        <f>VLOOKUP($A79, RawData!$A:$AJ, 36, FALSE)</f>
        <v>96.25</v>
      </c>
    </row>
    <row r="80">
      <c r="A80" s="46" t="s">
        <v>376</v>
      </c>
      <c r="B80" s="9" t="s">
        <v>1656</v>
      </c>
      <c r="C80" s="92" t="s">
        <v>962</v>
      </c>
      <c r="D80" s="2" t="s">
        <v>1657</v>
      </c>
      <c r="E80" s="114" t="str">
        <f>IFERROR(__xludf.DUMMYFUNCTION("IFERROR(HYPERLINK(REGEXEXTRACT(D80,""\(([^)]*)\)""),REGEXEXTRACT(D80,""\[([^\]]+)\]"")),"""")"),"READ PITCH")</f>
        <v>READ PITCH</v>
      </c>
      <c r="F80" s="98">
        <f>VLOOKUP($A80, RawData!$A:$AJ, 33, FALSE)</f>
        <v>41.433247</v>
      </c>
      <c r="G80" s="98">
        <f>VLOOKUP($A80, RawData!$A:$AJ, 2, FALSE)</f>
        <v>1.31926</v>
      </c>
      <c r="H80" s="96">
        <f>VLOOKUP($A80, RawData!$A:$AJ, 3, FALSE)</f>
        <v>0.3444</v>
      </c>
      <c r="I80" s="96">
        <f>VLOOKUP($A80, RawData!$A:$AJ, 4, FALSE)</f>
        <v>1.1312865</v>
      </c>
      <c r="J80" s="98">
        <f>VLOOKUP($A80, RawData!$A:$AM, 37, FALSE)</f>
        <v>-21.70508</v>
      </c>
      <c r="K80" s="99">
        <f>VLOOKUP($A80, RawData!$A:$AM, 38, FALSE)</f>
        <v>-0.30892906</v>
      </c>
      <c r="L80" s="99" t="str">
        <f>VLOOKUP($A80, RawData!$A:$AM, 39, FALSE)</f>
        <v/>
      </c>
      <c r="M80" s="100">
        <f>VLOOKUP($A80, RawData!$A:$AJ, 30, FALSE)</f>
        <v>-2.0966482</v>
      </c>
      <c r="N80" s="98">
        <f>VLOOKUP($A80, RawData!$A:$AJ, 5, FALSE)</f>
        <v>-0.1899246</v>
      </c>
      <c r="O80" s="99">
        <f>VLOOKUP($A80, RawData!$A:$AJ, 6, FALSE)</f>
        <v>-0.28063282</v>
      </c>
      <c r="P80" s="96" t="str">
        <f>VLOOKUP($A80, RawData!$A:$AJ, 7, FALSE)</f>
        <v/>
      </c>
      <c r="Q80" s="99">
        <f>VLOOKUP($A80, RawData!$A:$AJ, 8, FALSE)</f>
        <v>0.7665954</v>
      </c>
      <c r="R80" s="99">
        <f>VLOOKUP($A80, RawData!$A:$AJ, 10, FALSE)</f>
        <v>-16.452465</v>
      </c>
      <c r="S80" s="113">
        <f>VLOOKUP($A80, RawData!$A:$AJ, 17, FALSE)</f>
        <v>10.31485</v>
      </c>
      <c r="T80" s="99">
        <f>VLOOKUP($A80, RawData!$A:$AJ, 18, FALSE)</f>
        <v>7.8186636</v>
      </c>
      <c r="U80" s="98" t="str">
        <f>VLOOKUP($A80, RawData!$A:$AJ, 19, FALSE)</f>
        <v>No data</v>
      </c>
      <c r="V80" s="99">
        <f>VLOOKUP($A80, RawData!$A:$AJ, 20, FALSE)</f>
        <v>0.25916764</v>
      </c>
      <c r="W80" s="98">
        <f>VLOOKUP($A80, RawData!$A:$AJ, 21, FALSE)</f>
        <v>8.53288</v>
      </c>
      <c r="X80" s="99">
        <f>VLOOKUP($A80, RawData!$A:$AJ, 22, FALSE)</f>
        <v>-0.2682001</v>
      </c>
      <c r="Y80" s="101">
        <f>VLOOKUP($A80, RawData!$A:$AJ, 23, FALSE)</f>
        <v>-2.3735</v>
      </c>
      <c r="Z80" s="99">
        <f>VLOOKUP($A80, RawData!$A:$AJ, 24, FALSE)</f>
        <v>0.73306566</v>
      </c>
      <c r="AA80" s="100" t="str">
        <f>VLOOKUP($A80, RawData!$A:$AJ, 26, FALSE)</f>
        <v/>
      </c>
      <c r="AB80" s="100" t="str">
        <f>VLOOKUP($A80, RawData!$A:$AJ, 27, FALSE)</f>
        <v/>
      </c>
      <c r="AC80" s="98">
        <f>VLOOKUP($A80, RawData!$A:$AJ, 34, FALSE)</f>
        <v>45.50796</v>
      </c>
      <c r="AD80" s="95">
        <f>VLOOKUP($A80, RawData!$A:$AJ, 35, FALSE)</f>
        <v>0.3011</v>
      </c>
      <c r="AE80" s="104">
        <f>VLOOKUP($A80, RawData!$A:$AJ, 36, FALSE)</f>
        <v>122.8</v>
      </c>
    </row>
    <row r="81">
      <c r="A81" s="46" t="s">
        <v>377</v>
      </c>
      <c r="B81" s="9" t="s">
        <v>1658</v>
      </c>
      <c r="C81" s="92" t="s">
        <v>1545</v>
      </c>
      <c r="D81" s="2" t="s">
        <v>1659</v>
      </c>
      <c r="E81" s="114" t="str">
        <f>IFERROR(__xludf.DUMMYFUNCTION("IFERROR(HYPERLINK(REGEXEXTRACT(D81,""\(([^)]*)\)""),REGEXEXTRACT(D81,""\[([^\]]+)\]"")),"""")"),"READ PITCH")</f>
        <v>READ PITCH</v>
      </c>
      <c r="F81" s="98">
        <f>VLOOKUP($A81, RawData!$A:$AJ, 33, FALSE)</f>
        <v>133.32</v>
      </c>
      <c r="G81" s="98">
        <f>VLOOKUP($A81, RawData!$A:$AJ, 2, FALSE)</f>
        <v>0</v>
      </c>
      <c r="H81" s="96">
        <f>VLOOKUP($A81, RawData!$A:$AJ, 3, FALSE)</f>
        <v>0.8388815</v>
      </c>
      <c r="I81" s="106" t="str">
        <f>VLOOKUP($A81, RawData!$A:$AJ, 4, FALSE)</f>
        <v>No data</v>
      </c>
      <c r="J81" s="98" t="str">
        <f>VLOOKUP($A81, RawData!$A:$AM, 37, FALSE)</f>
        <v>No data</v>
      </c>
      <c r="K81" s="99" t="str">
        <f>VLOOKUP($A81, RawData!$A:$AM, 38, FALSE)</f>
        <v>No data</v>
      </c>
      <c r="L81" s="99" t="str">
        <f>VLOOKUP($A81, RawData!$A:$AM, 39, FALSE)</f>
        <v/>
      </c>
      <c r="M81" s="100" t="str">
        <f>VLOOKUP($A81, RawData!$A:$AJ, 30, FALSE)</f>
        <v/>
      </c>
      <c r="N81" s="98">
        <f>VLOOKUP($A81, RawData!$A:$AJ, 5, FALSE)</f>
        <v>-0.31220615</v>
      </c>
      <c r="O81" s="99">
        <f>VLOOKUP($A81, RawData!$A:$AJ, 6, FALSE)</f>
        <v>0.08501909</v>
      </c>
      <c r="P81" s="96" t="str">
        <f>VLOOKUP($A81, RawData!$A:$AJ, 7, FALSE)</f>
        <v/>
      </c>
      <c r="Q81" s="99">
        <f>VLOOKUP($A81, RawData!$A:$AJ, 8, FALSE)</f>
        <v>0.7665954</v>
      </c>
      <c r="R81" s="106" t="str">
        <f>VLOOKUP($A81, RawData!$A:$AJ, 10, FALSE)</f>
        <v>No data</v>
      </c>
      <c r="S81" s="113">
        <f>VLOOKUP($A81, RawData!$A:$AJ, 17, FALSE)</f>
        <v>18.238</v>
      </c>
      <c r="T81" s="106" t="str">
        <f>VLOOKUP($A81, RawData!$A:$AJ, 18, FALSE)</f>
        <v>No data</v>
      </c>
      <c r="U81" s="98" t="str">
        <f>VLOOKUP($A81, RawData!$A:$AJ, 19, FALSE)</f>
        <v>No data</v>
      </c>
      <c r="V81" s="99">
        <f>VLOOKUP($A81, RawData!$A:$AJ, 20, FALSE)</f>
        <v>0.20311405</v>
      </c>
      <c r="W81" s="98">
        <f>VLOOKUP($A81, RawData!$A:$AJ, 21, FALSE)</f>
        <v>-3.169</v>
      </c>
      <c r="X81" s="99">
        <f>VLOOKUP($A81, RawData!$A:$AJ, 22, FALSE)</f>
        <v>-0.5204</v>
      </c>
      <c r="Y81" s="101">
        <f>VLOOKUP($A81, RawData!$A:$AJ, 23, FALSE)</f>
        <v>-1.446</v>
      </c>
      <c r="Z81" s="99">
        <f>VLOOKUP($A81, RawData!$A:$AJ, 24, FALSE)</f>
        <v>-4.9945803</v>
      </c>
      <c r="AA81" s="100" t="str">
        <f>VLOOKUP($A81, RawData!$A:$AJ, 26, FALSE)</f>
        <v/>
      </c>
      <c r="AB81" s="100" t="str">
        <f>VLOOKUP($A81, RawData!$A:$AJ, 27, FALSE)</f>
        <v/>
      </c>
      <c r="AC81" s="98">
        <f>VLOOKUP($A81, RawData!$A:$AJ, 34, FALSE)</f>
        <v>122.9554</v>
      </c>
      <c r="AD81" s="95">
        <f>VLOOKUP($A81, RawData!$A:$AJ, 35, FALSE)</f>
        <v>1.05</v>
      </c>
      <c r="AE81" s="104" t="str">
        <f>VLOOKUP($A81, RawData!$A:$AJ, 36, FALSE)</f>
        <v>No data</v>
      </c>
    </row>
    <row r="82">
      <c r="A82" s="46" t="s">
        <v>378</v>
      </c>
      <c r="B82" s="9" t="s">
        <v>1660</v>
      </c>
      <c r="C82" s="92" t="s">
        <v>1542</v>
      </c>
      <c r="D82" s="2" t="s">
        <v>1661</v>
      </c>
      <c r="E82" s="114" t="str">
        <f>IFERROR(__xludf.DUMMYFUNCTION("IFERROR(HYPERLINK(REGEXEXTRACT(D82,""\(([^)]*)\)""),REGEXEXTRACT(D82,""\[([^\]]+)\]"")),"""")"),"READ PITCH")</f>
        <v>READ PITCH</v>
      </c>
      <c r="F82" s="98">
        <f>VLOOKUP($A82, RawData!$A:$AJ, 33, FALSE)</f>
        <v>393.86008</v>
      </c>
      <c r="G82" s="98">
        <f>VLOOKUP($A82, RawData!$A:$AJ, 2, FALSE)</f>
        <v>10.914</v>
      </c>
      <c r="H82" s="96">
        <f>VLOOKUP($A82, RawData!$A:$AJ, 3, FALSE)</f>
        <v>0.7632</v>
      </c>
      <c r="I82" s="96">
        <f>VLOOKUP($A82, RawData!$A:$AJ, 4, FALSE)</f>
        <v>0.32130456</v>
      </c>
      <c r="J82" s="98">
        <f>VLOOKUP($A82, RawData!$A:$AM, 37, FALSE)</f>
        <v>-43.763</v>
      </c>
      <c r="K82" s="99">
        <f>VLOOKUP($A82, RawData!$A:$AM, 38, FALSE)</f>
        <v>0.7920966</v>
      </c>
      <c r="L82" s="99" t="str">
        <f>VLOOKUP($A82, RawData!$A:$AM, 39, FALSE)</f>
        <v/>
      </c>
      <c r="M82" s="100">
        <f>VLOOKUP($A82, RawData!$A:$AJ, 30, FALSE)</f>
        <v>-7.9836392</v>
      </c>
      <c r="N82" s="98">
        <f>VLOOKUP($A82, RawData!$A:$AJ, 5, FALSE)</f>
        <v>-0.17761473</v>
      </c>
      <c r="O82" s="99">
        <f>VLOOKUP($A82, RawData!$A:$AJ, 6, FALSE)</f>
        <v>0.69140446</v>
      </c>
      <c r="P82" s="96" t="str">
        <f>VLOOKUP($A82, RawData!$A:$AJ, 7, FALSE)</f>
        <v/>
      </c>
      <c r="Q82" s="99">
        <f>VLOOKUP($A82, RawData!$A:$AJ, 8, FALSE)</f>
        <v>0.9755</v>
      </c>
      <c r="R82" s="99">
        <f>VLOOKUP($A82, RawData!$A:$AJ, 10, FALSE)</f>
        <v>-4.009804</v>
      </c>
      <c r="S82" s="113">
        <f>VLOOKUP($A82, RawData!$A:$AJ, 17, FALSE)</f>
        <v>12.814</v>
      </c>
      <c r="T82" s="99">
        <f>VLOOKUP($A82, RawData!$A:$AJ, 18, FALSE)</f>
        <v>1.1740884</v>
      </c>
      <c r="U82" s="98" t="str">
        <f>VLOOKUP($A82, RawData!$A:$AJ, 19, FALSE)</f>
        <v>No data</v>
      </c>
      <c r="V82" s="99">
        <f>VLOOKUP($A82, RawData!$A:$AJ, 20, FALSE)</f>
        <v>0.46554476</v>
      </c>
      <c r="W82" s="98">
        <f>VLOOKUP($A82, RawData!$A:$AJ, 21, FALSE)</f>
        <v>-42.173</v>
      </c>
      <c r="X82" s="99">
        <f>VLOOKUP($A82, RawData!$A:$AJ, 22, FALSE)</f>
        <v>-0.8716</v>
      </c>
      <c r="Y82" s="101">
        <f>VLOOKUP($A82, RawData!$A:$AJ, 23, FALSE)</f>
        <v>-0.3968</v>
      </c>
      <c r="Z82" s="99">
        <f>VLOOKUP($A82, RawData!$A:$AJ, 24, FALSE)</f>
        <v>-0.84550995</v>
      </c>
      <c r="AA82" s="100" t="str">
        <f>VLOOKUP($A82, RawData!$A:$AJ, 26, FALSE)</f>
        <v/>
      </c>
      <c r="AB82" s="100" t="str">
        <f>VLOOKUP($A82, RawData!$A:$AJ, 27, FALSE)</f>
        <v/>
      </c>
      <c r="AC82" s="98">
        <f>VLOOKUP($A82, RawData!$A:$AJ, 34, FALSE)</f>
        <v>349.388</v>
      </c>
      <c r="AD82" s="95">
        <f>VLOOKUP($A82, RawData!$A:$AJ, 35, FALSE)</f>
        <v>1.7</v>
      </c>
      <c r="AE82" s="104">
        <f>VLOOKUP($A82, RawData!$A:$AJ, 36, FALSE)</f>
        <v>230.33</v>
      </c>
    </row>
    <row r="83">
      <c r="A83" s="46" t="s">
        <v>379</v>
      </c>
      <c r="B83" s="9" t="s">
        <v>1662</v>
      </c>
      <c r="C83" s="92" t="s">
        <v>1542</v>
      </c>
      <c r="D83" s="2" t="s">
        <v>1663</v>
      </c>
      <c r="E83" s="114" t="str">
        <f>IFERROR(__xludf.DUMMYFUNCTION("IFERROR(HYPERLINK(REGEXEXTRACT(D83,""\(([^)]*)\)""),REGEXEXTRACT(D83,""\[([^\]]+)\]"")),"""")"),"READ PITCH")</f>
        <v>READ PITCH</v>
      </c>
      <c r="F83" s="98">
        <f>VLOOKUP($A83, RawData!$A:$AJ, 33, FALSE)</f>
        <v>8.673328</v>
      </c>
      <c r="G83" s="98">
        <f>VLOOKUP($A83, RawData!$A:$AJ, 2, FALSE)</f>
        <v>0</v>
      </c>
      <c r="H83" s="96">
        <f>VLOOKUP($A83, RawData!$A:$AJ, 3, FALSE)</f>
        <v>-0.3835</v>
      </c>
      <c r="I83" s="96">
        <f>VLOOKUP($A83, RawData!$A:$AJ, 4, FALSE)</f>
        <v>-0.26643783</v>
      </c>
      <c r="J83" s="98">
        <f>VLOOKUP($A83, RawData!$A:$AM, 37, FALSE)</f>
        <v>-16.999</v>
      </c>
      <c r="K83" s="99">
        <f>VLOOKUP($A83, RawData!$A:$AM, 38, FALSE)</f>
        <v>-3.5873668</v>
      </c>
      <c r="L83" s="99" t="str">
        <f>VLOOKUP($A83, RawData!$A:$AM, 39, FALSE)</f>
        <v/>
      </c>
      <c r="M83" s="100">
        <f>VLOOKUP($A83, RawData!$A:$AJ, 30, FALSE)</f>
        <v>0.7287294</v>
      </c>
      <c r="N83" s="98">
        <f>VLOOKUP($A83, RawData!$A:$AJ, 5, FALSE)</f>
        <v>-1.571098</v>
      </c>
      <c r="O83" s="99">
        <f>VLOOKUP($A83, RawData!$A:$AJ, 6, FALSE)</f>
        <v>0.1161565</v>
      </c>
      <c r="P83" s="96" t="str">
        <f>VLOOKUP($A83, RawData!$A:$AJ, 7, FALSE)</f>
        <v/>
      </c>
      <c r="Q83" s="99">
        <f>VLOOKUP($A83, RawData!$A:$AJ, 8, FALSE)</f>
        <v>0.5139</v>
      </c>
      <c r="R83" s="99">
        <f>VLOOKUP($A83, RawData!$A:$AJ, 10, FALSE)</f>
        <v>2.5417469</v>
      </c>
      <c r="S83" s="113">
        <f>VLOOKUP($A83, RawData!$A:$AJ, 17, FALSE)</f>
        <v>14.885</v>
      </c>
      <c r="T83" s="99">
        <f>VLOOKUP($A83, RawData!$A:$AJ, 18, FALSE)</f>
        <v>5.7424536</v>
      </c>
      <c r="U83" s="98">
        <f>VLOOKUP($A83, RawData!$A:$AJ, 19, FALSE)</f>
        <v>3.227</v>
      </c>
      <c r="V83" s="99">
        <f>VLOOKUP($A83, RawData!$A:$AJ, 20, FALSE)</f>
        <v>0.11953623</v>
      </c>
      <c r="W83" s="98">
        <f>VLOOKUP($A83, RawData!$A:$AJ, 21, FALSE)</f>
        <v>-21.061</v>
      </c>
      <c r="X83" s="99">
        <f>VLOOKUP($A83, RawData!$A:$AJ, 22, FALSE)</f>
        <v>-1.211</v>
      </c>
      <c r="Y83" s="101">
        <f>VLOOKUP($A83, RawData!$A:$AJ, 23, FALSE)</f>
        <v>-1.5911</v>
      </c>
      <c r="Z83" s="99">
        <f>VLOOKUP($A83, RawData!$A:$AJ, 24, FALSE)</f>
        <v>-1.5221366</v>
      </c>
      <c r="AA83" s="100" t="str">
        <f>VLOOKUP($A83, RawData!$A:$AJ, 26, FALSE)</f>
        <v/>
      </c>
      <c r="AB83" s="100" t="str">
        <f>VLOOKUP($A83, RawData!$A:$AJ, 27, FALSE)</f>
        <v/>
      </c>
      <c r="AC83" s="98">
        <f>VLOOKUP($A83, RawData!$A:$AJ, 34, FALSE)</f>
        <v>-12.387672</v>
      </c>
      <c r="AD83" s="95">
        <f>VLOOKUP($A83, RawData!$A:$AJ, 35, FALSE)</f>
        <v>9.005</v>
      </c>
      <c r="AE83" s="104">
        <f>VLOOKUP($A83, RawData!$A:$AJ, 36, FALSE)</f>
        <v>16.85</v>
      </c>
    </row>
    <row r="84">
      <c r="A84" s="46" t="s">
        <v>380</v>
      </c>
      <c r="B84" s="9" t="s">
        <v>1664</v>
      </c>
      <c r="C84" s="92" t="s">
        <v>930</v>
      </c>
      <c r="D84" s="2" t="s">
        <v>1665</v>
      </c>
      <c r="E84" s="114" t="str">
        <f>IFERROR(__xludf.DUMMYFUNCTION("IFERROR(HYPERLINK(REGEXEXTRACT(D84,""\(([^)]*)\)""),REGEXEXTRACT(D84,""\[([^\]]+)\]"")),"""")"),"READ PITCH")</f>
        <v>READ PITCH</v>
      </c>
      <c r="F84" s="98">
        <f>VLOOKUP($A84, RawData!$A:$AJ, 33, FALSE)</f>
        <v>1.156152</v>
      </c>
      <c r="G84" s="98">
        <f>VLOOKUP($A84, RawData!$A:$AJ, 2, FALSE)</f>
        <v>3.561</v>
      </c>
      <c r="H84" s="96">
        <f>VLOOKUP($A84, RawData!$A:$AJ, 3, FALSE)</f>
        <v>-0.7383</v>
      </c>
      <c r="I84" s="96">
        <f>VLOOKUP($A84, RawData!$A:$AJ, 4, FALSE)</f>
        <v>-0.20789789</v>
      </c>
      <c r="J84" s="98">
        <f>VLOOKUP($A84, RawData!$A:$AM, 37, FALSE)</f>
        <v>-8.049</v>
      </c>
      <c r="K84" s="99">
        <f>VLOOKUP($A84, RawData!$A:$AM, 38, FALSE)</f>
        <v>-0.6901251</v>
      </c>
      <c r="L84" s="99" t="str">
        <f>VLOOKUP($A84, RawData!$A:$AM, 39, FALSE)</f>
        <v/>
      </c>
      <c r="M84" s="100">
        <f>VLOOKUP($A84, RawData!$A:$AJ, 30, FALSE)</f>
        <v>-1.0479752</v>
      </c>
      <c r="N84" s="98">
        <f>VLOOKUP($A84, RawData!$A:$AJ, 5, FALSE)</f>
        <v>-0.16700773</v>
      </c>
      <c r="O84" s="99">
        <f>VLOOKUP($A84, RawData!$A:$AJ, 6, FALSE)</f>
        <v>-0.720818</v>
      </c>
      <c r="P84" s="96" t="str">
        <f>VLOOKUP($A84, RawData!$A:$AJ, 7, FALSE)</f>
        <v/>
      </c>
      <c r="Q84" s="99">
        <f>VLOOKUP($A84, RawData!$A:$AJ, 8, FALSE)</f>
        <v>0.3193</v>
      </c>
      <c r="R84" s="99">
        <f>VLOOKUP($A84, RawData!$A:$AJ, 10, FALSE)</f>
        <v>-2.2603202</v>
      </c>
      <c r="S84" s="113">
        <f>VLOOKUP($A84, RawData!$A:$AJ, 17, FALSE)</f>
        <v>0.107</v>
      </c>
      <c r="T84" s="99">
        <f>VLOOKUP($A84, RawData!$A:$AJ, 18, FALSE)</f>
        <v>0.030047739</v>
      </c>
      <c r="U84" s="98" t="str">
        <f>VLOOKUP($A84, RawData!$A:$AJ, 19, FALSE)</f>
        <v>No data</v>
      </c>
      <c r="V84" s="99">
        <f>VLOOKUP($A84, RawData!$A:$AJ, 20, FALSE)</f>
        <v>0.006164196</v>
      </c>
      <c r="W84" s="98">
        <f>VLOOKUP($A84, RawData!$A:$AJ, 21, FALSE)</f>
        <v>7.279</v>
      </c>
      <c r="X84" s="99">
        <f>VLOOKUP($A84, RawData!$A:$AJ, 22, FALSE)</f>
        <v>1.0609</v>
      </c>
      <c r="Y84" s="101">
        <f>VLOOKUP($A84, RawData!$A:$AJ, 23, FALSE)</f>
        <v>-0.1396</v>
      </c>
      <c r="Z84" s="99">
        <f>VLOOKUP($A84, RawData!$A:$AJ, 24, FALSE)</f>
        <v>-1.0705436</v>
      </c>
      <c r="AA84" s="100" t="str">
        <f>VLOOKUP($A84, RawData!$A:$AJ, 26, FALSE)</f>
        <v/>
      </c>
      <c r="AB84" s="100" t="str">
        <f>VLOOKUP($A84, RawData!$A:$AJ, 27, FALSE)</f>
        <v/>
      </c>
      <c r="AC84" s="98">
        <f>VLOOKUP($A84, RawData!$A:$AJ, 34, FALSE)</f>
        <v>8.435152</v>
      </c>
      <c r="AD84" s="95">
        <f>VLOOKUP($A84, RawData!$A:$AJ, 35, FALSE)</f>
        <v>0.3626</v>
      </c>
      <c r="AE84" s="104">
        <f>VLOOKUP($A84, RawData!$A:$AJ, 36, FALSE)</f>
        <v>43.98</v>
      </c>
    </row>
    <row r="85">
      <c r="A85" s="46" t="s">
        <v>381</v>
      </c>
      <c r="B85" s="9" t="s">
        <v>1666</v>
      </c>
      <c r="C85" s="92" t="s">
        <v>1542</v>
      </c>
      <c r="D85" s="2" t="s">
        <v>1667</v>
      </c>
      <c r="E85" s="114" t="str">
        <f>IFERROR(__xludf.DUMMYFUNCTION("IFERROR(HYPERLINK(REGEXEXTRACT(D85,""\(([^)]*)\)""),REGEXEXTRACT(D85,""\[([^\]]+)\]"")),"""")"),"READ PITCH")</f>
        <v>READ PITCH</v>
      </c>
      <c r="F85" s="98">
        <f>VLOOKUP($A85, RawData!$A:$AJ, 33, FALSE)</f>
        <v>7.6442556</v>
      </c>
      <c r="G85" s="98">
        <f>VLOOKUP($A85, RawData!$A:$AJ, 2, FALSE)</f>
        <v>5.802</v>
      </c>
      <c r="H85" s="96">
        <f>VLOOKUP($A85, RawData!$A:$AJ, 3, FALSE)</f>
        <v>1.4774</v>
      </c>
      <c r="I85" s="96">
        <f>VLOOKUP($A85, RawData!$A:$AJ, 4, FALSE)</f>
        <v>0.5308961</v>
      </c>
      <c r="J85" s="98">
        <f>VLOOKUP($A85, RawData!$A:$AM, 37, FALSE)</f>
        <v>-32.243</v>
      </c>
      <c r="K85" s="99">
        <f>VLOOKUP($A85, RawData!$A:$AM, 38, FALSE)</f>
        <v>-0.39951578</v>
      </c>
      <c r="L85" s="99" t="str">
        <f>VLOOKUP($A85, RawData!$A:$AM, 39, FALSE)</f>
        <v/>
      </c>
      <c r="M85" s="100">
        <f>VLOOKUP($A85, RawData!$A:$AJ, 30, FALSE)</f>
        <v>-0.24905424</v>
      </c>
      <c r="N85" s="98">
        <f>VLOOKUP($A85, RawData!$A:$AJ, 5, FALSE)</f>
        <v>-4.581523</v>
      </c>
      <c r="O85" s="99">
        <f>VLOOKUP($A85, RawData!$A:$AJ, 6, FALSE)</f>
        <v>-0.33859602</v>
      </c>
      <c r="P85" s="96" t="str">
        <f>VLOOKUP($A85, RawData!$A:$AJ, 7, FALSE)</f>
        <v/>
      </c>
      <c r="Q85" s="99">
        <f>VLOOKUP($A85, RawData!$A:$AJ, 8, FALSE)</f>
        <v>-0.067</v>
      </c>
      <c r="R85" s="99">
        <f>VLOOKUP($A85, RawData!$A:$AJ, 10, FALSE)</f>
        <v>-5.5572214</v>
      </c>
      <c r="S85" s="113">
        <f>VLOOKUP($A85, RawData!$A:$AJ, 17, FALSE)</f>
        <v>11.799</v>
      </c>
      <c r="T85" s="99">
        <f>VLOOKUP($A85, RawData!$A:$AJ, 18, FALSE)</f>
        <v>2.0336092</v>
      </c>
      <c r="U85" s="98" t="str">
        <f>VLOOKUP($A85, RawData!$A:$AJ, 19, FALSE)</f>
        <v>No data</v>
      </c>
      <c r="V85" s="99">
        <f>VLOOKUP($A85, RawData!$A:$AJ, 20, FALSE)</f>
        <v>0.3132246</v>
      </c>
      <c r="W85" s="98">
        <f>VLOOKUP($A85, RawData!$A:$AJ, 21, FALSE)</f>
        <v>0.386</v>
      </c>
      <c r="X85" s="99">
        <f>VLOOKUP($A85, RawData!$A:$AJ, 22, FALSE)</f>
        <v>0.0303</v>
      </c>
      <c r="Y85" s="101">
        <f>VLOOKUP($A85, RawData!$A:$AJ, 23, FALSE)</f>
        <v>-1.1907</v>
      </c>
      <c r="Z85" s="99">
        <f>VLOOKUP($A85, RawData!$A:$AJ, 24, FALSE)</f>
        <v>-2.8821173</v>
      </c>
      <c r="AA85" s="100" t="str">
        <f>VLOOKUP($A85, RawData!$A:$AJ, 26, FALSE)</f>
        <v/>
      </c>
      <c r="AB85" s="100" t="str">
        <f>VLOOKUP($A85, RawData!$A:$AJ, 27, FALSE)</f>
        <v/>
      </c>
      <c r="AC85" s="98">
        <f>VLOOKUP($A85, RawData!$A:$AJ, 34, FALSE)</f>
        <v>8.030256</v>
      </c>
      <c r="AD85" s="95">
        <f>VLOOKUP($A85, RawData!$A:$AJ, 35, FALSE)</f>
        <v>1.88</v>
      </c>
      <c r="AE85" s="104">
        <f>VLOOKUP($A85, RawData!$A:$AJ, 36, FALSE)</f>
        <v>8.01</v>
      </c>
    </row>
    <row r="86">
      <c r="A86" s="46" t="s">
        <v>382</v>
      </c>
      <c r="B86" s="9" t="s">
        <v>1668</v>
      </c>
      <c r="C86" s="92" t="s">
        <v>1105</v>
      </c>
      <c r="D86" s="2" t="s">
        <v>1669</v>
      </c>
      <c r="E86" s="114" t="str">
        <f>IFERROR(__xludf.DUMMYFUNCTION("IFERROR(HYPERLINK(REGEXEXTRACT(D86,""\(([^)]*)\)""),REGEXEXTRACT(D86,""\[([^\]]+)\]"")),"""")"),"READ PITCH")</f>
        <v>READ PITCH</v>
      </c>
      <c r="F86" s="98">
        <f>VLOOKUP($A86, RawData!$A:$AJ, 33, FALSE)</f>
        <v>27.313667</v>
      </c>
      <c r="G86" s="98">
        <f>VLOOKUP($A86, RawData!$A:$AJ, 2, FALSE)</f>
        <v>3</v>
      </c>
      <c r="H86" s="96">
        <f>VLOOKUP($A86, RawData!$A:$AJ, 3, FALSE)</f>
        <v>0.3106</v>
      </c>
      <c r="I86" s="106" t="str">
        <f>VLOOKUP($A86, RawData!$A:$AJ, 4, FALSE)</f>
        <v>No data</v>
      </c>
      <c r="J86" s="98">
        <f>VLOOKUP($A86, RawData!$A:$AM, 37, FALSE)</f>
        <v>-21.1</v>
      </c>
      <c r="K86" s="99">
        <f>VLOOKUP($A86, RawData!$A:$AM, 38, FALSE)</f>
        <v>-0.45915464</v>
      </c>
      <c r="L86" s="99" t="str">
        <f>VLOOKUP($A86, RawData!$A:$AM, 39, FALSE)</f>
        <v/>
      </c>
      <c r="M86" s="100">
        <f>VLOOKUP($A86, RawData!$A:$AJ, 30, FALSE)</f>
        <v>-1.6382831</v>
      </c>
      <c r="N86" s="98">
        <f>VLOOKUP($A86, RawData!$A:$AJ, 5, FALSE)</f>
        <v>-0.046679787</v>
      </c>
      <c r="O86" s="99">
        <f>VLOOKUP($A86, RawData!$A:$AJ, 6, FALSE)</f>
        <v>-0.54851276</v>
      </c>
      <c r="P86" s="96" t="str">
        <f>VLOOKUP($A86, RawData!$A:$AJ, 7, FALSE)</f>
        <v/>
      </c>
      <c r="Q86" s="99">
        <f>VLOOKUP($A86, RawData!$A:$AJ, 8, FALSE)</f>
        <v>0.4</v>
      </c>
      <c r="R86" s="99">
        <f>VLOOKUP($A86, RawData!$A:$AJ, 10, FALSE)</f>
        <v>-7.0333333</v>
      </c>
      <c r="S86" s="113" t="str">
        <f>VLOOKUP($A86, RawData!$A:$AJ, 17, FALSE)</f>
        <v>No data</v>
      </c>
      <c r="T86" s="99">
        <f>VLOOKUP($A86, RawData!$A:$AJ, 18, FALSE)</f>
        <v>0</v>
      </c>
      <c r="U86" s="98">
        <f>VLOOKUP($A86, RawData!$A:$AJ, 19, FALSE)</f>
        <v>4.68</v>
      </c>
      <c r="V86" s="99">
        <f>VLOOKUP($A86, RawData!$A:$AJ, 20, FALSE)</f>
        <v>0</v>
      </c>
      <c r="W86" s="98">
        <f>VLOOKUP($A86, RawData!$A:$AJ, 21, FALSE)</f>
        <v>0</v>
      </c>
      <c r="X86" s="99">
        <f>VLOOKUP($A86, RawData!$A:$AJ, 22, FALSE)</f>
        <v>1.0769</v>
      </c>
      <c r="Y86" s="101">
        <f>VLOOKUP($A86, RawData!$A:$AJ, 23, FALSE)</f>
        <v>-3.8455</v>
      </c>
      <c r="Z86" s="99">
        <f>VLOOKUP($A86, RawData!$A:$AJ, 24, FALSE)</f>
        <v>25.262774</v>
      </c>
      <c r="AA86" s="100" t="str">
        <f>VLOOKUP($A86, RawData!$A:$AJ, 26, FALSE)</f>
        <v/>
      </c>
      <c r="AB86" s="100" t="str">
        <f>VLOOKUP($A86, RawData!$A:$AJ, 27, FALSE)</f>
        <v/>
      </c>
      <c r="AC86" s="98">
        <f>VLOOKUP($A86, RawData!$A:$AJ, 34, FALSE)</f>
        <v>25.784101</v>
      </c>
      <c r="AD86" s="95" t="str">
        <f>VLOOKUP($A86, RawData!$A:$AJ, 35, FALSE)</f>
        <v>No data</v>
      </c>
      <c r="AE86" s="104" t="str">
        <f>VLOOKUP($A86, RawData!$A:$AJ, 36, FALSE)</f>
        <v>No data</v>
      </c>
    </row>
    <row r="87">
      <c r="A87" s="46" t="s">
        <v>383</v>
      </c>
      <c r="B87" s="9" t="s">
        <v>1670</v>
      </c>
      <c r="C87" s="92" t="s">
        <v>930</v>
      </c>
      <c r="D87" s="2" t="s">
        <v>1671</v>
      </c>
      <c r="E87" s="114" t="str">
        <f>IFERROR(__xludf.DUMMYFUNCTION("IFERROR(HYPERLINK(REGEXEXTRACT(D87,""\(([^)]*)\)""),REGEXEXTRACT(D87,""\[([^\]]+)\]"")),"""")"),"READ PITCH")</f>
        <v>READ PITCH</v>
      </c>
      <c r="F87" s="98">
        <f>VLOOKUP($A87, RawData!$A:$AJ, 33, FALSE)</f>
        <v>1.638</v>
      </c>
      <c r="G87" s="98">
        <f>VLOOKUP($A87, RawData!$A:$AJ, 2, FALSE)</f>
        <v>0.5177</v>
      </c>
      <c r="H87" s="96">
        <f>VLOOKUP($A87, RawData!$A:$AJ, 3, FALSE)</f>
        <v>3.9574</v>
      </c>
      <c r="I87" s="96">
        <f>VLOOKUP($A87, RawData!$A:$AJ, 4, FALSE)</f>
        <v>1.66265</v>
      </c>
      <c r="J87" s="98">
        <f>VLOOKUP($A87, RawData!$A:$AM, 37, FALSE)</f>
        <v>-0.34238</v>
      </c>
      <c r="K87" s="99">
        <f>VLOOKUP($A87, RawData!$A:$AM, 38, FALSE)</f>
        <v>1.16154</v>
      </c>
      <c r="L87" s="99" t="str">
        <f>VLOOKUP($A87, RawData!$A:$AM, 39, FALSE)</f>
        <v/>
      </c>
      <c r="M87" s="100">
        <f>VLOOKUP($A87, RawData!$A:$AJ, 30, FALSE)</f>
        <v>-5.629447</v>
      </c>
      <c r="N87" s="98">
        <f>VLOOKUP($A87, RawData!$A:$AJ, 5, FALSE)</f>
        <v>-0.0083157895</v>
      </c>
      <c r="O87" s="99">
        <f>VLOOKUP($A87, RawData!$A:$AJ, 6, FALSE)</f>
        <v>0.551478</v>
      </c>
      <c r="P87" s="96" t="str">
        <f>VLOOKUP($A87, RawData!$A:$AJ, 7, FALSE)</f>
        <v/>
      </c>
      <c r="Q87" s="99">
        <f>VLOOKUP($A87, RawData!$A:$AJ, 8, FALSE)</f>
        <v>0.1886</v>
      </c>
      <c r="R87" s="99">
        <f>VLOOKUP($A87, RawData!$A:$AJ, 10, FALSE)</f>
        <v>-0.6613483</v>
      </c>
      <c r="S87" s="113" t="str">
        <f>VLOOKUP($A87, RawData!$A:$AJ, 17, FALSE)</f>
        <v>No data</v>
      </c>
      <c r="T87" s="99">
        <f>VLOOKUP($A87, RawData!$A:$AJ, 18, FALSE)</f>
        <v>0</v>
      </c>
      <c r="U87" s="98">
        <f>VLOOKUP($A87, RawData!$A:$AJ, 19, FALSE)</f>
        <v>0.25891</v>
      </c>
      <c r="V87" s="99">
        <f>VLOOKUP($A87, RawData!$A:$AJ, 20, FALSE)</f>
        <v>0.2663875</v>
      </c>
      <c r="W87" s="98">
        <f>VLOOKUP($A87, RawData!$A:$AJ, 21, FALSE)</f>
        <v>0.28941</v>
      </c>
      <c r="X87" s="99">
        <f>VLOOKUP($A87, RawData!$A:$AJ, 22, FALSE)</f>
        <v>0.8731</v>
      </c>
      <c r="Y87" s="101">
        <f>VLOOKUP($A87, RawData!$A:$AJ, 23, FALSE)</f>
        <v>-0.2806</v>
      </c>
      <c r="Z87" s="99">
        <f>VLOOKUP($A87, RawData!$A:$AJ, 24, FALSE)</f>
        <v>-1.2678895</v>
      </c>
      <c r="AA87" s="100" t="str">
        <f>VLOOKUP($A87, RawData!$A:$AJ, 26, FALSE)</f>
        <v/>
      </c>
      <c r="AB87" s="100" t="str">
        <f>VLOOKUP($A87, RawData!$A:$AJ, 27, FALSE)</f>
        <v>No data</v>
      </c>
      <c r="AC87" s="98">
        <f>VLOOKUP($A87, RawData!$A:$AJ, 34, FALSE)</f>
        <v>1.92741</v>
      </c>
      <c r="AD87" s="95">
        <f>VLOOKUP($A87, RawData!$A:$AJ, 35, FALSE)</f>
        <v>0.117</v>
      </c>
      <c r="AE87" s="104">
        <f>VLOOKUP($A87, RawData!$A:$AJ, 36, FALSE)</f>
        <v>50.54</v>
      </c>
    </row>
    <row r="88">
      <c r="A88" s="46" t="s">
        <v>384</v>
      </c>
      <c r="B88" s="9" t="s">
        <v>1672</v>
      </c>
      <c r="C88" s="92" t="s">
        <v>942</v>
      </c>
      <c r="D88" s="2" t="s">
        <v>1673</v>
      </c>
      <c r="E88" s="114" t="str">
        <f>IFERROR(__xludf.DUMMYFUNCTION("IFERROR(HYPERLINK(REGEXEXTRACT(D88,""\(([^)]*)\)""),REGEXEXTRACT(D88,""\[([^\]]+)\]"")),"""")"),"READ PITCH")</f>
        <v>READ PITCH</v>
      </c>
      <c r="F88" s="98">
        <f>VLOOKUP($A88, RawData!$A:$AJ, 33, FALSE)</f>
        <v>30.439875</v>
      </c>
      <c r="G88" s="98">
        <f>VLOOKUP($A88, RawData!$A:$AJ, 2, FALSE)</f>
        <v>87.223</v>
      </c>
      <c r="H88" s="96">
        <f>VLOOKUP($A88, RawData!$A:$AJ, 3, FALSE)</f>
        <v>0.0858</v>
      </c>
      <c r="I88" s="96">
        <f>VLOOKUP($A88, RawData!$A:$AJ, 4, FALSE)</f>
        <v>0.02801104</v>
      </c>
      <c r="J88" s="98">
        <f>VLOOKUP($A88, RawData!$A:$AM, 37, FALSE)</f>
        <v>-0.123</v>
      </c>
      <c r="K88" s="99">
        <f>VLOOKUP($A88, RawData!$A:$AM, 38, FALSE)</f>
        <v>-1.0543046</v>
      </c>
      <c r="L88" s="99" t="str">
        <f>VLOOKUP($A88, RawData!$A:$AM, 39, FALSE)</f>
        <v/>
      </c>
      <c r="M88" s="100">
        <f>VLOOKUP($A88, RawData!$A:$AJ, 30, FALSE)</f>
        <v>13.5569105</v>
      </c>
      <c r="N88" s="98">
        <f>VLOOKUP($A88, RawData!$A:$AJ, 5, FALSE)</f>
        <v>-0.0017220802</v>
      </c>
      <c r="O88" s="99">
        <f>VLOOKUP($A88, RawData!$A:$AJ, 6, FALSE)</f>
        <v>-1.133893</v>
      </c>
      <c r="P88" s="96" t="str">
        <f>VLOOKUP($A88, RawData!$A:$AJ, 7, FALSE)</f>
        <v/>
      </c>
      <c r="Q88" s="99">
        <f>VLOOKUP($A88, RawData!$A:$AJ, 8, FALSE)</f>
        <v>0.5977</v>
      </c>
      <c r="R88" s="99">
        <f>VLOOKUP($A88, RawData!$A:$AJ, 10, FALSE)</f>
        <v>-0.0014101785</v>
      </c>
      <c r="S88" s="113">
        <f>VLOOKUP($A88, RawData!$A:$AJ, 17, FALSE)</f>
        <v>0.8</v>
      </c>
      <c r="T88" s="99">
        <f>VLOOKUP($A88, RawData!$A:$AJ, 18, FALSE)</f>
        <v>0.009171893</v>
      </c>
      <c r="U88" s="98" t="str">
        <f>VLOOKUP($A88, RawData!$A:$AJ, 19, FALSE)</f>
        <v>No data</v>
      </c>
      <c r="V88" s="99">
        <f>VLOOKUP($A88, RawData!$A:$AJ, 20, FALSE)</f>
        <v>0.39427477</v>
      </c>
      <c r="W88" s="98">
        <f>VLOOKUP($A88, RawData!$A:$AJ, 21, FALSE)</f>
        <v>-31.579</v>
      </c>
      <c r="X88" s="99">
        <f>VLOOKUP($A88, RawData!$A:$AJ, 22, FALSE)</f>
        <v>-1.1916</v>
      </c>
      <c r="Y88" s="101">
        <f>VLOOKUP($A88, RawData!$A:$AJ, 23, FALSE)</f>
        <v>-0.0038</v>
      </c>
      <c r="Z88" s="99">
        <f>VLOOKUP($A88, RawData!$A:$AJ, 24, FALSE)</f>
        <v>-0.011433531</v>
      </c>
      <c r="AA88" s="100" t="str">
        <f>VLOOKUP($A88, RawData!$A:$AJ, 26, FALSE)</f>
        <v/>
      </c>
      <c r="AB88" s="100" t="str">
        <f>VLOOKUP($A88, RawData!$A:$AJ, 27, FALSE)</f>
        <v>No data</v>
      </c>
      <c r="AC88" s="98">
        <f>VLOOKUP($A88, RawData!$A:$AJ, 34, FALSE)</f>
        <v>-1.6675</v>
      </c>
      <c r="AD88" s="95">
        <f>VLOOKUP($A88, RawData!$A:$AJ, 35, FALSE)</f>
        <v>0.169</v>
      </c>
      <c r="AE88" s="104">
        <f>VLOOKUP($A88, RawData!$A:$AJ, 36, FALSE)</f>
        <v>175.95</v>
      </c>
    </row>
    <row r="89">
      <c r="A89" s="46" t="s">
        <v>385</v>
      </c>
      <c r="B89" s="9" t="s">
        <v>1674</v>
      </c>
      <c r="C89" s="92" t="s">
        <v>1044</v>
      </c>
      <c r="D89" s="2" t="s">
        <v>1675</v>
      </c>
      <c r="E89" s="114" t="str">
        <f>IFERROR(__xludf.DUMMYFUNCTION("IFERROR(HYPERLINK(REGEXEXTRACT(D89,""\(([^)]*)\)""),REGEXEXTRACT(D89,""\[([^\]]+)\]"")),"""")"),"READ PITCH")</f>
        <v>READ PITCH</v>
      </c>
      <c r="F89" s="98">
        <f>VLOOKUP($A89, RawData!$A:$AJ, 33, FALSE)</f>
        <v>0.6531835</v>
      </c>
      <c r="G89" s="98">
        <f>VLOOKUP($A89, RawData!$A:$AJ, 2, FALSE)</f>
        <v>27.39317</v>
      </c>
      <c r="H89" s="96">
        <f>VLOOKUP($A89, RawData!$A:$AJ, 3, FALSE)</f>
        <v>-0.158</v>
      </c>
      <c r="I89" s="96">
        <f>VLOOKUP($A89, RawData!$A:$AJ, 4, FALSE)</f>
        <v>-0.12504104</v>
      </c>
      <c r="J89" s="98">
        <f>VLOOKUP($A89, RawData!$A:$AM, 37, FALSE)</f>
        <v>-8.75426</v>
      </c>
      <c r="K89" s="99">
        <f>VLOOKUP($A89, RawData!$A:$AM, 38, FALSE)</f>
        <v>23.438223</v>
      </c>
      <c r="L89" s="99" t="str">
        <f>VLOOKUP($A89, RawData!$A:$AM, 39, FALSE)</f>
        <v/>
      </c>
      <c r="M89" s="100">
        <f>VLOOKUP($A89, RawData!$A:$AJ, 30, FALSE)</f>
        <v>-0.42867416</v>
      </c>
      <c r="N89" s="98">
        <f>VLOOKUP($A89, RawData!$A:$AJ, 5, FALSE)</f>
        <v>-0.679228</v>
      </c>
      <c r="O89" s="99">
        <f>VLOOKUP($A89, RawData!$A:$AJ, 6, FALSE)</f>
        <v>3.0420196</v>
      </c>
      <c r="P89" s="96" t="str">
        <f>VLOOKUP($A89, RawData!$A:$AJ, 7, FALSE)</f>
        <v/>
      </c>
      <c r="Q89" s="99">
        <f>VLOOKUP($A89, RawData!$A:$AJ, 8, FALSE)</f>
        <v>0.2194</v>
      </c>
      <c r="R89" s="99">
        <f>VLOOKUP($A89, RawData!$A:$AJ, 10, FALSE)</f>
        <v>-0.3195782</v>
      </c>
      <c r="S89" s="113" t="str">
        <f>VLOOKUP($A89, RawData!$A:$AJ, 17, FALSE)</f>
        <v>No data</v>
      </c>
      <c r="T89" s="99">
        <f>VLOOKUP($A89, RawData!$A:$AJ, 18, FALSE)</f>
        <v>0</v>
      </c>
      <c r="U89" s="98" t="str">
        <f>VLOOKUP($A89, RawData!$A:$AJ, 19, FALSE)</f>
        <v>No data</v>
      </c>
      <c r="V89" s="99">
        <f>VLOOKUP($A89, RawData!$A:$AJ, 20, FALSE)</f>
        <v>0.021137461</v>
      </c>
      <c r="W89" s="98">
        <f>VLOOKUP($A89, RawData!$A:$AJ, 21, FALSE)</f>
        <v>3.09949</v>
      </c>
      <c r="X89" s="99">
        <f>VLOOKUP($A89, RawData!$A:$AJ, 22, FALSE)</f>
        <v>0.9501226</v>
      </c>
      <c r="Y89" s="101">
        <f>VLOOKUP($A89, RawData!$A:$AJ, 23, FALSE)</f>
        <v>-0.486</v>
      </c>
      <c r="Z89" s="99">
        <f>VLOOKUP($A89, RawData!$A:$AJ, 24, FALSE)</f>
        <v>-3.3417969</v>
      </c>
      <c r="AA89" s="100" t="str">
        <f>VLOOKUP($A89, RawData!$A:$AJ, 26, FALSE)</f>
        <v/>
      </c>
      <c r="AB89" s="100" t="str">
        <f>VLOOKUP($A89, RawData!$A:$AJ, 27, FALSE)</f>
        <v/>
      </c>
      <c r="AC89" s="98">
        <f>VLOOKUP($A89, RawData!$A:$AJ, 34, FALSE)</f>
        <v>3.752725</v>
      </c>
      <c r="AD89" s="95">
        <f>VLOOKUP($A89, RawData!$A:$AJ, 35, FALSE)</f>
        <v>0.0407</v>
      </c>
      <c r="AE89" s="104">
        <f>VLOOKUP($A89, RawData!$A:$AJ, 36, FALSE)</f>
        <v>16.05</v>
      </c>
    </row>
    <row r="90">
      <c r="A90" s="46" t="s">
        <v>386</v>
      </c>
      <c r="B90" s="9" t="s">
        <v>1676</v>
      </c>
      <c r="C90" s="92" t="s">
        <v>1021</v>
      </c>
      <c r="D90" s="2" t="s">
        <v>1677</v>
      </c>
      <c r="E90" s="114" t="str">
        <f>IFERROR(__xludf.DUMMYFUNCTION("IFERROR(HYPERLINK(REGEXEXTRACT(D90,""\(([^)]*)\)""),REGEXEXTRACT(D90,""\[([^\]]+)\]"")),"""")"),"READ PITCH")</f>
        <v>READ PITCH</v>
      </c>
      <c r="F90" s="98">
        <f>VLOOKUP($A90, RawData!$A:$AJ, 33, FALSE)</f>
        <v>8.02467</v>
      </c>
      <c r="G90" s="98">
        <f>VLOOKUP($A90, RawData!$A:$AJ, 2, FALSE)</f>
        <v>0</v>
      </c>
      <c r="H90" s="96">
        <f>VLOOKUP($A90, RawData!$A:$AJ, 3, FALSE)</f>
        <v>0.8388815</v>
      </c>
      <c r="I90" s="106" t="str">
        <f>VLOOKUP($A90, RawData!$A:$AJ, 4, FALSE)</f>
        <v>No data</v>
      </c>
      <c r="J90" s="98" t="str">
        <f>VLOOKUP($A90, RawData!$A:$AM, 37, FALSE)</f>
        <v>No data</v>
      </c>
      <c r="K90" s="99" t="str">
        <f>VLOOKUP($A90, RawData!$A:$AM, 38, FALSE)</f>
        <v>No data</v>
      </c>
      <c r="L90" s="99" t="str">
        <f>VLOOKUP($A90, RawData!$A:$AM, 39, FALSE)</f>
        <v/>
      </c>
      <c r="M90" s="100" t="str">
        <f>VLOOKUP($A90, RawData!$A:$AJ, 30, FALSE)</f>
        <v/>
      </c>
      <c r="N90" s="98">
        <f>VLOOKUP($A90, RawData!$A:$AJ, 5, FALSE)</f>
        <v>-0.019966332</v>
      </c>
      <c r="O90" s="99">
        <f>VLOOKUP($A90, RawData!$A:$AJ, 6, FALSE)</f>
        <v>0.14332406</v>
      </c>
      <c r="P90" s="96" t="str">
        <f>VLOOKUP($A90, RawData!$A:$AJ, 7, FALSE)</f>
        <v/>
      </c>
      <c r="Q90" s="99">
        <f>VLOOKUP($A90, RawData!$A:$AJ, 8, FALSE)</f>
        <v>0.2095</v>
      </c>
      <c r="R90" s="106" t="str">
        <f>VLOOKUP($A90, RawData!$A:$AJ, 10, FALSE)</f>
        <v>No data</v>
      </c>
      <c r="S90" s="113">
        <f>VLOOKUP($A90, RawData!$A:$AJ, 17, FALSE)</f>
        <v>1.76909</v>
      </c>
      <c r="T90" s="106" t="str">
        <f>VLOOKUP($A90, RawData!$A:$AJ, 18, FALSE)</f>
        <v>No data</v>
      </c>
      <c r="U90" s="98" t="str">
        <f>VLOOKUP($A90, RawData!$A:$AJ, 19, FALSE)</f>
        <v>No data</v>
      </c>
      <c r="V90" s="99">
        <f>VLOOKUP($A90, RawData!$A:$AJ, 20, FALSE)</f>
        <v>0.9565571</v>
      </c>
      <c r="W90" s="98">
        <f>VLOOKUP($A90, RawData!$A:$AJ, 21, FALSE)</f>
        <v>-3.7379</v>
      </c>
      <c r="X90" s="99">
        <f>VLOOKUP($A90, RawData!$A:$AJ, 22, FALSE)</f>
        <v>-5.2232</v>
      </c>
      <c r="Y90" s="101">
        <f>VLOOKUP($A90, RawData!$A:$AJ, 23, FALSE)</f>
        <v>-0.6704</v>
      </c>
      <c r="Z90" s="99">
        <f>VLOOKUP($A90, RawData!$A:$AJ, 24, FALSE)</f>
        <v>-4.8146973</v>
      </c>
      <c r="AA90" s="100" t="str">
        <f>VLOOKUP($A90, RawData!$A:$AJ, 26, FALSE)</f>
        <v/>
      </c>
      <c r="AB90" s="100" t="str">
        <f>VLOOKUP($A90, RawData!$A:$AJ, 27, FALSE)</f>
        <v>No data</v>
      </c>
      <c r="AC90" s="98">
        <f>VLOOKUP($A90, RawData!$A:$AJ, 34, FALSE)</f>
        <v>4.28677</v>
      </c>
      <c r="AD90" s="95">
        <f>VLOOKUP($A90, RawData!$A:$AJ, 35, FALSE)</f>
        <v>0.079</v>
      </c>
      <c r="AE90" s="104">
        <f>VLOOKUP($A90, RawData!$A:$AJ, 36, FALSE)</f>
        <v>172.57</v>
      </c>
    </row>
    <row r="91">
      <c r="A91" s="46" t="s">
        <v>387</v>
      </c>
      <c r="B91" s="9" t="s">
        <v>1678</v>
      </c>
      <c r="C91" s="92" t="s">
        <v>1044</v>
      </c>
      <c r="D91" s="2" t="s">
        <v>1679</v>
      </c>
      <c r="E91" s="114" t="str">
        <f>IFERROR(__xludf.DUMMYFUNCTION("IFERROR(HYPERLINK(REGEXEXTRACT(D91,""\(([^)]*)\)""),REGEXEXTRACT(D91,""\[([^\]]+)\]"")),"""")"),"READ PITCH")</f>
        <v>READ PITCH</v>
      </c>
      <c r="F91" s="98">
        <f>VLOOKUP($A91, RawData!$A:$AJ, 33, FALSE)</f>
        <v>0.0119976</v>
      </c>
      <c r="G91" s="98">
        <f>VLOOKUP($A91, RawData!$A:$AJ, 2, FALSE)</f>
        <v>1.12883</v>
      </c>
      <c r="H91" s="96">
        <f>VLOOKUP($A91, RawData!$A:$AJ, 3, FALSE)</f>
        <v>-0.0732</v>
      </c>
      <c r="I91" s="96">
        <f>VLOOKUP($A91, RawData!$A:$AJ, 4, FALSE)</f>
        <v>-0.18658185</v>
      </c>
      <c r="J91" s="98">
        <f>VLOOKUP($A91, RawData!$A:$AM, 37, FALSE)</f>
        <v>0</v>
      </c>
      <c r="K91" s="99">
        <f>VLOOKUP($A91, RawData!$A:$AM, 38, FALSE)</f>
        <v>-0.84868056</v>
      </c>
      <c r="L91" s="99" t="str">
        <f>VLOOKUP($A91, RawData!$A:$AM, 39, FALSE)</f>
        <v/>
      </c>
      <c r="M91" s="100" t="str">
        <f>VLOOKUP($A91, RawData!$A:$AJ, 30, FALSE)</f>
        <v/>
      </c>
      <c r="N91" s="98">
        <f>VLOOKUP($A91, RawData!$A:$AJ, 5, FALSE)</f>
        <v>0</v>
      </c>
      <c r="O91" s="99">
        <f>VLOOKUP($A91, RawData!$A:$AJ, 6, FALSE)</f>
        <v>-1.1263912</v>
      </c>
      <c r="P91" s="106" t="str">
        <f>VLOOKUP($A91, RawData!$A:$AJ, 7, FALSE)</f>
        <v/>
      </c>
      <c r="Q91" s="99">
        <f>VLOOKUP($A91, RawData!$A:$AJ, 8, FALSE)</f>
        <v>0.6538</v>
      </c>
      <c r="R91" s="99">
        <f>VLOOKUP($A91, RawData!$A:$AJ, 10, FALSE)</f>
        <v>-0.05811327</v>
      </c>
      <c r="S91" s="113" t="str">
        <f>VLOOKUP($A91, RawData!$A:$AJ, 17, FALSE)</f>
        <v>No data</v>
      </c>
      <c r="T91" s="99">
        <f>VLOOKUP($A91, RawData!$A:$AJ, 18, FALSE)</f>
        <v>0</v>
      </c>
      <c r="U91" s="98" t="str">
        <f>VLOOKUP($A91, RawData!$A:$AJ, 19, FALSE)</f>
        <v>No data</v>
      </c>
      <c r="V91" s="99">
        <f>VLOOKUP($A91, RawData!$A:$AJ, 20, FALSE)</f>
        <v>0.011014512</v>
      </c>
      <c r="W91" s="98">
        <f>VLOOKUP($A91, RawData!$A:$AJ, 21, FALSE)</f>
        <v>0</v>
      </c>
      <c r="X91" s="99">
        <f>VLOOKUP($A91, RawData!$A:$AJ, 22, FALSE)</f>
        <v>-0.0183</v>
      </c>
      <c r="Y91" s="101">
        <f>VLOOKUP($A91, RawData!$A:$AJ, 23, FALSE)</f>
        <v>-0.0346</v>
      </c>
      <c r="Z91" s="99">
        <f>VLOOKUP($A91, RawData!$A:$AJ, 24, FALSE)</f>
        <v>-0.056857638</v>
      </c>
      <c r="AA91" s="100" t="str">
        <f>VLOOKUP($A91, RawData!$A:$AJ, 26, FALSE)</f>
        <v/>
      </c>
      <c r="AB91" s="100" t="str">
        <f>VLOOKUP($A91, RawData!$A:$AJ, 27, FALSE)</f>
        <v/>
      </c>
      <c r="AC91" s="98">
        <f>VLOOKUP($A91, RawData!$A:$AJ, 34, FALSE)</f>
        <v>0.012</v>
      </c>
      <c r="AD91" s="95">
        <f>VLOOKUP($A91, RawData!$A:$AJ, 35, FALSE)</f>
        <v>0.0006</v>
      </c>
      <c r="AE91" s="104">
        <f>VLOOKUP($A91, RawData!$A:$AJ, 36, FALSE)</f>
        <v>20</v>
      </c>
    </row>
    <row r="92">
      <c r="A92" s="115" t="s">
        <v>388</v>
      </c>
      <c r="B92" s="115" t="s">
        <v>1680</v>
      </c>
      <c r="C92" s="106"/>
      <c r="D92" s="2" t="s">
        <v>1681</v>
      </c>
      <c r="E92" s="114" t="str">
        <f>IFERROR(__xludf.DUMMYFUNCTION("IFERROR(HYPERLINK(REGEXEXTRACT(D92,""\(([^)]*)\)""),REGEXEXTRACT(D92,""\[([^\]]+)\]"")),"""")"),"READ PITCH")</f>
        <v>READ PITCH</v>
      </c>
      <c r="F92" s="98">
        <f>VLOOKUP($A92, RawData!$A:$AJ, 33, FALSE)</f>
        <v>58.978947</v>
      </c>
      <c r="G92" s="98">
        <f>VLOOKUP($A92, RawData!$A:$AJ, 2, FALSE)</f>
        <v>27.76917</v>
      </c>
      <c r="H92" s="96">
        <f>VLOOKUP($A92, RawData!$A:$AJ, 3, FALSE)</f>
        <v>0.1649</v>
      </c>
      <c r="I92" s="96">
        <f>VLOOKUP($A92, RawData!$A:$AJ, 4, FALSE)</f>
        <v>0.12764552</v>
      </c>
      <c r="J92" s="98">
        <f>VLOOKUP($A92, RawData!$A:$AM, 37, FALSE)</f>
        <v>5.41437</v>
      </c>
      <c r="K92" s="99">
        <f>VLOOKUP($A92, RawData!$A:$AM, 38, FALSE)</f>
        <v>-10.568561</v>
      </c>
      <c r="L92" s="99" t="str">
        <f>VLOOKUP($A92, RawData!$A:$AM, 39, FALSE)</f>
        <v/>
      </c>
      <c r="M92" s="100">
        <f>VLOOKUP($A92, RawData!$A:$AJ, 30, FALSE)</f>
        <v>12.100272</v>
      </c>
      <c r="N92" s="98">
        <f>VLOOKUP($A92, RawData!$A:$AJ, 5, FALSE)</f>
        <v>0.2567591</v>
      </c>
      <c r="O92" s="99">
        <f>VLOOKUP($A92, RawData!$A:$AJ, 6, FALSE)</f>
        <v>-1.6097239</v>
      </c>
      <c r="P92" s="96" t="str">
        <f>VLOOKUP($A92, RawData!$A:$AJ, 7, FALSE)</f>
        <v/>
      </c>
      <c r="Q92" s="99">
        <f>VLOOKUP($A92, RawData!$A:$AJ, 8, FALSE)</f>
        <v>0.4093</v>
      </c>
      <c r="R92" s="99">
        <f>VLOOKUP($A92, RawData!$A:$AJ, 10, FALSE)</f>
        <v>0.19497775</v>
      </c>
      <c r="S92" s="113">
        <f>VLOOKUP($A92, RawData!$A:$AJ, 17, FALSE)</f>
        <v>3.10241</v>
      </c>
      <c r="T92" s="99">
        <f>VLOOKUP($A92, RawData!$A:$AJ, 18, FALSE)</f>
        <v>0.11172138</v>
      </c>
      <c r="U92" s="98" t="str">
        <f>VLOOKUP($A92, RawData!$A:$AJ, 19, FALSE)</f>
        <v>No data</v>
      </c>
      <c r="V92" s="99">
        <f>VLOOKUP($A92, RawData!$A:$AJ, 20, FALSE)</f>
        <v>0.08498119</v>
      </c>
      <c r="W92" s="98">
        <f>VLOOKUP($A92, RawData!$A:$AJ, 21, FALSE)</f>
        <v>5.60435</v>
      </c>
      <c r="X92" s="99">
        <f>VLOOKUP($A92, RawData!$A:$AJ, 22, FALSE)</f>
        <v>0.18806013</v>
      </c>
      <c r="Y92" s="101">
        <f>VLOOKUP($A92, RawData!$A:$AJ, 23, FALSE)</f>
        <v>0.0507</v>
      </c>
      <c r="Z92" s="99">
        <f>VLOOKUP($A92, RawData!$A:$AJ, 24, FALSE)</f>
        <v>0.077973306</v>
      </c>
      <c r="AA92" s="100">
        <f>VLOOKUP($A92, RawData!$A:$AJ, 26, FALSE)</f>
        <v>25.78292</v>
      </c>
      <c r="AB92" s="100" t="str">
        <f>VLOOKUP($A92, RawData!$A:$AJ, 27, FALSE)</f>
        <v/>
      </c>
      <c r="AC92" s="98">
        <f>VLOOKUP($A92, RawData!$A:$AJ, 34, FALSE)</f>
        <v>65.51535</v>
      </c>
      <c r="AD92" s="95">
        <f>VLOOKUP($A92, RawData!$A:$AJ, 35, FALSE)</f>
        <v>6.62</v>
      </c>
      <c r="AE92" s="104">
        <f>VLOOKUP($A92, RawData!$A:$AJ, 36, FALSE)</f>
        <v>9.05</v>
      </c>
    </row>
    <row r="93">
      <c r="A93" s="47" t="s">
        <v>389</v>
      </c>
      <c r="B93" s="9" t="s">
        <v>1682</v>
      </c>
      <c r="C93" s="92" t="s">
        <v>942</v>
      </c>
      <c r="D93" s="2" t="s">
        <v>1683</v>
      </c>
      <c r="E93" s="114" t="str">
        <f>IFERROR(__xludf.DUMMYFUNCTION("IFERROR(HYPERLINK(REGEXEXTRACT(D93,""\(([^)]*)\)""),REGEXEXTRACT(D93,""\[([^\]]+)\]"")),"""")"),"READ PITCH")</f>
        <v>READ PITCH</v>
      </c>
      <c r="F93" s="98">
        <f>VLOOKUP($A93, RawData!$A:$AJ, 33, FALSE)</f>
        <v>276.39017</v>
      </c>
      <c r="G93" s="98">
        <f>VLOOKUP($A93, RawData!$A:$AJ, 2, FALSE)</f>
        <v>254.794</v>
      </c>
      <c r="H93" s="96">
        <f>VLOOKUP($A93, RawData!$A:$AJ, 3, FALSE)</f>
        <v>0.189</v>
      </c>
      <c r="I93" s="96">
        <f>VLOOKUP($A93, RawData!$A:$AJ, 4, FALSE)</f>
        <v>0.17481974</v>
      </c>
      <c r="J93" s="98">
        <f>VLOOKUP($A93, RawData!$A:$AM, 37, FALSE)</f>
        <v>48.439</v>
      </c>
      <c r="K93" s="99">
        <f>VLOOKUP($A93, RawData!$A:$AM, 38, FALSE)</f>
        <v>0.16269413</v>
      </c>
      <c r="L93" s="99" t="str">
        <f>VLOOKUP($A93, RawData!$A:$AM, 39, FALSE)</f>
        <v/>
      </c>
      <c r="M93" s="100">
        <f>VLOOKUP($A93, RawData!$A:$AJ, 30, FALSE)</f>
        <v>5.9208817</v>
      </c>
      <c r="N93" s="98">
        <f>VLOOKUP($A93, RawData!$A:$AJ, 5, FALSE)</f>
        <v>0.35799578</v>
      </c>
      <c r="O93" s="99">
        <f>VLOOKUP($A93, RawData!$A:$AJ, 6, FALSE)</f>
        <v>0.3054863</v>
      </c>
      <c r="P93" s="96" t="str">
        <f>VLOOKUP($A93, RawData!$A:$AJ, 7, FALSE)</f>
        <v/>
      </c>
      <c r="Q93" s="99">
        <f>VLOOKUP($A93, RawData!$A:$AJ, 8, FALSE)</f>
        <v>0.5789</v>
      </c>
      <c r="R93" s="99">
        <f>VLOOKUP($A93, RawData!$A:$AJ, 10, FALSE)</f>
        <v>0.19011045</v>
      </c>
      <c r="S93" s="113">
        <f>VLOOKUP($A93, RawData!$A:$AJ, 17, FALSE)</f>
        <v>3.222</v>
      </c>
      <c r="T93" s="99">
        <f>VLOOKUP($A93, RawData!$A:$AJ, 18, FALSE)</f>
        <v>0.01264551</v>
      </c>
      <c r="U93" s="98" t="str">
        <f>VLOOKUP($A93, RawData!$A:$AJ, 19, FALSE)</f>
        <v>No data</v>
      </c>
      <c r="V93" s="99">
        <f>VLOOKUP($A93, RawData!$A:$AJ, 20, FALSE)</f>
        <v>0.054966398</v>
      </c>
      <c r="W93" s="98">
        <f>VLOOKUP($A93, RawData!$A:$AJ, 21, FALSE)</f>
        <v>10.016</v>
      </c>
      <c r="X93" s="99">
        <f>VLOOKUP($A93, RawData!$A:$AJ, 22, FALSE)</f>
        <v>0.075</v>
      </c>
      <c r="Y93" s="101">
        <f>VLOOKUP($A93, RawData!$A:$AJ, 23, FALSE)</f>
        <v>0.0734</v>
      </c>
      <c r="Z93" s="99">
        <f>VLOOKUP($A93, RawData!$A:$AJ, 24, FALSE)</f>
        <v>0.101872645</v>
      </c>
      <c r="AA93" s="100">
        <f>VLOOKUP($A93, RawData!$A:$AJ, 26, FALSE)</f>
        <v>20.335434</v>
      </c>
      <c r="AB93" s="100">
        <f>VLOOKUP($A93, RawData!$A:$AJ, 27, FALSE)</f>
        <v>19.554123</v>
      </c>
      <c r="AC93" s="98">
        <f>VLOOKUP($A93, RawData!$A:$AJ, 34, FALSE)</f>
        <v>286.8016</v>
      </c>
      <c r="AD93" s="95">
        <f>VLOOKUP($A93, RawData!$A:$AJ, 35, FALSE)</f>
        <v>7.28</v>
      </c>
      <c r="AE93" s="104">
        <f>VLOOKUP($A93, RawData!$A:$AJ, 36, FALSE)</f>
        <v>38.02</v>
      </c>
    </row>
    <row r="94">
      <c r="A94" s="47" t="s">
        <v>816</v>
      </c>
      <c r="B94" s="9" t="s">
        <v>1684</v>
      </c>
      <c r="C94" s="92" t="s">
        <v>1164</v>
      </c>
      <c r="D94" s="2" t="s">
        <v>1685</v>
      </c>
      <c r="E94" s="114" t="str">
        <f>IFERROR(__xludf.DUMMYFUNCTION("IFERROR(HYPERLINK(REGEXEXTRACT(D94,""\(([^)]*)\)""),REGEXEXTRACT(D94,""\[([^\]]+)\]"")),"""")"),"READ PITCH")</f>
        <v>READ PITCH</v>
      </c>
      <c r="F94" s="98">
        <f>VLOOKUP($A94, RawData!$A:$AJ, 33, FALSE)</f>
        <v>73.66763</v>
      </c>
      <c r="G94" s="98">
        <f>VLOOKUP($A94, RawData!$A:$AJ, 2, FALSE)</f>
        <v>0</v>
      </c>
      <c r="H94" s="96" t="str">
        <f>VLOOKUP($A94, RawData!$A:$AJ, 3, FALSE)</f>
        <v/>
      </c>
      <c r="I94" s="96" t="str">
        <f>VLOOKUP($A94, RawData!$A:$AJ, 4, FALSE)</f>
        <v>No data</v>
      </c>
      <c r="J94" s="98" t="str">
        <f>VLOOKUP($A94, RawData!$A:$AM, 37, FALSE)</f>
        <v>No data</v>
      </c>
      <c r="K94" s="99" t="str">
        <f>VLOOKUP($A94, RawData!$A:$AM, 38, FALSE)</f>
        <v>No data</v>
      </c>
      <c r="L94" s="99" t="str">
        <f>VLOOKUP($A94, RawData!$A:$AM, 39, FALSE)</f>
        <v/>
      </c>
      <c r="M94" s="100" t="str">
        <f>VLOOKUP($A94, RawData!$A:$AJ, 30, FALSE)</f>
        <v/>
      </c>
      <c r="N94" s="98">
        <f>VLOOKUP($A94, RawData!$A:$AJ, 5, FALSE)</f>
        <v>-2.0574865</v>
      </c>
      <c r="O94" s="99">
        <f>VLOOKUP($A94, RawData!$A:$AJ, 6, FALSE)</f>
        <v>0.41096908</v>
      </c>
      <c r="P94" s="96">
        <f>VLOOKUP($A94, RawData!$A:$AJ, 7, FALSE)</f>
        <v>-0.062463943</v>
      </c>
      <c r="Q94" s="99">
        <f>VLOOKUP($A94, RawData!$A:$AJ, 8, FALSE)</f>
        <v>0.7665954</v>
      </c>
      <c r="R94" s="99" t="str">
        <f>VLOOKUP($A94, RawData!$A:$AJ, 10, FALSE)</f>
        <v/>
      </c>
      <c r="S94" s="113">
        <f>VLOOKUP($A94, RawData!$A:$AJ, 17, FALSE)</f>
        <v>24.616</v>
      </c>
      <c r="T94" s="99" t="str">
        <f>VLOOKUP($A94, RawData!$A:$AJ, 18, FALSE)</f>
        <v>No data</v>
      </c>
      <c r="U94" s="98" t="str">
        <f>VLOOKUP($A94, RawData!$A:$AJ, 19, FALSE)</f>
        <v>No data</v>
      </c>
      <c r="V94" s="99">
        <f>VLOOKUP($A94, RawData!$A:$AJ, 20, FALSE)</f>
        <v>0.36023247</v>
      </c>
      <c r="W94" s="98">
        <f>VLOOKUP($A94, RawData!$A:$AJ, 21, FALSE)</f>
        <v>-7.253</v>
      </c>
      <c r="X94" s="99">
        <f>VLOOKUP($A94, RawData!$A:$AJ, 22, FALSE)</f>
        <v>-0.472</v>
      </c>
      <c r="Y94" s="101">
        <f>VLOOKUP($A94, RawData!$A:$AJ, 23, FALSE)</f>
        <v>-1.2839</v>
      </c>
      <c r="Z94" s="99">
        <f>VLOOKUP($A94, RawData!$A:$AJ, 24, FALSE)</f>
        <v>-2.2268794</v>
      </c>
      <c r="AA94" s="100" t="str">
        <f>VLOOKUP($A94, RawData!$A:$AJ, 26, FALSE)</f>
        <v/>
      </c>
      <c r="AB94" s="100" t="str">
        <f>VLOOKUP($A94, RawData!$A:$AJ, 27, FALSE)</f>
        <v/>
      </c>
      <c r="AC94" s="98" t="str">
        <f>VLOOKUP($A94, RawData!$A:$AJ, 34, FALSE)</f>
        <v/>
      </c>
      <c r="AD94" s="95">
        <f>VLOOKUP($A94, RawData!$A:$AJ, 35, FALSE)</f>
        <v>4.34</v>
      </c>
      <c r="AE94" s="104">
        <f>VLOOKUP($A94, RawData!$A:$AJ, 36, FALSE)</f>
        <v>16.63</v>
      </c>
    </row>
    <row r="95">
      <c r="A95" s="47" t="s">
        <v>817</v>
      </c>
      <c r="B95" s="9" t="s">
        <v>1686</v>
      </c>
      <c r="C95" s="92" t="s">
        <v>1164</v>
      </c>
      <c r="D95" s="2" t="s">
        <v>1687</v>
      </c>
      <c r="E95" s="114" t="str">
        <f>IFERROR(__xludf.DUMMYFUNCTION("IFERROR(HYPERLINK(REGEXEXTRACT(D95,""\(([^)]*)\)""),REGEXEXTRACT(D95,""\[([^\]]+)\]"")),"""")"),"READ PITCH")</f>
        <v>READ PITCH</v>
      </c>
      <c r="F95" s="98">
        <f>VLOOKUP($A95, RawData!$A:$AJ, 33, FALSE)</f>
        <v>162.84624</v>
      </c>
      <c r="G95" s="98">
        <f>VLOOKUP($A95, RawData!$A:$AJ, 2, FALSE)</f>
        <v>150.678</v>
      </c>
      <c r="H95" s="96" t="str">
        <f>VLOOKUP($A95, RawData!$A:$AJ, 3, FALSE)</f>
        <v/>
      </c>
      <c r="I95" s="96">
        <f>VLOOKUP($A95, RawData!$A:$AJ, 4, FALSE)</f>
        <v>0.35123456</v>
      </c>
      <c r="J95" s="98">
        <f>VLOOKUP($A95, RawData!$A:$AM, 37, FALSE)</f>
        <v>-11.165</v>
      </c>
      <c r="K95" s="99">
        <f>VLOOKUP($A95, RawData!$A:$AM, 38, FALSE)</f>
        <v>-0.6068108</v>
      </c>
      <c r="L95" s="99" t="str">
        <f>VLOOKUP($A95, RawData!$A:$AM, 39, FALSE)</f>
        <v/>
      </c>
      <c r="M95" s="100">
        <f>VLOOKUP($A95, RawData!$A:$AJ, 30, FALSE)</f>
        <v>-20.833498</v>
      </c>
      <c r="N95" s="98">
        <f>VLOOKUP($A95, RawData!$A:$AJ, 5, FALSE)</f>
        <v>-1.0470707</v>
      </c>
      <c r="O95" s="99">
        <f>VLOOKUP($A95, RawData!$A:$AJ, 6, FALSE)</f>
        <v>-0.14279571</v>
      </c>
      <c r="P95" s="96">
        <f>VLOOKUP($A95, RawData!$A:$AJ, 7, FALSE)</f>
        <v>0.13154274</v>
      </c>
      <c r="Q95" s="99">
        <f>VLOOKUP($A95, RawData!$A:$AJ, 8, FALSE)</f>
        <v>0.6387</v>
      </c>
      <c r="R95" s="99" t="str">
        <f>VLOOKUP($A95, RawData!$A:$AJ, 10, FALSE)</f>
        <v/>
      </c>
      <c r="S95" s="113">
        <f>VLOOKUP($A95, RawData!$A:$AJ, 17, FALSE)</f>
        <v>15.057</v>
      </c>
      <c r="T95" s="99">
        <f>VLOOKUP($A95, RawData!$A:$AJ, 18, FALSE)</f>
        <v>0.09992833</v>
      </c>
      <c r="U95" s="98" t="str">
        <f>VLOOKUP($A95, RawData!$A:$AJ, 19, FALSE)</f>
        <v>No data</v>
      </c>
      <c r="V95" s="99">
        <f>VLOOKUP($A95, RawData!$A:$AJ, 20, FALSE)</f>
        <v>0.20750718</v>
      </c>
      <c r="W95" s="98">
        <f>VLOOKUP($A95, RawData!$A:$AJ, 21, FALSE)</f>
        <v>55.891</v>
      </c>
      <c r="X95" s="99">
        <f>VLOOKUP($A95, RawData!$A:$AJ, 22, FALSE)</f>
        <v>-6.764008</v>
      </c>
      <c r="Y95" s="101">
        <f>VLOOKUP($A95, RawData!$A:$AJ, 23, FALSE)</f>
        <v>-0.3306</v>
      </c>
      <c r="Z95" s="99">
        <f>VLOOKUP($A95, RawData!$A:$AJ, 24, FALSE)</f>
        <v>6.27254</v>
      </c>
      <c r="AA95" s="100" t="str">
        <f>VLOOKUP($A95, RawData!$A:$AJ, 26, FALSE)</f>
        <v/>
      </c>
      <c r="AB95" s="100" t="str">
        <f>VLOOKUP($A95, RawData!$A:$AJ, 27, FALSE)</f>
        <v/>
      </c>
      <c r="AC95" s="98" t="str">
        <f>VLOOKUP($A95, RawData!$A:$AJ, 34, FALSE)</f>
        <v/>
      </c>
      <c r="AD95" s="95">
        <f>VLOOKUP($A95, RawData!$A:$AJ, 35, FALSE)</f>
        <v>3.57</v>
      </c>
      <c r="AE95" s="104">
        <f>VLOOKUP($A95, RawData!$A:$AJ, 36, FALSE)</f>
        <v>49.5</v>
      </c>
    </row>
    <row r="96">
      <c r="A96" s="47" t="s">
        <v>819</v>
      </c>
      <c r="B96" s="9" t="s">
        <v>1688</v>
      </c>
      <c r="C96" s="92" t="s">
        <v>1164</v>
      </c>
      <c r="D96" s="2" t="s">
        <v>1689</v>
      </c>
      <c r="E96" s="114" t="str">
        <f>IFERROR(__xludf.DUMMYFUNCTION("IFERROR(HYPERLINK(REGEXEXTRACT(D96,""\(([^)]*)\)""),REGEXEXTRACT(D96,""\[([^\]]+)\]"")),"""")"),"READ PITCH")</f>
        <v>READ PITCH</v>
      </c>
      <c r="F96" s="98">
        <f>VLOOKUP($A96, RawData!$A:$AJ, 33, FALSE)</f>
        <v>43.554893</v>
      </c>
      <c r="G96" s="98">
        <f>VLOOKUP($A96, RawData!$A:$AJ, 2, FALSE)</f>
        <v>22.8</v>
      </c>
      <c r="H96" s="96" t="str">
        <f>VLOOKUP($A96, RawData!$A:$AJ, 3, FALSE)</f>
        <v/>
      </c>
      <c r="I96" s="96">
        <f>VLOOKUP($A96, RawData!$A:$AJ, 4, FALSE)</f>
        <v>0.3628204</v>
      </c>
      <c r="J96" s="98">
        <f>VLOOKUP($A96, RawData!$A:$AM, 37, FALSE)</f>
        <v>0.227</v>
      </c>
      <c r="K96" s="99">
        <f>VLOOKUP($A96, RawData!$A:$AM, 38, FALSE)</f>
        <v>-1.1363363</v>
      </c>
      <c r="L96" s="99" t="str">
        <f>VLOOKUP($A96, RawData!$A:$AM, 39, FALSE)</f>
        <v/>
      </c>
      <c r="M96" s="100">
        <f>VLOOKUP($A96, RawData!$A:$AJ, 30, FALSE)</f>
        <v>179.70924</v>
      </c>
      <c r="N96" s="98">
        <f>VLOOKUP($A96, RawData!$A:$AJ, 5, FALSE)</f>
        <v>-0.71657145</v>
      </c>
      <c r="O96" s="99">
        <f>VLOOKUP($A96, RawData!$A:$AJ, 6, FALSE)</f>
        <v>-0.582</v>
      </c>
      <c r="P96" s="96">
        <f>VLOOKUP($A96, RawData!$A:$AJ, 7, FALSE)</f>
        <v>-0.36904266</v>
      </c>
      <c r="Q96" s="99">
        <f>VLOOKUP($A96, RawData!$A:$AJ, 8, FALSE)</f>
        <v>0.4482</v>
      </c>
      <c r="R96" s="99" t="str">
        <f>VLOOKUP($A96, RawData!$A:$AJ, 10, FALSE)</f>
        <v/>
      </c>
      <c r="S96" s="113" t="str">
        <f>VLOOKUP($A96, RawData!$A:$AJ, 17, FALSE)</f>
        <v>No data</v>
      </c>
      <c r="T96" s="99">
        <f>VLOOKUP($A96, RawData!$A:$AJ, 18, FALSE)</f>
        <v>0</v>
      </c>
      <c r="U96" s="98" t="str">
        <f>VLOOKUP($A96, RawData!$A:$AJ, 19, FALSE)</f>
        <v>No data</v>
      </c>
      <c r="V96" s="99">
        <f>VLOOKUP($A96, RawData!$A:$AJ, 20, FALSE)</f>
        <v>0.108968</v>
      </c>
      <c r="W96" s="98">
        <f>VLOOKUP($A96, RawData!$A:$AJ, 21, FALSE)</f>
        <v>-1.206</v>
      </c>
      <c r="X96" s="99">
        <f>VLOOKUP($A96, RawData!$A:$AJ, 22, FALSE)</f>
        <v>-0.0877</v>
      </c>
      <c r="Y96" s="101">
        <f>VLOOKUP($A96, RawData!$A:$AJ, 23, FALSE)</f>
        <v>-0.0671</v>
      </c>
      <c r="Z96" s="99">
        <f>VLOOKUP($A96, RawData!$A:$AJ, 24, FALSE)</f>
        <v>-0.09120663</v>
      </c>
      <c r="AA96" s="100" t="str">
        <f>VLOOKUP($A96, RawData!$A:$AJ, 26, FALSE)</f>
        <v/>
      </c>
      <c r="AB96" s="100" t="str">
        <f>VLOOKUP($A96, RawData!$A:$AJ, 27, FALSE)</f>
        <v/>
      </c>
      <c r="AC96" s="98" t="str">
        <f>VLOOKUP($A96, RawData!$A:$AJ, 34, FALSE)</f>
        <v/>
      </c>
      <c r="AD96" s="95">
        <f>VLOOKUP($A96, RawData!$A:$AJ, 35, FALSE)</f>
        <v>24</v>
      </c>
      <c r="AE96" s="104">
        <f>VLOOKUP($A96, RawData!$A:$AJ, 36, FALSE)</f>
        <v>1.75</v>
      </c>
    </row>
    <row r="97">
      <c r="A97" s="47" t="s">
        <v>823</v>
      </c>
      <c r="B97" s="9" t="s">
        <v>1690</v>
      </c>
      <c r="C97" s="92" t="s">
        <v>1164</v>
      </c>
      <c r="D97" s="2" t="s">
        <v>1691</v>
      </c>
      <c r="E97" s="114" t="str">
        <f>IFERROR(__xludf.DUMMYFUNCTION("IFERROR(HYPERLINK(REGEXEXTRACT(D97,""\(([^)]*)\)""),REGEXEXTRACT(D97,""\[([^\]]+)\]"")),"""")"),"READ PITCH")</f>
        <v>READ PITCH</v>
      </c>
      <c r="F97" s="98">
        <f>VLOOKUP($A97, RawData!$A:$AJ, 33, FALSE)</f>
        <v>1014.2531</v>
      </c>
      <c r="G97" s="98">
        <f>VLOOKUP($A97, RawData!$A:$AJ, 2, FALSE)</f>
        <v>250.425</v>
      </c>
      <c r="H97" s="96" t="str">
        <f>VLOOKUP($A97, RawData!$A:$AJ, 3, FALSE)</f>
        <v/>
      </c>
      <c r="I97" s="96" t="str">
        <f>VLOOKUP($A97, RawData!$A:$AJ, 4, FALSE)</f>
        <v>No data</v>
      </c>
      <c r="J97" s="98">
        <f>VLOOKUP($A97, RawData!$A:$AM, 37, FALSE)</f>
        <v>-356.355</v>
      </c>
      <c r="K97" s="99">
        <f>VLOOKUP($A97, RawData!$A:$AM, 38, FALSE)</f>
        <v>-0.041069165</v>
      </c>
      <c r="L97" s="99" t="str">
        <f>VLOOKUP($A97, RawData!$A:$AM, 39, FALSE)</f>
        <v/>
      </c>
      <c r="M97" s="100">
        <f>VLOOKUP($A97, RawData!$A:$AJ, 30, FALSE)</f>
        <v>-2.2103088</v>
      </c>
      <c r="N97" s="98">
        <f>VLOOKUP($A97, RawData!$A:$AJ, 5, FALSE)</f>
        <v>-1.0016701</v>
      </c>
      <c r="O97" s="99">
        <f>VLOOKUP($A97, RawData!$A:$AJ, 6, FALSE)</f>
        <v>-0.030156318</v>
      </c>
      <c r="P97" s="96">
        <f>VLOOKUP($A97, RawData!$A:$AJ, 7, FALSE)</f>
        <v>0.09312603</v>
      </c>
      <c r="Q97" s="99">
        <f>VLOOKUP($A97, RawData!$A:$AJ, 8, FALSE)</f>
        <v>0.2396</v>
      </c>
      <c r="R97" s="99" t="str">
        <f>VLOOKUP($A97, RawData!$A:$AJ, 10, FALSE)</f>
        <v/>
      </c>
      <c r="S97" s="113">
        <f>VLOOKUP($A97, RawData!$A:$AJ, 17, FALSE)</f>
        <v>298.64</v>
      </c>
      <c r="T97" s="99">
        <f>VLOOKUP($A97, RawData!$A:$AJ, 18, FALSE)</f>
        <v>1.1925327</v>
      </c>
      <c r="U97" s="98" t="str">
        <f>VLOOKUP($A97, RawData!$A:$AJ, 19, FALSE)</f>
        <v>No data</v>
      </c>
      <c r="V97" s="99">
        <f>VLOOKUP($A97, RawData!$A:$AJ, 20, FALSE)</f>
        <v>0.17474374</v>
      </c>
      <c r="W97" s="98">
        <f>VLOOKUP($A97, RawData!$A:$AJ, 21, FALSE)</f>
        <v>-157.134</v>
      </c>
      <c r="X97" s="99">
        <f>VLOOKUP($A97, RawData!$A:$AJ, 22, FALSE)</f>
        <v>-0.2237</v>
      </c>
      <c r="Y97" s="101">
        <f>VLOOKUP($A97, RawData!$A:$AJ, 23, FALSE)</f>
        <v>-0.4311</v>
      </c>
      <c r="Z97" s="99">
        <f>VLOOKUP($A97, RawData!$A:$AJ, 24, FALSE)</f>
        <v>-0.5661973</v>
      </c>
      <c r="AA97" s="100" t="str">
        <f>VLOOKUP($A97, RawData!$A:$AJ, 26, FALSE)</f>
        <v/>
      </c>
      <c r="AB97" s="100" t="str">
        <f>VLOOKUP($A97, RawData!$A:$AJ, 27, FALSE)</f>
        <v/>
      </c>
      <c r="AC97" s="98" t="str">
        <f>VLOOKUP($A97, RawData!$A:$AJ, 34, FALSE)</f>
        <v/>
      </c>
      <c r="AD97" s="95">
        <f>VLOOKUP($A97, RawData!$A:$AJ, 35, FALSE)</f>
        <v>2.38</v>
      </c>
      <c r="AE97" s="104">
        <f>VLOOKUP($A97, RawData!$A:$AJ, 36, FALSE)</f>
        <v>396.97</v>
      </c>
    </row>
    <row r="98">
      <c r="A98" s="47" t="s">
        <v>827</v>
      </c>
      <c r="B98" s="9" t="s">
        <v>1692</v>
      </c>
      <c r="C98" s="92" t="s">
        <v>1164</v>
      </c>
      <c r="D98" s="2" t="s">
        <v>1693</v>
      </c>
      <c r="E98" s="114" t="str">
        <f>IFERROR(__xludf.DUMMYFUNCTION("IFERROR(HYPERLINK(REGEXEXTRACT(D98,""\(([^)]*)\)""),REGEXEXTRACT(D98,""\[([^\]]+)\]"")),"""")"),"READ PITCH")</f>
        <v>READ PITCH</v>
      </c>
      <c r="F98" s="98">
        <f>VLOOKUP($A98, RawData!$A:$AJ, 33, FALSE)</f>
        <v>343.84995</v>
      </c>
      <c r="G98" s="98">
        <f>VLOOKUP($A98, RawData!$A:$AJ, 2, FALSE)</f>
        <v>732.239</v>
      </c>
      <c r="H98" s="96" t="str">
        <f>VLOOKUP($A98, RawData!$A:$AJ, 3, FALSE)</f>
        <v/>
      </c>
      <c r="I98" s="96">
        <f>VLOOKUP($A98, RawData!$A:$AJ, 4, FALSE)</f>
        <v>-0.11997199</v>
      </c>
      <c r="J98" s="98">
        <f>VLOOKUP($A98, RawData!$A:$AM, 37, FALSE)</f>
        <v>1258.249</v>
      </c>
      <c r="K98" s="99">
        <f>VLOOKUP($A98, RawData!$A:$AM, 38, FALSE)</f>
        <v>-6.2214484</v>
      </c>
      <c r="L98" s="99" t="str">
        <f>VLOOKUP($A98, RawData!$A:$AM, 39, FALSE)</f>
        <v/>
      </c>
      <c r="M98" s="100">
        <f>VLOOKUP($A98, RawData!$A:$AJ, 30, FALSE)</f>
        <v>0.5080047</v>
      </c>
      <c r="N98" s="98">
        <f>VLOOKUP($A98, RawData!$A:$AJ, 5, FALSE)</f>
        <v>108.80521</v>
      </c>
      <c r="O98" s="99">
        <f>VLOOKUP($A98, RawData!$A:$AJ, 6, FALSE)</f>
        <v>-3.3683197</v>
      </c>
      <c r="P98" s="96">
        <f>VLOOKUP($A98, RawData!$A:$AJ, 7, FALSE)</f>
        <v>0.6393606</v>
      </c>
      <c r="Q98" s="99">
        <f>VLOOKUP($A98, RawData!$A:$AJ, 8, FALSE)</f>
        <v>0.718</v>
      </c>
      <c r="R98" s="99" t="str">
        <f>VLOOKUP($A98, RawData!$A:$AJ, 10, FALSE)</f>
        <v/>
      </c>
      <c r="S98" s="113">
        <f>VLOOKUP($A98, RawData!$A:$AJ, 17, FALSE)</f>
        <v>22.296</v>
      </c>
      <c r="T98" s="99">
        <f>VLOOKUP($A98, RawData!$A:$AJ, 18, FALSE)</f>
        <v>0.030449074</v>
      </c>
      <c r="U98" s="98" t="str">
        <f>VLOOKUP($A98, RawData!$A:$AJ, 19, FALSE)</f>
        <v>No data</v>
      </c>
      <c r="V98" s="99">
        <f>VLOOKUP($A98, RawData!$A:$AJ, 20, FALSE)</f>
        <v>0.17563319</v>
      </c>
      <c r="W98" s="98">
        <f>VLOOKUP($A98, RawData!$A:$AJ, 21, FALSE)</f>
        <v>295.347</v>
      </c>
      <c r="X98" s="99">
        <f>VLOOKUP($A98, RawData!$A:$AJ, 22, FALSE)</f>
        <v>0.9144</v>
      </c>
      <c r="Y98" s="101">
        <f>VLOOKUP($A98, RawData!$A:$AJ, 23, FALSE)</f>
        <v>1.3382</v>
      </c>
      <c r="Z98" s="99">
        <f>VLOOKUP($A98, RawData!$A:$AJ, 24, FALSE)</f>
        <v>3.3653283</v>
      </c>
      <c r="AA98" s="100">
        <f>VLOOKUP($A98, RawData!$A:$AJ, 26, FALSE)</f>
        <v>0.31634092</v>
      </c>
      <c r="AB98" s="100" t="str">
        <f>VLOOKUP($A98, RawData!$A:$AJ, 27, FALSE)</f>
        <v/>
      </c>
      <c r="AC98" s="98" t="str">
        <f>VLOOKUP($A98, RawData!$A:$AJ, 34, FALSE)</f>
        <v/>
      </c>
      <c r="AD98" s="95">
        <f>VLOOKUP($A98, RawData!$A:$AJ, 35, FALSE)</f>
        <v>26.02</v>
      </c>
      <c r="AE98" s="104">
        <f>VLOOKUP($A98, RawData!$A:$AJ, 36, FALSE)</f>
        <v>9.99</v>
      </c>
    </row>
    <row r="99">
      <c r="A99" s="47" t="s">
        <v>838</v>
      </c>
      <c r="B99" s="9" t="s">
        <v>1694</v>
      </c>
      <c r="C99" s="92" t="s">
        <v>1164</v>
      </c>
      <c r="D99" s="2" t="s">
        <v>1695</v>
      </c>
      <c r="E99" s="114" t="str">
        <f>IFERROR(__xludf.DUMMYFUNCTION("IFERROR(HYPERLINK(REGEXEXTRACT(D99,""\(([^)]*)\)""),REGEXEXTRACT(D99,""\[([^\]]+)\]"")),"""")"),"READ PITCH")</f>
        <v>READ PITCH</v>
      </c>
      <c r="F99" s="98">
        <f>VLOOKUP($A99, RawData!$A:$AJ, 33, FALSE)</f>
        <v>410.3191</v>
      </c>
      <c r="G99" s="98">
        <f>VLOOKUP($A99, RawData!$A:$AJ, 2, FALSE)</f>
        <v>300.718</v>
      </c>
      <c r="H99" s="96">
        <f>VLOOKUP($A99, RawData!$A:$AJ, 3, FALSE)</f>
        <v>0.0726</v>
      </c>
      <c r="I99" s="96">
        <f>VLOOKUP($A99, RawData!$A:$AJ, 4, FALSE)</f>
        <v>0.023052778</v>
      </c>
      <c r="J99" s="98">
        <f>VLOOKUP($A99, RawData!$A:$AM, 37, FALSE)</f>
        <v>-7.538</v>
      </c>
      <c r="K99" s="99">
        <f>VLOOKUP($A99, RawData!$A:$AM, 38, FALSE)</f>
        <v>-0.9646863</v>
      </c>
      <c r="L99" s="99" t="str">
        <f>VLOOKUP($A99, RawData!$A:$AM, 39, FALSE)</f>
        <v/>
      </c>
      <c r="M99" s="100">
        <f>VLOOKUP($A99, RawData!$A:$AJ, 30, FALSE)</f>
        <v>-51.580524</v>
      </c>
      <c r="N99" s="98">
        <f>VLOOKUP($A99, RawData!$A:$AJ, 5, FALSE)</f>
        <v>-0.77907765</v>
      </c>
      <c r="O99" s="99">
        <f>VLOOKUP($A99, RawData!$A:$AJ, 6, FALSE)</f>
        <v>-0.8679263</v>
      </c>
      <c r="P99" s="96">
        <f>VLOOKUP($A99, RawData!$A:$AJ, 7, FALSE)</f>
        <v>-0.28333998</v>
      </c>
      <c r="Q99" s="99">
        <f>VLOOKUP($A99, RawData!$A:$AJ, 8, FALSE)</f>
        <v>0.5458</v>
      </c>
      <c r="R99" s="99" t="str">
        <f>VLOOKUP($A99, RawData!$A:$AJ, 10, FALSE)</f>
        <v/>
      </c>
      <c r="S99" s="113">
        <f>VLOOKUP($A99, RawData!$A:$AJ, 17, FALSE)</f>
        <v>26.354</v>
      </c>
      <c r="T99" s="99">
        <f>VLOOKUP($A99, RawData!$A:$AJ, 18, FALSE)</f>
        <v>0.087636925</v>
      </c>
      <c r="U99" s="98" t="str">
        <f>VLOOKUP($A99, RawData!$A:$AJ, 19, FALSE)</f>
        <v>No data</v>
      </c>
      <c r="V99" s="99">
        <f>VLOOKUP($A99, RawData!$A:$AJ, 20, FALSE)</f>
        <v>0.14591819</v>
      </c>
      <c r="W99" s="98">
        <f>VLOOKUP($A99, RawData!$A:$AJ, 21, FALSE)</f>
        <v>-32.662</v>
      </c>
      <c r="X99" s="99" t="str">
        <f>VLOOKUP($A99, RawData!$A:$AJ, 22, FALSE)</f>
        <v/>
      </c>
      <c r="Y99" s="101">
        <f>VLOOKUP($A99, RawData!$A:$AJ, 23, FALSE)</f>
        <v>-0.1007</v>
      </c>
      <c r="Z99" s="99">
        <f>VLOOKUP($A99, RawData!$A:$AJ, 24, FALSE)</f>
        <v>-0.17946382</v>
      </c>
      <c r="AA99" s="100" t="str">
        <f>VLOOKUP($A99, RawData!$A:$AJ, 26, FALSE)</f>
        <v/>
      </c>
      <c r="AB99" s="100" t="str">
        <f>VLOOKUP($A99, RawData!$A:$AJ, 27, FALSE)</f>
        <v/>
      </c>
      <c r="AC99" s="98">
        <f>VLOOKUP($A99, RawData!$A:$AJ, 34, FALSE)</f>
        <v>388.814</v>
      </c>
      <c r="AD99" s="95">
        <f>VLOOKUP($A99, RawData!$A:$AJ, 35, FALSE)</f>
        <v>10.23</v>
      </c>
      <c r="AE99" s="104">
        <f>VLOOKUP($A99, RawData!$A:$AJ, 36, FALSE)</f>
        <v>41.2</v>
      </c>
    </row>
    <row r="100">
      <c r="A100" s="47" t="s">
        <v>849</v>
      </c>
      <c r="B100" s="9" t="s">
        <v>1696</v>
      </c>
      <c r="C100" s="92" t="s">
        <v>1164</v>
      </c>
      <c r="D100" s="2" t="s">
        <v>1697</v>
      </c>
      <c r="E100" s="114" t="str">
        <f>IFERROR(__xludf.DUMMYFUNCTION("IFERROR(HYPERLINK(REGEXEXTRACT(D100,""\(([^)]*)\)""),REGEXEXTRACT(D100,""\[([^\]]+)\]"")),"""")"),"READ PITCH")</f>
        <v>READ PITCH</v>
      </c>
      <c r="F100" s="98">
        <f>VLOOKUP($A100, RawData!$A:$AJ, 33, FALSE)</f>
        <v>197.14235</v>
      </c>
      <c r="G100" s="98">
        <f>VLOOKUP($A100, RawData!$A:$AJ, 2, FALSE)</f>
        <v>59.399</v>
      </c>
      <c r="H100" s="96">
        <f>VLOOKUP($A100, RawData!$A:$AJ, 3, FALSE)</f>
        <v>0.0282</v>
      </c>
      <c r="I100" s="96">
        <f>VLOOKUP($A100, RawData!$A:$AJ, 4, FALSE)</f>
        <v>0.033892132</v>
      </c>
      <c r="J100" s="98">
        <f>VLOOKUP($A100, RawData!$A:$AM, 37, FALSE)</f>
        <v>2.853</v>
      </c>
      <c r="K100" s="99">
        <f>VLOOKUP($A100, RawData!$A:$AM, 38, FALSE)</f>
        <v>-1.2751205</v>
      </c>
      <c r="L100" s="99" t="str">
        <f>VLOOKUP($A100, RawData!$A:$AM, 39, FALSE)</f>
        <v/>
      </c>
      <c r="M100" s="100">
        <f>VLOOKUP($A100, RawData!$A:$AJ, 30, FALSE)</f>
        <v>58.16635</v>
      </c>
      <c r="N100" s="98">
        <f>VLOOKUP($A100, RawData!$A:$AJ, 5, FALSE)</f>
        <v>-0.40979186</v>
      </c>
      <c r="O100" s="99">
        <f>VLOOKUP($A100, RawData!$A:$AJ, 6, FALSE)</f>
        <v>-0.52754146</v>
      </c>
      <c r="P100" s="96">
        <f>VLOOKUP($A100, RawData!$A:$AJ, 7, FALSE)</f>
        <v>-0.35273468</v>
      </c>
      <c r="Q100" s="99">
        <f>VLOOKUP($A100, RawData!$A:$AJ, 8, FALSE)</f>
        <v>0.644</v>
      </c>
      <c r="R100" s="99" t="str">
        <f>VLOOKUP($A100, RawData!$A:$AJ, 10, FALSE)</f>
        <v/>
      </c>
      <c r="S100" s="113">
        <f>VLOOKUP($A100, RawData!$A:$AJ, 17, FALSE)</f>
        <v>0.544</v>
      </c>
      <c r="T100" s="99">
        <f>VLOOKUP($A100, RawData!$A:$AJ, 18, FALSE)</f>
        <v>0.009158404</v>
      </c>
      <c r="U100" s="98">
        <f>VLOOKUP($A100, RawData!$A:$AJ, 19, FALSE)</f>
        <v>27.439</v>
      </c>
      <c r="V100" s="99">
        <f>VLOOKUP($A100, RawData!$A:$AJ, 20, FALSE)</f>
        <v>0.29284784</v>
      </c>
      <c r="W100" s="98">
        <f>VLOOKUP($A100, RawData!$A:$AJ, 21, FALSE)</f>
        <v>0.211</v>
      </c>
      <c r="X100" s="99" t="str">
        <f>VLOOKUP($A100, RawData!$A:$AJ, 22, FALSE)</f>
        <v/>
      </c>
      <c r="Y100" s="101">
        <f>VLOOKUP($A100, RawData!$A:$AJ, 23, FALSE)</f>
        <v>-0.1045</v>
      </c>
      <c r="Z100" s="99">
        <f>VLOOKUP($A100, RawData!$A:$AJ, 24, FALSE)</f>
        <v>-0.3345046</v>
      </c>
      <c r="AA100" s="100" t="str">
        <f>VLOOKUP($A100, RawData!$A:$AJ, 26, FALSE)</f>
        <v/>
      </c>
      <c r="AB100" s="100" t="str">
        <f>VLOOKUP($A100, RawData!$A:$AJ, 27, FALSE)</f>
        <v/>
      </c>
      <c r="AC100" s="98">
        <f>VLOOKUP($A100, RawData!$A:$AJ, 34, FALSE)</f>
        <v>165.9486</v>
      </c>
      <c r="AD100" s="95">
        <f>VLOOKUP($A100, RawData!$A:$AJ, 35, FALSE)</f>
        <v>7.84</v>
      </c>
      <c r="AE100" s="104">
        <f>VLOOKUP($A100, RawData!$A:$AJ, 36, FALSE)</f>
        <v>21.14</v>
      </c>
    </row>
    <row r="101">
      <c r="A101" s="47" t="s">
        <v>853</v>
      </c>
      <c r="B101" s="9" t="s">
        <v>1698</v>
      </c>
      <c r="C101" s="92" t="s">
        <v>1164</v>
      </c>
      <c r="D101" s="2" t="s">
        <v>1699</v>
      </c>
      <c r="E101" s="114" t="str">
        <f>IFERROR(__xludf.DUMMYFUNCTION("IFERROR(HYPERLINK(REGEXEXTRACT(D101,""\(([^)]*)\)""),REGEXEXTRACT(D101,""\[([^\]]+)\]"")),"""")"),"READ PITCH")</f>
        <v>READ PITCH</v>
      </c>
      <c r="F101" s="98" t="str">
        <f>VLOOKUP($A101, RawData!$A:$AJ, 33, FALSE)</f>
        <v>No data</v>
      </c>
      <c r="G101" s="98" t="str">
        <f>VLOOKUP($A101, RawData!$A:$AJ, 2, FALSE)</f>
        <v>No data</v>
      </c>
      <c r="H101" s="96" t="str">
        <f>VLOOKUP($A101, RawData!$A:$AJ, 3, FALSE)</f>
        <v>No data</v>
      </c>
      <c r="I101" s="96" t="str">
        <f>VLOOKUP($A101, RawData!$A:$AJ, 4, FALSE)</f>
        <v>No data</v>
      </c>
      <c r="J101" s="98" t="str">
        <f>VLOOKUP($A101, RawData!$A:$AM, 37, FALSE)</f>
        <v>No data</v>
      </c>
      <c r="K101" s="99" t="str">
        <f>VLOOKUP($A101, RawData!$A:$AM, 38, FALSE)</f>
        <v>No data</v>
      </c>
      <c r="L101" s="99" t="str">
        <f>VLOOKUP($A101, RawData!$A:$AM, 39, FALSE)</f>
        <v/>
      </c>
      <c r="M101" s="100" t="str">
        <f>VLOOKUP($A101, RawData!$A:$AJ, 30, FALSE)</f>
        <v>No data</v>
      </c>
      <c r="N101" s="98" t="str">
        <f>VLOOKUP($A101, RawData!$A:$AJ, 5, FALSE)</f>
        <v>No data</v>
      </c>
      <c r="O101" s="99" t="str">
        <f>VLOOKUP($A101, RawData!$A:$AJ, 6, FALSE)</f>
        <v>No data</v>
      </c>
      <c r="P101" s="96" t="str">
        <f>VLOOKUP($A101, RawData!$A:$AJ, 7, FALSE)</f>
        <v>No data</v>
      </c>
      <c r="Q101" s="99" t="str">
        <f>VLOOKUP($A101, RawData!$A:$AJ, 8, FALSE)</f>
        <v>No data</v>
      </c>
      <c r="R101" s="99" t="str">
        <f>VLOOKUP($A101, RawData!$A:$AJ, 10, FALSE)</f>
        <v/>
      </c>
      <c r="S101" s="113" t="str">
        <f>VLOOKUP($A101, RawData!$A:$AJ, 17, FALSE)</f>
        <v>No data</v>
      </c>
      <c r="T101" s="99" t="str">
        <f>VLOOKUP($A101, RawData!$A:$AJ, 18, FALSE)</f>
        <v>No data</v>
      </c>
      <c r="U101" s="98" t="str">
        <f>VLOOKUP($A101, RawData!$A:$AJ, 19, FALSE)</f>
        <v>No data</v>
      </c>
      <c r="V101" s="99" t="str">
        <f>VLOOKUP($A101, RawData!$A:$AJ, 20, FALSE)</f>
        <v>No data</v>
      </c>
      <c r="W101" s="98" t="str">
        <f>VLOOKUP($A101, RawData!$A:$AJ, 21, FALSE)</f>
        <v>No data</v>
      </c>
      <c r="X101" s="99" t="str">
        <f>VLOOKUP($A101, RawData!$A:$AJ, 22, FALSE)</f>
        <v/>
      </c>
      <c r="Y101" s="101" t="str">
        <f>VLOOKUP($A101, RawData!$A:$AJ, 23, FALSE)</f>
        <v>No data</v>
      </c>
      <c r="Z101" s="99" t="str">
        <f>VLOOKUP($A101, RawData!$A:$AJ, 24, FALSE)</f>
        <v>No data</v>
      </c>
      <c r="AA101" s="100" t="str">
        <f>VLOOKUP($A101, RawData!$A:$AJ, 26, FALSE)</f>
        <v>No data</v>
      </c>
      <c r="AB101" s="100" t="str">
        <f>VLOOKUP($A101, RawData!$A:$AJ, 27, FALSE)</f>
        <v>No data</v>
      </c>
      <c r="AC101" s="98" t="str">
        <f>VLOOKUP($A101, RawData!$A:$AJ, 34, FALSE)</f>
        <v>No data</v>
      </c>
      <c r="AD101" s="95" t="str">
        <f>VLOOKUP($A101, RawData!$A:$AJ, 35, FALSE)</f>
        <v>No data</v>
      </c>
      <c r="AE101" s="104" t="str">
        <f>VLOOKUP($A101, RawData!$A:$AJ, 36, FALSE)</f>
        <v>No data</v>
      </c>
    </row>
    <row r="102">
      <c r="A102" s="47" t="s">
        <v>870</v>
      </c>
      <c r="B102" s="9" t="s">
        <v>1700</v>
      </c>
      <c r="C102" s="92" t="s">
        <v>1164</v>
      </c>
      <c r="D102" s="2" t="s">
        <v>1701</v>
      </c>
      <c r="E102" s="114" t="str">
        <f>IFERROR(__xludf.DUMMYFUNCTION("IFERROR(HYPERLINK(REGEXEXTRACT(D102,""\(([^)]*)\)""),REGEXEXTRACT(D102,""\[([^\]]+)\]"")),"""")"),"READ PITCH")</f>
        <v>READ PITCH</v>
      </c>
      <c r="F102" s="98">
        <f>VLOOKUP($A102, RawData!$A:$AJ, 33, FALSE)</f>
        <v>3.7348864</v>
      </c>
      <c r="G102" s="98">
        <f>VLOOKUP($A102, RawData!$A:$AJ, 2, FALSE)</f>
        <v>5.173</v>
      </c>
      <c r="H102" s="96">
        <f>VLOOKUP($A102, RawData!$A:$AJ, 3, FALSE)</f>
        <v>-0.018</v>
      </c>
      <c r="I102" s="96">
        <f>VLOOKUP($A102, RawData!$A:$AJ, 4, FALSE)</f>
        <v>0.31411603</v>
      </c>
      <c r="J102" s="98">
        <f>VLOOKUP($A102, RawData!$A:$AM, 37, FALSE)</f>
        <v>-5.465</v>
      </c>
      <c r="K102" s="99">
        <f>VLOOKUP($A102, RawData!$A:$AM, 38, FALSE)</f>
        <v>0.24119918</v>
      </c>
      <c r="L102" s="99" t="str">
        <f>VLOOKUP($A102, RawData!$A:$AM, 39, FALSE)</f>
        <v/>
      </c>
      <c r="M102" s="100">
        <f>VLOOKUP($A102, RawData!$A:$AJ, 30, FALSE)</f>
        <v>-0.47847876</v>
      </c>
      <c r="N102" s="98">
        <f>VLOOKUP($A102, RawData!$A:$AJ, 5, FALSE)</f>
        <v>-3.6985402</v>
      </c>
      <c r="O102" s="99">
        <f>VLOOKUP($A102, RawData!$A:$AJ, 6, FALSE)</f>
        <v>-0.13042732</v>
      </c>
      <c r="P102" s="96">
        <f>VLOOKUP($A102, RawData!$A:$AJ, 7, FALSE)</f>
        <v>-0.23851559</v>
      </c>
      <c r="Q102" s="99">
        <f>VLOOKUP($A102, RawData!$A:$AJ, 8, FALSE)</f>
        <v>0.3781</v>
      </c>
      <c r="R102" s="99" t="str">
        <f>VLOOKUP($A102, RawData!$A:$AJ, 10, FALSE)</f>
        <v/>
      </c>
      <c r="S102" s="113">
        <f>VLOOKUP($A102, RawData!$A:$AJ, 17, FALSE)</f>
        <v>0.022</v>
      </c>
      <c r="T102" s="99">
        <f>VLOOKUP($A102, RawData!$A:$AJ, 18, FALSE)</f>
        <v>0.0042528515</v>
      </c>
      <c r="U102" s="98" t="str">
        <f>VLOOKUP($A102, RawData!$A:$AJ, 19, FALSE)</f>
        <v>No data</v>
      </c>
      <c r="V102" s="99">
        <f>VLOOKUP($A102, RawData!$A:$AJ, 20, FALSE)</f>
        <v>0.1304753</v>
      </c>
      <c r="W102" s="98">
        <f>VLOOKUP($A102, RawData!$A:$AJ, 21, FALSE)</f>
        <v>-1.12</v>
      </c>
      <c r="X102" s="99" t="str">
        <f>VLOOKUP($A102, RawData!$A:$AJ, 22, FALSE)</f>
        <v/>
      </c>
      <c r="Y102" s="101">
        <f>VLOOKUP($A102, RawData!$A:$AJ, 23, FALSE)</f>
        <v>-0.4727</v>
      </c>
      <c r="Z102" s="99">
        <f>VLOOKUP($A102, RawData!$A:$AJ, 24, FALSE)</f>
        <v>-0.9309204</v>
      </c>
      <c r="AA102" s="100" t="str">
        <f>VLOOKUP($A102, RawData!$A:$AJ, 26, FALSE)</f>
        <v/>
      </c>
      <c r="AB102" s="100" t="str">
        <f>VLOOKUP($A102, RawData!$A:$AJ, 27, FALSE)</f>
        <v/>
      </c>
      <c r="AC102" s="98">
        <f>VLOOKUP($A102, RawData!$A:$AJ, 34, FALSE)</f>
        <v>2.6148863</v>
      </c>
      <c r="AD102" s="95">
        <f>VLOOKUP($A102, RawData!$A:$AJ, 35, FALSE)</f>
        <v>2.26</v>
      </c>
      <c r="AE102" s="104">
        <f>VLOOKUP($A102, RawData!$A:$AJ, 36, FALSE)</f>
        <v>1.37</v>
      </c>
    </row>
    <row r="103">
      <c r="X103" s="43"/>
    </row>
    <row r="104">
      <c r="X104" s="43"/>
    </row>
    <row r="105">
      <c r="X105" s="43"/>
    </row>
    <row r="106">
      <c r="X106" s="43"/>
    </row>
    <row r="107">
      <c r="X107" s="43"/>
    </row>
    <row r="108">
      <c r="X108" s="43"/>
    </row>
    <row r="109">
      <c r="X109" s="43"/>
    </row>
    <row r="110">
      <c r="X110" s="43"/>
    </row>
    <row r="111">
      <c r="X111" s="43"/>
    </row>
    <row r="112">
      <c r="X112" s="43"/>
    </row>
    <row r="113">
      <c r="X113" s="43"/>
    </row>
    <row r="114">
      <c r="X114" s="43"/>
    </row>
    <row r="115">
      <c r="X115" s="43"/>
    </row>
    <row r="116">
      <c r="X116" s="43"/>
    </row>
    <row r="117">
      <c r="X117" s="43"/>
    </row>
    <row r="118">
      <c r="X118" s="43"/>
    </row>
    <row r="119">
      <c r="X119" s="43"/>
    </row>
    <row r="120">
      <c r="X120" s="43"/>
    </row>
    <row r="121">
      <c r="X121" s="43"/>
    </row>
    <row r="122">
      <c r="X122" s="43"/>
    </row>
    <row r="123">
      <c r="X123" s="43"/>
    </row>
    <row r="124">
      <c r="X124" s="43"/>
    </row>
    <row r="125">
      <c r="X125" s="43"/>
    </row>
    <row r="126">
      <c r="X126" s="43"/>
    </row>
    <row r="127">
      <c r="X127" s="43"/>
    </row>
    <row r="128">
      <c r="X128" s="43"/>
    </row>
    <row r="129">
      <c r="X129" s="43"/>
    </row>
    <row r="130">
      <c r="X130" s="43"/>
    </row>
    <row r="131">
      <c r="X131" s="43"/>
    </row>
    <row r="132">
      <c r="X132" s="43"/>
    </row>
    <row r="133">
      <c r="X133" s="43"/>
    </row>
    <row r="134">
      <c r="X134" s="43"/>
    </row>
    <row r="135">
      <c r="X135" s="43"/>
    </row>
    <row r="136">
      <c r="X136" s="43"/>
    </row>
    <row r="137">
      <c r="X137" s="43"/>
    </row>
    <row r="138">
      <c r="X138" s="43"/>
    </row>
    <row r="139">
      <c r="X139" s="43"/>
    </row>
    <row r="140">
      <c r="X140" s="43"/>
    </row>
    <row r="141">
      <c r="X141" s="43"/>
    </row>
    <row r="142">
      <c r="X142" s="43"/>
    </row>
    <row r="143">
      <c r="X143" s="43"/>
    </row>
    <row r="144">
      <c r="X144" s="43"/>
    </row>
    <row r="145">
      <c r="X145" s="43"/>
    </row>
    <row r="146">
      <c r="X146" s="43"/>
    </row>
    <row r="147">
      <c r="X147" s="43"/>
    </row>
    <row r="148">
      <c r="X148" s="43"/>
    </row>
    <row r="149">
      <c r="X149" s="43"/>
    </row>
    <row r="150">
      <c r="X150" s="43"/>
    </row>
    <row r="151">
      <c r="X151" s="43"/>
    </row>
    <row r="152">
      <c r="X152" s="43"/>
    </row>
    <row r="153">
      <c r="X153" s="43"/>
    </row>
    <row r="154">
      <c r="X154" s="43"/>
    </row>
    <row r="155">
      <c r="X155" s="43"/>
    </row>
    <row r="156">
      <c r="X156" s="43"/>
    </row>
    <row r="157">
      <c r="X157" s="43"/>
    </row>
    <row r="158">
      <c r="X158" s="43"/>
    </row>
    <row r="159">
      <c r="X159" s="43"/>
    </row>
    <row r="160">
      <c r="X160" s="43"/>
    </row>
    <row r="161">
      <c r="X161" s="43"/>
    </row>
    <row r="162">
      <c r="X162" s="43"/>
    </row>
    <row r="163">
      <c r="X163" s="43"/>
    </row>
    <row r="164">
      <c r="X164" s="43"/>
    </row>
    <row r="165">
      <c r="X165" s="43"/>
    </row>
    <row r="166">
      <c r="X166" s="43"/>
    </row>
    <row r="167">
      <c r="X167" s="43"/>
    </row>
    <row r="168">
      <c r="X168" s="43"/>
    </row>
    <row r="169">
      <c r="X169" s="43"/>
    </row>
    <row r="170">
      <c r="X170" s="43"/>
    </row>
    <row r="171">
      <c r="X171" s="43"/>
    </row>
    <row r="172">
      <c r="X172" s="43"/>
    </row>
    <row r="173">
      <c r="X173" s="43"/>
    </row>
    <row r="174">
      <c r="X174" s="43"/>
    </row>
    <row r="175">
      <c r="X175" s="43"/>
    </row>
    <row r="176">
      <c r="X176" s="43"/>
    </row>
    <row r="177">
      <c r="X177" s="43"/>
    </row>
    <row r="178">
      <c r="X178" s="43"/>
    </row>
    <row r="179">
      <c r="X179" s="43"/>
    </row>
    <row r="180">
      <c r="X180" s="43"/>
    </row>
    <row r="181">
      <c r="X181" s="43"/>
    </row>
    <row r="182">
      <c r="X182" s="43"/>
    </row>
    <row r="183">
      <c r="X183" s="43"/>
    </row>
    <row r="184">
      <c r="X184" s="43"/>
    </row>
    <row r="185">
      <c r="X185" s="43"/>
    </row>
    <row r="186">
      <c r="X186" s="43"/>
    </row>
    <row r="187">
      <c r="X187" s="43"/>
    </row>
    <row r="188">
      <c r="X188" s="43"/>
    </row>
    <row r="189">
      <c r="X189" s="43"/>
    </row>
    <row r="190">
      <c r="X190" s="43"/>
    </row>
    <row r="191">
      <c r="X191" s="43"/>
    </row>
    <row r="192">
      <c r="X192" s="43"/>
    </row>
    <row r="193">
      <c r="X193" s="43"/>
    </row>
    <row r="194">
      <c r="X194" s="43"/>
    </row>
    <row r="195">
      <c r="X195" s="43"/>
    </row>
    <row r="196">
      <c r="X196" s="43"/>
    </row>
    <row r="197">
      <c r="X197" s="43"/>
    </row>
    <row r="198">
      <c r="X198" s="43"/>
    </row>
    <row r="199">
      <c r="X199" s="43"/>
    </row>
    <row r="200">
      <c r="X200" s="43"/>
    </row>
    <row r="201">
      <c r="X201" s="43"/>
    </row>
    <row r="202">
      <c r="X202" s="43"/>
    </row>
    <row r="203">
      <c r="X203" s="43"/>
    </row>
    <row r="204">
      <c r="X204" s="43"/>
    </row>
    <row r="205">
      <c r="X205" s="43"/>
    </row>
    <row r="206">
      <c r="X206" s="43"/>
    </row>
    <row r="207">
      <c r="X207" s="43"/>
    </row>
    <row r="208">
      <c r="X208" s="43"/>
    </row>
    <row r="209">
      <c r="X209" s="43"/>
    </row>
    <row r="210">
      <c r="X210" s="43"/>
    </row>
    <row r="211">
      <c r="X211" s="43"/>
    </row>
    <row r="212">
      <c r="X212" s="43"/>
    </row>
    <row r="213">
      <c r="X213" s="43"/>
    </row>
    <row r="214">
      <c r="X214" s="43"/>
    </row>
    <row r="215">
      <c r="X215" s="43"/>
    </row>
    <row r="216">
      <c r="X216" s="43"/>
    </row>
    <row r="217">
      <c r="X217" s="43"/>
    </row>
    <row r="218">
      <c r="X218" s="43"/>
    </row>
    <row r="219">
      <c r="X219" s="43"/>
    </row>
    <row r="220">
      <c r="X220" s="43"/>
    </row>
    <row r="221">
      <c r="X221" s="43"/>
    </row>
    <row r="222">
      <c r="X222" s="43"/>
    </row>
    <row r="223">
      <c r="X223" s="43"/>
    </row>
    <row r="224">
      <c r="X224" s="43"/>
    </row>
    <row r="225">
      <c r="X225" s="43"/>
    </row>
    <row r="226">
      <c r="X226" s="43"/>
    </row>
    <row r="227">
      <c r="X227" s="43"/>
    </row>
    <row r="228">
      <c r="X228" s="43"/>
    </row>
    <row r="229">
      <c r="X229" s="43"/>
    </row>
    <row r="230">
      <c r="X230" s="43"/>
    </row>
    <row r="231">
      <c r="X231" s="43"/>
    </row>
    <row r="232">
      <c r="X232" s="43"/>
    </row>
    <row r="233">
      <c r="X233" s="43"/>
    </row>
    <row r="234">
      <c r="X234" s="43"/>
    </row>
    <row r="235">
      <c r="X235" s="43"/>
    </row>
    <row r="236">
      <c r="X236" s="43"/>
    </row>
    <row r="237">
      <c r="X237" s="43"/>
    </row>
    <row r="238">
      <c r="X238" s="43"/>
    </row>
    <row r="239">
      <c r="X239" s="43"/>
    </row>
    <row r="240">
      <c r="X240" s="43"/>
    </row>
    <row r="241">
      <c r="X241" s="43"/>
    </row>
    <row r="242">
      <c r="X242" s="43"/>
    </row>
    <row r="243">
      <c r="X243" s="43"/>
    </row>
    <row r="244">
      <c r="X244" s="43"/>
    </row>
    <row r="245">
      <c r="X245" s="43"/>
    </row>
    <row r="246">
      <c r="X246" s="43"/>
    </row>
    <row r="247">
      <c r="X247" s="43"/>
    </row>
    <row r="248">
      <c r="X248" s="43"/>
    </row>
    <row r="249">
      <c r="X249" s="43"/>
    </row>
    <row r="250">
      <c r="X250" s="43"/>
    </row>
    <row r="251">
      <c r="X251" s="43"/>
    </row>
    <row r="252">
      <c r="X252" s="43"/>
    </row>
    <row r="253">
      <c r="X253" s="43"/>
    </row>
    <row r="254">
      <c r="X254" s="43"/>
    </row>
    <row r="255">
      <c r="X255" s="43"/>
    </row>
    <row r="256">
      <c r="X256" s="43"/>
    </row>
    <row r="257">
      <c r="X257" s="43"/>
    </row>
    <row r="258">
      <c r="X258" s="43"/>
    </row>
    <row r="259">
      <c r="X259" s="43"/>
    </row>
    <row r="260">
      <c r="X260" s="43"/>
    </row>
    <row r="261">
      <c r="X261" s="43"/>
    </row>
    <row r="262">
      <c r="X262" s="43"/>
    </row>
    <row r="263">
      <c r="X263" s="43"/>
    </row>
    <row r="264">
      <c r="X264" s="43"/>
    </row>
    <row r="265">
      <c r="X265" s="43"/>
    </row>
    <row r="266">
      <c r="X266" s="43"/>
    </row>
    <row r="267">
      <c r="X267" s="43"/>
    </row>
    <row r="268">
      <c r="X268" s="43"/>
    </row>
    <row r="269">
      <c r="X269" s="43"/>
    </row>
    <row r="270">
      <c r="X270" s="43"/>
    </row>
    <row r="271">
      <c r="X271" s="43"/>
    </row>
    <row r="272">
      <c r="X272" s="43"/>
    </row>
    <row r="273">
      <c r="X273" s="43"/>
    </row>
    <row r="274">
      <c r="X274" s="43"/>
    </row>
    <row r="275">
      <c r="X275" s="43"/>
    </row>
    <row r="276">
      <c r="X276" s="43"/>
    </row>
    <row r="277">
      <c r="X277" s="43"/>
    </row>
    <row r="278">
      <c r="X278" s="43"/>
    </row>
    <row r="279">
      <c r="X279" s="43"/>
    </row>
    <row r="280">
      <c r="X280" s="43"/>
    </row>
    <row r="281">
      <c r="X281" s="43"/>
    </row>
    <row r="282">
      <c r="X282" s="43"/>
    </row>
    <row r="283">
      <c r="X283" s="43"/>
    </row>
    <row r="284">
      <c r="X284" s="43"/>
    </row>
    <row r="285">
      <c r="X285" s="43"/>
    </row>
    <row r="286">
      <c r="X286" s="43"/>
    </row>
    <row r="287">
      <c r="X287" s="43"/>
    </row>
    <row r="288">
      <c r="X288" s="43"/>
    </row>
    <row r="289">
      <c r="X289" s="43"/>
    </row>
    <row r="290">
      <c r="X290" s="43"/>
    </row>
    <row r="291">
      <c r="X291" s="43"/>
    </row>
    <row r="292">
      <c r="X292" s="43"/>
    </row>
    <row r="293">
      <c r="X293" s="43"/>
    </row>
    <row r="294">
      <c r="X294" s="43"/>
    </row>
    <row r="295">
      <c r="X295" s="43"/>
    </row>
    <row r="296">
      <c r="X296" s="43"/>
    </row>
    <row r="297">
      <c r="X297" s="43"/>
    </row>
    <row r="298">
      <c r="X298" s="43"/>
    </row>
    <row r="299">
      <c r="X299" s="43"/>
    </row>
    <row r="300">
      <c r="X300" s="43"/>
    </row>
    <row r="301">
      <c r="X301" s="43"/>
    </row>
    <row r="302">
      <c r="X302" s="43"/>
    </row>
    <row r="303">
      <c r="X303" s="43"/>
    </row>
    <row r="304">
      <c r="X304" s="43"/>
    </row>
    <row r="305">
      <c r="X305" s="43"/>
    </row>
    <row r="306">
      <c r="X306" s="43"/>
    </row>
    <row r="307">
      <c r="X307" s="43"/>
    </row>
    <row r="308">
      <c r="X308" s="43"/>
    </row>
    <row r="309">
      <c r="X309" s="43"/>
    </row>
    <row r="310">
      <c r="X310" s="43"/>
    </row>
    <row r="311">
      <c r="X311" s="43"/>
    </row>
    <row r="312">
      <c r="X312" s="43"/>
    </row>
    <row r="313">
      <c r="X313" s="43"/>
    </row>
    <row r="314">
      <c r="X314" s="43"/>
    </row>
    <row r="315">
      <c r="X315" s="43"/>
    </row>
    <row r="316">
      <c r="X316" s="43"/>
    </row>
    <row r="317">
      <c r="X317" s="43"/>
    </row>
    <row r="318">
      <c r="X318" s="43"/>
    </row>
    <row r="319">
      <c r="X319" s="43"/>
    </row>
    <row r="320">
      <c r="X320" s="43"/>
    </row>
    <row r="321">
      <c r="X321" s="43"/>
    </row>
    <row r="322">
      <c r="X322" s="43"/>
    </row>
    <row r="323">
      <c r="X323" s="43"/>
    </row>
    <row r="324">
      <c r="X324" s="43"/>
    </row>
    <row r="325">
      <c r="X325" s="43"/>
    </row>
    <row r="326">
      <c r="X326" s="43"/>
    </row>
    <row r="327">
      <c r="X327" s="43"/>
    </row>
    <row r="328">
      <c r="X328" s="43"/>
    </row>
    <row r="329">
      <c r="X329" s="43"/>
    </row>
    <row r="330">
      <c r="X330" s="43"/>
    </row>
    <row r="331">
      <c r="X331" s="43"/>
    </row>
    <row r="332">
      <c r="X332" s="43"/>
    </row>
    <row r="333">
      <c r="X333" s="43"/>
    </row>
    <row r="334">
      <c r="X334" s="43"/>
    </row>
    <row r="335">
      <c r="X335" s="43"/>
    </row>
    <row r="336">
      <c r="X336" s="43"/>
    </row>
    <row r="337">
      <c r="X337" s="43"/>
    </row>
    <row r="338">
      <c r="X338" s="43"/>
    </row>
    <row r="339">
      <c r="X339" s="43"/>
    </row>
    <row r="340">
      <c r="X340" s="43"/>
    </row>
    <row r="341">
      <c r="X341" s="43"/>
    </row>
    <row r="342">
      <c r="X342" s="43"/>
    </row>
    <row r="343">
      <c r="X343" s="43"/>
    </row>
    <row r="344">
      <c r="X344" s="43"/>
    </row>
    <row r="345">
      <c r="X345" s="43"/>
    </row>
    <row r="346">
      <c r="X346" s="43"/>
    </row>
    <row r="347">
      <c r="X347" s="43"/>
    </row>
    <row r="348">
      <c r="X348" s="43"/>
    </row>
    <row r="349">
      <c r="X349" s="43"/>
    </row>
    <row r="350">
      <c r="X350" s="43"/>
    </row>
    <row r="351">
      <c r="X351" s="43"/>
    </row>
    <row r="352">
      <c r="X352" s="43"/>
    </row>
    <row r="353">
      <c r="X353" s="43"/>
    </row>
    <row r="354">
      <c r="X354" s="43"/>
    </row>
    <row r="355">
      <c r="X355" s="43"/>
    </row>
    <row r="356">
      <c r="X356" s="43"/>
    </row>
    <row r="357">
      <c r="X357" s="43"/>
    </row>
    <row r="358">
      <c r="X358" s="43"/>
    </row>
    <row r="359">
      <c r="X359" s="43"/>
    </row>
    <row r="360">
      <c r="X360" s="43"/>
    </row>
    <row r="361">
      <c r="X361" s="43"/>
    </row>
    <row r="362">
      <c r="X362" s="43"/>
    </row>
    <row r="363">
      <c r="X363" s="43"/>
    </row>
    <row r="364">
      <c r="X364" s="43"/>
    </row>
    <row r="365">
      <c r="X365" s="43"/>
    </row>
    <row r="366">
      <c r="X366" s="43"/>
    </row>
    <row r="367">
      <c r="X367" s="43"/>
    </row>
    <row r="368">
      <c r="X368" s="43"/>
    </row>
    <row r="369">
      <c r="X369" s="43"/>
    </row>
    <row r="370">
      <c r="X370" s="43"/>
    </row>
    <row r="371">
      <c r="X371" s="43"/>
    </row>
    <row r="372">
      <c r="X372" s="43"/>
    </row>
    <row r="373">
      <c r="X373" s="43"/>
    </row>
    <row r="374">
      <c r="X374" s="43"/>
    </row>
    <row r="375">
      <c r="X375" s="43"/>
    </row>
    <row r="376">
      <c r="X376" s="43"/>
    </row>
    <row r="377">
      <c r="X377" s="43"/>
    </row>
    <row r="378">
      <c r="X378" s="43"/>
    </row>
    <row r="379">
      <c r="X379" s="43"/>
    </row>
    <row r="380">
      <c r="X380" s="43"/>
    </row>
    <row r="381">
      <c r="X381" s="43"/>
    </row>
    <row r="382">
      <c r="X382" s="43"/>
    </row>
    <row r="383">
      <c r="X383" s="43"/>
    </row>
    <row r="384">
      <c r="X384" s="43"/>
    </row>
    <row r="385">
      <c r="X385" s="43"/>
    </row>
    <row r="386">
      <c r="X386" s="43"/>
    </row>
    <row r="387">
      <c r="X387" s="43"/>
    </row>
    <row r="388">
      <c r="X388" s="43"/>
    </row>
    <row r="389">
      <c r="X389" s="43"/>
    </row>
    <row r="390">
      <c r="X390" s="43"/>
    </row>
    <row r="391">
      <c r="X391" s="43"/>
    </row>
    <row r="392">
      <c r="X392" s="43"/>
    </row>
    <row r="393">
      <c r="X393" s="43"/>
    </row>
    <row r="394">
      <c r="X394" s="43"/>
    </row>
    <row r="395">
      <c r="X395" s="43"/>
    </row>
    <row r="396">
      <c r="X396" s="43"/>
    </row>
    <row r="397">
      <c r="X397" s="43"/>
    </row>
    <row r="398">
      <c r="X398" s="43"/>
    </row>
    <row r="399">
      <c r="X399" s="43"/>
    </row>
    <row r="400">
      <c r="X400" s="43"/>
    </row>
    <row r="401">
      <c r="X401" s="43"/>
    </row>
    <row r="402">
      <c r="X402" s="43"/>
    </row>
    <row r="403">
      <c r="X403" s="43"/>
    </row>
    <row r="404">
      <c r="X404" s="43"/>
    </row>
    <row r="405">
      <c r="X405" s="43"/>
    </row>
    <row r="406">
      <c r="X406" s="43"/>
    </row>
    <row r="407">
      <c r="X407" s="43"/>
    </row>
    <row r="408">
      <c r="X408" s="43"/>
    </row>
    <row r="409">
      <c r="X409" s="43"/>
    </row>
    <row r="410">
      <c r="X410" s="43"/>
    </row>
    <row r="411">
      <c r="X411" s="43"/>
    </row>
    <row r="412">
      <c r="X412" s="43"/>
    </row>
    <row r="413">
      <c r="X413" s="43"/>
    </row>
    <row r="414">
      <c r="X414" s="43"/>
    </row>
    <row r="415">
      <c r="X415" s="43"/>
    </row>
    <row r="416">
      <c r="X416" s="43"/>
    </row>
    <row r="417">
      <c r="X417" s="43"/>
    </row>
    <row r="418">
      <c r="X418" s="43"/>
    </row>
    <row r="419">
      <c r="X419" s="43"/>
    </row>
    <row r="420">
      <c r="X420" s="43"/>
    </row>
    <row r="421">
      <c r="X421" s="43"/>
    </row>
    <row r="422">
      <c r="X422" s="43"/>
    </row>
    <row r="423">
      <c r="X423" s="43"/>
    </row>
    <row r="424">
      <c r="X424" s="43"/>
    </row>
    <row r="425">
      <c r="X425" s="43"/>
    </row>
    <row r="426">
      <c r="X426" s="43"/>
    </row>
    <row r="427">
      <c r="X427" s="43"/>
    </row>
    <row r="428">
      <c r="X428" s="43"/>
    </row>
    <row r="429">
      <c r="X429" s="43"/>
    </row>
    <row r="430">
      <c r="X430" s="43"/>
    </row>
    <row r="431">
      <c r="X431" s="43"/>
    </row>
    <row r="432">
      <c r="X432" s="43"/>
    </row>
    <row r="433">
      <c r="X433" s="43"/>
    </row>
    <row r="434">
      <c r="X434" s="43"/>
    </row>
    <row r="435">
      <c r="X435" s="43"/>
    </row>
    <row r="436">
      <c r="X436" s="43"/>
    </row>
    <row r="437">
      <c r="X437" s="43"/>
    </row>
    <row r="438">
      <c r="X438" s="43"/>
    </row>
    <row r="439">
      <c r="X439" s="43"/>
    </row>
    <row r="440">
      <c r="X440" s="43"/>
    </row>
    <row r="441">
      <c r="X441" s="43"/>
    </row>
    <row r="442">
      <c r="X442" s="43"/>
    </row>
    <row r="443">
      <c r="X443" s="43"/>
    </row>
    <row r="444">
      <c r="X444" s="43"/>
    </row>
    <row r="445">
      <c r="X445" s="43"/>
    </row>
    <row r="446">
      <c r="X446" s="43"/>
    </row>
    <row r="447">
      <c r="X447" s="43"/>
    </row>
    <row r="448">
      <c r="X448" s="43"/>
    </row>
    <row r="449">
      <c r="X449" s="43"/>
    </row>
    <row r="450">
      <c r="X450" s="43"/>
    </row>
    <row r="451">
      <c r="X451" s="43"/>
    </row>
    <row r="452">
      <c r="X452" s="43"/>
    </row>
    <row r="453">
      <c r="X453" s="43"/>
    </row>
    <row r="454">
      <c r="X454" s="43"/>
    </row>
    <row r="455">
      <c r="X455" s="43"/>
    </row>
    <row r="456">
      <c r="X456" s="43"/>
    </row>
    <row r="457">
      <c r="X457" s="43"/>
    </row>
    <row r="458">
      <c r="X458" s="43"/>
    </row>
    <row r="459">
      <c r="X459" s="43"/>
    </row>
    <row r="460">
      <c r="X460" s="43"/>
    </row>
    <row r="461">
      <c r="X461" s="43"/>
    </row>
    <row r="462">
      <c r="X462" s="43"/>
    </row>
    <row r="463">
      <c r="X463" s="43"/>
    </row>
    <row r="464">
      <c r="X464" s="43"/>
    </row>
    <row r="465">
      <c r="X465" s="43"/>
    </row>
    <row r="466">
      <c r="X466" s="43"/>
    </row>
    <row r="467">
      <c r="X467" s="43"/>
    </row>
    <row r="468">
      <c r="X468" s="43"/>
    </row>
    <row r="469">
      <c r="X469" s="43"/>
    </row>
    <row r="470">
      <c r="X470" s="43"/>
    </row>
    <row r="471">
      <c r="X471" s="43"/>
    </row>
    <row r="472">
      <c r="X472" s="43"/>
    </row>
    <row r="473">
      <c r="X473" s="43"/>
    </row>
    <row r="474">
      <c r="X474" s="43"/>
    </row>
    <row r="475">
      <c r="X475" s="43"/>
    </row>
    <row r="476">
      <c r="X476" s="43"/>
    </row>
    <row r="477">
      <c r="X477" s="43"/>
    </row>
    <row r="478">
      <c r="X478" s="43"/>
    </row>
    <row r="479">
      <c r="X479" s="43"/>
    </row>
    <row r="480">
      <c r="X480" s="43"/>
    </row>
    <row r="481">
      <c r="X481" s="43"/>
    </row>
    <row r="482">
      <c r="X482" s="43"/>
    </row>
    <row r="483">
      <c r="X483" s="43"/>
    </row>
    <row r="484">
      <c r="X484" s="43"/>
    </row>
    <row r="485">
      <c r="X485" s="43"/>
    </row>
    <row r="486">
      <c r="X486" s="43"/>
    </row>
    <row r="487">
      <c r="X487" s="43"/>
    </row>
    <row r="488">
      <c r="X488" s="43"/>
    </row>
    <row r="489">
      <c r="X489" s="43"/>
    </row>
    <row r="490">
      <c r="X490" s="43"/>
    </row>
    <row r="491">
      <c r="X491" s="43"/>
    </row>
    <row r="492">
      <c r="X492" s="43"/>
    </row>
    <row r="493">
      <c r="X493" s="43"/>
    </row>
    <row r="494">
      <c r="X494" s="43"/>
    </row>
    <row r="495">
      <c r="X495" s="43"/>
    </row>
    <row r="496">
      <c r="X496" s="43"/>
    </row>
    <row r="497">
      <c r="X497" s="43"/>
    </row>
    <row r="498">
      <c r="X498" s="43"/>
    </row>
    <row r="499">
      <c r="X499" s="43"/>
    </row>
    <row r="500">
      <c r="X500" s="43"/>
    </row>
    <row r="501">
      <c r="X501" s="43"/>
    </row>
    <row r="502">
      <c r="X502" s="43"/>
    </row>
    <row r="503">
      <c r="X503" s="43"/>
    </row>
    <row r="504">
      <c r="X504" s="43"/>
    </row>
    <row r="505">
      <c r="X505" s="43"/>
    </row>
    <row r="506">
      <c r="X506" s="43"/>
    </row>
    <row r="507">
      <c r="X507" s="43"/>
    </row>
    <row r="508">
      <c r="X508" s="43"/>
    </row>
    <row r="509">
      <c r="X509" s="43"/>
    </row>
    <row r="510">
      <c r="X510" s="43"/>
    </row>
    <row r="511">
      <c r="X511" s="43"/>
    </row>
    <row r="512">
      <c r="X512" s="43"/>
    </row>
    <row r="513">
      <c r="X513" s="43"/>
    </row>
    <row r="514">
      <c r="X514" s="43"/>
    </row>
    <row r="515">
      <c r="X515" s="43"/>
    </row>
    <row r="516">
      <c r="X516" s="43"/>
    </row>
    <row r="517">
      <c r="X517" s="43"/>
    </row>
    <row r="518">
      <c r="X518" s="43"/>
    </row>
    <row r="519">
      <c r="X519" s="43"/>
    </row>
    <row r="520">
      <c r="X520" s="43"/>
    </row>
    <row r="521">
      <c r="X521" s="43"/>
    </row>
    <row r="522">
      <c r="X522" s="43"/>
    </row>
    <row r="523">
      <c r="X523" s="43"/>
    </row>
    <row r="524">
      <c r="X524" s="43"/>
    </row>
    <row r="525">
      <c r="X525" s="43"/>
    </row>
    <row r="526">
      <c r="X526" s="43"/>
    </row>
    <row r="527">
      <c r="X527" s="43"/>
    </row>
    <row r="528">
      <c r="X528" s="43"/>
    </row>
    <row r="529">
      <c r="X529" s="43"/>
    </row>
    <row r="530">
      <c r="X530" s="43"/>
    </row>
    <row r="531">
      <c r="X531" s="43"/>
    </row>
    <row r="532">
      <c r="X532" s="43"/>
    </row>
    <row r="533">
      <c r="X533" s="43"/>
    </row>
    <row r="534">
      <c r="X534" s="43"/>
    </row>
    <row r="535">
      <c r="X535" s="43"/>
    </row>
    <row r="536">
      <c r="X536" s="43"/>
    </row>
    <row r="537">
      <c r="X537" s="43"/>
    </row>
    <row r="538">
      <c r="X538" s="43"/>
    </row>
    <row r="539">
      <c r="X539" s="43"/>
    </row>
    <row r="540">
      <c r="X540" s="43"/>
    </row>
    <row r="541">
      <c r="X541" s="43"/>
    </row>
    <row r="542">
      <c r="X542" s="43"/>
    </row>
    <row r="543">
      <c r="X543" s="43"/>
    </row>
    <row r="544">
      <c r="X544" s="43"/>
    </row>
    <row r="545">
      <c r="X545" s="43"/>
    </row>
    <row r="546">
      <c r="X546" s="43"/>
    </row>
    <row r="547">
      <c r="X547" s="43"/>
    </row>
    <row r="548">
      <c r="X548" s="43"/>
    </row>
    <row r="549">
      <c r="X549" s="43"/>
    </row>
    <row r="550">
      <c r="X550" s="43"/>
    </row>
    <row r="551">
      <c r="X551" s="43"/>
    </row>
    <row r="552">
      <c r="X552" s="43"/>
    </row>
    <row r="553">
      <c r="X553" s="43"/>
    </row>
    <row r="554">
      <c r="X554" s="43"/>
    </row>
    <row r="555">
      <c r="X555" s="43"/>
    </row>
    <row r="556">
      <c r="X556" s="43"/>
    </row>
    <row r="557">
      <c r="X557" s="43"/>
    </row>
    <row r="558">
      <c r="X558" s="43"/>
    </row>
    <row r="559">
      <c r="X559" s="43"/>
    </row>
    <row r="560">
      <c r="X560" s="43"/>
    </row>
    <row r="561">
      <c r="X561" s="43"/>
    </row>
    <row r="562">
      <c r="X562" s="43"/>
    </row>
    <row r="563">
      <c r="X563" s="43"/>
    </row>
    <row r="564">
      <c r="X564" s="43"/>
    </row>
    <row r="565">
      <c r="X565" s="43"/>
    </row>
    <row r="566">
      <c r="X566" s="43"/>
    </row>
    <row r="567">
      <c r="X567" s="43"/>
    </row>
    <row r="568">
      <c r="X568" s="43"/>
    </row>
    <row r="569">
      <c r="X569" s="43"/>
    </row>
    <row r="570">
      <c r="X570" s="43"/>
    </row>
    <row r="571">
      <c r="X571" s="43"/>
    </row>
    <row r="572">
      <c r="X572" s="43"/>
    </row>
    <row r="573">
      <c r="X573" s="43"/>
    </row>
    <row r="574">
      <c r="X574" s="43"/>
    </row>
    <row r="575">
      <c r="X575" s="43"/>
    </row>
    <row r="576">
      <c r="X576" s="43"/>
    </row>
    <row r="577">
      <c r="X577" s="43"/>
    </row>
    <row r="578">
      <c r="X578" s="43"/>
    </row>
    <row r="579">
      <c r="X579" s="43"/>
    </row>
    <row r="580">
      <c r="X580" s="43"/>
    </row>
    <row r="581">
      <c r="X581" s="43"/>
    </row>
    <row r="582">
      <c r="X582" s="43"/>
    </row>
    <row r="583">
      <c r="X583" s="43"/>
    </row>
    <row r="584">
      <c r="X584" s="43"/>
    </row>
    <row r="585">
      <c r="X585" s="43"/>
    </row>
    <row r="586">
      <c r="X586" s="43"/>
    </row>
    <row r="587">
      <c r="X587" s="43"/>
    </row>
    <row r="588">
      <c r="X588" s="43"/>
    </row>
    <row r="589">
      <c r="X589" s="43"/>
    </row>
    <row r="590">
      <c r="X590" s="43"/>
    </row>
    <row r="591">
      <c r="X591" s="43"/>
    </row>
    <row r="592">
      <c r="X592" s="43"/>
    </row>
    <row r="593">
      <c r="X593" s="43"/>
    </row>
    <row r="594">
      <c r="X594" s="43"/>
    </row>
    <row r="595">
      <c r="X595" s="43"/>
    </row>
    <row r="596">
      <c r="X596" s="43"/>
    </row>
    <row r="597">
      <c r="X597" s="43"/>
    </row>
    <row r="598">
      <c r="X598" s="43"/>
    </row>
    <row r="599">
      <c r="X599" s="43"/>
    </row>
    <row r="600">
      <c r="X600" s="43"/>
    </row>
    <row r="601">
      <c r="X601" s="43"/>
    </row>
    <row r="602">
      <c r="X602" s="43"/>
    </row>
    <row r="603">
      <c r="X603" s="43"/>
    </row>
    <row r="604">
      <c r="X604" s="43"/>
    </row>
    <row r="605">
      <c r="X605" s="43"/>
    </row>
    <row r="606">
      <c r="X606" s="43"/>
    </row>
    <row r="607">
      <c r="X607" s="43"/>
    </row>
    <row r="608">
      <c r="X608" s="43"/>
    </row>
    <row r="609">
      <c r="X609" s="43"/>
    </row>
    <row r="610">
      <c r="X610" s="43"/>
    </row>
    <row r="611">
      <c r="X611" s="43"/>
    </row>
    <row r="612">
      <c r="X612" s="43"/>
    </row>
    <row r="613">
      <c r="X613" s="43"/>
    </row>
    <row r="614">
      <c r="X614" s="43"/>
    </row>
    <row r="615">
      <c r="X615" s="43"/>
    </row>
    <row r="616">
      <c r="X616" s="43"/>
    </row>
    <row r="617">
      <c r="X617" s="43"/>
    </row>
    <row r="618">
      <c r="X618" s="43"/>
    </row>
    <row r="619">
      <c r="X619" s="43"/>
    </row>
    <row r="620">
      <c r="X620" s="43"/>
    </row>
    <row r="621">
      <c r="X621" s="43"/>
    </row>
    <row r="622">
      <c r="X622" s="43"/>
    </row>
    <row r="623">
      <c r="X623" s="43"/>
    </row>
    <row r="624">
      <c r="X624" s="43"/>
    </row>
    <row r="625">
      <c r="X625" s="43"/>
    </row>
    <row r="626">
      <c r="X626" s="43"/>
    </row>
    <row r="627">
      <c r="X627" s="43"/>
    </row>
    <row r="628">
      <c r="X628" s="43"/>
    </row>
    <row r="629">
      <c r="X629" s="43"/>
    </row>
    <row r="630">
      <c r="X630" s="43"/>
    </row>
    <row r="631">
      <c r="X631" s="43"/>
    </row>
    <row r="632">
      <c r="X632" s="43"/>
    </row>
    <row r="633">
      <c r="X633" s="43"/>
    </row>
    <row r="634">
      <c r="X634" s="43"/>
    </row>
    <row r="635">
      <c r="X635" s="43"/>
    </row>
    <row r="636">
      <c r="X636" s="43"/>
    </row>
    <row r="637">
      <c r="X637" s="43"/>
    </row>
    <row r="638">
      <c r="X638" s="43"/>
    </row>
    <row r="639">
      <c r="X639" s="43"/>
    </row>
    <row r="640">
      <c r="X640" s="43"/>
    </row>
    <row r="641">
      <c r="X641" s="43"/>
    </row>
    <row r="642">
      <c r="X642" s="43"/>
    </row>
    <row r="643">
      <c r="X643" s="43"/>
    </row>
    <row r="644">
      <c r="X644" s="43"/>
    </row>
    <row r="645">
      <c r="X645" s="43"/>
    </row>
    <row r="646">
      <c r="X646" s="43"/>
    </row>
    <row r="647">
      <c r="X647" s="43"/>
    </row>
    <row r="648">
      <c r="X648" s="43"/>
    </row>
    <row r="649">
      <c r="X649" s="43"/>
    </row>
    <row r="650">
      <c r="X650" s="43"/>
    </row>
    <row r="651">
      <c r="X651" s="43"/>
    </row>
    <row r="652">
      <c r="X652" s="43"/>
    </row>
    <row r="653">
      <c r="X653" s="43"/>
    </row>
    <row r="654">
      <c r="X654" s="43"/>
    </row>
    <row r="655">
      <c r="X655" s="43"/>
    </row>
    <row r="656">
      <c r="X656" s="43"/>
    </row>
    <row r="657">
      <c r="X657" s="43"/>
    </row>
    <row r="658">
      <c r="X658" s="43"/>
    </row>
    <row r="659">
      <c r="X659" s="43"/>
    </row>
    <row r="660">
      <c r="X660" s="43"/>
    </row>
    <row r="661">
      <c r="X661" s="43"/>
    </row>
    <row r="662">
      <c r="X662" s="43"/>
    </row>
    <row r="663">
      <c r="X663" s="43"/>
    </row>
    <row r="664">
      <c r="X664" s="43"/>
    </row>
    <row r="665">
      <c r="X665" s="43"/>
    </row>
    <row r="666">
      <c r="X666" s="43"/>
    </row>
    <row r="667">
      <c r="X667" s="43"/>
    </row>
    <row r="668">
      <c r="X668" s="43"/>
    </row>
    <row r="669">
      <c r="X669" s="43"/>
    </row>
    <row r="670">
      <c r="X670" s="43"/>
    </row>
    <row r="671">
      <c r="X671" s="43"/>
    </row>
    <row r="672">
      <c r="X672" s="43"/>
    </row>
    <row r="673">
      <c r="X673" s="43"/>
    </row>
    <row r="674">
      <c r="X674" s="43"/>
    </row>
    <row r="675">
      <c r="X675" s="43"/>
    </row>
    <row r="676">
      <c r="X676" s="43"/>
    </row>
    <row r="677">
      <c r="X677" s="43"/>
    </row>
    <row r="678">
      <c r="X678" s="43"/>
    </row>
    <row r="679">
      <c r="X679" s="43"/>
    </row>
    <row r="680">
      <c r="X680" s="43"/>
    </row>
    <row r="681">
      <c r="X681" s="43"/>
    </row>
    <row r="682">
      <c r="X682" s="43"/>
    </row>
    <row r="683">
      <c r="X683" s="43"/>
    </row>
    <row r="684">
      <c r="X684" s="43"/>
    </row>
    <row r="685">
      <c r="X685" s="43"/>
    </row>
    <row r="686">
      <c r="X686" s="43"/>
    </row>
    <row r="687">
      <c r="X687" s="43"/>
    </row>
    <row r="688">
      <c r="X688" s="43"/>
    </row>
    <row r="689">
      <c r="X689" s="43"/>
    </row>
    <row r="690">
      <c r="X690" s="43"/>
    </row>
    <row r="691">
      <c r="X691" s="43"/>
    </row>
    <row r="692">
      <c r="X692" s="43"/>
    </row>
    <row r="693">
      <c r="X693" s="43"/>
    </row>
    <row r="694">
      <c r="X694" s="43"/>
    </row>
    <row r="695">
      <c r="X695" s="43"/>
    </row>
    <row r="696">
      <c r="X696" s="43"/>
    </row>
    <row r="697">
      <c r="X697" s="43"/>
    </row>
    <row r="698">
      <c r="X698" s="43"/>
    </row>
    <row r="699">
      <c r="X699" s="43"/>
    </row>
    <row r="700">
      <c r="X700" s="43"/>
    </row>
    <row r="701">
      <c r="X701" s="43"/>
    </row>
    <row r="702">
      <c r="X702" s="43"/>
    </row>
    <row r="703">
      <c r="X703" s="43"/>
    </row>
    <row r="704">
      <c r="X704" s="43"/>
    </row>
    <row r="705">
      <c r="X705" s="43"/>
    </row>
    <row r="706">
      <c r="X706" s="43"/>
    </row>
    <row r="707">
      <c r="X707" s="43"/>
    </row>
    <row r="708">
      <c r="X708" s="43"/>
    </row>
    <row r="709">
      <c r="X709" s="43"/>
    </row>
    <row r="710">
      <c r="X710" s="43"/>
    </row>
    <row r="711">
      <c r="X711" s="43"/>
    </row>
    <row r="712">
      <c r="X712" s="43"/>
    </row>
    <row r="713">
      <c r="X713" s="43"/>
    </row>
    <row r="714">
      <c r="X714" s="43"/>
    </row>
    <row r="715">
      <c r="X715" s="43"/>
    </row>
    <row r="716">
      <c r="X716" s="43"/>
    </row>
    <row r="717">
      <c r="X717" s="43"/>
    </row>
    <row r="718">
      <c r="X718" s="43"/>
    </row>
    <row r="719">
      <c r="X719" s="43"/>
    </row>
    <row r="720">
      <c r="X720" s="43"/>
    </row>
    <row r="721">
      <c r="X721" s="43"/>
    </row>
    <row r="722">
      <c r="X722" s="43"/>
    </row>
    <row r="723">
      <c r="X723" s="43"/>
    </row>
    <row r="724">
      <c r="X724" s="43"/>
    </row>
    <row r="725">
      <c r="X725" s="43"/>
    </row>
    <row r="726">
      <c r="X726" s="43"/>
    </row>
    <row r="727">
      <c r="X727" s="43"/>
    </row>
    <row r="728">
      <c r="X728" s="43"/>
    </row>
    <row r="729">
      <c r="X729" s="43"/>
    </row>
    <row r="730">
      <c r="X730" s="43"/>
    </row>
    <row r="731">
      <c r="X731" s="43"/>
    </row>
    <row r="732">
      <c r="X732" s="43"/>
    </row>
    <row r="733">
      <c r="X733" s="43"/>
    </row>
    <row r="734">
      <c r="X734" s="43"/>
    </row>
    <row r="735">
      <c r="X735" s="43"/>
    </row>
    <row r="736">
      <c r="X736" s="43"/>
    </row>
    <row r="737">
      <c r="X737" s="43"/>
    </row>
    <row r="738">
      <c r="X738" s="43"/>
    </row>
    <row r="739">
      <c r="X739" s="43"/>
    </row>
    <row r="740">
      <c r="X740" s="43"/>
    </row>
    <row r="741">
      <c r="X741" s="43"/>
    </row>
    <row r="742">
      <c r="X742" s="43"/>
    </row>
    <row r="743">
      <c r="X743" s="43"/>
    </row>
    <row r="744">
      <c r="X744" s="43"/>
    </row>
    <row r="745">
      <c r="X745" s="43"/>
    </row>
    <row r="746">
      <c r="X746" s="43"/>
    </row>
    <row r="747">
      <c r="X747" s="43"/>
    </row>
    <row r="748">
      <c r="X748" s="43"/>
    </row>
    <row r="749">
      <c r="X749" s="43"/>
    </row>
    <row r="750">
      <c r="X750" s="43"/>
    </row>
    <row r="751">
      <c r="X751" s="43"/>
    </row>
    <row r="752">
      <c r="X752" s="43"/>
    </row>
    <row r="753">
      <c r="X753" s="43"/>
    </row>
    <row r="754">
      <c r="X754" s="43"/>
    </row>
    <row r="755">
      <c r="X755" s="43"/>
    </row>
    <row r="756">
      <c r="X756" s="43"/>
    </row>
    <row r="757">
      <c r="X757" s="43"/>
    </row>
    <row r="758">
      <c r="X758" s="43"/>
    </row>
    <row r="759">
      <c r="X759" s="43"/>
    </row>
    <row r="760">
      <c r="X760" s="43"/>
    </row>
    <row r="761">
      <c r="X761" s="43"/>
    </row>
    <row r="762">
      <c r="X762" s="43"/>
    </row>
    <row r="763">
      <c r="X763" s="43"/>
    </row>
    <row r="764">
      <c r="X764" s="43"/>
    </row>
    <row r="765">
      <c r="X765" s="43"/>
    </row>
    <row r="766">
      <c r="X766" s="43"/>
    </row>
    <row r="767">
      <c r="X767" s="43"/>
    </row>
    <row r="768">
      <c r="X768" s="43"/>
    </row>
    <row r="769">
      <c r="X769" s="43"/>
    </row>
    <row r="770">
      <c r="X770" s="43"/>
    </row>
    <row r="771">
      <c r="X771" s="43"/>
    </row>
    <row r="772">
      <c r="X772" s="43"/>
    </row>
    <row r="773">
      <c r="X773" s="43"/>
    </row>
    <row r="774">
      <c r="X774" s="43"/>
    </row>
    <row r="775">
      <c r="X775" s="43"/>
    </row>
    <row r="776">
      <c r="X776" s="43"/>
    </row>
    <row r="777">
      <c r="X777" s="43"/>
    </row>
    <row r="778">
      <c r="X778" s="43"/>
    </row>
    <row r="779">
      <c r="X779" s="43"/>
    </row>
    <row r="780">
      <c r="X780" s="43"/>
    </row>
    <row r="781">
      <c r="X781" s="43"/>
    </row>
    <row r="782">
      <c r="X782" s="43"/>
    </row>
    <row r="783">
      <c r="X783" s="43"/>
    </row>
    <row r="784">
      <c r="X784" s="43"/>
    </row>
    <row r="785">
      <c r="X785" s="43"/>
    </row>
    <row r="786">
      <c r="X786" s="43"/>
    </row>
    <row r="787">
      <c r="X787" s="43"/>
    </row>
    <row r="788">
      <c r="X788" s="43"/>
    </row>
    <row r="789">
      <c r="X789" s="43"/>
    </row>
    <row r="790">
      <c r="X790" s="43"/>
    </row>
    <row r="791">
      <c r="X791" s="43"/>
    </row>
    <row r="792">
      <c r="X792" s="43"/>
    </row>
    <row r="793">
      <c r="X793" s="43"/>
    </row>
    <row r="794">
      <c r="X794" s="43"/>
    </row>
    <row r="795">
      <c r="X795" s="43"/>
    </row>
    <row r="796">
      <c r="X796" s="43"/>
    </row>
    <row r="797">
      <c r="X797" s="43"/>
    </row>
    <row r="798">
      <c r="X798" s="43"/>
    </row>
    <row r="799">
      <c r="X799" s="43"/>
    </row>
    <row r="800">
      <c r="X800" s="43"/>
    </row>
    <row r="801">
      <c r="X801" s="43"/>
    </row>
    <row r="802">
      <c r="X802" s="43"/>
    </row>
    <row r="803">
      <c r="X803" s="43"/>
    </row>
    <row r="804">
      <c r="X804" s="43"/>
    </row>
    <row r="805">
      <c r="X805" s="43"/>
    </row>
    <row r="806">
      <c r="X806" s="43"/>
    </row>
    <row r="807">
      <c r="X807" s="43"/>
    </row>
    <row r="808">
      <c r="X808" s="43"/>
    </row>
    <row r="809">
      <c r="X809" s="43"/>
    </row>
    <row r="810">
      <c r="X810" s="43"/>
    </row>
    <row r="811">
      <c r="X811" s="43"/>
    </row>
    <row r="812">
      <c r="X812" s="43"/>
    </row>
    <row r="813">
      <c r="X813" s="43"/>
    </row>
    <row r="814">
      <c r="X814" s="43"/>
    </row>
    <row r="815">
      <c r="X815" s="43"/>
    </row>
    <row r="816">
      <c r="X816" s="43"/>
    </row>
    <row r="817">
      <c r="X817" s="43"/>
    </row>
    <row r="818">
      <c r="X818" s="43"/>
    </row>
    <row r="819">
      <c r="X819" s="43"/>
    </row>
    <row r="820">
      <c r="X820" s="43"/>
    </row>
    <row r="821">
      <c r="X821" s="43"/>
    </row>
    <row r="822">
      <c r="X822" s="43"/>
    </row>
    <row r="823">
      <c r="X823" s="43"/>
    </row>
    <row r="824">
      <c r="X824" s="43"/>
    </row>
    <row r="825">
      <c r="X825" s="43"/>
    </row>
    <row r="826">
      <c r="X826" s="43"/>
    </row>
    <row r="827">
      <c r="X827" s="43"/>
    </row>
    <row r="828">
      <c r="X828" s="43"/>
    </row>
    <row r="829">
      <c r="X829" s="43"/>
    </row>
    <row r="830">
      <c r="X830" s="43"/>
    </row>
    <row r="831">
      <c r="X831" s="43"/>
    </row>
    <row r="832">
      <c r="X832" s="43"/>
    </row>
    <row r="833">
      <c r="X833" s="43"/>
    </row>
    <row r="834">
      <c r="X834" s="43"/>
    </row>
    <row r="835">
      <c r="X835" s="43"/>
    </row>
    <row r="836">
      <c r="X836" s="43"/>
    </row>
    <row r="837">
      <c r="X837" s="43"/>
    </row>
    <row r="838">
      <c r="X838" s="43"/>
    </row>
    <row r="839">
      <c r="X839" s="43"/>
    </row>
    <row r="840">
      <c r="X840" s="43"/>
    </row>
    <row r="841">
      <c r="X841" s="43"/>
    </row>
    <row r="842">
      <c r="X842" s="43"/>
    </row>
    <row r="843">
      <c r="X843" s="43"/>
    </row>
    <row r="844">
      <c r="X844" s="43"/>
    </row>
    <row r="845">
      <c r="X845" s="43"/>
    </row>
    <row r="846">
      <c r="X846" s="43"/>
    </row>
    <row r="847">
      <c r="X847" s="43"/>
    </row>
    <row r="848">
      <c r="X848" s="43"/>
    </row>
    <row r="849">
      <c r="X849" s="43"/>
    </row>
    <row r="850">
      <c r="X850" s="43"/>
    </row>
    <row r="851">
      <c r="X851" s="43"/>
    </row>
    <row r="852">
      <c r="X852" s="43"/>
    </row>
    <row r="853">
      <c r="X853" s="43"/>
    </row>
    <row r="854">
      <c r="X854" s="43"/>
    </row>
    <row r="855">
      <c r="X855" s="43"/>
    </row>
    <row r="856">
      <c r="X856" s="43"/>
    </row>
    <row r="857">
      <c r="X857" s="43"/>
    </row>
    <row r="858">
      <c r="X858" s="43"/>
    </row>
    <row r="859">
      <c r="X859" s="43"/>
    </row>
    <row r="860">
      <c r="X860" s="43"/>
    </row>
    <row r="861">
      <c r="X861" s="43"/>
    </row>
    <row r="862">
      <c r="X862" s="43"/>
    </row>
    <row r="863">
      <c r="X863" s="43"/>
    </row>
    <row r="864">
      <c r="X864" s="43"/>
    </row>
    <row r="865">
      <c r="X865" s="43"/>
    </row>
    <row r="866">
      <c r="X866" s="43"/>
    </row>
    <row r="867">
      <c r="X867" s="43"/>
    </row>
    <row r="868">
      <c r="X868" s="43"/>
    </row>
    <row r="869">
      <c r="X869" s="43"/>
    </row>
    <row r="870">
      <c r="X870" s="43"/>
    </row>
    <row r="871">
      <c r="X871" s="43"/>
    </row>
    <row r="872">
      <c r="X872" s="43"/>
    </row>
    <row r="873">
      <c r="X873" s="43"/>
    </row>
    <row r="874">
      <c r="X874" s="43"/>
    </row>
    <row r="875">
      <c r="X875" s="43"/>
    </row>
    <row r="876">
      <c r="X876" s="43"/>
    </row>
    <row r="877">
      <c r="X877" s="43"/>
    </row>
    <row r="878">
      <c r="X878" s="43"/>
    </row>
    <row r="879">
      <c r="X879" s="43"/>
    </row>
    <row r="880">
      <c r="X880" s="43"/>
    </row>
    <row r="881">
      <c r="X881" s="43"/>
    </row>
    <row r="882">
      <c r="X882" s="43"/>
    </row>
    <row r="883">
      <c r="X883" s="43"/>
    </row>
    <row r="884">
      <c r="X884" s="43"/>
    </row>
    <row r="885">
      <c r="X885" s="43"/>
    </row>
    <row r="886">
      <c r="X886" s="43"/>
    </row>
    <row r="887">
      <c r="X887" s="43"/>
    </row>
    <row r="888">
      <c r="X888" s="43"/>
    </row>
    <row r="889">
      <c r="X889" s="43"/>
    </row>
    <row r="890">
      <c r="X890" s="43"/>
    </row>
    <row r="891">
      <c r="X891" s="43"/>
    </row>
    <row r="892">
      <c r="X892" s="43"/>
    </row>
    <row r="893">
      <c r="X893" s="43"/>
    </row>
    <row r="894">
      <c r="X894" s="43"/>
    </row>
    <row r="895">
      <c r="X895" s="43"/>
    </row>
    <row r="896">
      <c r="X896" s="43"/>
    </row>
    <row r="897">
      <c r="X897" s="43"/>
    </row>
    <row r="898">
      <c r="X898" s="43"/>
    </row>
    <row r="899">
      <c r="X899" s="43"/>
    </row>
    <row r="900">
      <c r="X900" s="43"/>
    </row>
    <row r="901">
      <c r="X901" s="43"/>
    </row>
    <row r="902">
      <c r="X902" s="43"/>
    </row>
    <row r="903">
      <c r="X903" s="43"/>
    </row>
    <row r="904">
      <c r="X904" s="43"/>
    </row>
    <row r="905">
      <c r="X905" s="43"/>
    </row>
    <row r="906">
      <c r="X906" s="43"/>
    </row>
    <row r="907">
      <c r="X907" s="43"/>
    </row>
    <row r="908">
      <c r="X908" s="43"/>
    </row>
    <row r="909">
      <c r="X909" s="43"/>
    </row>
    <row r="910">
      <c r="X910" s="43"/>
    </row>
    <row r="911">
      <c r="X911" s="43"/>
    </row>
    <row r="912">
      <c r="X912" s="43"/>
    </row>
    <row r="913">
      <c r="X913" s="43"/>
    </row>
    <row r="914">
      <c r="X914" s="43"/>
    </row>
    <row r="915">
      <c r="X915" s="43"/>
    </row>
    <row r="916">
      <c r="X916" s="43"/>
    </row>
    <row r="917">
      <c r="X917" s="43"/>
    </row>
    <row r="918">
      <c r="X918" s="43"/>
    </row>
    <row r="919">
      <c r="X919" s="43"/>
    </row>
    <row r="920">
      <c r="X920" s="43"/>
    </row>
    <row r="921">
      <c r="X921" s="43"/>
    </row>
    <row r="922">
      <c r="X922" s="43"/>
    </row>
    <row r="923">
      <c r="X923" s="43"/>
    </row>
    <row r="924">
      <c r="X924" s="43"/>
    </row>
    <row r="925">
      <c r="X925" s="43"/>
    </row>
    <row r="926">
      <c r="X926" s="43"/>
    </row>
    <row r="927">
      <c r="X927" s="43"/>
    </row>
    <row r="928">
      <c r="X928" s="43"/>
    </row>
    <row r="929">
      <c r="X929" s="43"/>
    </row>
    <row r="930">
      <c r="X930" s="43"/>
    </row>
    <row r="931">
      <c r="X931" s="43"/>
    </row>
    <row r="932">
      <c r="X932" s="43"/>
    </row>
    <row r="933">
      <c r="X933" s="43"/>
    </row>
    <row r="934">
      <c r="X934" s="43"/>
    </row>
    <row r="935">
      <c r="X935" s="43"/>
    </row>
    <row r="936">
      <c r="X936" s="43"/>
    </row>
    <row r="937">
      <c r="X937" s="43"/>
    </row>
    <row r="938">
      <c r="X938" s="43"/>
    </row>
    <row r="939">
      <c r="X939" s="43"/>
    </row>
    <row r="940">
      <c r="X940" s="43"/>
    </row>
    <row r="941">
      <c r="X941" s="43"/>
    </row>
    <row r="942">
      <c r="X942" s="43"/>
    </row>
    <row r="943">
      <c r="X943" s="43"/>
    </row>
    <row r="944">
      <c r="X944" s="43"/>
    </row>
    <row r="945">
      <c r="X945" s="43"/>
    </row>
    <row r="946">
      <c r="X946" s="43"/>
    </row>
    <row r="947">
      <c r="X947" s="43"/>
    </row>
    <row r="948">
      <c r="X948" s="43"/>
    </row>
    <row r="949">
      <c r="X949" s="43"/>
    </row>
    <row r="950">
      <c r="X950" s="43"/>
    </row>
    <row r="951">
      <c r="X951" s="43"/>
    </row>
    <row r="952">
      <c r="X952" s="43"/>
    </row>
    <row r="953">
      <c r="X953" s="43"/>
    </row>
    <row r="954">
      <c r="X954" s="43"/>
    </row>
    <row r="955">
      <c r="X955" s="43"/>
    </row>
    <row r="956">
      <c r="X956" s="43"/>
    </row>
    <row r="957">
      <c r="X957" s="43"/>
    </row>
    <row r="958">
      <c r="X958" s="43"/>
    </row>
    <row r="959">
      <c r="X959" s="43"/>
    </row>
    <row r="960">
      <c r="X960" s="43"/>
    </row>
    <row r="961">
      <c r="X961" s="43"/>
    </row>
    <row r="962">
      <c r="X962" s="43"/>
    </row>
    <row r="963">
      <c r="X963" s="43"/>
    </row>
    <row r="964">
      <c r="X964" s="43"/>
    </row>
    <row r="965">
      <c r="X965" s="43"/>
    </row>
    <row r="966">
      <c r="X966" s="43"/>
    </row>
    <row r="967">
      <c r="X967" s="43"/>
    </row>
    <row r="968">
      <c r="X968" s="43"/>
    </row>
    <row r="969">
      <c r="X969" s="43"/>
    </row>
    <row r="970">
      <c r="X970" s="43"/>
    </row>
    <row r="971">
      <c r="X971" s="43"/>
    </row>
    <row r="972">
      <c r="X972" s="43"/>
    </row>
    <row r="973">
      <c r="X973" s="43"/>
    </row>
    <row r="974">
      <c r="X974" s="43"/>
    </row>
    <row r="975">
      <c r="X975" s="43"/>
    </row>
    <row r="976">
      <c r="X976" s="43"/>
    </row>
    <row r="977">
      <c r="X977" s="43"/>
    </row>
    <row r="978">
      <c r="X978" s="43"/>
    </row>
    <row r="979">
      <c r="X979" s="43"/>
    </row>
    <row r="980">
      <c r="X980" s="43"/>
    </row>
    <row r="981">
      <c r="X981" s="43"/>
    </row>
    <row r="982">
      <c r="X982" s="43"/>
    </row>
    <row r="983">
      <c r="X983" s="43"/>
    </row>
    <row r="984">
      <c r="X984" s="43"/>
    </row>
    <row r="985">
      <c r="X985" s="43"/>
    </row>
    <row r="986">
      <c r="X986" s="43"/>
    </row>
    <row r="987">
      <c r="X987" s="43"/>
    </row>
    <row r="988">
      <c r="X988" s="43"/>
    </row>
    <row r="989">
      <c r="X989" s="43"/>
    </row>
    <row r="990">
      <c r="X990" s="43"/>
    </row>
    <row r="991">
      <c r="X991" s="43"/>
    </row>
    <row r="992">
      <c r="X992" s="43"/>
    </row>
    <row r="993">
      <c r="X993" s="43"/>
    </row>
    <row r="994">
      <c r="X994" s="43"/>
    </row>
    <row r="995">
      <c r="X995" s="43"/>
    </row>
    <row r="996">
      <c r="X996" s="43"/>
    </row>
    <row r="997">
      <c r="X997" s="43"/>
    </row>
  </sheetData>
  <autoFilter ref="$C$1:$AE$997"/>
  <hyperlinks>
    <hyperlink r:id="rId2" ref="A71"/>
    <hyperlink r:id="rId3" ref="A93"/>
  </hyperlink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27.63"/>
    <col customWidth="1" min="3" max="3" width="14.25"/>
    <col hidden="1" min="4" max="4" width="12.63"/>
    <col customWidth="1" min="9" max="9" width="16.0"/>
    <col customWidth="1" min="11" max="11" width="13.25"/>
    <col customWidth="1" min="12" max="12" width="17.5"/>
    <col customWidth="1" min="16" max="16" width="14.25"/>
    <col customWidth="1" min="17" max="17" width="10.63"/>
    <col customWidth="1" min="18" max="18" width="13.88"/>
    <col customWidth="1" min="19" max="19" width="11.63"/>
    <col customWidth="1" min="20" max="20" width="10.63"/>
    <col customWidth="1" min="21" max="21" width="16.0"/>
    <col customWidth="1" min="22" max="22" width="10.63"/>
    <col customWidth="1" min="23" max="23" width="13.0"/>
    <col customWidth="1" min="24" max="24" width="12.75"/>
    <col customWidth="1" min="25" max="25" width="14.0"/>
    <col customWidth="1" min="26" max="26" width="16.88"/>
    <col customWidth="1" min="27" max="27" width="19.38"/>
    <col customWidth="1" min="36" max="36" width="13.38"/>
    <col customWidth="1" min="38" max="38" width="14.88"/>
    <col customWidth="1" min="39" max="39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1178</v>
      </c>
      <c r="S1" s="89" t="s">
        <v>8</v>
      </c>
      <c r="T1" s="87" t="s">
        <v>932</v>
      </c>
      <c r="U1" s="87" t="s">
        <v>1702</v>
      </c>
      <c r="V1" s="87" t="s">
        <v>11</v>
      </c>
      <c r="W1" s="87" t="s">
        <v>933</v>
      </c>
      <c r="X1" s="87" t="s">
        <v>1179</v>
      </c>
      <c r="Y1" s="87" t="s">
        <v>1180</v>
      </c>
      <c r="Z1" s="87" t="s">
        <v>19</v>
      </c>
      <c r="AA1" s="87" t="s">
        <v>1494</v>
      </c>
      <c r="AB1" s="87" t="s">
        <v>21</v>
      </c>
      <c r="AC1" s="87" t="s">
        <v>22</v>
      </c>
      <c r="AD1" s="87" t="s">
        <v>23</v>
      </c>
      <c r="AE1" s="87" t="s">
        <v>24</v>
      </c>
      <c r="AF1" s="87" t="s">
        <v>25</v>
      </c>
      <c r="AG1" s="87" t="s">
        <v>26</v>
      </c>
      <c r="AH1" s="87" t="s">
        <v>27</v>
      </c>
      <c r="AI1" s="87" t="s">
        <v>29</v>
      </c>
      <c r="AJ1" s="87" t="s">
        <v>919</v>
      </c>
      <c r="AK1" s="87" t="s">
        <v>32</v>
      </c>
      <c r="AL1" s="87" t="s">
        <v>920</v>
      </c>
      <c r="AM1" s="87" t="s">
        <v>921</v>
      </c>
    </row>
    <row r="2">
      <c r="A2" s="9" t="s">
        <v>390</v>
      </c>
      <c r="B2" s="9" t="s">
        <v>1703</v>
      </c>
      <c r="C2" s="1" t="s">
        <v>942</v>
      </c>
      <c r="D2" s="2" t="s">
        <v>1704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503.8542</v>
      </c>
      <c r="G2" s="98">
        <f>VLOOKUP($A2, RawData!$A:$AJ, 2, FALSE)</f>
        <v>263.333</v>
      </c>
      <c r="H2" s="96">
        <f>VLOOKUP($A2, RawData!$A:$AJ, 3, FALSE)</f>
        <v>0.1259</v>
      </c>
      <c r="I2" s="96">
        <f>VLOOKUP($A2, RawData!$A:$AJ, 4, FALSE)</f>
        <v>0.05419457</v>
      </c>
      <c r="J2" s="98">
        <f>VLOOKUP($A2, RawData!$A:$AM, 37, FALSE)</f>
        <v>46.702</v>
      </c>
      <c r="K2" s="99">
        <f>VLOOKUP($A2, RawData!$A:$AM, 38, FALSE)</f>
        <v>-13.517287</v>
      </c>
      <c r="L2" s="99" t="str">
        <f>VLOOKUP($A2, RawData!$A:$AM, 39, FALSE)</f>
        <v/>
      </c>
      <c r="M2" s="100">
        <f>VLOOKUP($A2, RawData!$A:$AJ, 30, FALSE)</f>
        <v>10.618222</v>
      </c>
      <c r="N2" s="98">
        <f>VLOOKUP($A2, RawData!$A:$AJ, 5, FALSE)</f>
        <v>35.03118</v>
      </c>
      <c r="O2" s="99">
        <f>VLOOKUP($A2, RawData!$A:$AJ, 6, FALSE)</f>
        <v>-7.0986524</v>
      </c>
      <c r="P2" s="96" t="str">
        <f>VLOOKUP($A2, RawData!$A:$AJ, 7, FALSE)</f>
        <v/>
      </c>
      <c r="Q2" s="119">
        <f>VLOOKUP($A2, RawData!$A:$AJ, 8, FALSE)</f>
        <v>0.3324</v>
      </c>
      <c r="R2" s="99" t="str">
        <f>VLOOKUP($A2, RawData!$A:$AJ, 9, FALSE)</f>
        <v/>
      </c>
      <c r="S2" s="119">
        <f>VLOOKUP($A2, RawData!$A:$AJ, 10, FALSE)</f>
        <v>0.1773496</v>
      </c>
      <c r="T2" s="119">
        <f>VLOOKUP($A2, RawData!$A:$AJ, 11, FALSE)</f>
        <v>0.1524</v>
      </c>
      <c r="U2" s="120">
        <f>VLOOKUP($A2, RawData!$A:$AJ, 12, FALSE)</f>
        <v>-36.971302</v>
      </c>
      <c r="V2" s="109">
        <f>VLOOKUP($A2, RawData!$A:$AJ, 13, FALSE)</f>
        <v>19.332</v>
      </c>
      <c r="W2" s="99" t="str">
        <f>VLOOKUP($A2, RawData!$A:$AJ, 14, FALSE)</f>
        <v/>
      </c>
      <c r="X2" s="100">
        <f>VLOOKUP($A2, RawData!$A:$AJ, 15, FALSE)</f>
        <v>6.8425</v>
      </c>
      <c r="Y2" s="99">
        <f>VLOOKUP($A2, RawData!$A:$AJ, 16, FALSE)</f>
        <v>0.11304318</v>
      </c>
      <c r="Z2" s="98">
        <f>VLOOKUP($A2, RawData!$A:$AJ, 21, FALSE)</f>
        <v>-7.962</v>
      </c>
      <c r="AA2" s="99">
        <f>VLOOKUP($A2, RawData!$A:$AJ, 22, FALSE)</f>
        <v>-0.0788</v>
      </c>
      <c r="AB2" s="99">
        <f>VLOOKUP($A2, RawData!$A:$AJ, 23, FALSE)</f>
        <v>0.1819</v>
      </c>
      <c r="AC2" s="99">
        <f>VLOOKUP($A2, RawData!$A:$AJ, 24, FALSE)</f>
        <v>0.32256117</v>
      </c>
      <c r="AD2" s="99">
        <f>VLOOKUP($A2, RawData!$A:$AJ, 25, FALSE)</f>
        <v>0.46239147</v>
      </c>
      <c r="AE2" s="100">
        <f>VLOOKUP($A2, RawData!$A:$AJ, 26, FALSE)</f>
        <v>15.465612</v>
      </c>
      <c r="AF2" s="100" t="str">
        <f>VLOOKUP($A2, RawData!$A:$AJ, 27, FALSE)</f>
        <v/>
      </c>
      <c r="AG2" s="107">
        <f>VLOOKUP($A2, RawData!$A:$AJ, 28, FALSE)</f>
        <v>1.9133728</v>
      </c>
      <c r="AH2" s="107" t="str">
        <f>VLOOKUP($A2, RawData!$A:$AJ, 29, FALSE)</f>
        <v/>
      </c>
      <c r="AI2" s="100">
        <f>VLOOKUP($A2, RawData!$A:$AJ, 31, FALSE)</f>
        <v>25.651365</v>
      </c>
      <c r="AJ2" s="96" t="str">
        <f>VLOOKUP($A2, RawData!$A:$AJ,32, FALSE)</f>
        <v/>
      </c>
      <c r="AK2" s="98">
        <f>VLOOKUP($A2, RawData!$A:$AJ, 34, FALSE)</f>
        <v>495.89218</v>
      </c>
      <c r="AL2" s="98">
        <f>VLOOKUP($A2, RawData!$A:$AJ, 35, FALSE)</f>
        <v>419.99</v>
      </c>
      <c r="AM2" s="113">
        <f>VLOOKUP($A2, RawData!$A:$AJ, 36, FALSE)</f>
        <v>0.93</v>
      </c>
    </row>
    <row r="3">
      <c r="A3" s="9" t="s">
        <v>391</v>
      </c>
      <c r="B3" s="9" t="s">
        <v>1705</v>
      </c>
      <c r="C3" s="1" t="s">
        <v>942</v>
      </c>
      <c r="D3" s="2" t="s">
        <v>1706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630.87897</v>
      </c>
      <c r="G3" s="98">
        <f>VLOOKUP($A3, RawData!$A:$AJ, 2, FALSE)</f>
        <v>252.15385</v>
      </c>
      <c r="H3" s="96">
        <f>VLOOKUP($A3, RawData!$A:$AJ, 3, FALSE)</f>
        <v>-0.0422</v>
      </c>
      <c r="I3" s="96">
        <f>VLOOKUP($A3, RawData!$A:$AJ, 4, FALSE)</f>
        <v>0.0695034</v>
      </c>
      <c r="J3" s="98">
        <f>VLOOKUP($A3, RawData!$A:$AM, 37, FALSE)</f>
        <v>89.47249</v>
      </c>
      <c r="K3" s="99">
        <f>VLOOKUP($A3, RawData!$A:$AM, 38, FALSE)</f>
        <v>0.010673623</v>
      </c>
      <c r="L3" s="99" t="str">
        <f>VLOOKUP($A3, RawData!$A:$AM, 39, FALSE)</f>
        <v/>
      </c>
      <c r="M3" s="100">
        <f>VLOOKUP($A3, RawData!$A:$AJ, 30, FALSE)</f>
        <v>6.7476845</v>
      </c>
      <c r="N3" s="98">
        <f>VLOOKUP($A3, RawData!$A:$AJ, 5, FALSE)</f>
        <v>15.863944</v>
      </c>
      <c r="O3" s="99">
        <f>VLOOKUP($A3, RawData!$A:$AJ, 6, FALSE)</f>
        <v>-0.107357144</v>
      </c>
      <c r="P3" s="96" t="str">
        <f>VLOOKUP($A3, RawData!$A:$AJ, 7, FALSE)</f>
        <v/>
      </c>
      <c r="Q3" s="119">
        <f>VLOOKUP($A3, RawData!$A:$AJ, 8, FALSE)</f>
        <v>0.3664</v>
      </c>
      <c r="R3" s="99" t="str">
        <f>VLOOKUP($A3, RawData!$A:$AJ, 9, FALSE)</f>
        <v/>
      </c>
      <c r="S3" s="119">
        <f>VLOOKUP($A3, RawData!$A:$AJ, 10, FALSE)</f>
        <v>0.35483292</v>
      </c>
      <c r="T3" s="119">
        <f>VLOOKUP($A3, RawData!$A:$AJ, 11, FALSE)</f>
        <v>0.2751</v>
      </c>
      <c r="U3" s="120">
        <f>VLOOKUP($A3, RawData!$A:$AJ, 12, FALSE)</f>
        <v>0.31760433</v>
      </c>
      <c r="V3" s="109">
        <f>VLOOKUP($A3, RawData!$A:$AJ, 13, FALSE)</f>
        <v>36.79437</v>
      </c>
      <c r="W3" s="99" t="str">
        <f>VLOOKUP($A3, RawData!$A:$AJ, 14, FALSE)</f>
        <v/>
      </c>
      <c r="X3" s="100">
        <f>VLOOKUP($A3, RawData!$A:$AJ, 15, FALSE)</f>
        <v>2.4387</v>
      </c>
      <c r="Y3" s="99">
        <f>VLOOKUP($A3, RawData!$A:$AJ, 16, FALSE)</f>
        <v>0.13677979</v>
      </c>
      <c r="Z3" s="98">
        <f>VLOOKUP($A3, RawData!$A:$AJ, 21, FALSE)</f>
        <v>-27.14678</v>
      </c>
      <c r="AA3" s="99">
        <f>VLOOKUP($A3, RawData!$A:$AJ, 22, FALSE)</f>
        <v>-0.0661</v>
      </c>
      <c r="AB3" s="99">
        <f>VLOOKUP($A3, RawData!$A:$AJ, 23, FALSE)</f>
        <v>0.1308</v>
      </c>
      <c r="AC3" s="99">
        <f>VLOOKUP($A3, RawData!$A:$AJ, 24, FALSE)</f>
        <v>0.1445242</v>
      </c>
      <c r="AD3" s="99">
        <f>VLOOKUP($A3, RawData!$A:$AJ, 25, FALSE)</f>
        <v>0.21794522</v>
      </c>
      <c r="AE3" s="100">
        <f>VLOOKUP($A3, RawData!$A:$AJ, 26, FALSE)</f>
        <v>10.633174</v>
      </c>
      <c r="AF3" s="100" t="str">
        <f>VLOOKUP($A3, RawData!$A:$AJ, 27, FALSE)</f>
        <v>No data</v>
      </c>
      <c r="AG3" s="107">
        <f>VLOOKUP($A3, RawData!$A:$AJ, 28, FALSE)</f>
        <v>2.501959</v>
      </c>
      <c r="AH3" s="107" t="str">
        <f>VLOOKUP($A3, RawData!$A:$AJ, 29, FALSE)</f>
        <v/>
      </c>
      <c r="AI3" s="100">
        <f>VLOOKUP($A3, RawData!$A:$AJ, 31, FALSE)</f>
        <v>16.408262</v>
      </c>
      <c r="AJ3" s="96" t="str">
        <f>VLOOKUP($A3, RawData!$A:$AJ,32, FALSE)</f>
        <v/>
      </c>
      <c r="AK3" s="98">
        <f>VLOOKUP($A3, RawData!$A:$AJ, 34, FALSE)</f>
        <v>603.7322</v>
      </c>
      <c r="AL3" s="98">
        <f>VLOOKUP($A3, RawData!$A:$AJ, 35, FALSE)</f>
        <v>245.5</v>
      </c>
      <c r="AM3" s="113">
        <f>VLOOKUP($A3, RawData!$A:$AJ, 36, FALSE)</f>
        <v>3.74</v>
      </c>
    </row>
    <row r="4">
      <c r="A4" s="9" t="s">
        <v>392</v>
      </c>
      <c r="B4" s="9" t="s">
        <v>1707</v>
      </c>
      <c r="C4" s="1" t="s">
        <v>1044</v>
      </c>
      <c r="D4" s="2" t="s">
        <v>1708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1144.832</v>
      </c>
      <c r="G4" s="98">
        <f>VLOOKUP($A4, RawData!$A:$AJ, 2, FALSE)</f>
        <v>663.346</v>
      </c>
      <c r="H4" s="96">
        <f>VLOOKUP($A4, RawData!$A:$AJ, 3, FALSE)</f>
        <v>0.1593</v>
      </c>
      <c r="I4" s="96">
        <f>VLOOKUP($A4, RawData!$A:$AJ, 4, FALSE)</f>
        <v>0.07521388</v>
      </c>
      <c r="J4" s="98">
        <f>VLOOKUP($A4, RawData!$A:$AM, 37, FALSE)</f>
        <v>71.484</v>
      </c>
      <c r="K4" s="99">
        <f>VLOOKUP($A4, RawData!$A:$AM, 38, FALSE)</f>
        <v>0.15681134</v>
      </c>
      <c r="L4" s="99" t="str">
        <f>VLOOKUP($A4, RawData!$A:$AM, 39, FALSE)</f>
        <v/>
      </c>
      <c r="M4" s="100">
        <f>VLOOKUP($A4, RawData!$A:$AJ, 30, FALSE)</f>
        <v>16.150467</v>
      </c>
      <c r="N4" s="98">
        <f>VLOOKUP($A4, RawData!$A:$AJ, 5, FALSE)</f>
        <v>7.612245</v>
      </c>
      <c r="O4" s="99">
        <f>VLOOKUP($A4, RawData!$A:$AJ, 6, FALSE)</f>
        <v>0.13119428</v>
      </c>
      <c r="P4" s="96" t="str">
        <f>VLOOKUP($A4, RawData!$A:$AJ, 7, FALSE)</f>
        <v/>
      </c>
      <c r="Q4" s="119">
        <f>VLOOKUP($A4, RawData!$A:$AJ, 8, FALSE)</f>
        <v>0.3204</v>
      </c>
      <c r="R4" s="99" t="str">
        <f>VLOOKUP($A4, RawData!$A:$AJ, 9, FALSE)</f>
        <v/>
      </c>
      <c r="S4" s="119">
        <f>VLOOKUP($A4, RawData!$A:$AJ, 10, FALSE)</f>
        <v>0.10776277</v>
      </c>
      <c r="T4" s="119">
        <f>VLOOKUP($A4, RawData!$A:$AJ, 11, FALSE)</f>
        <v>0.0742</v>
      </c>
      <c r="U4" s="120">
        <f>VLOOKUP($A4, RawData!$A:$AJ, 12, FALSE)</f>
        <v>1.4337435</v>
      </c>
      <c r="V4" s="109">
        <f>VLOOKUP($A4, RawData!$A:$AJ, 13, FALSE)</f>
        <v>42.182</v>
      </c>
      <c r="W4" s="99" t="str">
        <f>VLOOKUP($A4, RawData!$A:$AJ, 14, FALSE)</f>
        <v/>
      </c>
      <c r="X4" s="100">
        <f>VLOOKUP($A4, RawData!$A:$AJ, 15, FALSE)</f>
        <v>3.1217</v>
      </c>
      <c r="Y4" s="99">
        <f>VLOOKUP($A4, RawData!$A:$AJ, 16, FALSE)</f>
        <v>0.05036286</v>
      </c>
      <c r="Z4" s="98">
        <f>VLOOKUP($A4, RawData!$A:$AJ, 21, FALSE)</f>
        <v>-34.093</v>
      </c>
      <c r="AA4" s="99">
        <f>VLOOKUP($A4, RawData!$A:$AJ, 22, FALSE)</f>
        <v>-0.07311309</v>
      </c>
      <c r="AB4" s="99">
        <f>VLOOKUP($A4, RawData!$A:$AJ, 23, FALSE)</f>
        <v>0.0611</v>
      </c>
      <c r="AC4" s="99">
        <f>VLOOKUP($A4, RawData!$A:$AJ, 24, FALSE)</f>
        <v>0.079990566</v>
      </c>
      <c r="AD4" s="99">
        <f>VLOOKUP($A4, RawData!$A:$AJ, 25, FALSE)</f>
        <v>0.15329881</v>
      </c>
      <c r="AE4" s="100">
        <f>VLOOKUP($A4, RawData!$A:$AJ, 26, FALSE)</f>
        <v>31.865765</v>
      </c>
      <c r="AF4" s="100" t="str">
        <f>VLOOKUP($A4, RawData!$A:$AJ, 27, FALSE)</f>
        <v>No data</v>
      </c>
      <c r="AG4" s="107">
        <f>VLOOKUP($A4, RawData!$A:$AJ, 28, FALSE)</f>
        <v>1.7918146</v>
      </c>
      <c r="AH4" s="107" t="str">
        <f>VLOOKUP($A4, RawData!$A:$AJ, 29, FALSE)</f>
        <v/>
      </c>
      <c r="AI4" s="100">
        <f>VLOOKUP($A4, RawData!$A:$AJ, 31, FALSE)</f>
        <v>27.369493</v>
      </c>
      <c r="AJ4" s="96" t="str">
        <f>VLOOKUP($A4, RawData!$A:$AJ,32, FALSE)</f>
        <v/>
      </c>
      <c r="AK4" s="98">
        <f>VLOOKUP($A4, RawData!$A:$AJ, 34, FALSE)</f>
        <v>1154.5</v>
      </c>
      <c r="AL4" s="98">
        <f>VLOOKUP($A4, RawData!$A:$AJ, 35, FALSE)</f>
        <v>242.57</v>
      </c>
      <c r="AM4" s="113">
        <f>VLOOKUP($A4, RawData!$A:$AJ, 36, FALSE)</f>
        <v>4.9</v>
      </c>
    </row>
    <row r="5">
      <c r="A5" s="9" t="s">
        <v>393</v>
      </c>
      <c r="B5" s="9" t="s">
        <v>1709</v>
      </c>
      <c r="C5" s="1" t="s">
        <v>1044</v>
      </c>
      <c r="D5" s="2" t="s">
        <v>1710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4703.0103</v>
      </c>
      <c r="G5" s="98">
        <f>VLOOKUP($A5, RawData!$A:$AJ, 2, FALSE)</f>
        <v>1110.114</v>
      </c>
      <c r="H5" s="96">
        <f>VLOOKUP($A5, RawData!$A:$AJ, 3, FALSE)</f>
        <v>0.0922</v>
      </c>
      <c r="I5" s="96">
        <f>VLOOKUP($A5, RawData!$A:$AJ, 4, FALSE)</f>
        <v>0.09446511</v>
      </c>
      <c r="J5" s="98">
        <f>VLOOKUP($A5, RawData!$A:$AM, 37, FALSE)</f>
        <v>122.6</v>
      </c>
      <c r="K5" s="99">
        <f>VLOOKUP($A5, RawData!$A:$AM, 38, FALSE)</f>
        <v>0.15999621</v>
      </c>
      <c r="L5" s="99" t="str">
        <f>VLOOKUP($A5, RawData!$A:$AM, 39, FALSE)</f>
        <v/>
      </c>
      <c r="M5" s="100">
        <f>VLOOKUP($A5, RawData!$A:$AJ, 30, FALSE)</f>
        <v>42.674107</v>
      </c>
      <c r="N5" s="98">
        <f>VLOOKUP($A5, RawData!$A:$AJ, 5, FALSE)</f>
        <v>0.4787516</v>
      </c>
      <c r="O5" s="99">
        <f>VLOOKUP($A5, RawData!$A:$AJ, 6, FALSE)</f>
        <v>-0.19247134</v>
      </c>
      <c r="P5" s="96" t="str">
        <f>VLOOKUP($A5, RawData!$A:$AJ, 7, FALSE)</f>
        <v/>
      </c>
      <c r="Q5" s="119">
        <f>VLOOKUP($A5, RawData!$A:$AJ, 8, FALSE)</f>
        <v>0.1339</v>
      </c>
      <c r="R5" s="99" t="str">
        <f>VLOOKUP($A5, RawData!$A:$AJ, 9, FALSE)</f>
        <v/>
      </c>
      <c r="S5" s="119">
        <f>VLOOKUP($A5, RawData!$A:$AJ, 10, FALSE)</f>
        <v>0.11043911</v>
      </c>
      <c r="T5" s="119">
        <f>VLOOKUP($A5, RawData!$A:$AJ, 11, FALSE)</f>
        <v>0.0761</v>
      </c>
      <c r="U5" s="120">
        <f>VLOOKUP($A5, RawData!$A:$AJ, 12, FALSE)</f>
        <v>0.7107428</v>
      </c>
      <c r="V5" s="109">
        <f>VLOOKUP($A5, RawData!$A:$AJ, 13, FALSE)</f>
        <v>26.945</v>
      </c>
      <c r="W5" s="99" t="str">
        <f>VLOOKUP($A5, RawData!$A:$AJ, 14, FALSE)</f>
        <v/>
      </c>
      <c r="X5" s="100">
        <f>VLOOKUP($A5, RawData!$A:$AJ, 15, FALSE)</f>
        <v>1.9266</v>
      </c>
      <c r="Y5" s="99">
        <f>VLOOKUP($A5, RawData!$A:$AJ, 16, FALSE)</f>
        <v>0.016014572</v>
      </c>
      <c r="Z5" s="98">
        <f>VLOOKUP($A5, RawData!$A:$AJ, 21, FALSE)</f>
        <v>347.312</v>
      </c>
      <c r="AA5" s="99">
        <f>VLOOKUP($A5, RawData!$A:$AJ, 22, FALSE)</f>
        <v>0.35319626</v>
      </c>
      <c r="AB5" s="99">
        <f>VLOOKUP($A5, RawData!$A:$AJ, 23, FALSE)</f>
        <v>0.0068</v>
      </c>
      <c r="AC5" s="99">
        <f>VLOOKUP($A5, RawData!$A:$AJ, 24, FALSE)</f>
        <v>0.01138772</v>
      </c>
      <c r="AD5" s="99">
        <f>VLOOKUP($A5, RawData!$A:$AJ, 25, FALSE)</f>
        <v>0.12467712</v>
      </c>
      <c r="AE5" s="100">
        <f>VLOOKUP($A5, RawData!$A:$AJ, 26, FALSE)</f>
        <v>436.19696</v>
      </c>
      <c r="AF5" s="100">
        <f>VLOOKUP($A5, RawData!$A:$AJ, 27, FALSE)</f>
        <v>56.332382</v>
      </c>
      <c r="AG5" s="107">
        <f>VLOOKUP($A5, RawData!$A:$AJ, 28, FALSE)</f>
        <v>4.400045</v>
      </c>
      <c r="AH5" s="107" t="str">
        <f>VLOOKUP($A5, RawData!$A:$AJ, 29, FALSE)</f>
        <v/>
      </c>
      <c r="AI5" s="100">
        <f>VLOOKUP($A5, RawData!$A:$AJ, 31, FALSE)</f>
        <v>194.16759</v>
      </c>
      <c r="AJ5" s="96" t="str">
        <f>VLOOKUP($A5, RawData!$A:$AJ,32, FALSE)</f>
        <v/>
      </c>
      <c r="AK5" s="98">
        <f>VLOOKUP($A5, RawData!$A:$AJ, 34, FALSE)</f>
        <v>5231.8457</v>
      </c>
      <c r="AL5" s="98">
        <f>VLOOKUP($A5, RawData!$A:$AJ, 35, FALSE)</f>
        <v>208.83</v>
      </c>
      <c r="AM5" s="113">
        <f>VLOOKUP($A5, RawData!$A:$AJ, 36, FALSE)</f>
        <v>23.39</v>
      </c>
    </row>
    <row r="6">
      <c r="A6" s="9" t="s">
        <v>394</v>
      </c>
      <c r="B6" s="9" t="s">
        <v>1711</v>
      </c>
      <c r="C6" s="1" t="s">
        <v>1044</v>
      </c>
      <c r="D6" s="2" t="s">
        <v>1712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614.5558</v>
      </c>
      <c r="G6" s="98">
        <f>VLOOKUP($A6, RawData!$A:$AJ, 2, FALSE)</f>
        <v>302.584</v>
      </c>
      <c r="H6" s="96">
        <f>VLOOKUP($A6, RawData!$A:$AJ, 3, FALSE)</f>
        <v>0.1181</v>
      </c>
      <c r="I6" s="96">
        <f>VLOOKUP($A6, RawData!$A:$AJ, 4, FALSE)</f>
        <v>0.122948535</v>
      </c>
      <c r="J6" s="98">
        <f>VLOOKUP($A6, RawData!$A:$AM, 37, FALSE)</f>
        <v>40.272</v>
      </c>
      <c r="K6" s="99">
        <f>VLOOKUP($A6, RawData!$A:$AM, 38, FALSE)</f>
        <v>0.06969826</v>
      </c>
      <c r="L6" s="99" t="str">
        <f>VLOOKUP($A6, RawData!$A:$AM, 39, FALSE)</f>
        <v/>
      </c>
      <c r="M6" s="100">
        <f>VLOOKUP($A6, RawData!$A:$AJ, 30, FALSE)</f>
        <v>17.571886</v>
      </c>
      <c r="N6" s="98">
        <f>VLOOKUP($A6, RawData!$A:$AJ, 5, FALSE)</f>
        <v>1.216613</v>
      </c>
      <c r="O6" s="99">
        <f>VLOOKUP($A6, RawData!$A:$AJ, 6, FALSE)</f>
        <v>-0.36699754</v>
      </c>
      <c r="P6" s="96" t="str">
        <f>VLOOKUP($A6, RawData!$A:$AJ, 7, FALSE)</f>
        <v/>
      </c>
      <c r="Q6" s="119">
        <f>VLOOKUP($A6, RawData!$A:$AJ, 8, FALSE)</f>
        <v>0.3245</v>
      </c>
      <c r="R6" s="99" t="str">
        <f>VLOOKUP($A6, RawData!$A:$AJ, 9, FALSE)</f>
        <v/>
      </c>
      <c r="S6" s="119">
        <f>VLOOKUP($A6, RawData!$A:$AJ, 10, FALSE)</f>
        <v>0.13309363</v>
      </c>
      <c r="T6" s="119">
        <f>VLOOKUP($A6, RawData!$A:$AJ, 11, FALSE)</f>
        <v>0.0591</v>
      </c>
      <c r="U6" s="120">
        <f>VLOOKUP($A6, RawData!$A:$AJ, 12, FALSE)</f>
        <v>-1.3839153</v>
      </c>
      <c r="V6" s="109">
        <f>VLOOKUP($A6, RawData!$A:$AJ, 13, FALSE)</f>
        <v>25.135</v>
      </c>
      <c r="W6" s="99" t="str">
        <f>VLOOKUP($A6, RawData!$A:$AJ, 14, FALSE)</f>
        <v/>
      </c>
      <c r="X6" s="100">
        <f>VLOOKUP($A6, RawData!$A:$AJ, 15, FALSE)</f>
        <v>14.2873</v>
      </c>
      <c r="Y6" s="99">
        <f>VLOOKUP($A6, RawData!$A:$AJ, 16, FALSE)</f>
        <v>0.048231237</v>
      </c>
      <c r="Z6" s="98">
        <f>VLOOKUP($A6, RawData!$A:$AJ, 21, FALSE)</f>
        <v>106.803</v>
      </c>
      <c r="AA6" s="99">
        <f>VLOOKUP($A6, RawData!$A:$AJ, 22, FALSE)</f>
        <v>0.36153302</v>
      </c>
      <c r="AB6" s="99">
        <f>VLOOKUP($A6, RawData!$A:$AJ, 23, FALSE)</f>
        <v>0.0275</v>
      </c>
      <c r="AC6" s="99">
        <f>VLOOKUP($A6, RawData!$A:$AJ, 24, FALSE)</f>
        <v>0.038423654</v>
      </c>
      <c r="AD6" s="99">
        <f>VLOOKUP($A6, RawData!$A:$AJ, 25, FALSE)</f>
        <v>0.13632256</v>
      </c>
      <c r="AE6" s="100">
        <f>VLOOKUP($A6, RawData!$A:$AJ, 26, FALSE)</f>
        <v>52.933838</v>
      </c>
      <c r="AF6" s="100">
        <f>VLOOKUP($A6, RawData!$A:$AJ, 27, FALSE)</f>
        <v>29.781725</v>
      </c>
      <c r="AG6" s="107">
        <f>VLOOKUP($A6, RawData!$A:$AJ, 28, FALSE)</f>
        <v>1.9857363</v>
      </c>
      <c r="AH6" s="107" t="str">
        <f>VLOOKUP($A6, RawData!$A:$AJ, 29, FALSE)</f>
        <v/>
      </c>
      <c r="AI6" s="100">
        <f>VLOOKUP($A6, RawData!$A:$AJ, 31, FALSE)</f>
        <v>28.154167</v>
      </c>
      <c r="AJ6" s="96" t="str">
        <f>VLOOKUP($A6, RawData!$A:$AJ,32, FALSE)</f>
        <v/>
      </c>
      <c r="AK6" s="98">
        <f>VLOOKUP($A6, RawData!$A:$AJ, 34, FALSE)</f>
        <v>707.655</v>
      </c>
      <c r="AL6" s="98">
        <f>VLOOKUP($A6, RawData!$A:$AJ, 35, FALSE)</f>
        <v>64.4</v>
      </c>
      <c r="AM6" s="113">
        <f>VLOOKUP($A6, RawData!$A:$AJ, 36, FALSE)</f>
        <v>9.33</v>
      </c>
    </row>
    <row r="7">
      <c r="A7" s="9" t="s">
        <v>395</v>
      </c>
      <c r="B7" s="9" t="s">
        <v>1713</v>
      </c>
      <c r="C7" s="1" t="s">
        <v>959</v>
      </c>
      <c r="D7" s="2" t="s">
        <v>1714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190.7738</v>
      </c>
      <c r="G7" s="98">
        <f>VLOOKUP($A7, RawData!$A:$AJ, 2, FALSE)</f>
        <v>52.033</v>
      </c>
      <c r="H7" s="96">
        <f>VLOOKUP($A7, RawData!$A:$AJ, 3, FALSE)</f>
        <v>0.1652</v>
      </c>
      <c r="I7" s="96">
        <f>VLOOKUP($A7, RawData!$A:$AJ, 4, FALSE)</f>
        <v>0.21811734</v>
      </c>
      <c r="J7" s="98">
        <f>VLOOKUP($A7, RawData!$A:$AM, 37, FALSE)</f>
        <v>10.522</v>
      </c>
      <c r="K7" s="99">
        <f>VLOOKUP($A7, RawData!$A:$AM, 38, FALSE)</f>
        <v>0.51788807</v>
      </c>
      <c r="L7" s="99" t="str">
        <f>VLOOKUP($A7, RawData!$A:$AM, 39, FALSE)</f>
        <v/>
      </c>
      <c r="M7" s="100">
        <f>VLOOKUP($A7, RawData!$A:$AJ, 30, FALSE)</f>
        <v>15.649687</v>
      </c>
      <c r="N7" s="98">
        <f>VLOOKUP($A7, RawData!$A:$AJ, 5, FALSE)</f>
        <v>2.5924914</v>
      </c>
      <c r="O7" s="99">
        <f>VLOOKUP($A7, RawData!$A:$AJ, 6, FALSE)</f>
        <v>0.553692</v>
      </c>
      <c r="P7" s="96" t="str">
        <f>VLOOKUP($A7, RawData!$A:$AJ, 7, FALSE)</f>
        <v/>
      </c>
      <c r="Q7" s="119">
        <f>VLOOKUP($A7, RawData!$A:$AJ, 8, FALSE)</f>
        <v>0.4528</v>
      </c>
      <c r="R7" s="99" t="str">
        <f>VLOOKUP($A7, RawData!$A:$AJ, 9, FALSE)</f>
        <v/>
      </c>
      <c r="S7" s="119">
        <f>VLOOKUP($A7, RawData!$A:$AJ, 10, FALSE)</f>
        <v>0.20221782</v>
      </c>
      <c r="T7" s="119">
        <f>VLOOKUP($A7, RawData!$A:$AJ, 11, FALSE)</f>
        <v>0.1798</v>
      </c>
      <c r="U7" s="120">
        <f>VLOOKUP($A7, RawData!$A:$AJ, 12, FALSE)</f>
        <v>3.4726486</v>
      </c>
      <c r="V7" s="109">
        <f>VLOOKUP($A7, RawData!$A:$AJ, 13, FALSE)</f>
        <v>6.226</v>
      </c>
      <c r="W7" s="99" t="str">
        <f>VLOOKUP($A7, RawData!$A:$AJ, 14, FALSE)</f>
        <v/>
      </c>
      <c r="X7" s="100">
        <f>VLOOKUP($A7, RawData!$A:$AJ, 15, FALSE)</f>
        <v>3.0856</v>
      </c>
      <c r="Y7" s="99">
        <f>VLOOKUP($A7, RawData!$A:$AJ, 16, FALSE)</f>
        <v>0.044221938</v>
      </c>
      <c r="Z7" s="98">
        <f>VLOOKUP($A7, RawData!$A:$AJ, 21, FALSE)</f>
        <v>-15.529</v>
      </c>
      <c r="AA7" s="99">
        <f>VLOOKUP($A7, RawData!$A:$AJ, 22, FALSE)</f>
        <v>-0.4461</v>
      </c>
      <c r="AB7" s="99">
        <f>VLOOKUP($A7, RawData!$A:$AJ, 23, FALSE)</f>
        <v>0.2089</v>
      </c>
      <c r="AC7" s="99">
        <f>VLOOKUP($A7, RawData!$A:$AJ, 24, FALSE)</f>
        <v>0.21819435</v>
      </c>
      <c r="AD7" s="99">
        <f>VLOOKUP($A7, RawData!$A:$AJ, 25, FALSE)</f>
        <v>0.3022434</v>
      </c>
      <c r="AE7" s="100">
        <f>VLOOKUP($A7, RawData!$A:$AJ, 26, FALSE)</f>
        <v>23.722353</v>
      </c>
      <c r="AF7" s="100">
        <f>VLOOKUP($A7, RawData!$A:$AJ, 27, FALSE)</f>
        <v>25.966349</v>
      </c>
      <c r="AG7" s="107">
        <f>VLOOKUP($A7, RawData!$A:$AJ, 28, FALSE)</f>
        <v>3.4630907</v>
      </c>
      <c r="AH7" s="107" t="str">
        <f>VLOOKUP($A7, RawData!$A:$AJ, 29, FALSE)</f>
        <v/>
      </c>
      <c r="AI7" s="100">
        <f>VLOOKUP($A7, RawData!$A:$AJ, 31, FALSE)</f>
        <v>26.44812</v>
      </c>
      <c r="AJ7" s="96" t="str">
        <f>VLOOKUP($A7, RawData!$A:$AJ,32, FALSE)</f>
        <v/>
      </c>
      <c r="AK7" s="98">
        <f>VLOOKUP($A7, RawData!$A:$AJ, 34, FALSE)</f>
        <v>164.666</v>
      </c>
      <c r="AL7" s="98">
        <f>VLOOKUP($A7, RawData!$A:$AJ, 35, FALSE)</f>
        <v>61.5</v>
      </c>
      <c r="AM7" s="113">
        <f>VLOOKUP($A7, RawData!$A:$AJ, 36, FALSE)</f>
        <v>2.93</v>
      </c>
    </row>
    <row r="8">
      <c r="A8" s="9" t="s">
        <v>396</v>
      </c>
      <c r="B8" s="9" t="s">
        <v>1715</v>
      </c>
      <c r="C8" s="1" t="s">
        <v>1021</v>
      </c>
      <c r="D8" s="2" t="s">
        <v>1716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228.82162</v>
      </c>
      <c r="G8" s="98">
        <f>VLOOKUP($A8, RawData!$A:$AJ, 2, FALSE)</f>
        <v>164.29112</v>
      </c>
      <c r="H8" s="96">
        <f>VLOOKUP($A8, RawData!$A:$AJ, 3, FALSE)</f>
        <v>0.1445</v>
      </c>
      <c r="I8" s="96">
        <f>VLOOKUP($A8, RawData!$A:$AJ, 4, FALSE)</f>
        <v>0.13504633</v>
      </c>
      <c r="J8" s="98">
        <f>VLOOKUP($A8, RawData!$A:$AM, 37, FALSE)</f>
        <v>24.90331</v>
      </c>
      <c r="K8" s="99">
        <f>VLOOKUP($A8, RawData!$A:$AM, 38, FALSE)</f>
        <v>0.12557231</v>
      </c>
      <c r="L8" s="99" t="str">
        <f>VLOOKUP($A8, RawData!$A:$AM, 39, FALSE)</f>
        <v/>
      </c>
      <c r="M8" s="100">
        <f>VLOOKUP($A8, RawData!$A:$AJ, 30, FALSE)</f>
        <v>9.66178</v>
      </c>
      <c r="N8" s="98">
        <f>VLOOKUP($A8, RawData!$A:$AJ, 5, FALSE)</f>
        <v>4.388535</v>
      </c>
      <c r="O8" s="99">
        <f>VLOOKUP($A8, RawData!$A:$AJ, 6, FALSE)</f>
        <v>0.26332512</v>
      </c>
      <c r="P8" s="96" t="str">
        <f>VLOOKUP($A8, RawData!$A:$AJ, 7, FALSE)</f>
        <v/>
      </c>
      <c r="Q8" s="119">
        <f>VLOOKUP($A8, RawData!$A:$AJ, 8, FALSE)</f>
        <v>0.2896</v>
      </c>
      <c r="R8" s="99" t="str">
        <f>VLOOKUP($A8, RawData!$A:$AJ, 9, FALSE)</f>
        <v/>
      </c>
      <c r="S8" s="119">
        <f>VLOOKUP($A8, RawData!$A:$AJ, 10, FALSE)</f>
        <v>0.15158036</v>
      </c>
      <c r="T8" s="119">
        <f>VLOOKUP($A8, RawData!$A:$AJ, 11, FALSE)</f>
        <v>0.1353</v>
      </c>
      <c r="U8" s="120">
        <f>VLOOKUP($A8, RawData!$A:$AJ, 12, FALSE)</f>
        <v>1.4952112</v>
      </c>
      <c r="V8" s="109">
        <f>VLOOKUP($A8, RawData!$A:$AJ, 13, FALSE)</f>
        <v>19.91388</v>
      </c>
      <c r="W8" s="99" t="str">
        <f>VLOOKUP($A8, RawData!$A:$AJ, 14, FALSE)</f>
        <v/>
      </c>
      <c r="X8" s="100">
        <f>VLOOKUP($A8, RawData!$A:$AJ, 15, FALSE)</f>
        <v>5.5254</v>
      </c>
      <c r="Y8" s="99">
        <f>VLOOKUP($A8, RawData!$A:$AJ, 16, FALSE)</f>
        <v>0.014343075</v>
      </c>
      <c r="Z8" s="98">
        <f>VLOOKUP($A8, RawData!$A:$AJ, 21, FALSE)</f>
        <v>11.7886</v>
      </c>
      <c r="AA8" s="99">
        <f>VLOOKUP($A8, RawData!$A:$AJ, 22, FALSE)</f>
        <v>0.1462</v>
      </c>
      <c r="AB8" s="99">
        <f>VLOOKUP($A8, RawData!$A:$AJ, 23, FALSE)</f>
        <v>0.1297</v>
      </c>
      <c r="AC8" s="99">
        <f>VLOOKUP($A8, RawData!$A:$AJ, 24, FALSE)</f>
        <v>0.19318268</v>
      </c>
      <c r="AD8" s="99">
        <f>VLOOKUP($A8, RawData!$A:$AJ, 25, FALSE)</f>
        <v>0.3088</v>
      </c>
      <c r="AE8" s="100">
        <f>VLOOKUP($A8, RawData!$A:$AJ, 26, FALSE)</f>
        <v>14.687542</v>
      </c>
      <c r="AF8" s="100">
        <f>VLOOKUP($A8, RawData!$A:$AJ, 27, FALSE)</f>
        <v>16.738136</v>
      </c>
      <c r="AG8" s="107">
        <f>VLOOKUP($A8, RawData!$A:$AJ, 28, FALSE)</f>
        <v>1.3927824</v>
      </c>
      <c r="AH8" s="107" t="str">
        <f>VLOOKUP($A8, RawData!$A:$AJ, 29, FALSE)</f>
        <v/>
      </c>
      <c r="AI8" s="100">
        <f>VLOOKUP($A8, RawData!$A:$AJ, 31, FALSE)</f>
        <v>12.082526</v>
      </c>
      <c r="AJ8" s="96" t="str">
        <f>VLOOKUP($A8, RawData!$A:$AJ,32, FALSE)</f>
        <v/>
      </c>
      <c r="AK8" s="98">
        <f>VLOOKUP($A8, RawData!$A:$AJ, 34, FALSE)</f>
        <v>240.61021</v>
      </c>
      <c r="AL8" s="98">
        <f>VLOOKUP($A8, RawData!$A:$AJ, 35, FALSE)</f>
        <v>81.37</v>
      </c>
      <c r="AM8" s="113">
        <f>VLOOKUP($A8, RawData!$A:$AJ, 36, FALSE)</f>
        <v>3.55</v>
      </c>
    </row>
    <row r="9">
      <c r="A9" s="9" t="s">
        <v>397</v>
      </c>
      <c r="B9" s="9" t="s">
        <v>1717</v>
      </c>
      <c r="C9" s="1" t="s">
        <v>1044</v>
      </c>
      <c r="D9" s="2" t="s">
        <v>1718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628.47125</v>
      </c>
      <c r="G9" s="98">
        <f>VLOOKUP($A9, RawData!$A:$AJ, 2, FALSE)</f>
        <v>519.991</v>
      </c>
      <c r="H9" s="96">
        <f>VLOOKUP($A9, RawData!$A:$AJ, 3, FALSE)</f>
        <v>0.0764</v>
      </c>
      <c r="I9" s="96">
        <f>VLOOKUP($A9, RawData!$A:$AJ, 4, FALSE)</f>
        <v>0.12488936</v>
      </c>
      <c r="J9" s="98">
        <f>VLOOKUP($A9, RawData!$A:$AM, 37, FALSE)</f>
        <v>71.806</v>
      </c>
      <c r="K9" s="99">
        <f>VLOOKUP($A9, RawData!$A:$AM, 38, FALSE)</f>
        <v>0.041511953</v>
      </c>
      <c r="L9" s="99" t="str">
        <f>VLOOKUP($A9, RawData!$A:$AM, 39, FALSE)</f>
        <v/>
      </c>
      <c r="M9" s="100">
        <f>VLOOKUP($A9, RawData!$A:$AJ, 30, FALSE)</f>
        <v>9.69728</v>
      </c>
      <c r="N9" s="98">
        <f>VLOOKUP($A9, RawData!$A:$AJ, 5, FALSE)</f>
        <v>3.8114464</v>
      </c>
      <c r="O9" s="99">
        <f>VLOOKUP($A9, RawData!$A:$AJ, 6, FALSE)</f>
        <v>0.23935847</v>
      </c>
      <c r="P9" s="96" t="str">
        <f>VLOOKUP($A9, RawData!$A:$AJ, 7, FALSE)</f>
        <v/>
      </c>
      <c r="Q9" s="119">
        <f>VLOOKUP($A9, RawData!$A:$AJ, 8, FALSE)</f>
        <v>0.191</v>
      </c>
      <c r="R9" s="99" t="str">
        <f>VLOOKUP($A9, RawData!$A:$AJ, 9, FALSE)</f>
        <v/>
      </c>
      <c r="S9" s="119">
        <f>VLOOKUP($A9, RawData!$A:$AJ, 10, FALSE)</f>
        <v>0.13809085</v>
      </c>
      <c r="T9" s="119">
        <f>VLOOKUP($A9, RawData!$A:$AJ, 11, FALSE)</f>
        <v>0.093</v>
      </c>
      <c r="U9" s="120">
        <f>VLOOKUP($A9, RawData!$A:$AJ, 12, FALSE)</f>
        <v>0.520662</v>
      </c>
      <c r="V9" s="109">
        <f>VLOOKUP($A9, RawData!$A:$AJ, 13, FALSE)</f>
        <v>48.219</v>
      </c>
      <c r="W9" s="99" t="str">
        <f>VLOOKUP($A9, RawData!$A:$AJ, 14, FALSE)</f>
        <v/>
      </c>
      <c r="X9" s="100">
        <f>VLOOKUP($A9, RawData!$A:$AJ, 15, FALSE)</f>
        <v>5.275</v>
      </c>
      <c r="Y9" s="99">
        <f>VLOOKUP($A9, RawData!$A:$AJ, 16, FALSE)</f>
        <v>0.036835253</v>
      </c>
      <c r="Z9" s="98">
        <f>VLOOKUP($A9, RawData!$A:$AJ, 21, FALSE)</f>
        <v>43.9</v>
      </c>
      <c r="AA9" s="99">
        <f>VLOOKUP($A9, RawData!$A:$AJ, 22, FALSE)</f>
        <v>0.11362695</v>
      </c>
      <c r="AB9" s="99">
        <f>VLOOKUP($A9, RawData!$A:$AJ, 23, FALSE)</f>
        <v>0.0618</v>
      </c>
      <c r="AC9" s="99">
        <f>VLOOKUP($A9, RawData!$A:$AJ, 24, FALSE)</f>
        <v>0.094804734</v>
      </c>
      <c r="AD9" s="99">
        <f>VLOOKUP($A9, RawData!$A:$AJ, 25, FALSE)</f>
        <v>0.18585642</v>
      </c>
      <c r="AE9" s="100">
        <f>VLOOKUP($A9, RawData!$A:$AJ, 26, FALSE)</f>
        <v>17.812136</v>
      </c>
      <c r="AF9" s="100">
        <f>VLOOKUP($A9, RawData!$A:$AJ, 27, FALSE)</f>
        <v>20.20608</v>
      </c>
      <c r="AG9" s="107">
        <f>VLOOKUP($A9, RawData!$A:$AJ, 28, FALSE)</f>
        <v>1.2546811</v>
      </c>
      <c r="AH9" s="107" t="str">
        <f>VLOOKUP($A9, RawData!$A:$AJ, 29, FALSE)</f>
        <v/>
      </c>
      <c r="AI9" s="100">
        <f>VLOOKUP($A9, RawData!$A:$AJ, 31, FALSE)</f>
        <v>14.440841</v>
      </c>
      <c r="AJ9" s="96" t="str">
        <f>VLOOKUP($A9, RawData!$A:$AJ,32, FALSE)</f>
        <v/>
      </c>
      <c r="AK9" s="98">
        <f>VLOOKUP($A9, RawData!$A:$AJ, 34, FALSE)</f>
        <v>696.3229</v>
      </c>
      <c r="AL9" s="98">
        <f>VLOOKUP($A9, RawData!$A:$AJ, 35, FALSE)</f>
        <v>67.89</v>
      </c>
      <c r="AM9" s="113">
        <f>VLOOKUP($A9, RawData!$A:$AJ, 36, FALSE)</f>
        <v>9.61</v>
      </c>
    </row>
    <row r="10">
      <c r="A10" s="9" t="s">
        <v>398</v>
      </c>
      <c r="B10" s="9" t="s">
        <v>1719</v>
      </c>
      <c r="C10" s="1" t="s">
        <v>1044</v>
      </c>
      <c r="D10" s="2" t="s">
        <v>1720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137.92001</v>
      </c>
      <c r="G10" s="98">
        <f>VLOOKUP($A10, RawData!$A:$AJ, 2, FALSE)</f>
        <v>42.60054</v>
      </c>
      <c r="H10" s="96">
        <f>VLOOKUP($A10, RawData!$A:$AJ, 3, FALSE)</f>
        <v>0.049</v>
      </c>
      <c r="I10" s="96">
        <f>VLOOKUP($A10, RawData!$A:$AJ, 4, FALSE)</f>
        <v>0.053242926</v>
      </c>
      <c r="J10" s="98">
        <f>VLOOKUP($A10, RawData!$A:$AM, 37, FALSE)</f>
        <v>9.28398</v>
      </c>
      <c r="K10" s="99">
        <f>VLOOKUP($A10, RawData!$A:$AM, 38, FALSE)</f>
        <v>0.2371415</v>
      </c>
      <c r="L10" s="99" t="str">
        <f>VLOOKUP($A10, RawData!$A:$AM, 39, FALSE)</f>
        <v/>
      </c>
      <c r="M10" s="100">
        <f>VLOOKUP($A10, RawData!$A:$AJ, 30, FALSE)</f>
        <v>13.000157</v>
      </c>
      <c r="N10" s="98">
        <f>VLOOKUP($A10, RawData!$A:$AJ, 5, FALSE)</f>
        <v>2.964109</v>
      </c>
      <c r="O10" s="99">
        <f>VLOOKUP($A10, RawData!$A:$AJ, 6, FALSE)</f>
        <v>0.37910908</v>
      </c>
      <c r="P10" s="96" t="str">
        <f>VLOOKUP($A10, RawData!$A:$AJ, 7, FALSE)</f>
        <v/>
      </c>
      <c r="Q10" s="119">
        <f>VLOOKUP($A10, RawData!$A:$AJ, 8, FALSE)</f>
        <v>0.3075</v>
      </c>
      <c r="R10" s="99" t="str">
        <f>VLOOKUP($A10, RawData!$A:$AJ, 9, FALSE)</f>
        <v/>
      </c>
      <c r="S10" s="119">
        <f>VLOOKUP($A10, RawData!$A:$AJ, 10, FALSE)</f>
        <v>0.21793105</v>
      </c>
      <c r="T10" s="119">
        <f>VLOOKUP($A10, RawData!$A:$AJ, 11, FALSE)</f>
        <v>0.1989</v>
      </c>
      <c r="U10" s="120">
        <f>VLOOKUP($A10, RawData!$A:$AJ, 12, FALSE)</f>
        <v>5.0977736</v>
      </c>
      <c r="V10" s="109">
        <f>VLOOKUP($A10, RawData!$A:$AJ, 13, FALSE)</f>
        <v>20.33073</v>
      </c>
      <c r="W10" s="99" t="str">
        <f>VLOOKUP($A10, RawData!$A:$AJ, 14, FALSE)</f>
        <v/>
      </c>
      <c r="X10" s="100">
        <f>VLOOKUP($A10, RawData!$A:$AJ, 15, FALSE)</f>
        <v>1.4568</v>
      </c>
      <c r="Y10" s="99">
        <f>VLOOKUP($A10, RawData!$A:$AJ, 16, FALSE)</f>
        <v>0.117172696</v>
      </c>
      <c r="Z10" s="98">
        <f>VLOOKUP($A10, RawData!$A:$AJ, 21, FALSE)</f>
        <v>-22.22023</v>
      </c>
      <c r="AA10" s="99">
        <f>VLOOKUP($A10, RawData!$A:$AJ, 22, FALSE)</f>
        <v>-0.4359</v>
      </c>
      <c r="AB10" s="99">
        <f>VLOOKUP($A10, RawData!$A:$AJ, 23, FALSE)</f>
        <v>0.1174</v>
      </c>
      <c r="AC10" s="99">
        <f>VLOOKUP($A10, RawData!$A:$AJ, 24, FALSE)</f>
        <v>0.1709467</v>
      </c>
      <c r="AD10" s="99">
        <f>VLOOKUP($A10, RawData!$A:$AJ, 25, FALSE)</f>
        <v>0.18211824</v>
      </c>
      <c r="AE10" s="100">
        <f>VLOOKUP($A10, RawData!$A:$AJ, 26, FALSE)</f>
        <v>16.399532</v>
      </c>
      <c r="AF10" s="100">
        <f>VLOOKUP($A10, RawData!$A:$AJ, 27, FALSE)</f>
        <v>15.0780115</v>
      </c>
      <c r="AG10" s="107">
        <f>VLOOKUP($A10, RawData!$A:$AJ, 28, FALSE)</f>
        <v>3.3547354</v>
      </c>
      <c r="AH10" s="107" t="str">
        <f>VLOOKUP($A10, RawData!$A:$AJ, 29, FALSE)</f>
        <v/>
      </c>
      <c r="AI10" s="100">
        <f>VLOOKUP($A10, RawData!$A:$AJ, 31, FALSE)</f>
        <v>5.9365</v>
      </c>
      <c r="AJ10" s="96" t="str">
        <f>VLOOKUP($A10, RawData!$A:$AJ,32, FALSE)</f>
        <v/>
      </c>
      <c r="AK10" s="98">
        <f>VLOOKUP($A10, RawData!$A:$AJ, 34, FALSE)</f>
        <v>120.6932</v>
      </c>
      <c r="AL10" s="98">
        <f>VLOOKUP($A10, RawData!$A:$AJ, 35, FALSE)</f>
        <v>48.61</v>
      </c>
      <c r="AM10" s="113">
        <f>VLOOKUP($A10, RawData!$A:$AJ, 36, FALSE)</f>
        <v>2.94</v>
      </c>
    </row>
    <row r="11">
      <c r="A11" s="9" t="s">
        <v>399</v>
      </c>
      <c r="B11" s="9" t="s">
        <v>1721</v>
      </c>
      <c r="C11" s="1" t="s">
        <v>923</v>
      </c>
      <c r="D11" s="2" t="s">
        <v>1722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107.174095</v>
      </c>
      <c r="G11" s="98">
        <f>VLOOKUP($A11, RawData!$A:$AJ, 2, FALSE)</f>
        <v>285.515</v>
      </c>
      <c r="H11" s="96">
        <f>VLOOKUP($A11, RawData!$A:$AJ, 3, FALSE)</f>
        <v>0.4302</v>
      </c>
      <c r="I11" s="96">
        <f>VLOOKUP($A11, RawData!$A:$AJ, 4, FALSE)</f>
        <v>0.14685257</v>
      </c>
      <c r="J11" s="98">
        <f>VLOOKUP($A11, RawData!$A:$AM, 37, FALSE)</f>
        <v>20.216</v>
      </c>
      <c r="K11" s="99">
        <f>VLOOKUP($A11, RawData!$A:$AM, 38, FALSE)</f>
        <v>0.23328453</v>
      </c>
      <c r="L11" s="99" t="str">
        <f>VLOOKUP($A11, RawData!$A:$AM, 39, FALSE)</f>
        <v/>
      </c>
      <c r="M11" s="100">
        <f>VLOOKUP($A11, RawData!$A:$AJ, 30, FALSE)</f>
        <v>5.3237534</v>
      </c>
      <c r="N11" s="98">
        <f>VLOOKUP($A11, RawData!$A:$AJ, 5, FALSE)</f>
        <v>4.091289</v>
      </c>
      <c r="O11" s="99">
        <f>VLOOKUP($A11, RawData!$A:$AJ, 6, FALSE)</f>
        <v>-0.3736932</v>
      </c>
      <c r="P11" s="96" t="str">
        <f>VLOOKUP($A11, RawData!$A:$AJ, 7, FALSE)</f>
        <v/>
      </c>
      <c r="Q11" s="119">
        <f>VLOOKUP($A11, RawData!$A:$AJ, 8, FALSE)</f>
        <v>0.2909</v>
      </c>
      <c r="R11" s="99" t="str">
        <f>VLOOKUP($A11, RawData!$A:$AJ, 9, FALSE)</f>
        <v/>
      </c>
      <c r="S11" s="119">
        <f>VLOOKUP($A11, RawData!$A:$AJ, 10, FALSE)</f>
        <v>0.070805386</v>
      </c>
      <c r="T11" s="119">
        <f>VLOOKUP($A11, RawData!$A:$AJ, 11, FALSE)</f>
        <v>0.0689</v>
      </c>
      <c r="U11" s="120">
        <f>VLOOKUP($A11, RawData!$A:$AJ, 12, FALSE)</f>
        <v>1.2534817</v>
      </c>
      <c r="V11" s="109">
        <f>VLOOKUP($A11, RawData!$A:$AJ, 13, FALSE)</f>
        <v>0</v>
      </c>
      <c r="W11" s="99" t="str">
        <f>VLOOKUP($A11, RawData!$A:$AJ, 14, FALSE)</f>
        <v/>
      </c>
      <c r="X11" s="100">
        <f>VLOOKUP($A11, RawData!$A:$AJ, 15, FALSE)</f>
        <v>7.4762</v>
      </c>
      <c r="Y11" s="99">
        <f>VLOOKUP($A11, RawData!$A:$AJ, 16, FALSE)</f>
        <v>0.010103236</v>
      </c>
      <c r="Z11" s="98">
        <f>VLOOKUP($A11, RawData!$A:$AJ, 21, FALSE)</f>
        <v>0</v>
      </c>
      <c r="AA11" s="99">
        <f>VLOOKUP($A11, RawData!$A:$AJ, 22, FALSE)</f>
        <v>0.7227</v>
      </c>
      <c r="AB11" s="99">
        <f>VLOOKUP($A11, RawData!$A:$AJ, 23, FALSE)</f>
        <v>0.0613</v>
      </c>
      <c r="AC11" s="99">
        <f>VLOOKUP($A11, RawData!$A:$AJ, 24, FALSE)</f>
        <v>0.18344316</v>
      </c>
      <c r="AD11" s="99">
        <f>VLOOKUP($A11, RawData!$A:$AJ, 25, FALSE)</f>
        <v>0.3811682</v>
      </c>
      <c r="AE11" s="100">
        <f>VLOOKUP($A11, RawData!$A:$AJ, 26, FALSE)</f>
        <v>9.165815</v>
      </c>
      <c r="AF11" s="100" t="str">
        <f>VLOOKUP($A11, RawData!$A:$AJ, 27, FALSE)</f>
        <v/>
      </c>
      <c r="AG11" s="107">
        <f>VLOOKUP($A11, RawData!$A:$AJ, 28, FALSE)</f>
        <v>0.3769504</v>
      </c>
      <c r="AH11" s="107" t="str">
        <f>VLOOKUP($A11, RawData!$A:$AJ, 29, FALSE)</f>
        <v/>
      </c>
      <c r="AI11" s="100" t="str">
        <f>VLOOKUP($A11, RawData!$A:$AJ, 31, FALSE)</f>
        <v/>
      </c>
      <c r="AJ11" s="96" t="str">
        <f>VLOOKUP($A11, RawData!$A:$AJ,32, FALSE)</f>
        <v/>
      </c>
      <c r="AK11" s="98">
        <f>VLOOKUP($A11, RawData!$A:$AJ, 34, FALSE)</f>
        <v>107.625</v>
      </c>
      <c r="AL11" s="98">
        <f>VLOOKUP($A11, RawData!$A:$AJ, 35, FALSE)</f>
        <v>37.5</v>
      </c>
      <c r="AM11" s="113">
        <f>VLOOKUP($A11, RawData!$A:$AJ, 36, FALSE)</f>
        <v>2.87</v>
      </c>
    </row>
    <row r="12">
      <c r="A12" s="9" t="s">
        <v>400</v>
      </c>
      <c r="B12" s="9" t="s">
        <v>1723</v>
      </c>
      <c r="C12" s="1" t="s">
        <v>1098</v>
      </c>
      <c r="D12" s="2" t="s">
        <v>1724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189.00311</v>
      </c>
      <c r="G12" s="98">
        <f>VLOOKUP($A12, RawData!$A:$AJ, 2, FALSE)</f>
        <v>88.866</v>
      </c>
      <c r="H12" s="96">
        <f>VLOOKUP($A12, RawData!$A:$AJ, 3, FALSE)</f>
        <v>0.1637</v>
      </c>
      <c r="I12" s="96">
        <f>VLOOKUP($A12, RawData!$A:$AJ, 4, FALSE)</f>
        <v>0.14457065</v>
      </c>
      <c r="J12" s="98">
        <f>VLOOKUP($A12, RawData!$A:$AM, 37, FALSE)</f>
        <v>18.258</v>
      </c>
      <c r="K12" s="99">
        <f>VLOOKUP($A12, RawData!$A:$AM, 38, FALSE)</f>
        <v>0.60934335</v>
      </c>
      <c r="L12" s="99" t="str">
        <f>VLOOKUP($A12, RawData!$A:$AM, 39, FALSE)</f>
        <v/>
      </c>
      <c r="M12" s="100">
        <f>VLOOKUP($A12, RawData!$A:$AJ, 30, FALSE)</f>
        <v>9.934166</v>
      </c>
      <c r="N12" s="98">
        <f>VLOOKUP($A12, RawData!$A:$AJ, 5, FALSE)</f>
        <v>2.2213209</v>
      </c>
      <c r="O12" s="99">
        <f>VLOOKUP($A12, RawData!$A:$AJ, 6, FALSE)</f>
        <v>0.8092823</v>
      </c>
      <c r="P12" s="96" t="str">
        <f>VLOOKUP($A12, RawData!$A:$AJ, 7, FALSE)</f>
        <v/>
      </c>
      <c r="Q12" s="119">
        <f>VLOOKUP($A12, RawData!$A:$AJ, 8, FALSE)</f>
        <v>0.2803</v>
      </c>
      <c r="R12" s="99" t="str">
        <f>VLOOKUP($A12, RawData!$A:$AJ, 9, FALSE)</f>
        <v/>
      </c>
      <c r="S12" s="119">
        <f>VLOOKUP($A12, RawData!$A:$AJ, 10, FALSE)</f>
        <v>0.20545541</v>
      </c>
      <c r="T12" s="119">
        <f>VLOOKUP($A12, RawData!$A:$AJ, 11, FALSE)</f>
        <v>0.1758</v>
      </c>
      <c r="U12" s="120">
        <f>VLOOKUP($A12, RawData!$A:$AJ, 12, FALSE)</f>
        <v>4.8428583</v>
      </c>
      <c r="V12" s="109">
        <f>VLOOKUP($A12, RawData!$A:$AJ, 13, FALSE)</f>
        <v>5.027</v>
      </c>
      <c r="W12" s="99" t="str">
        <f>VLOOKUP($A12, RawData!$A:$AJ, 14, FALSE)</f>
        <v/>
      </c>
      <c r="X12" s="100">
        <f>VLOOKUP($A12, RawData!$A:$AJ, 15, FALSE)</f>
        <v>9.0531</v>
      </c>
      <c r="Y12" s="99">
        <f>VLOOKUP($A12, RawData!$A:$AJ, 16, FALSE)</f>
        <v>0.06802376</v>
      </c>
      <c r="Z12" s="98">
        <f>VLOOKUP($A12, RawData!$A:$AJ, 21, FALSE)</f>
        <v>-8.786</v>
      </c>
      <c r="AA12" s="99">
        <f>VLOOKUP($A12, RawData!$A:$AJ, 22, FALSE)</f>
        <v>-0.1685</v>
      </c>
      <c r="AB12" s="99">
        <f>VLOOKUP($A12, RawData!$A:$AJ, 23, FALSE)</f>
        <v>0.1523</v>
      </c>
      <c r="AC12" s="99">
        <f>VLOOKUP($A12, RawData!$A:$AJ, 24, FALSE)</f>
        <v>0.22585225</v>
      </c>
      <c r="AD12" s="99">
        <f>VLOOKUP($A12, RawData!$A:$AJ, 25, FALSE)</f>
        <v>0.35025993</v>
      </c>
      <c r="AE12" s="100">
        <f>VLOOKUP($A12, RawData!$A:$AJ, 26, FALSE)</f>
        <v>16.152552</v>
      </c>
      <c r="AF12" s="100" t="str">
        <f>VLOOKUP($A12, RawData!$A:$AJ, 27, FALSE)</f>
        <v>No data</v>
      </c>
      <c r="AG12" s="107">
        <f>VLOOKUP($A12, RawData!$A:$AJ, 28, FALSE)</f>
        <v>2.139896</v>
      </c>
      <c r="AH12" s="107" t="str">
        <f>VLOOKUP($A12, RawData!$A:$AJ, 29, FALSE)</f>
        <v/>
      </c>
      <c r="AI12" s="100">
        <f>VLOOKUP($A12, RawData!$A:$AJ, 31, FALSE)</f>
        <v>36.080765</v>
      </c>
      <c r="AJ12" s="96" t="str">
        <f>VLOOKUP($A12, RawData!$A:$AJ,32, FALSE)</f>
        <v/>
      </c>
      <c r="AK12" s="98">
        <f>VLOOKUP($A12, RawData!$A:$AJ, 34, FALSE)</f>
        <v>181.378</v>
      </c>
      <c r="AL12" s="98">
        <f>VLOOKUP($A12, RawData!$A:$AJ, 35, FALSE)</f>
        <v>35.88</v>
      </c>
      <c r="AM12" s="113">
        <f>VLOOKUP($A12, RawData!$A:$AJ, 36, FALSE)</f>
        <v>5.3</v>
      </c>
    </row>
    <row r="13">
      <c r="A13" s="9" t="s">
        <v>401</v>
      </c>
      <c r="B13" s="9" t="s">
        <v>1725</v>
      </c>
      <c r="C13" s="1" t="s">
        <v>1044</v>
      </c>
      <c r="D13" s="2" t="s">
        <v>1726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97.25269</v>
      </c>
      <c r="G13" s="98">
        <f>VLOOKUP($A13, RawData!$A:$AJ, 2, FALSE)</f>
        <v>50.85458</v>
      </c>
      <c r="H13" s="96">
        <f>VLOOKUP($A13, RawData!$A:$AJ, 3, FALSE)</f>
        <v>-0.0723</v>
      </c>
      <c r="I13" s="96">
        <f>VLOOKUP($A13, RawData!$A:$AJ, 4, FALSE)</f>
        <v>0.05329326</v>
      </c>
      <c r="J13" s="98">
        <f>VLOOKUP($A13, RawData!$A:$AM, 37, FALSE)</f>
        <v>9.85465</v>
      </c>
      <c r="K13" s="99">
        <f>VLOOKUP($A13, RawData!$A:$AM, 38, FALSE)</f>
        <v>-0.08003125</v>
      </c>
      <c r="L13" s="99" t="str">
        <f>VLOOKUP($A13, RawData!$A:$AM, 39, FALSE)</f>
        <v/>
      </c>
      <c r="M13" s="100">
        <f>VLOOKUP($A13, RawData!$A:$AJ, 30, FALSE)</f>
        <v>8.165435</v>
      </c>
      <c r="N13" s="98">
        <f>VLOOKUP($A13, RawData!$A:$AJ, 5, FALSE)</f>
        <v>2.4952784</v>
      </c>
      <c r="O13" s="99">
        <f>VLOOKUP($A13, RawData!$A:$AJ, 6, FALSE)</f>
        <v>-0.07972431</v>
      </c>
      <c r="P13" s="96" t="str">
        <f>VLOOKUP($A13, RawData!$A:$AJ, 7, FALSE)</f>
        <v/>
      </c>
      <c r="Q13" s="119">
        <f>VLOOKUP($A13, RawData!$A:$AJ, 8, FALSE)</f>
        <v>0.3218</v>
      </c>
      <c r="R13" s="99" t="str">
        <f>VLOOKUP($A13, RawData!$A:$AJ, 9, FALSE)</f>
        <v/>
      </c>
      <c r="S13" s="119">
        <f>VLOOKUP($A13, RawData!$A:$AJ, 10, FALSE)</f>
        <v>0.19378097</v>
      </c>
      <c r="T13" s="119">
        <f>VLOOKUP($A13, RawData!$A:$AJ, 11, FALSE)</f>
        <v>0.1821</v>
      </c>
      <c r="U13" s="120">
        <f>VLOOKUP($A13, RawData!$A:$AJ, 12, FALSE)</f>
        <v>1.1581192</v>
      </c>
      <c r="V13" s="109">
        <f>VLOOKUP($A13, RawData!$A:$AJ, 13, FALSE)</f>
        <v>4.20903</v>
      </c>
      <c r="W13" s="99" t="str">
        <f>VLOOKUP($A13, RawData!$A:$AJ, 14, FALSE)</f>
        <v/>
      </c>
      <c r="X13" s="100">
        <f>VLOOKUP($A13, RawData!$A:$AJ, 15, FALSE)</f>
        <v>1.7159</v>
      </c>
      <c r="Y13" s="99">
        <f>VLOOKUP($A13, RawData!$A:$AJ, 16, FALSE)</f>
        <v>0.0029100624</v>
      </c>
      <c r="Z13" s="98">
        <f>VLOOKUP($A13, RawData!$A:$AJ, 21, FALSE)</f>
        <v>-14.36247</v>
      </c>
      <c r="AA13" s="99">
        <f>VLOOKUP($A13, RawData!$A:$AJ, 22, FALSE)</f>
        <v>-0.2446</v>
      </c>
      <c r="AB13" s="99">
        <f>VLOOKUP($A13, RawData!$A:$AJ, 23, FALSE)</f>
        <v>0.1231</v>
      </c>
      <c r="AC13" s="99">
        <f>VLOOKUP($A13, RawData!$A:$AJ, 24, FALSE)</f>
        <v>0.13894638</v>
      </c>
      <c r="AD13" s="99">
        <f>VLOOKUP($A13, RawData!$A:$AJ, 25, FALSE)</f>
        <v>0.1678115</v>
      </c>
      <c r="AE13" s="100">
        <f>VLOOKUP($A13, RawData!$A:$AJ, 26, FALSE)</f>
        <v>11.62195</v>
      </c>
      <c r="AF13" s="100" t="str">
        <f>VLOOKUP($A13, RawData!$A:$AJ, 27, FALSE)</f>
        <v/>
      </c>
      <c r="AG13" s="107">
        <f>VLOOKUP($A13, RawData!$A:$AJ, 28, FALSE)</f>
        <v>1.8647281</v>
      </c>
      <c r="AH13" s="107" t="str">
        <f>VLOOKUP($A13, RawData!$A:$AJ, 29, FALSE)</f>
        <v/>
      </c>
      <c r="AI13" s="100">
        <f>VLOOKUP($A13, RawData!$A:$AJ, 31, FALSE)</f>
        <v>19.117825</v>
      </c>
      <c r="AJ13" s="96" t="str">
        <f>VLOOKUP($A13, RawData!$A:$AJ,32, FALSE)</f>
        <v/>
      </c>
      <c r="AK13" s="98">
        <f>VLOOKUP($A13, RawData!$A:$AJ, 34, FALSE)</f>
        <v>80.4675</v>
      </c>
      <c r="AL13" s="98">
        <f>VLOOKUP($A13, RawData!$A:$AJ, 35, FALSE)</f>
        <v>29.25</v>
      </c>
      <c r="AM13" s="113">
        <f>VLOOKUP($A13, RawData!$A:$AJ, 36, FALSE)</f>
        <v>3.27</v>
      </c>
    </row>
    <row r="14">
      <c r="A14" s="9" t="s">
        <v>402</v>
      </c>
      <c r="B14" s="9" t="s">
        <v>1727</v>
      </c>
      <c r="C14" s="1" t="s">
        <v>930</v>
      </c>
      <c r="D14" s="2" t="s">
        <v>1728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660.9357</v>
      </c>
      <c r="G14" s="98">
        <f>VLOOKUP($A14, RawData!$A:$AJ, 2, FALSE)</f>
        <v>172.525</v>
      </c>
      <c r="H14" s="96">
        <f>VLOOKUP($A14, RawData!$A:$AJ, 3, FALSE)</f>
        <v>0.2072</v>
      </c>
      <c r="I14" s="96">
        <f>VLOOKUP($A14, RawData!$A:$AJ, 4, FALSE)</f>
        <v>0.16345207</v>
      </c>
      <c r="J14" s="98">
        <f>VLOOKUP($A14, RawData!$A:$AM, 37, FALSE)</f>
        <v>22.876</v>
      </c>
      <c r="K14" s="99">
        <f>VLOOKUP($A14, RawData!$A:$AM, 38, FALSE)</f>
        <v>0.41061848</v>
      </c>
      <c r="L14" s="99" t="str">
        <f>VLOOKUP($A14, RawData!$A:$AM, 39, FALSE)</f>
        <v/>
      </c>
      <c r="M14" s="100">
        <f>VLOOKUP($A14, RawData!$A:$AJ, 30, FALSE)</f>
        <v>27.870432</v>
      </c>
      <c r="N14" s="98">
        <f>VLOOKUP($A14, RawData!$A:$AJ, 5, FALSE)</f>
        <v>1.2101158</v>
      </c>
      <c r="O14" s="99">
        <f>VLOOKUP($A14, RawData!$A:$AJ, 6, FALSE)</f>
        <v>0.9615722</v>
      </c>
      <c r="P14" s="96" t="str">
        <f>VLOOKUP($A14, RawData!$A:$AJ, 7, FALSE)</f>
        <v/>
      </c>
      <c r="Q14" s="119">
        <f>VLOOKUP($A14, RawData!$A:$AJ, 8, FALSE)</f>
        <v>0.2426</v>
      </c>
      <c r="R14" s="99" t="str">
        <f>VLOOKUP($A14, RawData!$A:$AJ, 9, FALSE)</f>
        <v/>
      </c>
      <c r="S14" s="119">
        <f>VLOOKUP($A14, RawData!$A:$AJ, 10, FALSE)</f>
        <v>0.13259527</v>
      </c>
      <c r="T14" s="119">
        <f>VLOOKUP($A14, RawData!$A:$AJ, 11, FALSE)</f>
        <v>0.1042</v>
      </c>
      <c r="U14" s="120">
        <f>VLOOKUP($A14, RawData!$A:$AJ, 12, FALSE)</f>
        <v>3.657621</v>
      </c>
      <c r="V14" s="109">
        <f>VLOOKUP($A14, RawData!$A:$AJ, 13, FALSE)</f>
        <v>-1.995</v>
      </c>
      <c r="W14" s="99" t="str">
        <f>VLOOKUP($A14, RawData!$A:$AJ, 14, FALSE)</f>
        <v/>
      </c>
      <c r="X14" s="100">
        <f>VLOOKUP($A14, RawData!$A:$AJ, 15, FALSE)</f>
        <v>1.8643</v>
      </c>
      <c r="Y14" s="99">
        <f>VLOOKUP($A14, RawData!$A:$AJ, 16, FALSE)</f>
        <v>0.060547747</v>
      </c>
      <c r="Z14" s="98">
        <f>VLOOKUP($A14, RawData!$A:$AJ, 21, FALSE)</f>
        <v>-35.059</v>
      </c>
      <c r="AA14" s="99">
        <f>VLOOKUP($A14, RawData!$A:$AJ, 22, FALSE)</f>
        <v>-0.20539816</v>
      </c>
      <c r="AB14" s="99">
        <f>VLOOKUP($A14, RawData!$A:$AJ, 23, FALSE)</f>
        <v>0.0812</v>
      </c>
      <c r="AC14" s="99">
        <f>VLOOKUP($A14, RawData!$A:$AJ, 24, FALSE)</f>
        <v>0.09181079</v>
      </c>
      <c r="AD14" s="99">
        <f>VLOOKUP($A14, RawData!$A:$AJ, 25, FALSE)</f>
        <v>0.13402231</v>
      </c>
      <c r="AE14" s="100">
        <f>VLOOKUP($A14, RawData!$A:$AJ, 26, FALSE)</f>
        <v>42.921513</v>
      </c>
      <c r="AF14" s="100">
        <f>VLOOKUP($A14, RawData!$A:$AJ, 27, FALSE)</f>
        <v>35.76396</v>
      </c>
      <c r="AG14" s="107">
        <f>VLOOKUP($A14, RawData!$A:$AJ, 28, FALSE)</f>
        <v>3.8986988</v>
      </c>
      <c r="AH14" s="107" t="str">
        <f>VLOOKUP($A14, RawData!$A:$AJ, 29, FALSE)</f>
        <v/>
      </c>
      <c r="AI14" s="100">
        <f>VLOOKUP($A14, RawData!$A:$AJ, 31, FALSE)</f>
        <v>-319.58096</v>
      </c>
      <c r="AJ14" s="96" t="str">
        <f>VLOOKUP($A14, RawData!$A:$AJ,32, FALSE)</f>
        <v/>
      </c>
      <c r="AK14" s="98">
        <f>VLOOKUP($A14, RawData!$A:$AJ, 34, FALSE)</f>
        <v>637.564</v>
      </c>
      <c r="AL14" s="98">
        <f>VLOOKUP($A14, RawData!$A:$AJ, 35, FALSE)</f>
        <v>51.94</v>
      </c>
      <c r="AM14" s="113">
        <f>VLOOKUP($A14, RawData!$A:$AJ, 36, FALSE)</f>
        <v>12.95</v>
      </c>
    </row>
    <row r="15">
      <c r="A15" s="9" t="s">
        <v>403</v>
      </c>
      <c r="B15" s="9" t="s">
        <v>1729</v>
      </c>
      <c r="C15" s="1" t="s">
        <v>1044</v>
      </c>
      <c r="D15" s="2" t="s">
        <v>1730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1365.1066</v>
      </c>
      <c r="G15" s="98">
        <f>VLOOKUP($A15, RawData!$A:$AJ, 2, FALSE)</f>
        <v>1978.887</v>
      </c>
      <c r="H15" s="96">
        <f>VLOOKUP($A15, RawData!$A:$AJ, 3, FALSE)</f>
        <v>0.1446</v>
      </c>
      <c r="I15" s="96">
        <f>VLOOKUP($A15, RawData!$A:$AJ, 4, FALSE)</f>
        <v>0.42062345</v>
      </c>
      <c r="J15" s="98">
        <f>VLOOKUP($A15, RawData!$A:$AM, 37, FALSE)</f>
        <v>169.316</v>
      </c>
      <c r="K15" s="99">
        <f>VLOOKUP($A15, RawData!$A:$AM, 38, FALSE)</f>
        <v>0.5966128</v>
      </c>
      <c r="L15" s="99" t="str">
        <f>VLOOKUP($A15, RawData!$A:$AM, 39, FALSE)</f>
        <v/>
      </c>
      <c r="M15" s="100">
        <f>VLOOKUP($A15, RawData!$A:$AJ, 30, FALSE)</f>
        <v>11.898633</v>
      </c>
      <c r="N15" s="98">
        <f>VLOOKUP($A15, RawData!$A:$AJ, 5, FALSE)</f>
        <v>-0.2424616</v>
      </c>
      <c r="O15" s="99">
        <f>VLOOKUP($A15, RawData!$A:$AJ, 6, FALSE)</f>
        <v>-5.9531593</v>
      </c>
      <c r="P15" s="96" t="str">
        <f>VLOOKUP($A15, RawData!$A:$AJ, 7, FALSE)</f>
        <v/>
      </c>
      <c r="Q15" s="119">
        <f>VLOOKUP($A15, RawData!$A:$AJ, 8, FALSE)</f>
        <v>0.3357</v>
      </c>
      <c r="R15" s="99" t="str">
        <f>VLOOKUP($A15, RawData!$A:$AJ, 9, FALSE)</f>
        <v/>
      </c>
      <c r="S15" s="119">
        <f>VLOOKUP($A15, RawData!$A:$AJ, 10, FALSE)</f>
        <v>0.08556123</v>
      </c>
      <c r="T15" s="119">
        <f>VLOOKUP($A15, RawData!$A:$AJ, 11, FALSE)</f>
        <v>0.0458</v>
      </c>
      <c r="U15" s="120">
        <f>VLOOKUP($A15, RawData!$A:$AJ, 12, FALSE)</f>
        <v>10.348104</v>
      </c>
      <c r="V15" s="109">
        <f>VLOOKUP($A15, RawData!$A:$AJ, 13, FALSE)</f>
        <v>59.726</v>
      </c>
      <c r="W15" s="99" t="str">
        <f>VLOOKUP($A15, RawData!$A:$AJ, 14, FALSE)</f>
        <v/>
      </c>
      <c r="X15" s="100">
        <f>VLOOKUP($A15, RawData!$A:$AJ, 15, FALSE)</f>
        <v>3.7979</v>
      </c>
      <c r="Y15" s="99">
        <f>VLOOKUP($A15, RawData!$A:$AJ, 16, FALSE)</f>
        <v>0.026730683</v>
      </c>
      <c r="Z15" s="98">
        <f>VLOOKUP($A15, RawData!$A:$AJ, 21, FALSE)</f>
        <v>640.211</v>
      </c>
      <c r="AA15" s="99">
        <f>VLOOKUP($A15, RawData!$A:$AJ, 22, FALSE)</f>
        <v>0.9791045</v>
      </c>
      <c r="AB15" s="99">
        <f>VLOOKUP($A15, RawData!$A:$AJ, 23, FALSE)</f>
        <v>-0.0064</v>
      </c>
      <c r="AC15" s="99">
        <f>VLOOKUP($A15, RawData!$A:$AJ, 24, FALSE)</f>
        <v>-0.017142447</v>
      </c>
      <c r="AD15" s="99">
        <f>VLOOKUP($A15, RawData!$A:$AJ, 25, FALSE)</f>
        <v>0.25894284</v>
      </c>
      <c r="AE15" s="100" t="str">
        <f>VLOOKUP($A15, RawData!$A:$AJ, 26, FALSE)</f>
        <v/>
      </c>
      <c r="AF15" s="100">
        <f>VLOOKUP($A15, RawData!$A:$AJ, 27, FALSE)</f>
        <v>21.121058</v>
      </c>
      <c r="AG15" s="107">
        <f>VLOOKUP($A15, RawData!$A:$AJ, 28, FALSE)</f>
        <v>0.69453984</v>
      </c>
      <c r="AH15" s="107" t="str">
        <f>VLOOKUP($A15, RawData!$A:$AJ, 29, FALSE)</f>
        <v/>
      </c>
      <c r="AI15" s="100">
        <f>VLOOKUP($A15, RawData!$A:$AJ, 31, FALSE)</f>
        <v>33.731186</v>
      </c>
      <c r="AJ15" s="96" t="str">
        <f>VLOOKUP($A15, RawData!$A:$AJ,32, FALSE)</f>
        <v/>
      </c>
      <c r="AK15" s="98">
        <f>VLOOKUP($A15, RawData!$A:$AJ, 34, FALSE)</f>
        <v>2014.6289</v>
      </c>
      <c r="AL15" s="98">
        <f>VLOOKUP($A15, RawData!$A:$AJ, 35, FALSE)</f>
        <v>29.73</v>
      </c>
      <c r="AM15" s="113">
        <f>VLOOKUP($A15, RawData!$A:$AJ, 36, FALSE)</f>
        <v>46.23</v>
      </c>
    </row>
    <row r="16">
      <c r="A16" s="9" t="s">
        <v>404</v>
      </c>
      <c r="B16" s="9" t="s">
        <v>1731</v>
      </c>
      <c r="C16" s="1" t="s">
        <v>923</v>
      </c>
      <c r="D16" s="2" t="s">
        <v>1732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2373.6248</v>
      </c>
      <c r="G16" s="98">
        <f>VLOOKUP($A16, RawData!$A:$AJ, 2, FALSE)</f>
        <v>830.601</v>
      </c>
      <c r="H16" s="96">
        <f>VLOOKUP($A16, RawData!$A:$AJ, 3, FALSE)</f>
        <v>0.0619</v>
      </c>
      <c r="I16" s="96">
        <f>VLOOKUP($A16, RawData!$A:$AJ, 4, FALSE)</f>
        <v>0.07218401</v>
      </c>
      <c r="J16" s="98">
        <f>VLOOKUP($A16, RawData!$A:$AM, 37, FALSE)</f>
        <v>35.633</v>
      </c>
      <c r="K16" s="99">
        <f>VLOOKUP($A16, RawData!$A:$AM, 38, FALSE)</f>
        <v>-0.14725028</v>
      </c>
      <c r="L16" s="99" t="str">
        <f>VLOOKUP($A16, RawData!$A:$AM, 39, FALSE)</f>
        <v/>
      </c>
      <c r="M16" s="100">
        <f>VLOOKUP($A16, RawData!$A:$AJ, 30, FALSE)</f>
        <v>81.21239</v>
      </c>
      <c r="N16" s="98">
        <f>VLOOKUP($A16, RawData!$A:$AJ, 5, FALSE)</f>
        <v>-0.08589708</v>
      </c>
      <c r="O16" s="99">
        <f>VLOOKUP($A16, RawData!$A:$AJ, 6, FALSE)</f>
        <v>-0.5180272</v>
      </c>
      <c r="P16" s="96" t="str">
        <f>VLOOKUP($A16, RawData!$A:$AJ, 7, FALSE)</f>
        <v/>
      </c>
      <c r="Q16" s="119">
        <f>VLOOKUP($A16, RawData!$A:$AJ, 8, FALSE)</f>
        <v>0.2818</v>
      </c>
      <c r="R16" s="99" t="str">
        <f>VLOOKUP($A16, RawData!$A:$AJ, 9, FALSE)</f>
        <v/>
      </c>
      <c r="S16" s="119">
        <f>VLOOKUP($A16, RawData!$A:$AJ, 10, FALSE)</f>
        <v>0.04290026</v>
      </c>
      <c r="T16" s="119">
        <f>VLOOKUP($A16, RawData!$A:$AJ, 11, FALSE)</f>
        <v>0.0169</v>
      </c>
      <c r="U16" s="120">
        <f>VLOOKUP($A16, RawData!$A:$AJ, 12, FALSE)</f>
        <v>-3.1214502</v>
      </c>
      <c r="V16" s="109">
        <f>VLOOKUP($A16, RawData!$A:$AJ, 13, FALSE)</f>
        <v>50.545</v>
      </c>
      <c r="W16" s="99" t="str">
        <f>VLOOKUP($A16, RawData!$A:$AJ, 14, FALSE)</f>
        <v/>
      </c>
      <c r="X16" s="100">
        <f>VLOOKUP($A16, RawData!$A:$AJ, 15, FALSE)</f>
        <v>2.9662</v>
      </c>
      <c r="Y16" s="99">
        <f>VLOOKUP($A16, RawData!$A:$AJ, 16, FALSE)</f>
        <v>0.027743766</v>
      </c>
      <c r="Z16" s="98">
        <f>VLOOKUP($A16, RawData!$A:$AJ, 21, FALSE)</f>
        <v>320.54</v>
      </c>
      <c r="AA16" s="99">
        <f>VLOOKUP($A16, RawData!$A:$AJ, 22, FALSE)</f>
        <v>2.9432182</v>
      </c>
      <c r="AB16" s="99">
        <f>VLOOKUP($A16, RawData!$A:$AJ, 23, FALSE)</f>
        <v>-0.0047</v>
      </c>
      <c r="AC16" s="99">
        <f>VLOOKUP($A16, RawData!$A:$AJ, 24, FALSE)</f>
        <v>-0.028354207</v>
      </c>
      <c r="AD16" s="99">
        <f>VLOOKUP($A16, RawData!$A:$AJ, 25, FALSE)</f>
        <v>0.3271844</v>
      </c>
      <c r="AE16" s="100" t="str">
        <f>VLOOKUP($A16, RawData!$A:$AJ, 26, FALSE)</f>
        <v/>
      </c>
      <c r="AF16" s="100">
        <f>VLOOKUP($A16, RawData!$A:$AJ, 27, FALSE)</f>
        <v>39.93974</v>
      </c>
      <c r="AG16" s="107">
        <f>VLOOKUP($A16, RawData!$A:$AJ, 28, FALSE)</f>
        <v>3.0981193</v>
      </c>
      <c r="AH16" s="107" t="str">
        <f>VLOOKUP($A16, RawData!$A:$AJ, 29, FALSE)</f>
        <v/>
      </c>
      <c r="AI16" s="100">
        <f>VLOOKUP($A16, RawData!$A:$AJ, 31, FALSE)</f>
        <v>57.252766</v>
      </c>
      <c r="AJ16" s="96" t="str">
        <f>VLOOKUP($A16, RawData!$A:$AJ,32, FALSE)</f>
        <v/>
      </c>
      <c r="AK16" s="98">
        <f>VLOOKUP($A16, RawData!$A:$AJ, 34, FALSE)</f>
        <v>2893.841</v>
      </c>
      <c r="AL16" s="98">
        <f>VLOOKUP($A16, RawData!$A:$AJ, 35, FALSE)</f>
        <v>71.58</v>
      </c>
      <c r="AM16" s="113">
        <f>VLOOKUP($A16, RawData!$A:$AJ, 36, FALSE)</f>
        <v>35.95</v>
      </c>
    </row>
    <row r="17">
      <c r="A17" s="9" t="s">
        <v>405</v>
      </c>
      <c r="B17" s="9" t="s">
        <v>1733</v>
      </c>
      <c r="C17" s="1" t="s">
        <v>1105</v>
      </c>
      <c r="D17" s="2" t="s">
        <v>1734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111.05629</v>
      </c>
      <c r="G17" s="98">
        <f>VLOOKUP($A17, RawData!$A:$AJ, 2, FALSE)</f>
        <v>255.4968</v>
      </c>
      <c r="H17" s="96">
        <f>VLOOKUP($A17, RawData!$A:$AJ, 3, FALSE)</f>
        <v>-0.0854</v>
      </c>
      <c r="I17" s="96">
        <f>VLOOKUP($A17, RawData!$A:$AJ, 4, FALSE)</f>
        <v>0.021889308</v>
      </c>
      <c r="J17" s="98">
        <f>VLOOKUP($A17, RawData!$A:$AM, 37, FALSE)</f>
        <v>17.01767</v>
      </c>
      <c r="K17" s="99">
        <f>VLOOKUP($A17, RawData!$A:$AM, 38, FALSE)</f>
        <v>-0.36621815</v>
      </c>
      <c r="L17" s="99" t="str">
        <f>VLOOKUP($A17, RawData!$A:$AM, 39, FALSE)</f>
        <v/>
      </c>
      <c r="M17" s="100">
        <f>VLOOKUP($A17, RawData!$A:$AJ, 30, FALSE)</f>
        <v>8.270507</v>
      </c>
      <c r="N17" s="98">
        <f>VLOOKUP($A17, RawData!$A:$AJ, 5, FALSE)</f>
        <v>1.1986128</v>
      </c>
      <c r="O17" s="99">
        <f>VLOOKUP($A17, RawData!$A:$AJ, 6, FALSE)</f>
        <v>-2.1502001</v>
      </c>
      <c r="P17" s="96" t="str">
        <f>VLOOKUP($A17, RawData!$A:$AJ, 7, FALSE)</f>
        <v/>
      </c>
      <c r="Q17" s="119">
        <f>VLOOKUP($A17, RawData!$A:$AJ, 8, FALSE)</f>
        <v>0.2578</v>
      </c>
      <c r="R17" s="99" t="str">
        <f>VLOOKUP($A17, RawData!$A:$AJ, 9, FALSE)</f>
        <v/>
      </c>
      <c r="S17" s="119">
        <f>VLOOKUP($A17, RawData!$A:$AJ, 10, FALSE)</f>
        <v>0.0666062</v>
      </c>
      <c r="T17" s="119">
        <f>VLOOKUP($A17, RawData!$A:$AJ, 11, FALSE)</f>
        <v>0.0434</v>
      </c>
      <c r="U17" s="120">
        <f>VLOOKUP($A17, RawData!$A:$AJ, 12, FALSE)</f>
        <v>5.712506</v>
      </c>
      <c r="V17" s="109">
        <f>VLOOKUP($A17, RawData!$A:$AJ, 13, FALSE)</f>
        <v>13.0934</v>
      </c>
      <c r="W17" s="99" t="str">
        <f>VLOOKUP($A17, RawData!$A:$AJ, 14, FALSE)</f>
        <v/>
      </c>
      <c r="X17" s="100">
        <f>VLOOKUP($A17, RawData!$A:$AJ, 15, FALSE)</f>
        <v>3.3009</v>
      </c>
      <c r="Y17" s="99">
        <f>VLOOKUP($A17, RawData!$A:$AJ, 16, FALSE)</f>
        <v>0.014557091</v>
      </c>
      <c r="Z17" s="98">
        <f>VLOOKUP($A17, RawData!$A:$AJ, 21, FALSE)</f>
        <v>29.5426</v>
      </c>
      <c r="AA17" s="99">
        <f>VLOOKUP($A17, RawData!$A:$AJ, 22, FALSE)</f>
        <v>0.23770535</v>
      </c>
      <c r="AB17" s="99">
        <f>VLOOKUP($A17, RawData!$A:$AJ, 23, FALSE)</f>
        <v>0.0317</v>
      </c>
      <c r="AC17" s="99">
        <f>VLOOKUP($A17, RawData!$A:$AJ, 24, FALSE)</f>
        <v>0.05854069</v>
      </c>
      <c r="AD17" s="99">
        <f>VLOOKUP($A17, RawData!$A:$AJ, 25, FALSE)</f>
        <v>0.1369274</v>
      </c>
      <c r="AE17" s="100">
        <f>VLOOKUP($A17, RawData!$A:$AJ, 26, FALSE)</f>
        <v>15.284335</v>
      </c>
      <c r="AF17" s="100" t="str">
        <f>VLOOKUP($A17, RawData!$A:$AJ, 27, FALSE)</f>
        <v>No data</v>
      </c>
      <c r="AG17" s="107">
        <f>VLOOKUP($A17, RawData!$A:$AJ, 28, FALSE)</f>
        <v>0.43523955</v>
      </c>
      <c r="AH17" s="107" t="str">
        <f>VLOOKUP($A17, RawData!$A:$AJ, 29, FALSE)</f>
        <v/>
      </c>
      <c r="AI17" s="100">
        <f>VLOOKUP($A17, RawData!$A:$AJ, 31, FALSE)</f>
        <v>10.749309</v>
      </c>
      <c r="AJ17" s="96" t="str">
        <f>VLOOKUP($A17, RawData!$A:$AJ,32, FALSE)</f>
        <v/>
      </c>
      <c r="AK17" s="98">
        <f>VLOOKUP($A17, RawData!$A:$AJ, 34, FALSE)</f>
        <v>140.745</v>
      </c>
      <c r="AL17" s="98">
        <f>VLOOKUP($A17, RawData!$A:$AJ, 35, FALSE)</f>
        <v>18.32</v>
      </c>
      <c r="AM17" s="113">
        <f>VLOOKUP($A17, RawData!$A:$AJ, 36, FALSE)</f>
        <v>6.07</v>
      </c>
    </row>
    <row r="18">
      <c r="A18" s="9" t="s">
        <v>406</v>
      </c>
      <c r="B18" s="9" t="s">
        <v>1735</v>
      </c>
      <c r="C18" s="1" t="s">
        <v>1021</v>
      </c>
      <c r="D18" s="2" t="s">
        <v>1736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90.282845</v>
      </c>
      <c r="G18" s="98">
        <f>VLOOKUP($A18, RawData!$A:$AJ, 2, FALSE)</f>
        <v>270.234</v>
      </c>
      <c r="H18" s="96">
        <f>VLOOKUP($A18, RawData!$A:$AJ, 3, FALSE)</f>
        <v>0.0488</v>
      </c>
      <c r="I18" s="96">
        <f>VLOOKUP($A18, RawData!$A:$AJ, 4, FALSE)</f>
        <v>0.07212975</v>
      </c>
      <c r="J18" s="98">
        <f>VLOOKUP($A18, RawData!$A:$AM, 37, FALSE)</f>
        <v>18.824</v>
      </c>
      <c r="K18" s="99">
        <f>VLOOKUP($A18, RawData!$A:$AM, 38, FALSE)</f>
        <v>0.049743474</v>
      </c>
      <c r="L18" s="99" t="str">
        <f>VLOOKUP($A18, RawData!$A:$AM, 39, FALSE)</f>
        <v/>
      </c>
      <c r="M18" s="100">
        <f>VLOOKUP($A18, RawData!$A:$AJ, 30, FALSE)</f>
        <v>5.1983023</v>
      </c>
      <c r="N18" s="98">
        <f>VLOOKUP($A18, RawData!$A:$AJ, 5, FALSE)</f>
        <v>2.9089851</v>
      </c>
      <c r="O18" s="99">
        <f>VLOOKUP($A18, RawData!$A:$AJ, 6, FALSE)</f>
        <v>0.93503046</v>
      </c>
      <c r="P18" s="96" t="str">
        <f>VLOOKUP($A18, RawData!$A:$AJ, 7, FALSE)</f>
        <v/>
      </c>
      <c r="Q18" s="119">
        <f>VLOOKUP($A18, RawData!$A:$AJ, 8, FALSE)</f>
        <v>0.2308</v>
      </c>
      <c r="R18" s="99" t="str">
        <f>VLOOKUP($A18, RawData!$A:$AJ, 9, FALSE)</f>
        <v/>
      </c>
      <c r="S18" s="119">
        <f>VLOOKUP($A18, RawData!$A:$AJ, 10, FALSE)</f>
        <v>0.069658145</v>
      </c>
      <c r="T18" s="119">
        <f>VLOOKUP($A18, RawData!$A:$AJ, 11, FALSE)</f>
        <v>0.0499</v>
      </c>
      <c r="U18" s="120">
        <f>VLOOKUP($A18, RawData!$A:$AJ, 12, FALSE)</f>
        <v>1.5763863</v>
      </c>
      <c r="V18" s="109">
        <f>VLOOKUP($A18, RawData!$A:$AJ, 13, FALSE)</f>
        <v>16.596</v>
      </c>
      <c r="W18" s="99" t="str">
        <f>VLOOKUP($A18, RawData!$A:$AJ, 14, FALSE)</f>
        <v/>
      </c>
      <c r="X18" s="100">
        <f>VLOOKUP($A18, RawData!$A:$AJ, 15, FALSE)</f>
        <v>3.3279</v>
      </c>
      <c r="Y18" s="99">
        <f>VLOOKUP($A18, RawData!$A:$AJ, 16, FALSE)</f>
        <v>0.036531303</v>
      </c>
      <c r="Z18" s="98">
        <f>VLOOKUP($A18, RawData!$A:$AJ, 21, FALSE)</f>
        <v>7.57</v>
      </c>
      <c r="AA18" s="99">
        <f>VLOOKUP($A18, RawData!$A:$AJ, 22, FALSE)</f>
        <v>0.0632</v>
      </c>
      <c r="AB18" s="99">
        <f>VLOOKUP($A18, RawData!$A:$AJ, 23, FALSE)</f>
        <v>0.093</v>
      </c>
      <c r="AC18" s="99">
        <f>VLOOKUP($A18, RawData!$A:$AJ, 24, FALSE)</f>
        <v>0.14593002</v>
      </c>
      <c r="AD18" s="99">
        <f>VLOOKUP($A18, RawData!$A:$AJ, 25, FALSE)</f>
        <v>0.1571233</v>
      </c>
      <c r="AE18" s="100">
        <f>VLOOKUP($A18, RawData!$A:$AJ, 26, FALSE)</f>
        <v>5.1640363</v>
      </c>
      <c r="AF18" s="100" t="str">
        <f>VLOOKUP($A18, RawData!$A:$AJ, 27, FALSE)</f>
        <v>No data</v>
      </c>
      <c r="AG18" s="107">
        <f>VLOOKUP($A18, RawData!$A:$AJ, 28, FALSE)</f>
        <v>0.33409137</v>
      </c>
      <c r="AH18" s="107" t="str">
        <f>VLOOKUP($A18, RawData!$A:$AJ, 29, FALSE)</f>
        <v/>
      </c>
      <c r="AI18" s="100">
        <f>VLOOKUP($A18, RawData!$A:$AJ, 31, FALSE)</f>
        <v>5.8961706</v>
      </c>
      <c r="AJ18" s="96" t="str">
        <f>VLOOKUP($A18, RawData!$A:$AJ,32, FALSE)</f>
        <v/>
      </c>
      <c r="AK18" s="98">
        <f>VLOOKUP($A18, RawData!$A:$AJ, 34, FALSE)</f>
        <v>97.852844</v>
      </c>
      <c r="AL18" s="98">
        <f>VLOOKUP($A18, RawData!$A:$AJ, 35, FALSE)</f>
        <v>24.9405</v>
      </c>
      <c r="AM18" s="113">
        <f>VLOOKUP($A18, RawData!$A:$AJ, 36, FALSE)</f>
        <v>6.01</v>
      </c>
    </row>
    <row r="19">
      <c r="A19" s="9" t="s">
        <v>407</v>
      </c>
      <c r="B19" s="9" t="s">
        <v>1737</v>
      </c>
      <c r="C19" s="1" t="s">
        <v>1016</v>
      </c>
      <c r="D19" s="2" t="s">
        <v>1738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380.50308</v>
      </c>
      <c r="G19" s="98">
        <f>VLOOKUP($A19, RawData!$A:$AJ, 2, FALSE)</f>
        <v>389.83</v>
      </c>
      <c r="H19" s="96">
        <f>VLOOKUP($A19, RawData!$A:$AJ, 3, FALSE)</f>
        <v>0.1026</v>
      </c>
      <c r="I19" s="96">
        <f>VLOOKUP($A19, RawData!$A:$AJ, 4, FALSE)</f>
        <v>0.10577379</v>
      </c>
      <c r="J19" s="98">
        <f>VLOOKUP($A19, RawData!$A:$AM, 37, FALSE)</f>
        <v>20.46</v>
      </c>
      <c r="K19" s="99">
        <f>VLOOKUP($A19, RawData!$A:$AM, 38, FALSE)</f>
        <v>0.16157602</v>
      </c>
      <c r="L19" s="99" t="str">
        <f>VLOOKUP($A19, RawData!$A:$AM, 39, FALSE)</f>
        <v/>
      </c>
      <c r="M19" s="100">
        <f>VLOOKUP($A19, RawData!$A:$AJ, 30, FALSE)</f>
        <v>20.047018</v>
      </c>
      <c r="N19" s="98">
        <f>VLOOKUP($A19, RawData!$A:$AJ, 5, FALSE)</f>
        <v>0.5203331</v>
      </c>
      <c r="O19" s="99">
        <f>VLOOKUP($A19, RawData!$A:$AJ, 6, FALSE)</f>
        <v>0.32849044</v>
      </c>
      <c r="P19" s="96" t="str">
        <f>VLOOKUP($A19, RawData!$A:$AJ, 7, FALSE)</f>
        <v/>
      </c>
      <c r="Q19" s="119">
        <f>VLOOKUP($A19, RawData!$A:$AJ, 8, FALSE)</f>
        <v>0.3036</v>
      </c>
      <c r="R19" s="99" t="str">
        <f>VLOOKUP($A19, RawData!$A:$AJ, 9, FALSE)</f>
        <v/>
      </c>
      <c r="S19" s="119">
        <f>VLOOKUP($A19, RawData!$A:$AJ, 10, FALSE)</f>
        <v>0.052484415</v>
      </c>
      <c r="T19" s="119">
        <f>VLOOKUP($A19, RawData!$A:$AJ, 11, FALSE)</f>
        <v>0.0353</v>
      </c>
      <c r="U19" s="120">
        <f>VLOOKUP($A19, RawData!$A:$AJ, 12, FALSE)</f>
        <v>1.7909763</v>
      </c>
      <c r="V19" s="109">
        <f>VLOOKUP($A19, RawData!$A:$AJ, 13, FALSE)</f>
        <v>16.404</v>
      </c>
      <c r="W19" s="99" t="str">
        <f>VLOOKUP($A19, RawData!$A:$AJ, 14, FALSE)</f>
        <v/>
      </c>
      <c r="X19" s="100">
        <f>VLOOKUP($A19, RawData!$A:$AJ, 15, FALSE)</f>
        <v>4.7645</v>
      </c>
      <c r="Y19" s="99">
        <f>VLOOKUP($A19, RawData!$A:$AJ, 16, FALSE)</f>
        <v>0.012469538</v>
      </c>
      <c r="Z19" s="98">
        <f>VLOOKUP($A19, RawData!$A:$AJ, 21, FALSE)</f>
        <v>44.148</v>
      </c>
      <c r="AA19" s="99">
        <f>VLOOKUP($A19, RawData!$A:$AJ, 22, FALSE)</f>
        <v>0.3077</v>
      </c>
      <c r="AB19" s="99">
        <f>VLOOKUP($A19, RawData!$A:$AJ, 23, FALSE)</f>
        <v>0.0285</v>
      </c>
      <c r="AC19" s="99">
        <f>VLOOKUP($A19, RawData!$A:$AJ, 24, FALSE)</f>
        <v>0.052259248</v>
      </c>
      <c r="AD19" s="99">
        <f>VLOOKUP($A19, RawData!$A:$AJ, 25, FALSE)</f>
        <v>0.14260125</v>
      </c>
      <c r="AE19" s="100">
        <f>VLOOKUP($A19, RawData!$A:$AJ, 26, FALSE)</f>
        <v>48.814884</v>
      </c>
      <c r="AF19" s="100">
        <f>VLOOKUP($A19, RawData!$A:$AJ, 27, FALSE)</f>
        <v>38.69002</v>
      </c>
      <c r="AG19" s="107">
        <f>VLOOKUP($A19, RawData!$A:$AJ, 28, FALSE)</f>
        <v>0.9389067</v>
      </c>
      <c r="AH19" s="107" t="str">
        <f>VLOOKUP($A19, RawData!$A:$AJ, 29, FALSE)</f>
        <v/>
      </c>
      <c r="AI19" s="100">
        <f>VLOOKUP($A19, RawData!$A:$AJ, 31, FALSE)</f>
        <v>25.00378</v>
      </c>
      <c r="AJ19" s="96" t="str">
        <f>VLOOKUP($A19, RawData!$A:$AJ,32, FALSE)</f>
        <v/>
      </c>
      <c r="AK19" s="98">
        <f>VLOOKUP($A19, RawData!$A:$AJ, 34, FALSE)</f>
        <v>410.162</v>
      </c>
      <c r="AL19" s="98">
        <f>VLOOKUP($A19, RawData!$A:$AJ, 35, FALSE)</f>
        <v>25.4</v>
      </c>
      <c r="AM19" s="113">
        <f>VLOOKUP($A19, RawData!$A:$AJ, 36, FALSE)</f>
        <v>14.41</v>
      </c>
    </row>
    <row r="20">
      <c r="A20" s="9" t="s">
        <v>408</v>
      </c>
      <c r="B20" s="9" t="s">
        <v>1739</v>
      </c>
      <c r="C20" s="1" t="s">
        <v>1105</v>
      </c>
      <c r="D20" s="2" t="s">
        <v>1740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81.895424</v>
      </c>
      <c r="G20" s="98">
        <f>VLOOKUP($A20, RawData!$A:$AJ, 2, FALSE)</f>
        <v>22.655</v>
      </c>
      <c r="H20" s="96">
        <f>VLOOKUP($A20, RawData!$A:$AJ, 3, FALSE)</f>
        <v>0.0445</v>
      </c>
      <c r="I20" s="96">
        <f>VLOOKUP($A20, RawData!$A:$AJ, 4, FALSE)</f>
        <v>0.081626944</v>
      </c>
      <c r="J20" s="98">
        <f>VLOOKUP($A20, RawData!$A:$AM, 37, FALSE)</f>
        <v>7.316</v>
      </c>
      <c r="K20" s="99">
        <f>VLOOKUP($A20, RawData!$A:$AM, 38, FALSE)</f>
        <v>-0.005167256</v>
      </c>
      <c r="L20" s="99" t="str">
        <f>VLOOKUP($A20, RawData!$A:$AM, 39, FALSE)</f>
        <v/>
      </c>
      <c r="M20" s="100">
        <f>VLOOKUP($A20, RawData!$A:$AJ, 30, FALSE)</f>
        <v>10.46099</v>
      </c>
      <c r="N20" s="98">
        <f>VLOOKUP($A20, RawData!$A:$AJ, 5, FALSE)</f>
        <v>1.6807771</v>
      </c>
      <c r="O20" s="99">
        <f>VLOOKUP($A20, RawData!$A:$AJ, 6, FALSE)</f>
        <v>0.0418304</v>
      </c>
      <c r="P20" s="96" t="str">
        <f>VLOOKUP($A20, RawData!$A:$AJ, 7, FALSE)</f>
        <v/>
      </c>
      <c r="Q20" s="119">
        <f>VLOOKUP($A20, RawData!$A:$AJ, 8, FALSE)</f>
        <v>0.481</v>
      </c>
      <c r="R20" s="99" t="str">
        <f>VLOOKUP($A20, RawData!$A:$AJ, 9, FALSE)</f>
        <v/>
      </c>
      <c r="S20" s="119">
        <f>VLOOKUP($A20, RawData!$A:$AJ, 10, FALSE)</f>
        <v>0.32293093</v>
      </c>
      <c r="T20" s="119">
        <f>VLOOKUP($A20, RawData!$A:$AJ, 11, FALSE)</f>
        <v>0.2874</v>
      </c>
      <c r="U20" s="120">
        <f>VLOOKUP($A20, RawData!$A:$AJ, 12, FALSE)</f>
        <v>-1.2374333</v>
      </c>
      <c r="V20" s="109">
        <f>VLOOKUP($A20, RawData!$A:$AJ, 13, FALSE)</f>
        <v>3.727</v>
      </c>
      <c r="W20" s="99" t="str">
        <f>VLOOKUP($A20, RawData!$A:$AJ, 14, FALSE)</f>
        <v/>
      </c>
      <c r="X20" s="100">
        <f>VLOOKUP($A20, RawData!$A:$AJ, 15, FALSE)</f>
        <v>1.0944</v>
      </c>
      <c r="Y20" s="99">
        <f>VLOOKUP($A20, RawData!$A:$AJ, 16, FALSE)</f>
        <v>0.018715516</v>
      </c>
      <c r="Z20" s="98">
        <f>VLOOKUP($A20, RawData!$A:$AJ, 21, FALSE)</f>
        <v>-8.26</v>
      </c>
      <c r="AA20" s="99">
        <f>VLOOKUP($A20, RawData!$A:$AJ, 22, FALSE)</f>
        <v>-0.0832</v>
      </c>
      <c r="AB20" s="99">
        <f>VLOOKUP($A20, RawData!$A:$AJ, 23, FALSE)</f>
        <v>0.1277</v>
      </c>
      <c r="AC20" s="99">
        <f>VLOOKUP($A20, RawData!$A:$AJ, 24, FALSE)</f>
        <v>0.13552418</v>
      </c>
      <c r="AD20" s="99">
        <f>VLOOKUP($A20, RawData!$A:$AJ, 25, FALSE)</f>
        <v>0.1206345</v>
      </c>
      <c r="AE20" s="100">
        <f>VLOOKUP($A20, RawData!$A:$AJ, 26, FALSE)</f>
        <v>10.316656</v>
      </c>
      <c r="AF20" s="100" t="str">
        <f>VLOOKUP($A20, RawData!$A:$AJ, 27, FALSE)</f>
        <v>No data</v>
      </c>
      <c r="AG20" s="107">
        <f>VLOOKUP($A20, RawData!$A:$AJ, 28, FALSE)</f>
        <v>3.7427764</v>
      </c>
      <c r="AH20" s="107" t="str">
        <f>VLOOKUP($A20, RawData!$A:$AJ, 29, FALSE)</f>
        <v/>
      </c>
      <c r="AI20" s="100">
        <f>VLOOKUP($A20, RawData!$A:$AJ, 31, FALSE)</f>
        <v>20.53464</v>
      </c>
      <c r="AJ20" s="96" t="str">
        <f>VLOOKUP($A20, RawData!$A:$AJ,32, FALSE)</f>
        <v/>
      </c>
      <c r="AK20" s="98">
        <f>VLOOKUP($A20, RawData!$A:$AJ, 34, FALSE)</f>
        <v>76.5326</v>
      </c>
      <c r="AL20" s="98">
        <f>VLOOKUP($A20, RawData!$A:$AJ, 35, FALSE)</f>
        <v>17.52625</v>
      </c>
      <c r="AM20" s="113">
        <f>VLOOKUP($A20, RawData!$A:$AJ, 36, FALSE)</f>
        <v>4.89</v>
      </c>
    </row>
    <row r="21">
      <c r="A21" s="9" t="s">
        <v>409</v>
      </c>
      <c r="B21" s="9" t="s">
        <v>1741</v>
      </c>
      <c r="C21" s="1" t="s">
        <v>1044</v>
      </c>
      <c r="D21" s="2" t="s">
        <v>1742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199.19817</v>
      </c>
      <c r="G21" s="98">
        <f>VLOOKUP($A21, RawData!$A:$AJ, 2, FALSE)</f>
        <v>96.606</v>
      </c>
      <c r="H21" s="96">
        <f>VLOOKUP($A21, RawData!$A:$AJ, 3, FALSE)</f>
        <v>-0.146</v>
      </c>
      <c r="I21" s="96">
        <f>VLOOKUP($A21, RawData!$A:$AJ, 4, FALSE)</f>
        <v>0.045463216</v>
      </c>
      <c r="J21" s="98">
        <f>VLOOKUP($A21, RawData!$A:$AM, 37, FALSE)</f>
        <v>14.052</v>
      </c>
      <c r="K21" s="99">
        <f>VLOOKUP($A21, RawData!$A:$AM, 38, FALSE)</f>
        <v>-0.27447337</v>
      </c>
      <c r="L21" s="99" t="str">
        <f>VLOOKUP($A21, RawData!$A:$AM, 39, FALSE)</f>
        <v/>
      </c>
      <c r="M21" s="100">
        <f>VLOOKUP($A21, RawData!$A:$AJ, 30, FALSE)</f>
        <v>12.413465</v>
      </c>
      <c r="N21" s="98">
        <f>VLOOKUP($A21, RawData!$A:$AJ, 5, FALSE)</f>
        <v>0.9372442</v>
      </c>
      <c r="O21" s="99">
        <f>VLOOKUP($A21, RawData!$A:$AJ, 6, FALSE)</f>
        <v>-0.18529499</v>
      </c>
      <c r="P21" s="96" t="str">
        <f>VLOOKUP($A21, RawData!$A:$AJ, 7, FALSE)</f>
        <v/>
      </c>
      <c r="Q21" s="119">
        <f>VLOOKUP($A21, RawData!$A:$AJ, 8, FALSE)</f>
        <v>0.2812</v>
      </c>
      <c r="R21" s="99" t="str">
        <f>VLOOKUP($A21, RawData!$A:$AJ, 9, FALSE)</f>
        <v/>
      </c>
      <c r="S21" s="119">
        <f>VLOOKUP($A21, RawData!$A:$AJ, 10, FALSE)</f>
        <v>0.1454568</v>
      </c>
      <c r="T21" s="119">
        <f>VLOOKUP($A21, RawData!$A:$AJ, 11, FALSE)</f>
        <v>0.1474</v>
      </c>
      <c r="U21" s="120">
        <f>VLOOKUP($A21, RawData!$A:$AJ, 12, FALSE)</f>
        <v>0.87095356</v>
      </c>
      <c r="V21" s="109">
        <f>VLOOKUP($A21, RawData!$A:$AJ, 13, FALSE)</f>
        <v>-9.357</v>
      </c>
      <c r="W21" s="99" t="str">
        <f>VLOOKUP($A21, RawData!$A:$AJ, 14, FALSE)</f>
        <v/>
      </c>
      <c r="X21" s="100">
        <f>VLOOKUP($A21, RawData!$A:$AJ, 15, FALSE)</f>
        <v>1.1962</v>
      </c>
      <c r="Y21" s="99">
        <f>VLOOKUP($A21, RawData!$A:$AJ, 16, FALSE)</f>
        <v>0.0019460489</v>
      </c>
      <c r="Z21" s="98">
        <f>VLOOKUP($A21, RawData!$A:$AJ, 21, FALSE)</f>
        <v>-27.874</v>
      </c>
      <c r="AA21" s="99">
        <f>VLOOKUP($A21, RawData!$A:$AJ, 22, FALSE)</f>
        <v>-0.1328086</v>
      </c>
      <c r="AB21" s="99">
        <f>VLOOKUP($A21, RawData!$A:$AJ, 23, FALSE)</f>
        <v>0.0622</v>
      </c>
      <c r="AC21" s="99">
        <f>VLOOKUP($A21, RawData!$A:$AJ, 24, FALSE)</f>
        <v>0.06546567</v>
      </c>
      <c r="AD21" s="99">
        <f>VLOOKUP($A21, RawData!$A:$AJ, 25, FALSE)</f>
        <v>0.06695223</v>
      </c>
      <c r="AE21" s="100">
        <f>VLOOKUP($A21, RawData!$A:$AJ, 26, FALSE)</f>
        <v>14.724017</v>
      </c>
      <c r="AF21" s="100" t="str">
        <f>VLOOKUP($A21, RawData!$A:$AJ, 27, FALSE)</f>
        <v/>
      </c>
      <c r="AG21" s="107">
        <f>VLOOKUP($A21, RawData!$A:$AJ, 28, FALSE)</f>
        <v>2.0941556</v>
      </c>
      <c r="AH21" s="107" t="str">
        <f>VLOOKUP($A21, RawData!$A:$AJ, 29, FALSE)</f>
        <v/>
      </c>
      <c r="AI21" s="100">
        <f>VLOOKUP($A21, RawData!$A:$AJ, 31, FALSE)</f>
        <v>-18.642086</v>
      </c>
      <c r="AJ21" s="96" t="str">
        <f>VLOOKUP($A21, RawData!$A:$AJ,32, FALSE)</f>
        <v/>
      </c>
      <c r="AK21" s="98">
        <f>VLOOKUP($A21, RawData!$A:$AJ, 34, FALSE)</f>
        <v>174.434</v>
      </c>
      <c r="AL21" s="98">
        <f>VLOOKUP($A21, RawData!$A:$AJ, 35, FALSE)</f>
        <v>13.8</v>
      </c>
      <c r="AM21" s="113">
        <f>VLOOKUP($A21, RawData!$A:$AJ, 36, FALSE)</f>
        <v>14.66</v>
      </c>
    </row>
    <row r="22">
      <c r="A22" s="9" t="s">
        <v>410</v>
      </c>
      <c r="B22" s="9" t="s">
        <v>1743</v>
      </c>
      <c r="C22" s="1"/>
      <c r="D22" s="2" t="s">
        <v>1744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261.65457</v>
      </c>
      <c r="G22" s="98">
        <f>VLOOKUP($A22, RawData!$A:$AJ, 2, FALSE)</f>
        <v>60.661</v>
      </c>
      <c r="H22" s="96">
        <f>VLOOKUP($A22, RawData!$A:$AJ, 3, FALSE)</f>
        <v>-0.0964</v>
      </c>
      <c r="I22" s="96">
        <f>VLOOKUP($A22, RawData!$A:$AJ, 4, FALSE)</f>
        <v>-0.09361103</v>
      </c>
      <c r="J22" s="98">
        <f>VLOOKUP($A22, RawData!$A:$AM, 37, FALSE)</f>
        <v>-10.046</v>
      </c>
      <c r="K22" s="99">
        <f>VLOOKUP($A22, RawData!$A:$AM, 38, FALSE)</f>
        <v>-0.024754878</v>
      </c>
      <c r="L22" s="99" t="str">
        <f>VLOOKUP($A22, RawData!$A:$AM, 39, FALSE)</f>
        <v/>
      </c>
      <c r="M22" s="100">
        <f>VLOOKUP($A22, RawData!$A:$AJ, 30, FALSE)</f>
        <v>-25.300657</v>
      </c>
      <c r="N22" s="98">
        <f>VLOOKUP($A22, RawData!$A:$AJ, 5, FALSE)</f>
        <v>-0.62705183</v>
      </c>
      <c r="O22" s="99">
        <f>VLOOKUP($A22, RawData!$A:$AJ, 6, FALSE)</f>
        <v>-0.29227862</v>
      </c>
      <c r="P22" s="96" t="str">
        <f>VLOOKUP($A22, RawData!$A:$AJ, 7, FALSE)</f>
        <v/>
      </c>
      <c r="Q22" s="119">
        <f>VLOOKUP($A22, RawData!$A:$AJ, 8, FALSE)</f>
        <v>0.0883</v>
      </c>
      <c r="R22" s="99" t="str">
        <f>VLOOKUP($A22, RawData!$A:$AJ, 9, FALSE)</f>
        <v/>
      </c>
      <c r="S22" s="119">
        <f>VLOOKUP($A22, RawData!$A:$AJ, 10, FALSE)</f>
        <v>-0.16560888</v>
      </c>
      <c r="T22" s="119">
        <f>VLOOKUP($A22, RawData!$A:$AJ, 11, FALSE)</f>
        <v>-0.1993</v>
      </c>
      <c r="U22" s="120">
        <f>VLOOKUP($A22, RawData!$A:$AJ, 12, FALSE)</f>
        <v>0.19891986</v>
      </c>
      <c r="V22" s="109">
        <f>VLOOKUP($A22, RawData!$A:$AJ, 13, FALSE)</f>
        <v>-15.923</v>
      </c>
      <c r="W22" s="99" t="str">
        <f>VLOOKUP($A22, RawData!$A:$AJ, 14, FALSE)</f>
        <v/>
      </c>
      <c r="X22" s="100">
        <f>VLOOKUP($A22, RawData!$A:$AJ, 15, FALSE)</f>
        <v>49.2046</v>
      </c>
      <c r="Y22" s="99">
        <f>VLOOKUP($A22, RawData!$A:$AJ, 16, FALSE)</f>
        <v>0.06577537</v>
      </c>
      <c r="Z22" s="98">
        <f>VLOOKUP($A22, RawData!$A:$AJ, 21, FALSE)</f>
        <v>-13.814</v>
      </c>
      <c r="AA22" s="99">
        <f>VLOOKUP($A22, RawData!$A:$AJ, 22, FALSE)</f>
        <v>-0.24952133</v>
      </c>
      <c r="AB22" s="99">
        <f>VLOOKUP($A22, RawData!$A:$AJ, 23, FALSE)</f>
        <v>-0.1251</v>
      </c>
      <c r="AC22" s="99">
        <f>VLOOKUP($A22, RawData!$A:$AJ, 24, FALSE)</f>
        <v>-0.20976482</v>
      </c>
      <c r="AD22" s="99">
        <f>VLOOKUP($A22, RawData!$A:$AJ, 25, FALSE)</f>
        <v>-0.1814602</v>
      </c>
      <c r="AE22" s="100" t="str">
        <f>VLOOKUP($A22, RawData!$A:$AJ, 26, FALSE)</f>
        <v/>
      </c>
      <c r="AF22" s="100" t="str">
        <f>VLOOKUP($A22, RawData!$A:$AJ, 27, FALSE)</f>
        <v/>
      </c>
      <c r="AG22" s="107">
        <f>VLOOKUP($A22, RawData!$A:$AJ, 28, FALSE)</f>
        <v>4.417738</v>
      </c>
      <c r="AH22" s="107" t="str">
        <f>VLOOKUP($A22, RawData!$A:$AJ, 29, FALSE)</f>
        <v/>
      </c>
      <c r="AI22" s="100">
        <f>VLOOKUP($A22, RawData!$A:$AJ, 31, FALSE)</f>
        <v>-15.962469</v>
      </c>
      <c r="AJ22" s="96" t="str">
        <f>VLOOKUP($A22, RawData!$A:$AJ,32, FALSE)</f>
        <v/>
      </c>
      <c r="AK22" s="98">
        <f>VLOOKUP($A22, RawData!$A:$AJ, 34, FALSE)</f>
        <v>254.1704</v>
      </c>
      <c r="AL22" s="98">
        <f>VLOOKUP($A22, RawData!$A:$AJ, 35, FALSE)</f>
        <v>14.47</v>
      </c>
      <c r="AM22" s="113">
        <f>VLOOKUP($A22, RawData!$A:$AJ, 36, FALSE)</f>
        <v>18.52</v>
      </c>
    </row>
    <row r="23">
      <c r="A23" s="9" t="s">
        <v>411</v>
      </c>
      <c r="B23" s="9" t="s">
        <v>1745</v>
      </c>
      <c r="C23" s="1" t="s">
        <v>962</v>
      </c>
      <c r="D23" s="2" t="s">
        <v>1746</v>
      </c>
      <c r="E23" s="114" t="str">
        <f>IFERROR(__xludf.DUMMYFUNCTION("IFERROR(HYPERLINK(REGEXEXTRACT(D23,""\(([^)]*)\)""),REGEXEXTRACT(D23,""\[([^\]]+)\]"")),"""")"),"READ PITCH")</f>
        <v>READ PITCH</v>
      </c>
      <c r="F23" s="98">
        <f>VLOOKUP($A23, RawData!$A:$AJ, 33, FALSE)</f>
        <v>24.920599</v>
      </c>
      <c r="G23" s="98">
        <f>VLOOKUP($A23, RawData!$A:$AJ, 2, FALSE)</f>
        <v>27.98704</v>
      </c>
      <c r="H23" s="96">
        <f>VLOOKUP($A23, RawData!$A:$AJ, 3, FALSE)</f>
        <v>0.1686</v>
      </c>
      <c r="I23" s="96">
        <f>VLOOKUP($A23, RawData!$A:$AJ, 4, FALSE)</f>
        <v>0.035830695</v>
      </c>
      <c r="J23" s="98">
        <f>VLOOKUP($A23, RawData!$A:$AM, 37, FALSE)</f>
        <v>0.23376</v>
      </c>
      <c r="K23" s="99">
        <f>VLOOKUP($A23, RawData!$A:$AM, 38, FALSE)</f>
        <v>-1.1871772</v>
      </c>
      <c r="L23" s="99" t="str">
        <f>VLOOKUP($A23, RawData!$A:$AM, 39, FALSE)</f>
        <v/>
      </c>
      <c r="M23" s="100">
        <f>VLOOKUP($A23, RawData!$A:$AJ, 30, FALSE)</f>
        <v>62.681812</v>
      </c>
      <c r="N23" s="98">
        <f>VLOOKUP($A23, RawData!$A:$AJ, 5, FALSE)</f>
        <v>-0.01990535</v>
      </c>
      <c r="O23" s="99">
        <f>VLOOKUP($A23, RawData!$A:$AJ, 6, FALSE)</f>
        <v>-0.9599652</v>
      </c>
      <c r="P23" s="96" t="str">
        <f>VLOOKUP($A23, RawData!$A:$AJ, 7, FALSE)</f>
        <v/>
      </c>
      <c r="Q23" s="119">
        <f>VLOOKUP($A23, RawData!$A:$AJ, 8, FALSE)</f>
        <v>0.2336</v>
      </c>
      <c r="R23" s="99" t="str">
        <f>VLOOKUP($A23, RawData!$A:$AJ, 9, FALSE)</f>
        <v/>
      </c>
      <c r="S23" s="119">
        <f>VLOOKUP($A23, RawData!$A:$AJ, 10, FALSE)</f>
        <v>0.008352437</v>
      </c>
      <c r="T23" s="119">
        <f>VLOOKUP($A23, RawData!$A:$AJ, 11, FALSE)</f>
        <v>-0.0183</v>
      </c>
      <c r="U23" s="120">
        <f>VLOOKUP($A23, RawData!$A:$AJ, 12, FALSE)</f>
        <v>-4.477176</v>
      </c>
      <c r="V23" s="109">
        <f>VLOOKUP($A23, RawData!$A:$AJ, 13, FALSE)</f>
        <v>2.90283</v>
      </c>
      <c r="W23" s="99" t="str">
        <f>VLOOKUP($A23, RawData!$A:$AJ, 14, FALSE)</f>
        <v/>
      </c>
      <c r="X23" s="100">
        <f>VLOOKUP($A23, RawData!$A:$AJ, 15, FALSE)</f>
        <v>2.6956</v>
      </c>
      <c r="Y23" s="99">
        <f>VLOOKUP($A23, RawData!$A:$AJ, 16, FALSE)</f>
        <v>0.01736911</v>
      </c>
      <c r="Z23" s="98">
        <f>VLOOKUP($A23, RawData!$A:$AJ, 21, FALSE)</f>
        <v>-10.25501</v>
      </c>
      <c r="AA23" s="99">
        <f>VLOOKUP($A23, RawData!$A:$AJ, 22, FALSE)</f>
        <v>-0.4482</v>
      </c>
      <c r="AB23" s="99">
        <f>VLOOKUP($A23, RawData!$A:$AJ, 23, FALSE)</f>
        <v>-0.0018</v>
      </c>
      <c r="AC23" s="99">
        <f>VLOOKUP($A23, RawData!$A:$AJ, 24, FALSE)</f>
        <v>-0.0021139819</v>
      </c>
      <c r="AD23" s="99">
        <f>VLOOKUP($A23, RawData!$A:$AJ, 25, FALSE)</f>
        <v>0.010216341</v>
      </c>
      <c r="AE23" s="100" t="str">
        <f>VLOOKUP($A23, RawData!$A:$AJ, 26, FALSE)</f>
        <v/>
      </c>
      <c r="AF23" s="100" t="str">
        <f>VLOOKUP($A23, RawData!$A:$AJ, 27, FALSE)</f>
        <v>No data</v>
      </c>
      <c r="AG23" s="107">
        <f>VLOOKUP($A23, RawData!$A:$AJ, 28, FALSE)</f>
        <v>0.8899668</v>
      </c>
      <c r="AH23" s="107" t="str">
        <f>VLOOKUP($A23, RawData!$A:$AJ, 29, FALSE)</f>
        <v/>
      </c>
      <c r="AI23" s="100">
        <f>VLOOKUP($A23, RawData!$A:$AJ, 31, FALSE)</f>
        <v>5.0476604</v>
      </c>
      <c r="AJ23" s="96" t="str">
        <f>VLOOKUP($A23, RawData!$A:$AJ,32, FALSE)</f>
        <v/>
      </c>
      <c r="AK23" s="98">
        <f>VLOOKUP($A23, RawData!$A:$AJ, 34, FALSE)</f>
        <v>14.6525</v>
      </c>
      <c r="AL23" s="98">
        <f>VLOOKUP($A23, RawData!$A:$AJ, 35, FALSE)</f>
        <v>10.25</v>
      </c>
      <c r="AM23" s="113">
        <f>VLOOKUP($A23, RawData!$A:$AJ, 36, FALSE)</f>
        <v>2.43</v>
      </c>
    </row>
    <row r="24">
      <c r="A24" s="9" t="s">
        <v>412</v>
      </c>
      <c r="B24" s="9" t="s">
        <v>1747</v>
      </c>
      <c r="C24" s="1" t="s">
        <v>942</v>
      </c>
      <c r="D24" s="2" t="s">
        <v>1748</v>
      </c>
      <c r="E24" s="114" t="str">
        <f>IFERROR(__xludf.DUMMYFUNCTION("IFERROR(HYPERLINK(REGEXEXTRACT(D24,""\(([^)]*)\)""),REGEXEXTRACT(D24,""\[([^\]]+)\]"")),"""")"),"READ PITCH")</f>
        <v>READ PITCH</v>
      </c>
      <c r="F24" s="98">
        <f>VLOOKUP($A24, RawData!$A:$AJ, 33, FALSE)</f>
        <v>6.830697</v>
      </c>
      <c r="G24" s="98">
        <f>VLOOKUP($A24, RawData!$A:$AJ, 2, FALSE)</f>
        <v>8.98611</v>
      </c>
      <c r="H24" s="96">
        <f>VLOOKUP($A24, RawData!$A:$AJ, 3, FALSE)</f>
        <v>0.0995</v>
      </c>
      <c r="I24" s="96">
        <f>VLOOKUP($A24, RawData!$A:$AJ, 4, FALSE)</f>
        <v>-0.048152495</v>
      </c>
      <c r="J24" s="98">
        <f>VLOOKUP($A24, RawData!$A:$AM, 37, FALSE)</f>
        <v>1.96245</v>
      </c>
      <c r="K24" s="99">
        <f>VLOOKUP($A24, RawData!$A:$AM, 38, FALSE)</f>
        <v>-0.3031419</v>
      </c>
      <c r="L24" s="99" t="str">
        <f>VLOOKUP($A24, RawData!$A:$AM, 39, FALSE)</f>
        <v/>
      </c>
      <c r="M24" s="100">
        <f>VLOOKUP($A24, RawData!$A:$AJ, 30, FALSE)</f>
        <v>0.77534205</v>
      </c>
      <c r="N24" s="98">
        <f>VLOOKUP($A24, RawData!$A:$AJ, 5, FALSE)</f>
        <v>1.41903</v>
      </c>
      <c r="O24" s="99">
        <f>VLOOKUP($A24, RawData!$A:$AJ, 6, FALSE)</f>
        <v>-0.3264908</v>
      </c>
      <c r="P24" s="96" t="str">
        <f>VLOOKUP($A24, RawData!$A:$AJ, 7, FALSE)</f>
        <v/>
      </c>
      <c r="Q24" s="119">
        <f>VLOOKUP($A24, RawData!$A:$AJ, 8, FALSE)</f>
        <v>0.5701</v>
      </c>
      <c r="R24" s="99" t="str">
        <f>VLOOKUP($A24, RawData!$A:$AJ, 9, FALSE)</f>
        <v/>
      </c>
      <c r="S24" s="119">
        <f>VLOOKUP($A24, RawData!$A:$AJ, 10, FALSE)</f>
        <v>0.21838704</v>
      </c>
      <c r="T24" s="119">
        <f>VLOOKUP($A24, RawData!$A:$AJ, 11, FALSE)</f>
        <v>0.2167</v>
      </c>
      <c r="U24" s="120">
        <f>VLOOKUP($A24, RawData!$A:$AJ, 12, FALSE)</f>
        <v>-3.0730324</v>
      </c>
      <c r="V24" s="109">
        <f>VLOOKUP($A24, RawData!$A:$AJ, 13, FALSE)</f>
        <v>-0.19942</v>
      </c>
      <c r="W24" s="99" t="str">
        <f>VLOOKUP($A24, RawData!$A:$AJ, 14, FALSE)</f>
        <v/>
      </c>
      <c r="X24" s="100">
        <f>VLOOKUP($A24, RawData!$A:$AJ, 15, FALSE)</f>
        <v>721.4528</v>
      </c>
      <c r="Y24" s="99">
        <f>VLOOKUP($A24, RawData!$A:$AJ, 16, FALSE)</f>
        <v>0.0002414838</v>
      </c>
      <c r="Z24" s="98">
        <f>VLOOKUP($A24, RawData!$A:$AJ, 21, FALSE)</f>
        <v>-5.07843</v>
      </c>
      <c r="AA24" s="99">
        <f>VLOOKUP($A24, RawData!$A:$AJ, 22, FALSE)</f>
        <v>-0.5561</v>
      </c>
      <c r="AB24" s="99">
        <f>VLOOKUP($A24, RawData!$A:$AJ, 23, FALSE)</f>
        <v>0.1358</v>
      </c>
      <c r="AC24" s="99">
        <f>VLOOKUP($A24, RawData!$A:$AJ, 24, FALSE)</f>
        <v>0.15539229</v>
      </c>
      <c r="AD24" s="99">
        <f>VLOOKUP($A24, RawData!$A:$AJ, 25, FALSE)</f>
        <v>0.21490005</v>
      </c>
      <c r="AE24" s="100">
        <f>VLOOKUP($A24, RawData!$A:$AJ, 26, FALSE)</f>
        <v>4.6510644</v>
      </c>
      <c r="AF24" s="100" t="str">
        <f>VLOOKUP($A24, RawData!$A:$AJ, 27, FALSE)</f>
        <v>No data</v>
      </c>
      <c r="AG24" s="107">
        <f>VLOOKUP($A24, RawData!$A:$AJ, 28, FALSE)</f>
        <v>0.73446685</v>
      </c>
      <c r="AH24" s="107" t="str">
        <f>VLOOKUP($A24, RawData!$A:$AJ, 29, FALSE)</f>
        <v/>
      </c>
      <c r="AI24" s="100">
        <f>VLOOKUP($A24, RawData!$A:$AJ, 31, FALSE)</f>
        <v>-7.6299767</v>
      </c>
      <c r="AJ24" s="96" t="str">
        <f>VLOOKUP($A24, RawData!$A:$AJ,32, FALSE)</f>
        <v/>
      </c>
      <c r="AK24" s="98">
        <f>VLOOKUP($A24, RawData!$A:$AJ, 34, FALSE)</f>
        <v>1.52157</v>
      </c>
      <c r="AL24" s="98">
        <f>VLOOKUP($A24, RawData!$A:$AJ, 35, FALSE)</f>
        <v>6.85</v>
      </c>
      <c r="AM24" s="113">
        <f>VLOOKUP($A24, RawData!$A:$AJ, 36, FALSE)</f>
        <v>1</v>
      </c>
    </row>
    <row r="25">
      <c r="A25" s="9" t="s">
        <v>413</v>
      </c>
      <c r="B25" s="9" t="s">
        <v>1749</v>
      </c>
      <c r="C25" s="1" t="s">
        <v>942</v>
      </c>
      <c r="D25" s="2" t="s">
        <v>1750</v>
      </c>
      <c r="E25" s="114" t="str">
        <f>IFERROR(__xludf.DUMMYFUNCTION("IFERROR(HYPERLINK(REGEXEXTRACT(D25,""\(([^)]*)\)""),REGEXEXTRACT(D25,""\[([^\]]+)\]"")),"""")"),"READ PITCH")</f>
        <v>READ PITCH</v>
      </c>
      <c r="F25" s="98">
        <f>VLOOKUP($A25, RawData!$A:$AJ, 33, FALSE)</f>
        <v>108.4309</v>
      </c>
      <c r="G25" s="98">
        <f>VLOOKUP($A25, RawData!$A:$AJ, 2, FALSE)</f>
        <v>41.337</v>
      </c>
      <c r="H25" s="96">
        <f>VLOOKUP($A25, RawData!$A:$AJ, 3, FALSE)</f>
        <v>0.216</v>
      </c>
      <c r="I25" s="96">
        <f>VLOOKUP($A25, RawData!$A:$AJ, 4, FALSE)</f>
        <v>0.0540178</v>
      </c>
      <c r="J25" s="98">
        <f>VLOOKUP($A25, RawData!$A:$AM, 37, FALSE)</f>
        <v>6.842</v>
      </c>
      <c r="K25" s="99">
        <f>VLOOKUP($A25, RawData!$A:$AM, 38, FALSE)</f>
        <v>0.2865739</v>
      </c>
      <c r="L25" s="99" t="str">
        <f>VLOOKUP($A25, RawData!$A:$AM, 39, FALSE)</f>
        <v/>
      </c>
      <c r="M25" s="100">
        <f>VLOOKUP($A25, RawData!$A:$AJ, 30, FALSE)</f>
        <v>14.599065</v>
      </c>
      <c r="N25" s="98">
        <f>VLOOKUP($A25, RawData!$A:$AJ, 5, FALSE)</f>
        <v>0.7448625</v>
      </c>
      <c r="O25" s="99">
        <f>VLOOKUP($A25, RawData!$A:$AJ, 6, FALSE)</f>
        <v>0.36742827</v>
      </c>
      <c r="P25" s="96" t="str">
        <f>VLOOKUP($A25, RawData!$A:$AJ, 7, FALSE)</f>
        <v/>
      </c>
      <c r="Q25" s="119">
        <f>VLOOKUP($A25, RawData!$A:$AJ, 8, FALSE)</f>
        <v>0.2917</v>
      </c>
      <c r="R25" s="99" t="str">
        <f>VLOOKUP($A25, RawData!$A:$AJ, 9, FALSE)</f>
        <v/>
      </c>
      <c r="S25" s="119">
        <f>VLOOKUP($A25, RawData!$A:$AJ, 10, FALSE)</f>
        <v>0.16551757</v>
      </c>
      <c r="T25" s="119">
        <f>VLOOKUP($A25, RawData!$A:$AJ, 11, FALSE)</f>
        <v>0.1531</v>
      </c>
      <c r="U25" s="120">
        <f>VLOOKUP($A25, RawData!$A:$AJ, 12, FALSE)</f>
        <v>1.4335845</v>
      </c>
      <c r="V25" s="109">
        <f>VLOOKUP($A25, RawData!$A:$AJ, 13, FALSE)</f>
        <v>6.427</v>
      </c>
      <c r="W25" s="99" t="str">
        <f>VLOOKUP($A25, RawData!$A:$AJ, 14, FALSE)</f>
        <v/>
      </c>
      <c r="X25" s="100">
        <f>VLOOKUP($A25, RawData!$A:$AJ, 15, FALSE)</f>
        <v>2.0066</v>
      </c>
      <c r="Y25" s="99">
        <f>VLOOKUP($A25, RawData!$A:$AJ, 16, FALSE)</f>
        <v>0.012192467</v>
      </c>
      <c r="Z25" s="98">
        <f>VLOOKUP($A25, RawData!$A:$AJ, 21, FALSE)</f>
        <v>-6.389</v>
      </c>
      <c r="AA25" s="99">
        <f>VLOOKUP($A25, RawData!$A:$AJ, 22, FALSE)</f>
        <v>-0.263</v>
      </c>
      <c r="AB25" s="99">
        <f>VLOOKUP($A25, RawData!$A:$AJ, 23, FALSE)</f>
        <v>0.1846</v>
      </c>
      <c r="AC25" s="99">
        <f>VLOOKUP($A25, RawData!$A:$AJ, 24, FALSE)</f>
        <v>0.21188918</v>
      </c>
      <c r="AD25" s="99">
        <f>VLOOKUP($A25, RawData!$A:$AJ, 25, FALSE)</f>
        <v>0.2816681</v>
      </c>
      <c r="AE25" s="100">
        <f>VLOOKUP($A25, RawData!$A:$AJ, 26, FALSE)</f>
        <v>20.648106</v>
      </c>
      <c r="AF25" s="100" t="str">
        <f>VLOOKUP($A25, RawData!$A:$AJ, 27, FALSE)</f>
        <v>No data</v>
      </c>
      <c r="AG25" s="107">
        <f>VLOOKUP($A25, RawData!$A:$AJ, 28, FALSE)</f>
        <v>2.5709605</v>
      </c>
      <c r="AH25" s="107" t="str">
        <f>VLOOKUP($A25, RawData!$A:$AJ, 29, FALSE)</f>
        <v/>
      </c>
      <c r="AI25" s="100">
        <f>VLOOKUP($A25, RawData!$A:$AJ, 31, FALSE)</f>
        <v>15.541746</v>
      </c>
      <c r="AJ25" s="96" t="str">
        <f>VLOOKUP($A25, RawData!$A:$AJ,32, FALSE)</f>
        <v/>
      </c>
      <c r="AK25" s="98">
        <f>VLOOKUP($A25, RawData!$A:$AJ, 34, FALSE)</f>
        <v>99.8868</v>
      </c>
      <c r="AL25" s="98">
        <f>VLOOKUP($A25, RawData!$A:$AJ, 35, FALSE)</f>
        <v>15.38</v>
      </c>
      <c r="AM25" s="113">
        <f>VLOOKUP($A25, RawData!$A:$AJ, 36, FALSE)</f>
        <v>6.91</v>
      </c>
    </row>
    <row r="26">
      <c r="A26" s="9" t="s">
        <v>414</v>
      </c>
      <c r="B26" s="9" t="s">
        <v>1751</v>
      </c>
      <c r="C26" s="1" t="s">
        <v>930</v>
      </c>
      <c r="D26" s="2" t="s">
        <v>1752</v>
      </c>
      <c r="E26" s="114" t="str">
        <f>IFERROR(__xludf.DUMMYFUNCTION("IFERROR(HYPERLINK(REGEXEXTRACT(D26,""\(([^)]*)\)""),REGEXEXTRACT(D26,""\[([^\]]+)\]"")),"""")"),"READ PITCH")</f>
        <v>READ PITCH</v>
      </c>
      <c r="F26" s="98">
        <f>VLOOKUP($A26, RawData!$A:$AJ, 33, FALSE)</f>
        <v>151.75185</v>
      </c>
      <c r="G26" s="98">
        <f>VLOOKUP($A26, RawData!$A:$AJ, 2, FALSE)</f>
        <v>618.683</v>
      </c>
      <c r="H26" s="96">
        <f>VLOOKUP($A26, RawData!$A:$AJ, 3, FALSE)</f>
        <v>-0.069</v>
      </c>
      <c r="I26" s="96">
        <f>VLOOKUP($A26, RawData!$A:$AJ, 4, FALSE)</f>
        <v>0.19069773</v>
      </c>
      <c r="J26" s="98">
        <f>VLOOKUP($A26, RawData!$A:$AM, 37, FALSE)</f>
        <v>63.806</v>
      </c>
      <c r="K26" s="99">
        <f>VLOOKUP($A26, RawData!$A:$AM, 38, FALSE)</f>
        <v>-1.97512</v>
      </c>
      <c r="L26" s="99" t="str">
        <f>VLOOKUP($A26, RawData!$A:$AM, 39, FALSE)</f>
        <v/>
      </c>
      <c r="M26" s="100">
        <f>VLOOKUP($A26, RawData!$A:$AJ, 30, FALSE)</f>
        <v>3.1956494</v>
      </c>
      <c r="N26" s="98">
        <f>VLOOKUP($A26, RawData!$A:$AJ, 5, FALSE)</f>
        <v>-0.096551724</v>
      </c>
      <c r="O26" s="99">
        <f>VLOOKUP($A26, RawData!$A:$AJ, 6, FALSE)</f>
        <v>-0.97831184</v>
      </c>
      <c r="P26" s="96" t="str">
        <f>VLOOKUP($A26, RawData!$A:$AJ, 7, FALSE)</f>
        <v/>
      </c>
      <c r="Q26" s="119">
        <f>VLOOKUP($A26, RawData!$A:$AJ, 8, FALSE)</f>
        <v>0.2303</v>
      </c>
      <c r="R26" s="99" t="str">
        <f>VLOOKUP($A26, RawData!$A:$AJ, 9, FALSE)</f>
        <v/>
      </c>
      <c r="S26" s="119">
        <f>VLOOKUP($A26, RawData!$A:$AJ, 10, FALSE)</f>
        <v>0.10313197</v>
      </c>
      <c r="T26" s="119">
        <f>VLOOKUP($A26, RawData!$A:$AJ, 11, FALSE)</f>
        <v>0.0167</v>
      </c>
      <c r="U26" s="120">
        <f>VLOOKUP($A26, RawData!$A:$AJ, 12, FALSE)</f>
        <v>15.6362295</v>
      </c>
      <c r="V26" s="109">
        <f>VLOOKUP($A26, RawData!$A:$AJ, 13, FALSE)</f>
        <v>34.397</v>
      </c>
      <c r="W26" s="99" t="str">
        <f>VLOOKUP($A26, RawData!$A:$AJ, 14, FALSE)</f>
        <v/>
      </c>
      <c r="X26" s="100">
        <f>VLOOKUP($A26, RawData!$A:$AJ, 15, FALSE)</f>
        <v>3.1092</v>
      </c>
      <c r="Y26" s="99">
        <f>VLOOKUP($A26, RawData!$A:$AJ, 16, FALSE)</f>
        <v>0.025769254</v>
      </c>
      <c r="Z26" s="98">
        <f>VLOOKUP($A26, RawData!$A:$AJ, 21, FALSE)</f>
        <v>30.122</v>
      </c>
      <c r="AA26" s="99">
        <f>VLOOKUP($A26, RawData!$A:$AJ, 22, FALSE)</f>
        <v>0.1191</v>
      </c>
      <c r="AB26" s="99">
        <f>VLOOKUP($A26, RawData!$A:$AJ, 23, FALSE)</f>
        <v>-0.003</v>
      </c>
      <c r="AC26" s="99">
        <f>VLOOKUP($A26, RawData!$A:$AJ, 24, FALSE)</f>
        <v>-0.007858515</v>
      </c>
      <c r="AD26" s="99">
        <f>VLOOKUP($A26, RawData!$A:$AJ, 25, FALSE)</f>
        <v>0.25222355</v>
      </c>
      <c r="AE26" s="100" t="str">
        <f>VLOOKUP($A26, RawData!$A:$AJ, 26, FALSE)</f>
        <v/>
      </c>
      <c r="AF26" s="100">
        <f>VLOOKUP($A26, RawData!$A:$AJ, 27, FALSE)</f>
        <v>119.377655</v>
      </c>
      <c r="AG26" s="107">
        <f>VLOOKUP($A26, RawData!$A:$AJ, 28, FALSE)</f>
        <v>0.28088632</v>
      </c>
      <c r="AH26" s="107" t="str">
        <f>VLOOKUP($A26, RawData!$A:$AJ, 29, FALSE)</f>
        <v/>
      </c>
      <c r="AI26" s="100">
        <f>VLOOKUP($A26, RawData!$A:$AJ, 31, FALSE)</f>
        <v>5.927889</v>
      </c>
      <c r="AJ26" s="96" t="str">
        <f>VLOOKUP($A26, RawData!$A:$AJ,32, FALSE)</f>
        <v/>
      </c>
      <c r="AK26" s="98">
        <f>VLOOKUP($A26, RawData!$A:$AJ, 34, FALSE)</f>
        <v>203.9016</v>
      </c>
      <c r="AL26" s="98">
        <f>VLOOKUP($A26, RawData!$A:$AJ, 35, FALSE)</f>
        <v>8.44</v>
      </c>
      <c r="AM26" s="113">
        <f>VLOOKUP($A26, RawData!$A:$AJ, 36, FALSE)</f>
        <v>20.59</v>
      </c>
    </row>
    <row r="27">
      <c r="A27" s="9" t="s">
        <v>415</v>
      </c>
      <c r="B27" s="9" t="s">
        <v>1753</v>
      </c>
      <c r="C27" s="1" t="s">
        <v>942</v>
      </c>
      <c r="D27" s="2" t="s">
        <v>1754</v>
      </c>
      <c r="E27" s="114" t="str">
        <f>IFERROR(__xludf.DUMMYFUNCTION("IFERROR(HYPERLINK(REGEXEXTRACT(D27,""\(([^)]*)\)""),REGEXEXTRACT(D27,""\[([^\]]+)\]"")),"""")"),"READ PITCH")</f>
        <v>READ PITCH</v>
      </c>
      <c r="F27" s="98">
        <f>VLOOKUP($A27, RawData!$A:$AJ, 33, FALSE)</f>
        <v>321.3176</v>
      </c>
      <c r="G27" s="98">
        <f>VLOOKUP($A27, RawData!$A:$AJ, 2, FALSE)</f>
        <v>84.29688</v>
      </c>
      <c r="H27" s="96">
        <f>VLOOKUP($A27, RawData!$A:$AJ, 3, FALSE)</f>
        <v>0.786</v>
      </c>
      <c r="I27" s="96">
        <f>VLOOKUP($A27, RawData!$A:$AJ, 4, FALSE)</f>
        <v>0.31302062</v>
      </c>
      <c r="J27" s="98">
        <f>VLOOKUP($A27, RawData!$A:$AM, 37, FALSE)</f>
        <v>25.39146</v>
      </c>
      <c r="K27" s="99">
        <f>VLOOKUP($A27, RawData!$A:$AM, 38, FALSE)</f>
        <v>1.1592387</v>
      </c>
      <c r="L27" s="99" t="str">
        <f>VLOOKUP($A27, RawData!$A:$AM, 39, FALSE)</f>
        <v/>
      </c>
      <c r="M27" s="100">
        <f>VLOOKUP($A27, RawData!$A:$AJ, 30, FALSE)</f>
        <v>16.32807</v>
      </c>
      <c r="N27" s="98">
        <f>VLOOKUP($A27, RawData!$A:$AJ, 5, FALSE)</f>
        <v>0.8864237</v>
      </c>
      <c r="O27" s="99">
        <f>VLOOKUP($A27, RawData!$A:$AJ, 6, FALSE)</f>
        <v>1.2330382</v>
      </c>
      <c r="P27" s="96" t="str">
        <f>VLOOKUP($A27, RawData!$A:$AJ, 7, FALSE)</f>
        <v/>
      </c>
      <c r="Q27" s="119">
        <f>VLOOKUP($A27, RawData!$A:$AJ, 8, FALSE)</f>
        <v>0.4806</v>
      </c>
      <c r="R27" s="99" t="str">
        <f>VLOOKUP($A27, RawData!$A:$AJ, 9, FALSE)</f>
        <v/>
      </c>
      <c r="S27" s="119">
        <f>VLOOKUP($A27, RawData!$A:$AJ, 10, FALSE)</f>
        <v>0.3012147</v>
      </c>
      <c r="T27" s="119">
        <f>VLOOKUP($A27, RawData!$A:$AJ, 11, FALSE)</f>
        <v>0.2561</v>
      </c>
      <c r="U27" s="120">
        <f>VLOOKUP($A27, RawData!$A:$AJ, 12, FALSE)</f>
        <v>1.5796585</v>
      </c>
      <c r="V27" s="109">
        <f>VLOOKUP($A27, RawData!$A:$AJ, 13, FALSE)</f>
        <v>6.79121</v>
      </c>
      <c r="W27" s="99" t="str">
        <f>VLOOKUP($A27, RawData!$A:$AJ, 14, FALSE)</f>
        <v/>
      </c>
      <c r="X27" s="100">
        <f>VLOOKUP($A27, RawData!$A:$AJ, 15, FALSE)</f>
        <v>2.2725</v>
      </c>
      <c r="Y27" s="99">
        <f>VLOOKUP($A27, RawData!$A:$AJ, 16, FALSE)</f>
        <v>0.07725209</v>
      </c>
      <c r="Z27" s="98">
        <f>VLOOKUP($A27, RawData!$A:$AJ, 21, FALSE)</f>
        <v>21.44521</v>
      </c>
      <c r="AA27" s="99">
        <f>VLOOKUP($A27, RawData!$A:$AJ, 22, FALSE)</f>
        <v>0.33195615</v>
      </c>
      <c r="AB27" s="99">
        <f>VLOOKUP($A27, RawData!$A:$AJ, 23, FALSE)</f>
        <v>0.1707</v>
      </c>
      <c r="AC27" s="99">
        <f>VLOOKUP($A27, RawData!$A:$AJ, 24, FALSE)</f>
        <v>0.24190457</v>
      </c>
      <c r="AD27" s="99">
        <f>VLOOKUP($A27, RawData!$A:$AJ, 25, FALSE)</f>
        <v>0.3930412</v>
      </c>
      <c r="AE27" s="100">
        <f>VLOOKUP($A27, RawData!$A:$AJ, 26, FALSE)</f>
        <v>25.157188</v>
      </c>
      <c r="AF27" s="100">
        <f>VLOOKUP($A27, RawData!$A:$AJ, 27, FALSE)</f>
        <v>30.470724</v>
      </c>
      <c r="AG27" s="107">
        <f>VLOOKUP($A27, RawData!$A:$AJ, 28, FALSE)</f>
        <v>4.663861</v>
      </c>
      <c r="AH27" s="107" t="str">
        <f>VLOOKUP($A27, RawData!$A:$AJ, 29, FALSE)</f>
        <v/>
      </c>
      <c r="AI27" s="100">
        <f>VLOOKUP($A27, RawData!$A:$AJ, 31, FALSE)</f>
        <v>61.04865</v>
      </c>
      <c r="AJ27" s="96" t="str">
        <f>VLOOKUP($A27, RawData!$A:$AJ,32, FALSE)</f>
        <v/>
      </c>
      <c r="AK27" s="98">
        <f>VLOOKUP($A27, RawData!$A:$AJ, 34, FALSE)</f>
        <v>414.5942</v>
      </c>
      <c r="AL27" s="98">
        <f>VLOOKUP($A27, RawData!$A:$AJ, 35, FALSE)</f>
        <v>22.3</v>
      </c>
      <c r="AM27" s="113">
        <f>VLOOKUP($A27, RawData!$A:$AJ, 36, FALSE)</f>
        <v>17.63</v>
      </c>
    </row>
    <row r="28">
      <c r="A28" s="9" t="s">
        <v>416</v>
      </c>
      <c r="B28" s="9" t="s">
        <v>1755</v>
      </c>
      <c r="C28" s="1" t="s">
        <v>942</v>
      </c>
      <c r="D28" s="2" t="s">
        <v>1756</v>
      </c>
      <c r="E28" s="114" t="str">
        <f>IFERROR(__xludf.DUMMYFUNCTION("IFERROR(HYPERLINK(REGEXEXTRACT(D28,""\(([^)]*)\)""),REGEXEXTRACT(D28,""\[([^\]]+)\]"")),"""")"),"READ PITCH")</f>
        <v>READ PITCH</v>
      </c>
      <c r="F28" s="98">
        <f>VLOOKUP($A28, RawData!$A:$AJ, 33, FALSE)</f>
        <v>88.769325</v>
      </c>
      <c r="G28" s="98">
        <f>VLOOKUP($A28, RawData!$A:$AJ, 2, FALSE)</f>
        <v>46.195</v>
      </c>
      <c r="H28" s="96">
        <f>VLOOKUP($A28, RawData!$A:$AJ, 3, FALSE)</f>
        <v>0.0221</v>
      </c>
      <c r="I28" s="96">
        <f>VLOOKUP($A28, RawData!$A:$AJ, 4, FALSE)</f>
        <v>0.14279762</v>
      </c>
      <c r="J28" s="98">
        <f>VLOOKUP($A28, RawData!$A:$AM, 37, FALSE)</f>
        <v>6.276</v>
      </c>
      <c r="K28" s="99">
        <f>VLOOKUP($A28, RawData!$A:$AM, 38, FALSE)</f>
        <v>-0.11217994</v>
      </c>
      <c r="L28" s="99" t="str">
        <f>VLOOKUP($A28, RawData!$A:$AM, 39, FALSE)</f>
        <v/>
      </c>
      <c r="M28" s="100">
        <f>VLOOKUP($A28, RawData!$A:$AJ, 30, FALSE)</f>
        <v>11.1721</v>
      </c>
      <c r="N28" s="98">
        <f>VLOOKUP($A28, RawData!$A:$AJ, 5, FALSE)</f>
        <v>0.382936</v>
      </c>
      <c r="O28" s="99">
        <f>VLOOKUP($A28, RawData!$A:$AJ, 6, FALSE)</f>
        <v>-0.31935772</v>
      </c>
      <c r="P28" s="96" t="str">
        <f>VLOOKUP($A28, RawData!$A:$AJ, 7, FALSE)</f>
        <v/>
      </c>
      <c r="Q28" s="119">
        <f>VLOOKUP($A28, RawData!$A:$AJ, 8, FALSE)</f>
        <v>0.4594</v>
      </c>
      <c r="R28" s="99" t="str">
        <f>VLOOKUP($A28, RawData!$A:$AJ, 9, FALSE)</f>
        <v/>
      </c>
      <c r="S28" s="119">
        <f>VLOOKUP($A28, RawData!$A:$AJ, 10, FALSE)</f>
        <v>0.13585886</v>
      </c>
      <c r="T28" s="119">
        <f>VLOOKUP($A28, RawData!$A:$AJ, 11, FALSE)</f>
        <v>0.1204</v>
      </c>
      <c r="U28" s="120">
        <f>VLOOKUP($A28, RawData!$A:$AJ, 12, FALSE)</f>
        <v>-4.9032264</v>
      </c>
      <c r="V28" s="109">
        <f>VLOOKUP($A28, RawData!$A:$AJ, 13, FALSE)</f>
        <v>5.125</v>
      </c>
      <c r="W28" s="99" t="str">
        <f>VLOOKUP($A28, RawData!$A:$AJ, 14, FALSE)</f>
        <v/>
      </c>
      <c r="X28" s="100">
        <f>VLOOKUP($A28, RawData!$A:$AJ, 15, FALSE)</f>
        <v>1.7245</v>
      </c>
      <c r="Y28" s="99">
        <f>VLOOKUP($A28, RawData!$A:$AJ, 16, FALSE)</f>
        <v>0.01593246</v>
      </c>
      <c r="Z28" s="98">
        <f>VLOOKUP($A28, RawData!$A:$AJ, 21, FALSE)</f>
        <v>-19.387</v>
      </c>
      <c r="AA28" s="99">
        <f>VLOOKUP($A28, RawData!$A:$AJ, 22, FALSE)</f>
        <v>-0.4854</v>
      </c>
      <c r="AB28" s="99">
        <f>VLOOKUP($A28, RawData!$A:$AJ, 23, FALSE)</f>
        <v>0.0782</v>
      </c>
      <c r="AC28" s="99">
        <f>VLOOKUP($A28, RawData!$A:$AJ, 24, FALSE)</f>
        <v>0.076408885</v>
      </c>
      <c r="AD28" s="99">
        <f>VLOOKUP($A28, RawData!$A:$AJ, 25, FALSE)</f>
        <v>0.15712391</v>
      </c>
      <c r="AE28" s="100">
        <f>VLOOKUP($A28, RawData!$A:$AJ, 26, FALSE)</f>
        <v>29.326048</v>
      </c>
      <c r="AF28" s="100">
        <f>VLOOKUP($A28, RawData!$A:$AJ, 27, FALSE)</f>
        <v>19.85502</v>
      </c>
      <c r="AG28" s="107">
        <f>VLOOKUP($A28, RawData!$A:$AJ, 28, FALSE)</f>
        <v>1.9375062</v>
      </c>
      <c r="AH28" s="107" t="str">
        <f>VLOOKUP($A28, RawData!$A:$AJ, 29, FALSE)</f>
        <v/>
      </c>
      <c r="AI28" s="100">
        <f>VLOOKUP($A28, RawData!$A:$AJ, 31, FALSE)</f>
        <v>13.6811905</v>
      </c>
      <c r="AJ28" s="96" t="str">
        <f>VLOOKUP($A28, RawData!$A:$AJ,32, FALSE)</f>
        <v/>
      </c>
      <c r="AK28" s="98">
        <f>VLOOKUP($A28, RawData!$A:$AJ, 34, FALSE)</f>
        <v>70.1161</v>
      </c>
      <c r="AL28" s="98">
        <f>VLOOKUP($A28, RawData!$A:$AJ, 35, FALSE)</f>
        <v>11.23</v>
      </c>
      <c r="AM28" s="113">
        <f>VLOOKUP($A28, RawData!$A:$AJ, 36, FALSE)</f>
        <v>7.97</v>
      </c>
    </row>
    <row r="29">
      <c r="A29" s="9" t="s">
        <v>417</v>
      </c>
      <c r="B29" s="9" t="s">
        <v>1757</v>
      </c>
      <c r="C29" s="1" t="s">
        <v>942</v>
      </c>
      <c r="D29" s="2" t="s">
        <v>1758</v>
      </c>
      <c r="E29" s="114" t="str">
        <f>IFERROR(__xludf.DUMMYFUNCTION("IFERROR(HYPERLINK(REGEXEXTRACT(D29,""\(([^)]*)\)""),REGEXEXTRACT(D29,""\[([^\]]+)\]"")),"""")"),"READ PITCH")</f>
        <v>READ PITCH</v>
      </c>
      <c r="F29" s="98">
        <f>VLOOKUP($A29, RawData!$A:$AJ, 33, FALSE)</f>
        <v>310.698</v>
      </c>
      <c r="G29" s="98">
        <f>VLOOKUP($A29, RawData!$A:$AJ, 2, FALSE)</f>
        <v>236.847</v>
      </c>
      <c r="H29" s="96">
        <f>VLOOKUP($A29, RawData!$A:$AJ, 3, FALSE)</f>
        <v>-0.0424</v>
      </c>
      <c r="I29" s="96">
        <f>VLOOKUP($A29, RawData!$A:$AJ, 4, FALSE)</f>
        <v>0.093624935</v>
      </c>
      <c r="J29" s="98">
        <f>VLOOKUP($A29, RawData!$A:$AM, 37, FALSE)</f>
        <v>37.929</v>
      </c>
      <c r="K29" s="99">
        <f>VLOOKUP($A29, RawData!$A:$AM, 38, FALSE)</f>
        <v>-0.2213623</v>
      </c>
      <c r="L29" s="99" t="str">
        <f>VLOOKUP($A29, RawData!$A:$AM, 39, FALSE)</f>
        <v/>
      </c>
      <c r="M29" s="100">
        <f>VLOOKUP($A29, RawData!$A:$AJ, 30, FALSE)</f>
        <v>5.9810433</v>
      </c>
      <c r="N29" s="98">
        <f>VLOOKUP($A29, RawData!$A:$AJ, 5, FALSE)</f>
        <v>0.521445</v>
      </c>
      <c r="O29" s="99">
        <f>VLOOKUP($A29, RawData!$A:$AJ, 6, FALSE)</f>
        <v>-0.26419187</v>
      </c>
      <c r="P29" s="96" t="str">
        <f>VLOOKUP($A29, RawData!$A:$AJ, 7, FALSE)</f>
        <v/>
      </c>
      <c r="Q29" s="119">
        <f>VLOOKUP($A29, RawData!$A:$AJ, 8, FALSE)</f>
        <v>0.2716</v>
      </c>
      <c r="R29" s="99" t="str">
        <f>VLOOKUP($A29, RawData!$A:$AJ, 9, FALSE)</f>
        <v/>
      </c>
      <c r="S29" s="119">
        <f>VLOOKUP($A29, RawData!$A:$AJ, 10, FALSE)</f>
        <v>0.16014136</v>
      </c>
      <c r="T29" s="119">
        <f>VLOOKUP($A29, RawData!$A:$AJ, 11, FALSE)</f>
        <v>0.112</v>
      </c>
      <c r="U29" s="120">
        <f>VLOOKUP($A29, RawData!$A:$AJ, 12, FALSE)</f>
        <v>6.8117986</v>
      </c>
      <c r="V29" s="109">
        <f>VLOOKUP($A29, RawData!$A:$AJ, 13, FALSE)</f>
        <v>44.599</v>
      </c>
      <c r="W29" s="99" t="str">
        <f>VLOOKUP($A29, RawData!$A:$AJ, 14, FALSE)</f>
        <v/>
      </c>
      <c r="X29" s="100">
        <f>VLOOKUP($A29, RawData!$A:$AJ, 15, FALSE)</f>
        <v>1.7172</v>
      </c>
      <c r="Y29" s="99">
        <f>VLOOKUP($A29, RawData!$A:$AJ, 16, FALSE)</f>
        <v>0.023179522</v>
      </c>
      <c r="Z29" s="98">
        <f>VLOOKUP($A29, RawData!$A:$AJ, 21, FALSE)</f>
        <v>-89.681</v>
      </c>
      <c r="AA29" s="99">
        <f>VLOOKUP($A29, RawData!$A:$AJ, 22, FALSE)</f>
        <v>-0.33728737</v>
      </c>
      <c r="AB29" s="99">
        <f>VLOOKUP($A29, RawData!$A:$AJ, 23, FALSE)</f>
        <v>0.0718</v>
      </c>
      <c r="AC29" s="99">
        <f>VLOOKUP($A29, RawData!$A:$AJ, 24, FALSE)</f>
        <v>0.085505605</v>
      </c>
      <c r="AD29" s="99">
        <f>VLOOKUP($A29, RawData!$A:$AJ, 25, FALSE)</f>
        <v>0.14264975</v>
      </c>
      <c r="AE29" s="100">
        <f>VLOOKUP($A29, RawData!$A:$AJ, 26, FALSE)</f>
        <v>13.922851</v>
      </c>
      <c r="AF29" s="100">
        <f>VLOOKUP($A29, RawData!$A:$AJ, 27, FALSE)</f>
        <v>15.031989</v>
      </c>
      <c r="AG29" s="107">
        <f>VLOOKUP($A29, RawData!$A:$AJ, 28, FALSE)</f>
        <v>1.3364577</v>
      </c>
      <c r="AH29" s="107" t="str">
        <f>VLOOKUP($A29, RawData!$A:$AJ, 29, FALSE)</f>
        <v/>
      </c>
      <c r="AI29" s="100">
        <f>VLOOKUP($A29, RawData!$A:$AJ, 31, FALSE)</f>
        <v>5.086549</v>
      </c>
      <c r="AJ29" s="96" t="str">
        <f>VLOOKUP($A29, RawData!$A:$AJ,32, FALSE)</f>
        <v/>
      </c>
      <c r="AK29" s="98">
        <f>VLOOKUP($A29, RawData!$A:$AJ, 34, FALSE)</f>
        <v>226.855</v>
      </c>
      <c r="AL29" s="98">
        <f>VLOOKUP($A29, RawData!$A:$AJ, 35, FALSE)</f>
        <v>7.26</v>
      </c>
      <c r="AM29" s="113">
        <f>VLOOKUP($A29, RawData!$A:$AJ, 36, FALSE)</f>
        <v>43.6</v>
      </c>
    </row>
    <row r="30">
      <c r="A30" s="9" t="s">
        <v>418</v>
      </c>
      <c r="B30" s="9" t="s">
        <v>1759</v>
      </c>
      <c r="C30" s="1" t="s">
        <v>942</v>
      </c>
      <c r="D30" s="2" t="s">
        <v>1760</v>
      </c>
      <c r="E30" s="114" t="str">
        <f>IFERROR(__xludf.DUMMYFUNCTION("IFERROR(HYPERLINK(REGEXEXTRACT(D30,""\(([^)]*)\)""),REGEXEXTRACT(D30,""\[([^\]]+)\]"")),"""")"),"READ PITCH")</f>
        <v>READ PITCH</v>
      </c>
      <c r="F30" s="98">
        <f>VLOOKUP($A30, RawData!$A:$AJ, 33, FALSE)</f>
        <v>48.49027</v>
      </c>
      <c r="G30" s="98">
        <f>VLOOKUP($A30, RawData!$A:$AJ, 2, FALSE)</f>
        <v>59.096</v>
      </c>
      <c r="H30" s="96">
        <f>VLOOKUP($A30, RawData!$A:$AJ, 3, FALSE)</f>
        <v>-0.0032</v>
      </c>
      <c r="I30" s="96">
        <f>VLOOKUP($A30, RawData!$A:$AJ, 4, FALSE)</f>
        <v>-0.06924256</v>
      </c>
      <c r="J30" s="98">
        <f>VLOOKUP($A30, RawData!$A:$AM, 37, FALSE)</f>
        <v>4.386</v>
      </c>
      <c r="K30" s="99">
        <f>VLOOKUP($A30, RawData!$A:$AM, 38, FALSE)</f>
        <v>-0.076242626</v>
      </c>
      <c r="L30" s="99" t="str">
        <f>VLOOKUP($A30, RawData!$A:$AM, 39, FALSE)</f>
        <v/>
      </c>
      <c r="M30" s="100">
        <f>VLOOKUP($A30, RawData!$A:$AJ, 30, FALSE)</f>
        <v>7.2410398</v>
      </c>
      <c r="N30" s="98">
        <f>VLOOKUP($A30, RawData!$A:$AJ, 5, FALSE)</f>
        <v>0.35521236</v>
      </c>
      <c r="O30" s="99">
        <f>VLOOKUP($A30, RawData!$A:$AJ, 6, FALSE)</f>
        <v>-0.11175477</v>
      </c>
      <c r="P30" s="96" t="str">
        <f>VLOOKUP($A30, RawData!$A:$AJ, 7, FALSE)</f>
        <v/>
      </c>
      <c r="Q30" s="119">
        <f>VLOOKUP($A30, RawData!$A:$AJ, 8, FALSE)</f>
        <v>0.3821</v>
      </c>
      <c r="R30" s="99" t="str">
        <f>VLOOKUP($A30, RawData!$A:$AJ, 9, FALSE)</f>
        <v/>
      </c>
      <c r="S30" s="119">
        <f>VLOOKUP($A30, RawData!$A:$AJ, 10, FALSE)</f>
        <v>0.07421822</v>
      </c>
      <c r="T30" s="119">
        <f>VLOOKUP($A30, RawData!$A:$AJ, 11, FALSE)</f>
        <v>0.0603</v>
      </c>
      <c r="U30" s="120">
        <f>VLOOKUP($A30, RawData!$A:$AJ, 12, FALSE)</f>
        <v>17.673908</v>
      </c>
      <c r="V30" s="109">
        <f>VLOOKUP($A30, RawData!$A:$AJ, 13, FALSE)</f>
        <v>2.65</v>
      </c>
      <c r="W30" s="99" t="str">
        <f>VLOOKUP($A30, RawData!$A:$AJ, 14, FALSE)</f>
        <v/>
      </c>
      <c r="X30" s="100">
        <f>VLOOKUP($A30, RawData!$A:$AJ, 15, FALSE)</f>
        <v>1.6391</v>
      </c>
      <c r="Y30" s="99">
        <f>VLOOKUP($A30, RawData!$A:$AJ, 16, FALSE)</f>
        <v>0.030712739</v>
      </c>
      <c r="Z30" s="98">
        <f>VLOOKUP($A30, RawData!$A:$AJ, 21, FALSE)</f>
        <v>-17.658</v>
      </c>
      <c r="AA30" s="99">
        <f>VLOOKUP($A30, RawData!$A:$AJ, 22, FALSE)</f>
        <v>-0.2823428</v>
      </c>
      <c r="AB30" s="99">
        <f>VLOOKUP($A30, RawData!$A:$AJ, 23, FALSE)</f>
        <v>0.0502</v>
      </c>
      <c r="AC30" s="99">
        <f>VLOOKUP($A30, RawData!$A:$AJ, 24, FALSE)</f>
        <v>0.0588414</v>
      </c>
      <c r="AD30" s="99">
        <f>VLOOKUP($A30, RawData!$A:$AJ, 25, FALSE)</f>
        <v>0.07013</v>
      </c>
      <c r="AE30" s="100">
        <f>VLOOKUP($A30, RawData!$A:$AJ, 26, FALSE)</f>
        <v>13.428587</v>
      </c>
      <c r="AF30" s="100" t="str">
        <f>VLOOKUP($A30, RawData!$A:$AJ, 27, FALSE)</f>
        <v/>
      </c>
      <c r="AG30" s="107">
        <f>VLOOKUP($A30, RawData!$A:$AJ, 28, FALSE)</f>
        <v>0.836219</v>
      </c>
      <c r="AH30" s="107" t="str">
        <f>VLOOKUP($A30, RawData!$A:$AJ, 29, FALSE)</f>
        <v/>
      </c>
      <c r="AI30" s="100">
        <f>VLOOKUP($A30, RawData!$A:$AJ, 31, FALSE)</f>
        <v>11.984604</v>
      </c>
      <c r="AJ30" s="96" t="str">
        <f>VLOOKUP($A30, RawData!$A:$AJ,32, FALSE)</f>
        <v/>
      </c>
      <c r="AK30" s="98">
        <f>VLOOKUP($A30, RawData!$A:$AJ, 34, FALSE)</f>
        <v>31.7592</v>
      </c>
      <c r="AL30" s="98">
        <f>VLOOKUP($A30, RawData!$A:$AJ, 35, FALSE)</f>
        <v>4.77</v>
      </c>
      <c r="AM30" s="113">
        <f>VLOOKUP($A30, RawData!$A:$AJ, 36, FALSE)</f>
        <v>10.36</v>
      </c>
    </row>
    <row r="31">
      <c r="A31" s="9" t="s">
        <v>419</v>
      </c>
      <c r="B31" s="9" t="s">
        <v>1761</v>
      </c>
      <c r="C31" s="1" t="s">
        <v>930</v>
      </c>
      <c r="D31" s="2" t="s">
        <v>1762</v>
      </c>
      <c r="E31" s="114" t="str">
        <f>IFERROR(__xludf.DUMMYFUNCTION("IFERROR(HYPERLINK(REGEXEXTRACT(D31,""\(([^)]*)\)""),REGEXEXTRACT(D31,""\[([^\]]+)\]"")),"""")"),"READ PITCH")</f>
        <v>READ PITCH</v>
      </c>
      <c r="F31" s="98">
        <f>VLOOKUP($A31, RawData!$A:$AJ, 33, FALSE)</f>
        <v>24.863857</v>
      </c>
      <c r="G31" s="98">
        <f>VLOOKUP($A31, RawData!$A:$AJ, 2, FALSE)</f>
        <v>16.04392</v>
      </c>
      <c r="H31" s="96">
        <f>VLOOKUP($A31, RawData!$A:$AJ, 3, FALSE)</f>
        <v>-0.4403</v>
      </c>
      <c r="I31" s="96">
        <f>VLOOKUP($A31, RawData!$A:$AJ, 4, FALSE)</f>
        <v>0.055636507</v>
      </c>
      <c r="J31" s="98">
        <f>VLOOKUP($A31, RawData!$A:$AM, 37, FALSE)</f>
        <v>1.93752</v>
      </c>
      <c r="K31" s="99">
        <f>VLOOKUP($A31, RawData!$A:$AM, 38, FALSE)</f>
        <v>-0.3451869</v>
      </c>
      <c r="L31" s="99" t="str">
        <f>VLOOKUP($A31, RawData!$A:$AM, 39, FALSE)</f>
        <v/>
      </c>
      <c r="M31" s="100">
        <f>VLOOKUP($A31, RawData!$A:$AJ, 30, FALSE)</f>
        <v>9.241881</v>
      </c>
      <c r="N31" s="98">
        <f>VLOOKUP($A31, RawData!$A:$AJ, 5, FALSE)</f>
        <v>0.31959388</v>
      </c>
      <c r="O31" s="99">
        <f>VLOOKUP($A31, RawData!$A:$AJ, 6, FALSE)</f>
        <v>-0.3395718</v>
      </c>
      <c r="P31" s="96" t="str">
        <f>VLOOKUP($A31, RawData!$A:$AJ, 7, FALSE)</f>
        <v/>
      </c>
      <c r="Q31" s="119">
        <f>VLOOKUP($A31, RawData!$A:$AJ, 8, FALSE)</f>
        <v>0.2808</v>
      </c>
      <c r="R31" s="99" t="str">
        <f>VLOOKUP($A31, RawData!$A:$AJ, 9, FALSE)</f>
        <v/>
      </c>
      <c r="S31" s="119">
        <f>VLOOKUP($A31, RawData!$A:$AJ, 10, FALSE)</f>
        <v>0.1207635</v>
      </c>
      <c r="T31" s="119">
        <f>VLOOKUP($A31, RawData!$A:$AJ, 11, FALSE)</f>
        <v>0.0935</v>
      </c>
      <c r="U31" s="120">
        <f>VLOOKUP($A31, RawData!$A:$AJ, 12, FALSE)</f>
        <v>0.88588864</v>
      </c>
      <c r="V31" s="109">
        <f>VLOOKUP($A31, RawData!$A:$AJ, 13, FALSE)</f>
        <v>3.01823</v>
      </c>
      <c r="W31" s="99" t="str">
        <f>VLOOKUP($A31, RawData!$A:$AJ, 14, FALSE)</f>
        <v/>
      </c>
      <c r="X31" s="100">
        <f>VLOOKUP($A31, RawData!$A:$AJ, 15, FALSE)</f>
        <v>6.5303</v>
      </c>
      <c r="Y31" s="99">
        <f>VLOOKUP($A31, RawData!$A:$AJ, 16, FALSE)</f>
        <v>0.026635012</v>
      </c>
      <c r="Z31" s="98">
        <f>VLOOKUP($A31, RawData!$A:$AJ, 21, FALSE)</f>
        <v>-7.97067</v>
      </c>
      <c r="AA31" s="99">
        <f>VLOOKUP($A31, RawData!$A:$AJ, 22, FALSE)</f>
        <v>-0.5858</v>
      </c>
      <c r="AB31" s="99">
        <f>VLOOKUP($A31, RawData!$A:$AJ, 23, FALSE)</f>
        <v>0.0905</v>
      </c>
      <c r="AC31" s="99">
        <f>VLOOKUP($A31, RawData!$A:$AJ, 24, FALSE)</f>
        <v>0.107574314</v>
      </c>
      <c r="AD31" s="99">
        <f>VLOOKUP($A31, RawData!$A:$AJ, 25, FALSE)</f>
        <v>0.14239372</v>
      </c>
      <c r="AE31" s="100">
        <f>VLOOKUP($A31, RawData!$A:$AJ, 26, FALSE)</f>
        <v>17.678686</v>
      </c>
      <c r="AF31" s="100" t="str">
        <f>VLOOKUP($A31, RawData!$A:$AJ, 27, FALSE)</f>
        <v>No data</v>
      </c>
      <c r="AG31" s="107">
        <f>VLOOKUP($A31, RawData!$A:$AJ, 28, FALSE)</f>
        <v>1.6128871</v>
      </c>
      <c r="AH31" s="107" t="str">
        <f>VLOOKUP($A31, RawData!$A:$AJ, 29, FALSE)</f>
        <v/>
      </c>
      <c r="AI31" s="100">
        <f>VLOOKUP($A31, RawData!$A:$AJ, 31, FALSE)</f>
        <v>5.9327254</v>
      </c>
      <c r="AJ31" s="96" t="str">
        <f>VLOOKUP($A31, RawData!$A:$AJ,32, FALSE)</f>
        <v/>
      </c>
      <c r="AK31" s="98">
        <f>VLOOKUP($A31, RawData!$A:$AJ, 34, FALSE)</f>
        <v>17.90633</v>
      </c>
      <c r="AL31" s="98">
        <f>VLOOKUP($A31, RawData!$A:$AJ, 35, FALSE)</f>
        <v>5.76</v>
      </c>
      <c r="AM31" s="113">
        <f>VLOOKUP($A31, RawData!$A:$AJ, 36, FALSE)</f>
        <v>4.58</v>
      </c>
    </row>
    <row r="32">
      <c r="A32" s="9" t="s">
        <v>420</v>
      </c>
      <c r="B32" s="9" t="s">
        <v>1763</v>
      </c>
      <c r="C32" s="1" t="s">
        <v>962</v>
      </c>
      <c r="D32" s="2" t="s">
        <v>1764</v>
      </c>
      <c r="E32" s="114" t="str">
        <f>IFERROR(__xludf.DUMMYFUNCTION("IFERROR(HYPERLINK(REGEXEXTRACT(D32,""\(([^)]*)\)""),REGEXEXTRACT(D32,""\[([^\]]+)\]"")),"""")"),"READ PITCH")</f>
        <v>READ PITCH</v>
      </c>
      <c r="F32" s="98">
        <f>VLOOKUP($A32, RawData!$A:$AJ, 33, FALSE)</f>
        <v>55.412533</v>
      </c>
      <c r="G32" s="98">
        <f>VLOOKUP($A32, RawData!$A:$AJ, 2, FALSE)</f>
        <v>24.18629</v>
      </c>
      <c r="H32" s="96">
        <f>VLOOKUP($A32, RawData!$A:$AJ, 3, FALSE)</f>
        <v>-0.2387</v>
      </c>
      <c r="I32" s="96">
        <f>VLOOKUP($A32, RawData!$A:$AJ, 4, FALSE)</f>
        <v>0.05609526</v>
      </c>
      <c r="J32" s="98">
        <f>VLOOKUP($A32, RawData!$A:$AM, 37, FALSE)</f>
        <v>0.63236</v>
      </c>
      <c r="K32" s="99">
        <f>VLOOKUP($A32, RawData!$A:$AM, 38, FALSE)</f>
        <v>-0.91953665</v>
      </c>
      <c r="L32" s="99" t="str">
        <f>VLOOKUP($A32, RawData!$A:$AM, 39, FALSE)</f>
        <v/>
      </c>
      <c r="M32" s="100">
        <f>VLOOKUP($A32, RawData!$A:$AJ, 30, FALSE)</f>
        <v>67.64059</v>
      </c>
      <c r="N32" s="98">
        <f>VLOOKUP($A32, RawData!$A:$AJ, 5, FALSE)</f>
        <v>-0.05181593</v>
      </c>
      <c r="O32" s="99">
        <f>VLOOKUP($A32, RawData!$A:$AJ, 6, FALSE)</f>
        <v>-1.101038</v>
      </c>
      <c r="P32" s="96" t="str">
        <f>VLOOKUP($A32, RawData!$A:$AJ, 7, FALSE)</f>
        <v/>
      </c>
      <c r="Q32" s="119">
        <f>VLOOKUP($A32, RawData!$A:$AJ, 8, FALSE)</f>
        <v>0.6804</v>
      </c>
      <c r="R32" s="99" t="str">
        <f>VLOOKUP($A32, RawData!$A:$AJ, 9, FALSE)</f>
        <v/>
      </c>
      <c r="S32" s="119">
        <f>VLOOKUP($A32, RawData!$A:$AJ, 10, FALSE)</f>
        <v>0.026145391</v>
      </c>
      <c r="T32" s="119">
        <f>VLOOKUP($A32, RawData!$A:$AJ, 11, FALSE)</f>
        <v>0.0224</v>
      </c>
      <c r="U32" s="120">
        <f>VLOOKUP($A32, RawData!$A:$AJ, 12, FALSE)</f>
        <v>4.433913</v>
      </c>
      <c r="V32" s="109">
        <f>VLOOKUP($A32, RawData!$A:$AJ, 13, FALSE)</f>
        <v>1.35402</v>
      </c>
      <c r="W32" s="99" t="str">
        <f>VLOOKUP($A32, RawData!$A:$AJ, 14, FALSE)</f>
        <v/>
      </c>
      <c r="X32" s="100">
        <f>VLOOKUP($A32, RawData!$A:$AJ, 15, FALSE)</f>
        <v>0.5891</v>
      </c>
      <c r="Y32" s="99">
        <f>VLOOKUP($A32, RawData!$A:$AJ, 16, FALSE)</f>
        <v>0.13717523</v>
      </c>
      <c r="Z32" s="98">
        <f>VLOOKUP($A32, RawData!$A:$AJ, 21, FALSE)</f>
        <v>-13.16184</v>
      </c>
      <c r="AA32" s="99">
        <f>VLOOKUP($A32, RawData!$A:$AJ, 22, FALSE)</f>
        <v>-0.2811</v>
      </c>
      <c r="AB32" s="99">
        <f>VLOOKUP($A32, RawData!$A:$AJ, 23, FALSE)</f>
        <v>-0.0088</v>
      </c>
      <c r="AC32" s="99">
        <f>VLOOKUP($A32, RawData!$A:$AJ, 24, FALSE)</f>
        <v>-0.012502928</v>
      </c>
      <c r="AD32" s="99">
        <f>VLOOKUP($A32, RawData!$A:$AJ, 25, FALSE)</f>
        <v>0.013503128</v>
      </c>
      <c r="AE32" s="100" t="str">
        <f>VLOOKUP($A32, RawData!$A:$AJ, 26, FALSE)</f>
        <v/>
      </c>
      <c r="AF32" s="100">
        <f>VLOOKUP($A32, RawData!$A:$AJ, 27, FALSE)</f>
        <v>49.0099</v>
      </c>
      <c r="AG32" s="107">
        <f>VLOOKUP($A32, RawData!$A:$AJ, 28, FALSE)</f>
        <v>2.3126729</v>
      </c>
      <c r="AH32" s="107" t="str">
        <f>VLOOKUP($A32, RawData!$A:$AJ, 29, FALSE)</f>
        <v/>
      </c>
      <c r="AI32" s="100">
        <f>VLOOKUP($A32, RawData!$A:$AJ, 31, FALSE)</f>
        <v>31.589785</v>
      </c>
      <c r="AJ32" s="96" t="str">
        <f>VLOOKUP($A32, RawData!$A:$AJ,32, FALSE)</f>
        <v/>
      </c>
      <c r="AK32" s="98">
        <f>VLOOKUP($A32, RawData!$A:$AJ, 34, FALSE)</f>
        <v>42.7732</v>
      </c>
      <c r="AL32" s="98">
        <f>VLOOKUP($A32, RawData!$A:$AJ, 35, FALSE)</f>
        <v>4.95</v>
      </c>
      <c r="AM32" s="113">
        <f>VLOOKUP($A32, RawData!$A:$AJ, 36, FALSE)</f>
        <v>11.3</v>
      </c>
    </row>
    <row r="33">
      <c r="A33" s="9" t="s">
        <v>421</v>
      </c>
      <c r="B33" s="9" t="s">
        <v>1765</v>
      </c>
      <c r="C33" s="1" t="s">
        <v>942</v>
      </c>
      <c r="D33" s="2" t="s">
        <v>1766</v>
      </c>
      <c r="E33" s="114" t="str">
        <f>IFERROR(__xludf.DUMMYFUNCTION("IFERROR(HYPERLINK(REGEXEXTRACT(D33,""\(([^)]*)\)""),REGEXEXTRACT(D33,""\[([^\]]+)\]"")),"""")"),"READ PITCH")</f>
        <v>READ PITCH</v>
      </c>
      <c r="F33" s="98">
        <f>VLOOKUP($A33, RawData!$A:$AJ, 33, FALSE)</f>
        <v>84.532036</v>
      </c>
      <c r="G33" s="98">
        <f>VLOOKUP($A33, RawData!$A:$AJ, 2, FALSE)</f>
        <v>37.32207</v>
      </c>
      <c r="H33" s="96">
        <f>VLOOKUP($A33, RawData!$A:$AJ, 3, FALSE)</f>
        <v>-0.0152</v>
      </c>
      <c r="I33" s="96">
        <f>VLOOKUP($A33, RawData!$A:$AJ, 4, FALSE)</f>
        <v>0.056626458</v>
      </c>
      <c r="J33" s="98">
        <f>VLOOKUP($A33, RawData!$A:$AM, 37, FALSE)</f>
        <v>7.96824</v>
      </c>
      <c r="K33" s="99">
        <f>VLOOKUP($A33, RawData!$A:$AM, 38, FALSE)</f>
        <v>0.42780298</v>
      </c>
      <c r="L33" s="99" t="str">
        <f>VLOOKUP($A33, RawData!$A:$AM, 39, FALSE)</f>
        <v/>
      </c>
      <c r="M33" s="100">
        <f>VLOOKUP($A33, RawData!$A:$AJ, 30, FALSE)</f>
        <v>9.571733</v>
      </c>
      <c r="N33" s="98">
        <f>VLOOKUP($A33, RawData!$A:$AJ, 5, FALSE)</f>
        <v>0.23977068</v>
      </c>
      <c r="O33" s="99">
        <f>VLOOKUP($A33, RawData!$A:$AJ, 6, FALSE)</f>
        <v>0.0756648</v>
      </c>
      <c r="P33" s="96" t="str">
        <f>VLOOKUP($A33, RawData!$A:$AJ, 7, FALSE)</f>
        <v/>
      </c>
      <c r="Q33" s="119">
        <f>VLOOKUP($A33, RawData!$A:$AJ, 8, FALSE)</f>
        <v>0.3702</v>
      </c>
      <c r="R33" s="99" t="str">
        <f>VLOOKUP($A33, RawData!$A:$AJ, 9, FALSE)</f>
        <v/>
      </c>
      <c r="S33" s="119">
        <f>VLOOKUP($A33, RawData!$A:$AJ, 10, FALSE)</f>
        <v>0.21349941</v>
      </c>
      <c r="T33" s="119">
        <f>VLOOKUP($A33, RawData!$A:$AJ, 11, FALSE)</f>
        <v>0.1698</v>
      </c>
      <c r="U33" s="120">
        <f>VLOOKUP($A33, RawData!$A:$AJ, 12, FALSE)</f>
        <v>-40.432056</v>
      </c>
      <c r="V33" s="109">
        <f>VLOOKUP($A33, RawData!$A:$AJ, 13, FALSE)</f>
        <v>-1.38883</v>
      </c>
      <c r="W33" s="99" t="str">
        <f>VLOOKUP($A33, RawData!$A:$AJ, 14, FALSE)</f>
        <v/>
      </c>
      <c r="X33" s="100">
        <f>VLOOKUP($A33, RawData!$A:$AJ, 15, FALSE)</f>
        <v>2.1695</v>
      </c>
      <c r="Y33" s="99">
        <f>VLOOKUP($A33, RawData!$A:$AJ, 16, FALSE)</f>
        <v>0.12411101</v>
      </c>
      <c r="Z33" s="98">
        <f>VLOOKUP($A33, RawData!$A:$AJ, 21, FALSE)</f>
        <v>-0.37773</v>
      </c>
      <c r="AA33" s="99">
        <f>VLOOKUP($A33, RawData!$A:$AJ, 22, FALSE)</f>
        <v>-0.009594975</v>
      </c>
      <c r="AB33" s="99">
        <f>VLOOKUP($A33, RawData!$A:$AJ, 23, FALSE)</f>
        <v>0.0512</v>
      </c>
      <c r="AC33" s="99">
        <f>VLOOKUP($A33, RawData!$A:$AJ, 24, FALSE)</f>
        <v>0.077289425</v>
      </c>
      <c r="AD33" s="99">
        <f>VLOOKUP($A33, RawData!$A:$AJ, 25, FALSE)</f>
        <v>0.20240666</v>
      </c>
      <c r="AE33" s="100">
        <f>VLOOKUP($A33, RawData!$A:$AJ, 26, FALSE)</f>
        <v>25.190737</v>
      </c>
      <c r="AF33" s="100">
        <f>VLOOKUP($A33, RawData!$A:$AJ, 27, FALSE)</f>
        <v>37.376236</v>
      </c>
      <c r="AG33" s="107">
        <f>VLOOKUP($A33, RawData!$A:$AJ, 28, FALSE)</f>
        <v>2.0536788</v>
      </c>
      <c r="AH33" s="107" t="str">
        <f>VLOOKUP($A33, RawData!$A:$AJ, 29, FALSE)</f>
        <v/>
      </c>
      <c r="AI33" s="100">
        <f>VLOOKUP($A33, RawData!$A:$AJ, 31, FALSE)</f>
        <v>-54.916634</v>
      </c>
      <c r="AJ33" s="96" t="str">
        <f>VLOOKUP($A33, RawData!$A:$AJ,32, FALSE)</f>
        <v/>
      </c>
      <c r="AK33" s="98">
        <f>VLOOKUP($A33, RawData!$A:$AJ, 34, FALSE)</f>
        <v>76.26987</v>
      </c>
      <c r="AL33" s="98">
        <f>VLOOKUP($A33, RawData!$A:$AJ, 35, FALSE)</f>
        <v>6.04</v>
      </c>
      <c r="AM33" s="113">
        <f>VLOOKUP($A33, RawData!$A:$AJ, 36, FALSE)</f>
        <v>12.69</v>
      </c>
    </row>
    <row r="34">
      <c r="A34" s="9" t="s">
        <v>422</v>
      </c>
      <c r="B34" s="9" t="s">
        <v>1767</v>
      </c>
      <c r="C34" s="1" t="s">
        <v>930</v>
      </c>
      <c r="D34" s="2" t="s">
        <v>1768</v>
      </c>
      <c r="E34" s="114" t="str">
        <f>IFERROR(__xludf.DUMMYFUNCTION("IFERROR(HYPERLINK(REGEXEXTRACT(D34,""\(([^)]*)\)""),REGEXEXTRACT(D34,""\[([^\]]+)\]"")),"""")"),"READ PITCH")</f>
        <v>READ PITCH</v>
      </c>
      <c r="F34" s="98">
        <f>VLOOKUP($A34, RawData!$A:$AJ, 33, FALSE)</f>
        <v>57.223984</v>
      </c>
      <c r="G34" s="98">
        <f>VLOOKUP($A34, RawData!$A:$AJ, 2, FALSE)</f>
        <v>71.76711</v>
      </c>
      <c r="H34" s="96">
        <f>VLOOKUP($A34, RawData!$A:$AJ, 3, FALSE)</f>
        <v>-0.1435</v>
      </c>
      <c r="I34" s="96">
        <f>VLOOKUP($A34, RawData!$A:$AJ, 4, FALSE)</f>
        <v>-0.026377618</v>
      </c>
      <c r="J34" s="98">
        <f>VLOOKUP($A34, RawData!$A:$AM, 37, FALSE)</f>
        <v>0.7973</v>
      </c>
      <c r="K34" s="99">
        <f>VLOOKUP($A34, RawData!$A:$AM, 38, FALSE)</f>
        <v>-0.8741975</v>
      </c>
      <c r="L34" s="99" t="str">
        <f>VLOOKUP($A34, RawData!$A:$AM, 39, FALSE)</f>
        <v/>
      </c>
      <c r="M34" s="100">
        <f>VLOOKUP($A34, RawData!$A:$AJ, 30, FALSE)</f>
        <v>86.08052</v>
      </c>
      <c r="N34" s="98">
        <f>VLOOKUP($A34, RawData!$A:$AJ, 5, FALSE)</f>
        <v>-0.07033586</v>
      </c>
      <c r="O34" s="99">
        <f>VLOOKUP($A34, RawData!$A:$AJ, 6, FALSE)</f>
        <v>-1.0557609</v>
      </c>
      <c r="P34" s="106" t="str">
        <f>VLOOKUP($A34, RawData!$A:$AJ, 7, FALSE)</f>
        <v/>
      </c>
      <c r="Q34" s="119">
        <f>VLOOKUP($A34, RawData!$A:$AJ, 8, FALSE)</f>
        <v>0.1516</v>
      </c>
      <c r="R34" s="99" t="str">
        <f>VLOOKUP($A34, RawData!$A:$AJ, 9, FALSE)</f>
        <v/>
      </c>
      <c r="S34" s="119">
        <f>VLOOKUP($A34, RawData!$A:$AJ, 10, FALSE)</f>
        <v>0.011109546</v>
      </c>
      <c r="T34" s="119">
        <f>VLOOKUP($A34, RawData!$A:$AJ, 11, FALSE)</f>
        <v>0.0052</v>
      </c>
      <c r="U34" s="120">
        <f>VLOOKUP($A34, RawData!$A:$AJ, 12, FALSE)</f>
        <v>6.515208</v>
      </c>
      <c r="V34" s="109">
        <f>VLOOKUP($A34, RawData!$A:$AJ, 13, FALSE)</f>
        <v>1.52851</v>
      </c>
      <c r="W34" s="99" t="str">
        <f>VLOOKUP($A34, RawData!$A:$AJ, 14, FALSE)</f>
        <v/>
      </c>
      <c r="X34" s="100">
        <f>VLOOKUP($A34, RawData!$A:$AJ, 15, FALSE)</f>
        <v>56.4357</v>
      </c>
      <c r="Y34" s="99">
        <f>VLOOKUP($A34, RawData!$A:$AJ, 16, FALSE)</f>
        <v>0.0036892944</v>
      </c>
      <c r="Z34" s="98">
        <f>VLOOKUP($A34, RawData!$A:$AJ, 21, FALSE)</f>
        <v>15.47634</v>
      </c>
      <c r="AA34" s="99">
        <f>VLOOKUP($A34, RawData!$A:$AJ, 22, FALSE)</f>
        <v>0.65100026</v>
      </c>
      <c r="AB34" s="99">
        <f>VLOOKUP($A34, RawData!$A:$AJ, 23, FALSE)</f>
        <v>-0.0135</v>
      </c>
      <c r="AC34" s="99">
        <f>VLOOKUP($A34, RawData!$A:$AJ, 24, FALSE)</f>
        <v>-0.039024245</v>
      </c>
      <c r="AD34" s="99">
        <f>VLOOKUP($A34, RawData!$A:$AJ, 25, FALSE)</f>
        <v>0.03353781</v>
      </c>
      <c r="AE34" s="100" t="str">
        <f>VLOOKUP($A34, RawData!$A:$AJ, 26, FALSE)</f>
        <v/>
      </c>
      <c r="AF34" s="100" t="str">
        <f>VLOOKUP($A34, RawData!$A:$AJ, 27, FALSE)</f>
        <v/>
      </c>
      <c r="AG34" s="107">
        <f>VLOOKUP($A34, RawData!$A:$AJ, 28, FALSE)</f>
        <v>0.7406695</v>
      </c>
      <c r="AH34" s="107" t="str">
        <f>VLOOKUP($A34, RawData!$A:$AJ, 29, FALSE)</f>
        <v/>
      </c>
      <c r="AI34" s="100">
        <f>VLOOKUP($A34, RawData!$A:$AJ, 31, FALSE)</f>
        <v>44.901245</v>
      </c>
      <c r="AJ34" s="96" t="str">
        <f>VLOOKUP($A34, RawData!$A:$AJ,32, FALSE)</f>
        <v/>
      </c>
      <c r="AK34" s="98">
        <f>VLOOKUP($A34, RawData!$A:$AJ, 34, FALSE)</f>
        <v>68.632</v>
      </c>
      <c r="AL34" s="98">
        <f>VLOOKUP($A34, RawData!$A:$AJ, 35, FALSE)</f>
        <v>4.03</v>
      </c>
      <c r="AM34" s="113">
        <f>VLOOKUP($A34, RawData!$A:$AJ, 36, FALSE)</f>
        <v>13.19</v>
      </c>
    </row>
    <row r="35">
      <c r="A35" s="9" t="s">
        <v>423</v>
      </c>
      <c r="B35" s="9" t="s">
        <v>1769</v>
      </c>
      <c r="C35" s="1" t="s">
        <v>930</v>
      </c>
      <c r="D35" s="2" t="s">
        <v>1770</v>
      </c>
      <c r="E35" s="114" t="str">
        <f>IFERROR(__xludf.DUMMYFUNCTION("IFERROR(HYPERLINK(REGEXEXTRACT(D35,""\(([^)]*)\)""),REGEXEXTRACT(D35,""\[([^\]]+)\]"")),"""")"),"READ PITCH")</f>
        <v>READ PITCH</v>
      </c>
      <c r="F35" s="98">
        <f>VLOOKUP($A35, RawData!$A:$AJ, 33, FALSE)</f>
        <v>13.725919</v>
      </c>
      <c r="G35" s="98">
        <f>VLOOKUP($A35, RawData!$A:$AJ, 2, FALSE)</f>
        <v>27.061</v>
      </c>
      <c r="H35" s="96">
        <f>VLOOKUP($A35, RawData!$A:$AJ, 3, FALSE)</f>
        <v>-0.329</v>
      </c>
      <c r="I35" s="96">
        <f>VLOOKUP($A35, RawData!$A:$AJ, 4, FALSE)</f>
        <v>0.008186642</v>
      </c>
      <c r="J35" s="98">
        <f>VLOOKUP($A35, RawData!$A:$AM, 37, FALSE)</f>
        <v>-2.53</v>
      </c>
      <c r="K35" s="99">
        <f>VLOOKUP($A35, RawData!$A:$AM, 38, FALSE)</f>
        <v>1.252894</v>
      </c>
      <c r="L35" s="99" t="str">
        <f>VLOOKUP($A35, RawData!$A:$AM, 39, FALSE)</f>
        <v/>
      </c>
      <c r="M35" s="100">
        <f>VLOOKUP($A35, RawData!$A:$AJ, 30, FALSE)</f>
        <v>-6.0362844</v>
      </c>
      <c r="N35" s="98">
        <f>VLOOKUP($A35, RawData!$A:$AJ, 5, FALSE)</f>
        <v>-0.94174176</v>
      </c>
      <c r="O35" s="99">
        <f>VLOOKUP($A35, RawData!$A:$AJ, 6, FALSE)</f>
        <v>0.49404478</v>
      </c>
      <c r="P35" s="96" t="str">
        <f>VLOOKUP($A35, RawData!$A:$AJ, 7, FALSE)</f>
        <v/>
      </c>
      <c r="Q35" s="119">
        <f>VLOOKUP($A35, RawData!$A:$AJ, 8, FALSE)</f>
        <v>0.2992</v>
      </c>
      <c r="R35" s="99" t="str">
        <f>VLOOKUP($A35, RawData!$A:$AJ, 9, FALSE)</f>
        <v/>
      </c>
      <c r="S35" s="119">
        <f>VLOOKUP($A35, RawData!$A:$AJ, 10, FALSE)</f>
        <v>-0.09349248</v>
      </c>
      <c r="T35" s="119">
        <f>VLOOKUP($A35, RawData!$A:$AJ, 11, FALSE)</f>
        <v>-0.0988</v>
      </c>
      <c r="U35" s="120">
        <f>VLOOKUP($A35, RawData!$A:$AJ, 12, FALSE)</f>
        <v>-0.86986154</v>
      </c>
      <c r="V35" s="109">
        <f>VLOOKUP($A35, RawData!$A:$AJ, 13, FALSE)</f>
        <v>0</v>
      </c>
      <c r="W35" s="99" t="str">
        <f>VLOOKUP($A35, RawData!$A:$AJ, 14, FALSE)</f>
        <v/>
      </c>
      <c r="X35" s="100">
        <f>VLOOKUP($A35, RawData!$A:$AJ, 15, FALSE)</f>
        <v>1.9425</v>
      </c>
      <c r="Y35" s="99">
        <f>VLOOKUP($A35, RawData!$A:$AJ, 16, FALSE)</f>
        <v>0.019637013</v>
      </c>
      <c r="Z35" s="98">
        <f>VLOOKUP($A35, RawData!$A:$AJ, 21, FALSE)</f>
        <v>1.419</v>
      </c>
      <c r="AA35" s="99">
        <f>VLOOKUP($A35, RawData!$A:$AJ, 22, FALSE)</f>
        <v>0.0989</v>
      </c>
      <c r="AB35" s="99">
        <f>VLOOKUP($A35, RawData!$A:$AJ, 23, FALSE)</f>
        <v>-0.131</v>
      </c>
      <c r="AC35" s="99">
        <f>VLOOKUP($A35, RawData!$A:$AJ, 24, FALSE)</f>
        <v>-0.21855181</v>
      </c>
      <c r="AD35" s="99">
        <f>VLOOKUP($A35, RawData!$A:$AJ, 25, FALSE)</f>
        <v>-0.17631891</v>
      </c>
      <c r="AE35" s="100" t="str">
        <f>VLOOKUP($A35, RawData!$A:$AJ, 26, FALSE)</f>
        <v/>
      </c>
      <c r="AF35" s="100" t="str">
        <f>VLOOKUP($A35, RawData!$A:$AJ, 27, FALSE)</f>
        <v/>
      </c>
      <c r="AG35" s="107">
        <f>VLOOKUP($A35, RawData!$A:$AJ, 28, FALSE)</f>
        <v>0.51191014</v>
      </c>
      <c r="AH35" s="107" t="str">
        <f>VLOOKUP($A35, RawData!$A:$AJ, 29, FALSE)</f>
        <v/>
      </c>
      <c r="AI35" s="100" t="str">
        <f>VLOOKUP($A35, RawData!$A:$AJ, 31, FALSE)</f>
        <v/>
      </c>
      <c r="AJ35" s="96" t="str">
        <f>VLOOKUP($A35, RawData!$A:$AJ,32, FALSE)</f>
        <v/>
      </c>
      <c r="AK35" s="98">
        <f>VLOOKUP($A35, RawData!$A:$AJ, 34, FALSE)</f>
        <v>15.2718</v>
      </c>
      <c r="AL35" s="98">
        <f>VLOOKUP($A35, RawData!$A:$AJ, 35, FALSE)</f>
        <v>4.2415</v>
      </c>
      <c r="AM35" s="113">
        <f>VLOOKUP($A35, RawData!$A:$AJ, 36, FALSE)</f>
        <v>3.33</v>
      </c>
    </row>
    <row r="36">
      <c r="A36" s="9" t="s">
        <v>424</v>
      </c>
      <c r="B36" s="9" t="s">
        <v>1771</v>
      </c>
      <c r="C36" s="1" t="s">
        <v>942</v>
      </c>
      <c r="D36" s="2" t="s">
        <v>1772</v>
      </c>
      <c r="E36" s="114" t="str">
        <f>IFERROR(__xludf.DUMMYFUNCTION("IFERROR(HYPERLINK(REGEXEXTRACT(D36,""\(([^)]*)\)""),REGEXEXTRACT(D36,""\[([^\]]+)\]"")),"""")"),"READ PITCH")</f>
        <v>READ PITCH</v>
      </c>
      <c r="F36" s="98">
        <f>VLOOKUP($A36, RawData!$A:$AJ, 33, FALSE)</f>
        <v>137.59227</v>
      </c>
      <c r="G36" s="98">
        <f>VLOOKUP($A36, RawData!$A:$AJ, 2, FALSE)</f>
        <v>22.61954</v>
      </c>
      <c r="H36" s="96">
        <f>VLOOKUP($A36, RawData!$A:$AJ, 3, FALSE)</f>
        <v>-0.1002</v>
      </c>
      <c r="I36" s="96">
        <f>VLOOKUP($A36, RawData!$A:$AJ, 4, FALSE)</f>
        <v>-0.07515388</v>
      </c>
      <c r="J36" s="98">
        <f>VLOOKUP($A36, RawData!$A:$AM, 37, FALSE)</f>
        <v>-3.9803</v>
      </c>
      <c r="K36" s="99">
        <f>VLOOKUP($A36, RawData!$A:$AM, 38, FALSE)</f>
        <v>0.034483656</v>
      </c>
      <c r="L36" s="99" t="str">
        <f>VLOOKUP($A36, RawData!$A:$AM, 39, FALSE)</f>
        <v/>
      </c>
      <c r="M36" s="100">
        <f>VLOOKUP($A36, RawData!$A:$AJ, 30, FALSE)</f>
        <v>-36.331566</v>
      </c>
      <c r="N36" s="98">
        <f>VLOOKUP($A36, RawData!$A:$AJ, 5, FALSE)</f>
        <v>-0.15947236</v>
      </c>
      <c r="O36" s="99">
        <f>VLOOKUP($A36, RawData!$A:$AJ, 6, FALSE)</f>
        <v>0.035647463</v>
      </c>
      <c r="P36" s="96" t="str">
        <f>VLOOKUP($A36, RawData!$A:$AJ, 7, FALSE)</f>
        <v/>
      </c>
      <c r="Q36" s="119">
        <f>VLOOKUP($A36, RawData!$A:$AJ, 8, FALSE)</f>
        <v>0.4364</v>
      </c>
      <c r="R36" s="99" t="str">
        <f>VLOOKUP($A36, RawData!$A:$AJ, 9, FALSE)</f>
        <v/>
      </c>
      <c r="S36" s="119">
        <f>VLOOKUP($A36, RawData!$A:$AJ, 10, FALSE)</f>
        <v>-0.17596732</v>
      </c>
      <c r="T36" s="119">
        <f>VLOOKUP($A36, RawData!$A:$AJ, 11, FALSE)</f>
        <v>-0.2004</v>
      </c>
      <c r="U36" s="120">
        <f>VLOOKUP($A36, RawData!$A:$AJ, 12, FALSE)</f>
        <v>-0.26842195</v>
      </c>
      <c r="V36" s="109">
        <f>VLOOKUP($A36, RawData!$A:$AJ, 13, FALSE)</f>
        <v>3.09139</v>
      </c>
      <c r="W36" s="99" t="str">
        <f>VLOOKUP($A36, RawData!$A:$AJ, 14, FALSE)</f>
        <v/>
      </c>
      <c r="X36" s="100">
        <f>VLOOKUP($A36, RawData!$A:$AJ, 15, FALSE)</f>
        <v>1.2631</v>
      </c>
      <c r="Y36" s="99">
        <f>VLOOKUP($A36, RawData!$A:$AJ, 16, FALSE)</f>
        <v>0.04284614</v>
      </c>
      <c r="Z36" s="98">
        <f>VLOOKUP($A36, RawData!$A:$AJ, 21, FALSE)</f>
        <v>-3.44547</v>
      </c>
      <c r="AA36" s="99">
        <f>VLOOKUP($A36, RawData!$A:$AJ, 22, FALSE)</f>
        <v>-0.3368</v>
      </c>
      <c r="AB36" s="99">
        <f>VLOOKUP($A36, RawData!$A:$AJ, 23, FALSE)</f>
        <v>-0.1668</v>
      </c>
      <c r="AC36" s="99">
        <f>VLOOKUP($A36, RawData!$A:$AJ, 24, FALSE)</f>
        <v>-0.46530667</v>
      </c>
      <c r="AD36" s="99">
        <f>VLOOKUP($A36, RawData!$A:$AJ, 25, FALSE)</f>
        <v>-0.38906783</v>
      </c>
      <c r="AE36" s="100" t="str">
        <f>VLOOKUP($A36, RawData!$A:$AJ, 26, FALSE)</f>
        <v/>
      </c>
      <c r="AF36" s="100" t="str">
        <f>VLOOKUP($A36, RawData!$A:$AJ, 27, FALSE)</f>
        <v/>
      </c>
      <c r="AG36" s="107">
        <f>VLOOKUP($A36, RawData!$A:$AJ, 28, FALSE)</f>
        <v>6.5455027</v>
      </c>
      <c r="AH36" s="107" t="str">
        <f>VLOOKUP($A36, RawData!$A:$AJ, 29, FALSE)</f>
        <v/>
      </c>
      <c r="AI36" s="100">
        <f>VLOOKUP($A36, RawData!$A:$AJ, 31, FALSE)</f>
        <v>46.77848</v>
      </c>
      <c r="AJ36" s="96" t="str">
        <f>VLOOKUP($A36, RawData!$A:$AJ,32, FALSE)</f>
        <v/>
      </c>
      <c r="AK36" s="98">
        <f>VLOOKUP($A36, RawData!$A:$AJ, 34, FALSE)</f>
        <v>144.61053</v>
      </c>
      <c r="AL36" s="98">
        <f>VLOOKUP($A36, RawData!$A:$AJ, 35, FALSE)</f>
        <v>4.96</v>
      </c>
      <c r="AM36" s="113">
        <f>VLOOKUP($A36, RawData!$A:$AJ, 36, FALSE)</f>
        <v>29.85</v>
      </c>
    </row>
    <row r="37">
      <c r="A37" s="9" t="s">
        <v>425</v>
      </c>
      <c r="B37" s="9" t="s">
        <v>1773</v>
      </c>
      <c r="C37" s="1" t="s">
        <v>923</v>
      </c>
      <c r="D37" s="2" t="s">
        <v>1774</v>
      </c>
      <c r="E37" s="114" t="str">
        <f>IFERROR(__xludf.DUMMYFUNCTION("IFERROR(HYPERLINK(REGEXEXTRACT(D37,""\(([^)]*)\)""),REGEXEXTRACT(D37,""\[([^\]]+)\]"")),"""")"),"READ PITCH")</f>
        <v>READ PITCH</v>
      </c>
      <c r="F37" s="98">
        <f>VLOOKUP($A37, RawData!$A:$AJ, 33, FALSE)</f>
        <v>359.7972</v>
      </c>
      <c r="G37" s="98">
        <f>VLOOKUP($A37, RawData!$A:$AJ, 2, FALSE)</f>
        <v>283.949</v>
      </c>
      <c r="H37" s="96">
        <f>VLOOKUP($A37, RawData!$A:$AJ, 3, FALSE)</f>
        <v>0.7128</v>
      </c>
      <c r="I37" s="96">
        <f>VLOOKUP($A37, RawData!$A:$AJ, 4, FALSE)</f>
        <v>0.61183274</v>
      </c>
      <c r="J37" s="98">
        <f>VLOOKUP($A37, RawData!$A:$AM, 37, FALSE)</f>
        <v>23.37</v>
      </c>
      <c r="K37" s="99">
        <f>VLOOKUP($A37, RawData!$A:$AM, 38, FALSE)</f>
        <v>23.8617</v>
      </c>
      <c r="L37" s="99" t="str">
        <f>VLOOKUP($A37, RawData!$A:$AM, 39, FALSE)</f>
        <v/>
      </c>
      <c r="M37" s="100">
        <f>VLOOKUP($A37, RawData!$A:$AJ, 30, FALSE)</f>
        <v>7.4370847</v>
      </c>
      <c r="N37" s="98">
        <f>VLOOKUP($A37, RawData!$A:$AJ, 5, FALSE)</f>
        <v>0.05269992</v>
      </c>
      <c r="O37" s="99">
        <f>VLOOKUP($A37, RawData!$A:$AJ, 6, FALSE)</f>
        <v>-0.8990023</v>
      </c>
      <c r="P37" s="96" t="str">
        <f>VLOOKUP($A37, RawData!$A:$AJ, 7, FALSE)</f>
        <v/>
      </c>
      <c r="Q37" s="119">
        <f>VLOOKUP($A37, RawData!$A:$AJ, 8, FALSE)</f>
        <v>0.4182</v>
      </c>
      <c r="R37" s="99" t="str">
        <f>VLOOKUP($A37, RawData!$A:$AJ, 9, FALSE)</f>
        <v/>
      </c>
      <c r="S37" s="119">
        <f>VLOOKUP($A37, RawData!$A:$AJ, 10, FALSE)</f>
        <v>0.230133</v>
      </c>
      <c r="T37" s="119">
        <f>VLOOKUP($A37, RawData!$A:$AJ, 11, FALSE)</f>
        <v>0.0123</v>
      </c>
      <c r="U37" s="120">
        <f>VLOOKUP($A37, RawData!$A:$AJ, 12, FALSE)</f>
        <v>-1.1116921</v>
      </c>
      <c r="V37" s="109">
        <f>VLOOKUP($A37, RawData!$A:$AJ, 13, FALSE)</f>
        <v>27.73</v>
      </c>
      <c r="W37" s="99" t="str">
        <f>VLOOKUP($A37, RawData!$A:$AJ, 14, FALSE)</f>
        <v/>
      </c>
      <c r="X37" s="100">
        <f>VLOOKUP($A37, RawData!$A:$AJ, 15, FALSE)</f>
        <v>8.5908</v>
      </c>
      <c r="Y37" s="99">
        <f>VLOOKUP($A37, RawData!$A:$AJ, 16, FALSE)</f>
        <v>0.050579507</v>
      </c>
      <c r="Z37" s="98">
        <f>VLOOKUP($A37, RawData!$A:$AJ, 21, FALSE)</f>
        <v>-207.761</v>
      </c>
      <c r="AA37" s="99">
        <f>VLOOKUP($A37, RawData!$A:$AJ, 22, FALSE)</f>
        <v>-0.3864523</v>
      </c>
      <c r="AB37" s="99">
        <f>VLOOKUP($A37, RawData!$A:$AJ, 23, FALSE)</f>
        <v>0.0068</v>
      </c>
      <c r="AC37" s="99">
        <f>VLOOKUP($A37, RawData!$A:$AJ, 24, FALSE)</f>
        <v>0.009791466</v>
      </c>
      <c r="AD37" s="99">
        <f>VLOOKUP($A37, RawData!$A:$AJ, 25, FALSE)</f>
        <v>0.0667085</v>
      </c>
      <c r="AE37" s="100">
        <f>VLOOKUP($A37, RawData!$A:$AJ, 26, FALSE)</f>
        <v>72.48588</v>
      </c>
      <c r="AF37" s="100">
        <f>VLOOKUP($A37, RawData!$A:$AJ, 27, FALSE)</f>
        <v>92.718445</v>
      </c>
      <c r="AG37" s="107">
        <f>VLOOKUP($A37, RawData!$A:$AJ, 28, FALSE)</f>
        <v>1.3437824</v>
      </c>
      <c r="AH37" s="107" t="str">
        <f>VLOOKUP($A37, RawData!$A:$AJ, 29, FALSE)</f>
        <v/>
      </c>
      <c r="AI37" s="100">
        <f>VLOOKUP($A37, RawData!$A:$AJ, 31, FALSE)</f>
        <v>6.2677484</v>
      </c>
      <c r="AJ37" s="96" t="str">
        <f>VLOOKUP($A37, RawData!$A:$AJ,32, FALSE)</f>
        <v/>
      </c>
      <c r="AK37" s="98">
        <f>VLOOKUP($A37, RawData!$A:$AJ, 34, FALSE)</f>
        <v>173.80467</v>
      </c>
      <c r="AL37" s="98">
        <f>VLOOKUP($A37, RawData!$A:$AJ, 35, FALSE)</f>
        <v>3.82</v>
      </c>
      <c r="AM37" s="113">
        <f>VLOOKUP($A37, RawData!$A:$AJ, 36, FALSE)</f>
        <v>99.8863</v>
      </c>
    </row>
    <row r="38">
      <c r="A38" s="9" t="s">
        <v>426</v>
      </c>
      <c r="B38" s="9" t="s">
        <v>1775</v>
      </c>
      <c r="C38" s="1" t="s">
        <v>962</v>
      </c>
      <c r="D38" s="2" t="s">
        <v>1776</v>
      </c>
      <c r="E38" s="114" t="str">
        <f>IFERROR(__xludf.DUMMYFUNCTION("IFERROR(HYPERLINK(REGEXEXTRACT(D38,""\(([^)]*)\)""),REGEXEXTRACT(D38,""\[([^\]]+)\]"")),"""")"),"READ PITCH")</f>
        <v>READ PITCH</v>
      </c>
      <c r="F38" s="98">
        <f>VLOOKUP($A38, RawData!$A:$AJ, 33, FALSE)</f>
        <v>51.51663</v>
      </c>
      <c r="G38" s="98">
        <f>VLOOKUP($A38, RawData!$A:$AJ, 2, FALSE)</f>
        <v>33.564</v>
      </c>
      <c r="H38" s="96">
        <f>VLOOKUP($A38, RawData!$A:$AJ, 3, FALSE)</f>
        <v>0.0115</v>
      </c>
      <c r="I38" s="96">
        <f>VLOOKUP($A38, RawData!$A:$AJ, 4, FALSE)</f>
        <v>0.15134497</v>
      </c>
      <c r="J38" s="98">
        <f>VLOOKUP($A38, RawData!$A:$AM, 37, FALSE)</f>
        <v>2.897</v>
      </c>
      <c r="K38" s="99">
        <f>VLOOKUP($A38, RawData!$A:$AM, 38, FALSE)</f>
        <v>-2.1235607</v>
      </c>
      <c r="L38" s="99" t="str">
        <f>VLOOKUP($A38, RawData!$A:$AM, 39, FALSE)</f>
        <v/>
      </c>
      <c r="M38" s="100">
        <f>VLOOKUP($A38, RawData!$A:$AJ, 30, FALSE)</f>
        <v>19.685537</v>
      </c>
      <c r="N38" s="98">
        <f>VLOOKUP($A38, RawData!$A:$AJ, 5, FALSE)</f>
        <v>-0.045854148</v>
      </c>
      <c r="O38" s="99">
        <f>VLOOKUP($A38, RawData!$A:$AJ, 6, FALSE)</f>
        <v>-0.94296396</v>
      </c>
      <c r="P38" s="96" t="str">
        <f>VLOOKUP($A38, RawData!$A:$AJ, 7, FALSE)</f>
        <v/>
      </c>
      <c r="Q38" s="119">
        <f>VLOOKUP($A38, RawData!$A:$AJ, 8, FALSE)</f>
        <v>0.1956</v>
      </c>
      <c r="R38" s="99" t="str">
        <f>VLOOKUP($A38, RawData!$A:$AJ, 9, FALSE)</f>
        <v/>
      </c>
      <c r="S38" s="119">
        <f>VLOOKUP($A38, RawData!$A:$AJ, 10, FALSE)</f>
        <v>0.08631272</v>
      </c>
      <c r="T38" s="119">
        <f>VLOOKUP($A38, RawData!$A:$AJ, 11, FALSE)</f>
        <v>0.0045</v>
      </c>
      <c r="U38" s="120">
        <f>VLOOKUP($A38, RawData!$A:$AJ, 12, FALSE)</f>
        <v>-88.22824</v>
      </c>
      <c r="V38" s="109">
        <f>VLOOKUP($A38, RawData!$A:$AJ, 13, FALSE)</f>
        <v>-5.355</v>
      </c>
      <c r="W38" s="99" t="str">
        <f>VLOOKUP($A38, RawData!$A:$AJ, 14, FALSE)</f>
        <v/>
      </c>
      <c r="X38" s="100">
        <f>VLOOKUP($A38, RawData!$A:$AJ, 15, FALSE)</f>
        <v>7.625</v>
      </c>
      <c r="Y38" s="99">
        <f>VLOOKUP($A38, RawData!$A:$AJ, 16, FALSE)</f>
        <v>0.14137171</v>
      </c>
      <c r="Z38" s="98">
        <f>VLOOKUP($A38, RawData!$A:$AJ, 21, FALSE)</f>
        <v>6.979</v>
      </c>
      <c r="AA38" s="99">
        <f>VLOOKUP($A38, RawData!$A:$AJ, 22, FALSE)</f>
        <v>0.7663</v>
      </c>
      <c r="AB38" s="99">
        <f>VLOOKUP($A38, RawData!$A:$AJ, 23, FALSE)</f>
        <v>-0.0139</v>
      </c>
      <c r="AC38" s="99">
        <f>VLOOKUP($A38, RawData!$A:$AJ, 24, FALSE)</f>
        <v>-0.05040079</v>
      </c>
      <c r="AD38" s="99">
        <f>VLOOKUP($A38, RawData!$A:$AJ, 25, FALSE)</f>
        <v>0.31810695</v>
      </c>
      <c r="AE38" s="100" t="str">
        <f>VLOOKUP($A38, RawData!$A:$AJ, 26, FALSE)</f>
        <v/>
      </c>
      <c r="AF38" s="100" t="str">
        <f>VLOOKUP($A38, RawData!$A:$AJ, 27, FALSE)</f>
        <v/>
      </c>
      <c r="AG38" s="107">
        <f>VLOOKUP($A38, RawData!$A:$AJ, 28, FALSE)</f>
        <v>1.491181</v>
      </c>
      <c r="AH38" s="107" t="str">
        <f>VLOOKUP($A38, RawData!$A:$AJ, 29, FALSE)</f>
        <v/>
      </c>
      <c r="AI38" s="100">
        <f>VLOOKUP($A38, RawData!$A:$AJ, 31, FALSE)</f>
        <v>-10.649673</v>
      </c>
      <c r="AJ38" s="96" t="str">
        <f>VLOOKUP($A38, RawData!$A:$AJ,32, FALSE)</f>
        <v/>
      </c>
      <c r="AK38" s="98">
        <f>VLOOKUP($A38, RawData!$A:$AJ, 34, FALSE)</f>
        <v>57.029</v>
      </c>
      <c r="AL38" s="98">
        <f>VLOOKUP($A38, RawData!$A:$AJ, 35, FALSE)</f>
        <v>5</v>
      </c>
      <c r="AM38" s="113">
        <f>VLOOKUP($A38, RawData!$A:$AJ, 36, FALSE)</f>
        <v>10.01</v>
      </c>
    </row>
    <row r="39">
      <c r="A39" s="9" t="s">
        <v>427</v>
      </c>
      <c r="B39" s="9" t="s">
        <v>1777</v>
      </c>
      <c r="C39" s="1" t="s">
        <v>930</v>
      </c>
      <c r="D39" s="2" t="s">
        <v>1778</v>
      </c>
      <c r="E39" s="114" t="str">
        <f>IFERROR(__xludf.DUMMYFUNCTION("IFERROR(HYPERLINK(REGEXEXTRACT(D39,""\(([^)]*)\)""),REGEXEXTRACT(D39,""\[([^\]]+)\]"")),"""")"),"READ PITCH")</f>
        <v>READ PITCH</v>
      </c>
      <c r="F39" s="98">
        <f>VLOOKUP($A39, RawData!$A:$AJ, 33, FALSE)</f>
        <v>106.50882</v>
      </c>
      <c r="G39" s="98">
        <f>VLOOKUP($A39, RawData!$A:$AJ, 2, FALSE)</f>
        <v>146.875</v>
      </c>
      <c r="H39" s="96">
        <f>VLOOKUP($A39, RawData!$A:$AJ, 3, FALSE)</f>
        <v>-0.2167</v>
      </c>
      <c r="I39" s="96">
        <f>VLOOKUP($A39, RawData!$A:$AJ, 4, FALSE)</f>
        <v>-0.13054183</v>
      </c>
      <c r="J39" s="98">
        <f>VLOOKUP($A39, RawData!$A:$AM, 37, FALSE)</f>
        <v>-42.237</v>
      </c>
      <c r="K39" s="99">
        <f>VLOOKUP($A39, RawData!$A:$AM, 38, FALSE)</f>
        <v>-0.7735087</v>
      </c>
      <c r="L39" s="99" t="str">
        <f>VLOOKUP($A39, RawData!$A:$AM, 39, FALSE)</f>
        <v/>
      </c>
      <c r="M39" s="100">
        <f>VLOOKUP($A39, RawData!$A:$AJ, 30, FALSE)</f>
        <v>-0.29997396</v>
      </c>
      <c r="N39" s="98">
        <f>VLOOKUP($A39, RawData!$A:$AJ, 5, FALSE)</f>
        <v>-0.4105416</v>
      </c>
      <c r="O39" s="99">
        <f>VLOOKUP($A39, RawData!$A:$AJ, 6, FALSE)</f>
        <v>-0.8999808</v>
      </c>
      <c r="P39" s="96" t="str">
        <f>VLOOKUP($A39, RawData!$A:$AJ, 7, FALSE)</f>
        <v/>
      </c>
      <c r="Q39" s="119">
        <f>VLOOKUP($A39, RawData!$A:$AJ, 8, FALSE)</f>
        <v>0.1162</v>
      </c>
      <c r="R39" s="99" t="str">
        <f>VLOOKUP($A39, RawData!$A:$AJ, 9, FALSE)</f>
        <v/>
      </c>
      <c r="S39" s="119">
        <f>VLOOKUP($A39, RawData!$A:$AJ, 10, FALSE)</f>
        <v>-0.28757107</v>
      </c>
      <c r="T39" s="119">
        <f>VLOOKUP($A39, RawData!$A:$AJ, 11, FALSE)</f>
        <v>-0.3691</v>
      </c>
      <c r="U39" s="120">
        <f>VLOOKUP($A39, RawData!$A:$AJ, 12, FALSE)</f>
        <v>3.4117088</v>
      </c>
      <c r="V39" s="109">
        <f>VLOOKUP($A39, RawData!$A:$AJ, 13, FALSE)</f>
        <v>81.611</v>
      </c>
      <c r="W39" s="99" t="str">
        <f>VLOOKUP($A39, RawData!$A:$AJ, 14, FALSE)</f>
        <v/>
      </c>
      <c r="X39" s="100">
        <f>VLOOKUP($A39, RawData!$A:$AJ, 15, FALSE)</f>
        <v>14.6124</v>
      </c>
      <c r="Y39" s="99">
        <f>VLOOKUP($A39, RawData!$A:$AJ, 16, FALSE)</f>
        <v>0.34534127</v>
      </c>
      <c r="Z39" s="98">
        <f>VLOOKUP($A39, RawData!$A:$AJ, 21, FALSE)</f>
        <v>-98.167</v>
      </c>
      <c r="AA39" s="99">
        <f>VLOOKUP($A39, RawData!$A:$AJ, 22, FALSE)</f>
        <v>-0.3939</v>
      </c>
      <c r="AB39" s="99">
        <f>VLOOKUP($A39, RawData!$A:$AJ, 23, FALSE)</f>
        <v>-0.0542</v>
      </c>
      <c r="AC39" s="99">
        <f>VLOOKUP($A39, RawData!$A:$AJ, 24, FALSE)</f>
        <v>-0.079376355</v>
      </c>
      <c r="AD39" s="99">
        <f>VLOOKUP($A39, RawData!$A:$AJ, 25, FALSE)</f>
        <v>-0.16946113</v>
      </c>
      <c r="AE39" s="100" t="str">
        <f>VLOOKUP($A39, RawData!$A:$AJ, 26, FALSE)</f>
        <v/>
      </c>
      <c r="AF39" s="100" t="str">
        <f>VLOOKUP($A39, RawData!$A:$AJ, 27, FALSE)</f>
        <v/>
      </c>
      <c r="AG39" s="107">
        <f>VLOOKUP($A39, RawData!$A:$AJ, 28, FALSE)</f>
        <v>0.7546349</v>
      </c>
      <c r="AH39" s="107" t="str">
        <f>VLOOKUP($A39, RawData!$A:$AJ, 29, FALSE)</f>
        <v/>
      </c>
      <c r="AI39" s="100">
        <f>VLOOKUP($A39, RawData!$A:$AJ, 31, FALSE)</f>
        <v>0.15524869</v>
      </c>
      <c r="AJ39" s="96" t="str">
        <f>VLOOKUP($A39, RawData!$A:$AJ,32, FALSE)</f>
        <v/>
      </c>
      <c r="AK39" s="98">
        <f>VLOOKUP($A39, RawData!$A:$AJ, 34, FALSE)</f>
        <v>12.67</v>
      </c>
      <c r="AL39" s="98">
        <f>VLOOKUP($A39, RawData!$A:$AJ, 35, FALSE)</f>
        <v>2.3</v>
      </c>
      <c r="AM39" s="113">
        <f>VLOOKUP($A39, RawData!$A:$AJ, 36, FALSE)</f>
        <v>48.19</v>
      </c>
    </row>
    <row r="40">
      <c r="A40" s="9" t="s">
        <v>428</v>
      </c>
      <c r="B40" s="9" t="s">
        <v>1779</v>
      </c>
      <c r="C40" s="1" t="s">
        <v>942</v>
      </c>
      <c r="D40" s="2" t="s">
        <v>1780</v>
      </c>
      <c r="E40" s="114" t="str">
        <f>IFERROR(__xludf.DUMMYFUNCTION("IFERROR(HYPERLINK(REGEXEXTRACT(D40,""\(([^)]*)\)""),REGEXEXTRACT(D40,""\[([^\]]+)\]"")),"""")"),"READ PITCH")</f>
        <v>READ PITCH</v>
      </c>
      <c r="F40" s="98">
        <f>VLOOKUP($A40, RawData!$A:$AJ, 33, FALSE)</f>
        <v>55.920135</v>
      </c>
      <c r="G40" s="98">
        <f>VLOOKUP($A40, RawData!$A:$AJ, 2, FALSE)</f>
        <v>15.258</v>
      </c>
      <c r="H40" s="96">
        <f>VLOOKUP($A40, RawData!$A:$AJ, 3, FALSE)</f>
        <v>-0.5546</v>
      </c>
      <c r="I40" s="96">
        <f>VLOOKUP($A40, RawData!$A:$AJ, 4, FALSE)</f>
        <v>-0.059907876</v>
      </c>
      <c r="J40" s="98">
        <f>VLOOKUP($A40, RawData!$A:$AM, 37, FALSE)</f>
        <v>-5.374</v>
      </c>
      <c r="K40" s="99">
        <f>VLOOKUP($A40, RawData!$A:$AM, 38, FALSE)</f>
        <v>-0.19272946</v>
      </c>
      <c r="L40" s="99" t="str">
        <f>VLOOKUP($A40, RawData!$A:$AM, 39, FALSE)</f>
        <v/>
      </c>
      <c r="M40" s="100">
        <f>VLOOKUP($A40, RawData!$A:$AJ, 30, FALSE)</f>
        <v>-6.63677</v>
      </c>
      <c r="N40" s="98">
        <f>VLOOKUP($A40, RawData!$A:$AJ, 5, FALSE)</f>
        <v>2.8281982</v>
      </c>
      <c r="O40" s="99">
        <f>VLOOKUP($A40, RawData!$A:$AJ, 6, FALSE)</f>
        <v>-5.378993</v>
      </c>
      <c r="P40" s="96" t="str">
        <f>VLOOKUP($A40, RawData!$A:$AJ, 7, FALSE)</f>
        <v/>
      </c>
      <c r="Q40" s="119">
        <f>VLOOKUP($A40, RawData!$A:$AJ, 8, FALSE)</f>
        <v>0.1281</v>
      </c>
      <c r="R40" s="99" t="str">
        <f>VLOOKUP($A40, RawData!$A:$AJ, 9, FALSE)</f>
        <v/>
      </c>
      <c r="S40" s="119">
        <f>VLOOKUP($A40, RawData!$A:$AJ, 10, FALSE)</f>
        <v>-0.35220867</v>
      </c>
      <c r="T40" s="119">
        <f>VLOOKUP($A40, RawData!$A:$AJ, 11, FALSE)</f>
        <v>-0.2068</v>
      </c>
      <c r="U40" s="120">
        <f>VLOOKUP($A40, RawData!$A:$AJ, 12, FALSE)</f>
        <v>0.43737426</v>
      </c>
      <c r="V40" s="109">
        <f>VLOOKUP($A40, RawData!$A:$AJ, 13, FALSE)</f>
        <v>-10.888</v>
      </c>
      <c r="W40" s="99" t="str">
        <f>VLOOKUP($A40, RawData!$A:$AJ, 14, FALSE)</f>
        <v/>
      </c>
      <c r="X40" s="100">
        <f>VLOOKUP($A40, RawData!$A:$AJ, 15, FALSE)</f>
        <v>1.3869</v>
      </c>
      <c r="Y40" s="99">
        <f>VLOOKUP($A40, RawData!$A:$AJ, 16, FALSE)</f>
        <v>0.2630751</v>
      </c>
      <c r="Z40" s="98">
        <f>VLOOKUP($A40, RawData!$A:$AJ, 21, FALSE)</f>
        <v>-16.948</v>
      </c>
      <c r="AA40" s="99">
        <f>VLOOKUP($A40, RawData!$A:$AJ, 22, FALSE)</f>
        <v>-0.5520701</v>
      </c>
      <c r="AB40" s="99">
        <f>VLOOKUP($A40, RawData!$A:$AJ, 23, FALSE)</f>
        <v>0.6605</v>
      </c>
      <c r="AC40" s="99">
        <f>VLOOKUP($A40, RawData!$A:$AJ, 24, FALSE)</f>
        <v>1.0226066</v>
      </c>
      <c r="AD40" s="99">
        <f>VLOOKUP($A40, RawData!$A:$AJ, 25, FALSE)</f>
        <v>-0.17505457</v>
      </c>
      <c r="AE40" s="100">
        <f>VLOOKUP($A40, RawData!$A:$AJ, 26, FALSE)</f>
        <v>1.6759788</v>
      </c>
      <c r="AF40" s="100" t="str">
        <f>VLOOKUP($A40, RawData!$A:$AJ, 27, FALSE)</f>
        <v/>
      </c>
      <c r="AG40" s="107">
        <f>VLOOKUP($A40, RawData!$A:$AJ, 28, FALSE)</f>
        <v>3.4482894</v>
      </c>
      <c r="AH40" s="107" t="str">
        <f>VLOOKUP($A40, RawData!$A:$AJ, 29, FALSE)</f>
        <v/>
      </c>
      <c r="AI40" s="100">
        <f>VLOOKUP($A40, RawData!$A:$AJ, 31, FALSE)</f>
        <v>-3.2757163</v>
      </c>
      <c r="AJ40" s="96" t="str">
        <f>VLOOKUP($A40, RawData!$A:$AJ,32, FALSE)</f>
        <v/>
      </c>
      <c r="AK40" s="98">
        <f>VLOOKUP($A40, RawData!$A:$AJ, 34, FALSE)</f>
        <v>35.666</v>
      </c>
      <c r="AL40" s="98">
        <f>VLOOKUP($A40, RawData!$A:$AJ, 35, FALSE)</f>
        <v>4.74</v>
      </c>
      <c r="AM40" s="113">
        <f>VLOOKUP($A40, RawData!$A:$AJ, 36, FALSE)</f>
        <v>11.1</v>
      </c>
    </row>
    <row r="41">
      <c r="A41" s="9" t="s">
        <v>429</v>
      </c>
      <c r="B41" s="9" t="s">
        <v>1781</v>
      </c>
      <c r="C41" s="1" t="s">
        <v>930</v>
      </c>
      <c r="D41" s="2" t="s">
        <v>1782</v>
      </c>
      <c r="E41" s="114" t="str">
        <f>IFERROR(__xludf.DUMMYFUNCTION("IFERROR(HYPERLINK(REGEXEXTRACT(D41,""\(([^)]*)\)""),REGEXEXTRACT(D41,""\[([^\]]+)\]"")),"""")"),"READ PITCH")</f>
        <v>READ PITCH</v>
      </c>
      <c r="F41" s="98">
        <f>VLOOKUP($A41, RawData!$A:$AJ, 33, FALSE)</f>
        <v>28.885654</v>
      </c>
      <c r="G41" s="98">
        <f>VLOOKUP($A41, RawData!$A:$AJ, 2, FALSE)</f>
        <v>435.063</v>
      </c>
      <c r="H41" s="96">
        <f>VLOOKUP($A41, RawData!$A:$AJ, 3, FALSE)</f>
        <v>-0.1991</v>
      </c>
      <c r="I41" s="96">
        <f>VLOOKUP($A41, RawData!$A:$AJ, 4, FALSE)</f>
        <v>-0.014236602</v>
      </c>
      <c r="J41" s="98">
        <f>VLOOKUP($A41, RawData!$A:$AM, 37, FALSE)</f>
        <v>4.603</v>
      </c>
      <c r="K41" s="99">
        <f>VLOOKUP($A41, RawData!$A:$AM, 38, FALSE)</f>
        <v>-0.76017296</v>
      </c>
      <c r="L41" s="99" t="str">
        <f>VLOOKUP($A41, RawData!$A:$AM, 39, FALSE)</f>
        <v/>
      </c>
      <c r="M41" s="100">
        <f>VLOOKUP($A41, RawData!$A:$AJ, 30, FALSE)</f>
        <v>28.612297</v>
      </c>
      <c r="N41" s="98">
        <f>VLOOKUP($A41, RawData!$A:$AJ, 5, FALSE)</f>
        <v>-1.0770718</v>
      </c>
      <c r="O41" s="99">
        <f>VLOOKUP($A41, RawData!$A:$AJ, 6, FALSE)</f>
        <v>4.8543544</v>
      </c>
      <c r="P41" s="96" t="str">
        <f>VLOOKUP($A41, RawData!$A:$AJ, 7, FALSE)</f>
        <v/>
      </c>
      <c r="Q41" s="119">
        <f>VLOOKUP($A41, RawData!$A:$AJ, 8, FALSE)</f>
        <v>0.0721</v>
      </c>
      <c r="R41" s="99" t="str">
        <f>VLOOKUP($A41, RawData!$A:$AJ, 9, FALSE)</f>
        <v/>
      </c>
      <c r="S41" s="119">
        <f>VLOOKUP($A41, RawData!$A:$AJ, 10, FALSE)</f>
        <v>0.010580077</v>
      </c>
      <c r="T41" s="119">
        <f>VLOOKUP($A41, RawData!$A:$AJ, 11, FALSE)</f>
        <v>-0.0103</v>
      </c>
      <c r="U41" s="120">
        <f>VLOOKUP($A41, RawData!$A:$AJ, 12, FALSE)</f>
        <v>7.8513417</v>
      </c>
      <c r="V41" s="109">
        <f>VLOOKUP($A41, RawData!$A:$AJ, 13, FALSE)</f>
        <v>9.686</v>
      </c>
      <c r="W41" s="99" t="str">
        <f>VLOOKUP($A41, RawData!$A:$AJ, 14, FALSE)</f>
        <v/>
      </c>
      <c r="X41" s="100">
        <f>VLOOKUP($A41, RawData!$A:$AJ, 15, FALSE)</f>
        <v>4.1742</v>
      </c>
      <c r="Y41" s="99">
        <f>VLOOKUP($A41, RawData!$A:$AJ, 16, FALSE)</f>
        <v>0.015859772</v>
      </c>
      <c r="Z41" s="98">
        <f>VLOOKUP($A41, RawData!$A:$AJ, 21, FALSE)</f>
        <v>101.946</v>
      </c>
      <c r="AA41" s="99">
        <f>VLOOKUP($A41, RawData!$A:$AJ, 22, FALSE)</f>
        <v>0.88803136</v>
      </c>
      <c r="AB41" s="99">
        <f>VLOOKUP($A41, RawData!$A:$AJ, 23, FALSE)</f>
        <v>-0.0361</v>
      </c>
      <c r="AC41" s="99">
        <f>VLOOKUP($A41, RawData!$A:$AJ, 24, FALSE)</f>
        <v>-0.10189024</v>
      </c>
      <c r="AD41" s="99">
        <f>VLOOKUP($A41, RawData!$A:$AJ, 25, FALSE)</f>
        <v>0.040095817</v>
      </c>
      <c r="AE41" s="100" t="str">
        <f>VLOOKUP($A41, RawData!$A:$AJ, 26, FALSE)</f>
        <v/>
      </c>
      <c r="AF41" s="100" t="str">
        <f>VLOOKUP($A41, RawData!$A:$AJ, 27, FALSE)</f>
        <v/>
      </c>
      <c r="AG41" s="107">
        <f>VLOOKUP($A41, RawData!$A:$AJ, 28, FALSE)</f>
        <v>0.068395615</v>
      </c>
      <c r="AH41" s="107" t="str">
        <f>VLOOKUP($A41, RawData!$A:$AJ, 29, FALSE)</f>
        <v/>
      </c>
      <c r="AI41" s="100">
        <f>VLOOKUP($A41, RawData!$A:$AJ, 31, FALSE)</f>
        <v>13.597192</v>
      </c>
      <c r="AJ41" s="96" t="str">
        <f>VLOOKUP($A41, RawData!$A:$AJ,32, FALSE)</f>
        <v/>
      </c>
      <c r="AK41" s="98">
        <f>VLOOKUP($A41, RawData!$A:$AJ, 34, FALSE)</f>
        <v>131.7024</v>
      </c>
      <c r="AL41" s="98">
        <f>VLOOKUP($A41, RawData!$A:$AJ, 35, FALSE)</f>
        <v>2.74</v>
      </c>
      <c r="AM41" s="113">
        <f>VLOOKUP($A41, RawData!$A:$AJ, 36, FALSE)</f>
        <v>10.86</v>
      </c>
    </row>
    <row r="42">
      <c r="A42" s="9" t="s">
        <v>430</v>
      </c>
      <c r="B42" s="9" t="s">
        <v>1783</v>
      </c>
      <c r="C42" s="1" t="s">
        <v>1044</v>
      </c>
      <c r="D42" s="2" t="s">
        <v>1784</v>
      </c>
      <c r="E42" s="114" t="str">
        <f>IFERROR(__xludf.DUMMYFUNCTION("IFERROR(HYPERLINK(REGEXEXTRACT(D42,""\(([^)]*)\)""),REGEXEXTRACT(D42,""\[([^\]]+)\]"")),"""")"),"READ PITCH")</f>
        <v>READ PITCH</v>
      </c>
      <c r="F42" s="98">
        <f>VLOOKUP($A42, RawData!$A:$AJ, 33, FALSE)</f>
        <v>108.33965</v>
      </c>
      <c r="G42" s="98">
        <f>VLOOKUP($A42, RawData!$A:$AJ, 2, FALSE)</f>
        <v>426.314</v>
      </c>
      <c r="H42" s="96">
        <f>VLOOKUP($A42, RawData!$A:$AJ, 3, FALSE)</f>
        <v>0.002</v>
      </c>
      <c r="I42" s="96">
        <f>VLOOKUP($A42, RawData!$A:$AJ, 4, FALSE)</f>
        <v>0.04714911</v>
      </c>
      <c r="J42" s="98">
        <f>VLOOKUP($A42, RawData!$A:$AM, 37, FALSE)</f>
        <v>32.401</v>
      </c>
      <c r="K42" s="99">
        <f>VLOOKUP($A42, RawData!$A:$AM, 38, FALSE)</f>
        <v>-4.019383</v>
      </c>
      <c r="L42" s="99" t="str">
        <f>VLOOKUP($A42, RawData!$A:$AM, 39, FALSE)</f>
        <v/>
      </c>
      <c r="M42" s="100">
        <f>VLOOKUP($A42, RawData!$A:$AJ, 30, FALSE)</f>
        <v>7.476189</v>
      </c>
      <c r="N42" s="98">
        <f>VLOOKUP($A42, RawData!$A:$AJ, 5, FALSE)</f>
        <v>-0.26079684</v>
      </c>
      <c r="O42" s="99">
        <f>VLOOKUP($A42, RawData!$A:$AJ, 6, FALSE)</f>
        <v>-0.88085395</v>
      </c>
      <c r="P42" s="96" t="str">
        <f>VLOOKUP($A42, RawData!$A:$AJ, 7, FALSE)</f>
        <v/>
      </c>
      <c r="Q42" s="119">
        <f>VLOOKUP($A42, RawData!$A:$AJ, 8, FALSE)</f>
        <v>0.2002</v>
      </c>
      <c r="R42" s="99" t="str">
        <f>VLOOKUP($A42, RawData!$A:$AJ, 9, FALSE)</f>
        <v/>
      </c>
      <c r="S42" s="119">
        <f>VLOOKUP($A42, RawData!$A:$AJ, 10, FALSE)</f>
        <v>0.076002665</v>
      </c>
      <c r="T42" s="119">
        <f>VLOOKUP($A42, RawData!$A:$AJ, 11, FALSE)</f>
        <v>0.0166</v>
      </c>
      <c r="U42" s="120">
        <f>VLOOKUP($A42, RawData!$A:$AJ, 12, FALSE)</f>
        <v>-693.411</v>
      </c>
      <c r="V42" s="109">
        <f>VLOOKUP($A42, RawData!$A:$AJ, 13, FALSE)</f>
        <v>-4.296</v>
      </c>
      <c r="W42" s="99" t="str">
        <f>VLOOKUP($A42, RawData!$A:$AJ, 14, FALSE)</f>
        <v/>
      </c>
      <c r="X42" s="100">
        <f>VLOOKUP($A42, RawData!$A:$AJ, 15, FALSE)</f>
        <v>2.8413</v>
      </c>
      <c r="Y42" s="99">
        <f>VLOOKUP($A42, RawData!$A:$AJ, 16, FALSE)</f>
        <v>0.024359979</v>
      </c>
      <c r="Z42" s="98">
        <f>VLOOKUP($A42, RawData!$A:$AJ, 21, FALSE)</f>
        <v>120.256</v>
      </c>
      <c r="AA42" s="99">
        <f>VLOOKUP($A42, RawData!$A:$AJ, 22, FALSE)</f>
        <v>2.0009983</v>
      </c>
      <c r="AB42" s="99">
        <f>VLOOKUP($A42, RawData!$A:$AJ, 23, FALSE)</f>
        <v>-0.01</v>
      </c>
      <c r="AC42" s="99">
        <f>VLOOKUP($A42, RawData!$A:$AJ, 24, FALSE)</f>
        <v>-0.08822257</v>
      </c>
      <c r="AD42" s="99">
        <f>VLOOKUP($A42, RawData!$A:$AJ, 25, FALSE)</f>
        <v>0.53913605</v>
      </c>
      <c r="AE42" s="100" t="str">
        <f>VLOOKUP($A42, RawData!$A:$AJ, 26, FALSE)</f>
        <v/>
      </c>
      <c r="AF42" s="100" t="str">
        <f>VLOOKUP($A42, RawData!$A:$AJ, 27, FALSE)</f>
        <v/>
      </c>
      <c r="AG42" s="107">
        <f>VLOOKUP($A42, RawData!$A:$AJ, 28, FALSE)</f>
        <v>0.28612712</v>
      </c>
      <c r="AH42" s="107" t="str">
        <f>VLOOKUP($A42, RawData!$A:$AJ, 29, FALSE)</f>
        <v/>
      </c>
      <c r="AI42" s="100">
        <f>VLOOKUP($A42, RawData!$A:$AJ, 31, FALSE)</f>
        <v>-56.386406</v>
      </c>
      <c r="AJ42" s="96" t="str">
        <f>VLOOKUP($A42, RawData!$A:$AJ,32, FALSE)</f>
        <v/>
      </c>
      <c r="AK42" s="98">
        <f>VLOOKUP($A42, RawData!$A:$AJ, 34, FALSE)</f>
        <v>242.236</v>
      </c>
      <c r="AL42" s="98">
        <f>VLOOKUP($A42, RawData!$A:$AJ, 35, FALSE)</f>
        <v>6</v>
      </c>
      <c r="AM42" s="113">
        <f>VLOOKUP($A42, RawData!$A:$AJ, 36, FALSE)</f>
        <v>20.33</v>
      </c>
    </row>
    <row r="43">
      <c r="A43" s="9" t="s">
        <v>431</v>
      </c>
      <c r="B43" s="9" t="s">
        <v>1785</v>
      </c>
      <c r="C43" s="1" t="s">
        <v>942</v>
      </c>
      <c r="D43" s="2" t="s">
        <v>1786</v>
      </c>
      <c r="E43" s="114" t="str">
        <f>IFERROR(__xludf.DUMMYFUNCTION("IFERROR(HYPERLINK(REGEXEXTRACT(D43,""\(([^)]*)\)""),REGEXEXTRACT(D43,""\[([^\]]+)\]"")),"""")"),"READ PITCH")</f>
        <v>READ PITCH</v>
      </c>
      <c r="F43" s="98">
        <f>VLOOKUP($A43, RawData!$A:$AJ, 33, FALSE)</f>
        <v>30.958033</v>
      </c>
      <c r="G43" s="98">
        <f>VLOOKUP($A43, RawData!$A:$AJ, 2, FALSE)</f>
        <v>21.597</v>
      </c>
      <c r="H43" s="96">
        <f>VLOOKUP($A43, RawData!$A:$AJ, 3, FALSE)</f>
        <v>0.0971</v>
      </c>
      <c r="I43" s="96">
        <f>VLOOKUP($A43, RawData!$A:$AJ, 4, FALSE)</f>
        <v>0.095463715</v>
      </c>
      <c r="J43" s="98">
        <f>VLOOKUP($A43, RawData!$A:$AM, 37, FALSE)</f>
        <v>1.653</v>
      </c>
      <c r="K43" s="99">
        <f>VLOOKUP($A43, RawData!$A:$AM, 38, FALSE)</f>
        <v>0.4959276</v>
      </c>
      <c r="L43" s="99" t="str">
        <f>VLOOKUP($A43, RawData!$A:$AM, 39, FALSE)</f>
        <v/>
      </c>
      <c r="M43" s="100">
        <f>VLOOKUP($A43, RawData!$A:$AJ, 30, FALSE)</f>
        <v>17.650312</v>
      </c>
      <c r="N43" s="98">
        <f>VLOOKUP($A43, RawData!$A:$AJ, 5, FALSE)</f>
        <v>0.09185579</v>
      </c>
      <c r="O43" s="99">
        <f>VLOOKUP($A43, RawData!$A:$AJ, 6, FALSE)</f>
        <v>1.025974</v>
      </c>
      <c r="P43" s="96" t="str">
        <f>VLOOKUP($A43, RawData!$A:$AJ, 7, FALSE)</f>
        <v/>
      </c>
      <c r="Q43" s="119">
        <f>VLOOKUP($A43, RawData!$A:$AJ, 8, FALSE)</f>
        <v>0.4136</v>
      </c>
      <c r="R43" s="99" t="str">
        <f>VLOOKUP($A43, RawData!$A:$AJ, 9, FALSE)</f>
        <v/>
      </c>
      <c r="S43" s="119">
        <f>VLOOKUP($A43, RawData!$A:$AJ, 10, FALSE)</f>
        <v>0.07653841</v>
      </c>
      <c r="T43" s="119">
        <f>VLOOKUP($A43, RawData!$A:$AJ, 11, FALSE)</f>
        <v>0.0438</v>
      </c>
      <c r="U43" s="120">
        <f>VLOOKUP($A43, RawData!$A:$AJ, 12, FALSE)</f>
        <v>11.052232</v>
      </c>
      <c r="V43" s="109">
        <f>VLOOKUP($A43, RawData!$A:$AJ, 13, FALSE)</f>
        <v>0.931</v>
      </c>
      <c r="W43" s="99" t="str">
        <f>VLOOKUP($A43, RawData!$A:$AJ, 14, FALSE)</f>
        <v/>
      </c>
      <c r="X43" s="100">
        <f>VLOOKUP($A43, RawData!$A:$AJ, 15, FALSE)</f>
        <v>27.2953</v>
      </c>
      <c r="Y43" s="99">
        <f>VLOOKUP($A43, RawData!$A:$AJ, 16, FALSE)</f>
        <v>0.05301662</v>
      </c>
      <c r="Z43" s="98">
        <f>VLOOKUP($A43, RawData!$A:$AJ, 21, FALSE)</f>
        <v>-2.09</v>
      </c>
      <c r="AA43" s="99">
        <f>VLOOKUP($A43, RawData!$A:$AJ, 22, FALSE)</f>
        <v>-0.2379</v>
      </c>
      <c r="AB43" s="99">
        <f>VLOOKUP($A43, RawData!$A:$AJ, 23, FALSE)</f>
        <v>0.0573</v>
      </c>
      <c r="AC43" s="99">
        <f>VLOOKUP($A43, RawData!$A:$AJ, 24, FALSE)</f>
        <v>0.12430279</v>
      </c>
      <c r="AD43" s="99">
        <f>VLOOKUP($A43, RawData!$A:$AJ, 25, FALSE)</f>
        <v>0.18816164</v>
      </c>
      <c r="AE43" s="100">
        <f>VLOOKUP($A43, RawData!$A:$AJ, 26, FALSE)</f>
        <v>28.631838</v>
      </c>
      <c r="AF43" s="100" t="str">
        <f>VLOOKUP($A43, RawData!$A:$AJ, 27, FALSE)</f>
        <v/>
      </c>
      <c r="AG43" s="107">
        <f>VLOOKUP($A43, RawData!$A:$AJ, 28, FALSE)</f>
        <v>1.4476995</v>
      </c>
      <c r="AH43" s="107" t="str">
        <f>VLOOKUP($A43, RawData!$A:$AJ, 29, FALSE)</f>
        <v/>
      </c>
      <c r="AI43" s="100">
        <f>VLOOKUP($A43, RawData!$A:$AJ, 31, FALSE)</f>
        <v>31.33831</v>
      </c>
      <c r="AJ43" s="96" t="str">
        <f>VLOOKUP($A43, RawData!$A:$AJ,32, FALSE)</f>
        <v/>
      </c>
      <c r="AK43" s="98">
        <f>VLOOKUP($A43, RawData!$A:$AJ, 34, FALSE)</f>
        <v>29.175966</v>
      </c>
      <c r="AL43" s="98">
        <f>VLOOKUP($A43, RawData!$A:$AJ, 35, FALSE)</f>
        <v>2.715</v>
      </c>
      <c r="AM43" s="113">
        <f>VLOOKUP($A43, RawData!$A:$AJ, 36, FALSE)</f>
        <v>11.8882</v>
      </c>
    </row>
    <row r="44">
      <c r="A44" s="9" t="s">
        <v>432</v>
      </c>
      <c r="B44" s="9" t="s">
        <v>1787</v>
      </c>
      <c r="C44" s="1" t="s">
        <v>1044</v>
      </c>
      <c r="D44" s="2" t="s">
        <v>1788</v>
      </c>
      <c r="E44" s="114" t="str">
        <f>IFERROR(__xludf.DUMMYFUNCTION("IFERROR(HYPERLINK(REGEXEXTRACT(D44,""\(([^)]*)\)""),REGEXEXTRACT(D44,""\[([^\]]+)\]"")),"""")"),"READ PITCH")</f>
        <v>READ PITCH</v>
      </c>
      <c r="F44" s="98">
        <f>VLOOKUP($A44, RawData!$A:$AJ, 33, FALSE)</f>
        <v>6.75</v>
      </c>
      <c r="G44" s="98">
        <f>VLOOKUP($A44, RawData!$A:$AJ, 2, FALSE)</f>
        <v>0</v>
      </c>
      <c r="H44" s="96">
        <f>VLOOKUP($A44, RawData!$A:$AJ, 3, FALSE)</f>
        <v>0.8388815</v>
      </c>
      <c r="I44" s="106" t="str">
        <f>VLOOKUP($A44, RawData!$A:$AJ, 4, FALSE)</f>
        <v>No data</v>
      </c>
      <c r="J44" s="98" t="str">
        <f>VLOOKUP($A44, RawData!$A:$AM, 37, FALSE)</f>
        <v>No data</v>
      </c>
      <c r="K44" s="99" t="str">
        <f>VLOOKUP($A44, RawData!$A:$AM, 38, FALSE)</f>
        <v>No data</v>
      </c>
      <c r="L44" s="99" t="str">
        <f>VLOOKUP($A44, RawData!$A:$AM, 39, FALSE)</f>
        <v/>
      </c>
      <c r="M44" s="100" t="str">
        <f>VLOOKUP($A44, RawData!$A:$AJ, 30, FALSE)</f>
        <v/>
      </c>
      <c r="N44" s="98">
        <f>VLOOKUP($A44, RawData!$A:$AJ, 5, FALSE)</f>
        <v>-1.005594</v>
      </c>
      <c r="O44" s="99">
        <f>VLOOKUP($A44, RawData!$A:$AJ, 6, FALSE)</f>
        <v>0.15985467</v>
      </c>
      <c r="P44" s="96" t="str">
        <f>VLOOKUP($A44, RawData!$A:$AJ, 7, FALSE)</f>
        <v/>
      </c>
      <c r="Q44" s="119">
        <f>VLOOKUP($A44, RawData!$A:$AJ, 8, FALSE)</f>
        <v>0.7665954</v>
      </c>
      <c r="R44" s="106" t="str">
        <f>VLOOKUP($A44, RawData!$A:$AJ, 9, FALSE)</f>
        <v/>
      </c>
      <c r="S44" s="116" t="str">
        <f>VLOOKUP($A44, RawData!$A:$AJ, 10, FALSE)</f>
        <v>No data</v>
      </c>
      <c r="T44" s="119">
        <f>VLOOKUP($A44, RawData!$A:$AJ, 11, FALSE)</f>
        <v>-62.3333</v>
      </c>
      <c r="U44" s="120" t="str">
        <f>VLOOKUP($A44, RawData!$A:$AJ, 12, FALSE)</f>
        <v>No data</v>
      </c>
      <c r="V44" s="109">
        <f>VLOOKUP($A44, RawData!$A:$AJ, 13, FALSE)</f>
        <v>-2.22261</v>
      </c>
      <c r="W44" s="99" t="str">
        <f>VLOOKUP($A44, RawData!$A:$AJ, 14, FALSE)</f>
        <v/>
      </c>
      <c r="X44" s="100">
        <f>VLOOKUP($A44, RawData!$A:$AJ, 15, FALSE)</f>
        <v>52.15235</v>
      </c>
      <c r="Y44" s="106" t="str">
        <f>VLOOKUP($A44, RawData!$A:$AJ, 16, FALSE)</f>
        <v>No data</v>
      </c>
      <c r="Z44" s="98">
        <f>VLOOKUP($A44, RawData!$A:$AJ, 21, FALSE)</f>
        <v>-0.07859</v>
      </c>
      <c r="AA44" s="99">
        <f>VLOOKUP($A44, RawData!$A:$AJ, 22, FALSE)</f>
        <v>-0.7586</v>
      </c>
      <c r="AB44" s="99">
        <f>VLOOKUP($A44, RawData!$A:$AJ, 23, FALSE)</f>
        <v>-0.247</v>
      </c>
      <c r="AC44" s="99">
        <f>VLOOKUP($A44, RawData!$A:$AJ, 24, FALSE)</f>
        <v>1.7777545</v>
      </c>
      <c r="AD44" s="106" t="str">
        <f>VLOOKUP($A44, RawData!$A:$AJ, 25, FALSE)</f>
        <v>No data</v>
      </c>
      <c r="AE44" s="100" t="str">
        <f>VLOOKUP($A44, RawData!$A:$AJ, 26, FALSE)</f>
        <v/>
      </c>
      <c r="AF44" s="100" t="str">
        <f>VLOOKUP($A44, RawData!$A:$AJ, 27, FALSE)</f>
        <v>No data</v>
      </c>
      <c r="AG44" s="107" t="str">
        <f>VLOOKUP($A44, RawData!$A:$AJ, 28, FALSE)</f>
        <v/>
      </c>
      <c r="AH44" s="107" t="str">
        <f>VLOOKUP($A44, RawData!$A:$AJ, 29, FALSE)</f>
        <v/>
      </c>
      <c r="AI44" s="100">
        <f>VLOOKUP($A44, RawData!$A:$AJ, 31, FALSE)</f>
        <v>-3.0016108</v>
      </c>
      <c r="AJ44" s="96" t="str">
        <f>VLOOKUP($A44, RawData!$A:$AJ,32, FALSE)</f>
        <v/>
      </c>
      <c r="AK44" s="98">
        <f>VLOOKUP($A44, RawData!$A:$AJ, 34, FALSE)</f>
        <v>6.67141</v>
      </c>
      <c r="AL44" s="98">
        <f>VLOOKUP($A44, RawData!$A:$AJ, 35, FALSE)</f>
        <v>1.95</v>
      </c>
      <c r="AM44" s="113">
        <f>VLOOKUP($A44, RawData!$A:$AJ, 36, FALSE)</f>
        <v>5</v>
      </c>
    </row>
    <row r="45">
      <c r="A45" s="9" t="s">
        <v>433</v>
      </c>
      <c r="B45" s="9" t="s">
        <v>1789</v>
      </c>
      <c r="C45" s="1" t="s">
        <v>930</v>
      </c>
      <c r="D45" s="2" t="s">
        <v>1790</v>
      </c>
      <c r="E45" s="114" t="str">
        <f>IFERROR(__xludf.DUMMYFUNCTION("IFERROR(HYPERLINK(REGEXEXTRACT(D45,""\(([^)]*)\)""),REGEXEXTRACT(D45,""\[([^\]]+)\]"")),"""")"),"READ PITCH")</f>
        <v>READ PITCH</v>
      </c>
      <c r="F45" s="98">
        <f>VLOOKUP($A45, RawData!$A:$AJ, 33, FALSE)</f>
        <v>67.76434</v>
      </c>
      <c r="G45" s="98">
        <f>VLOOKUP($A45, RawData!$A:$AJ, 2, FALSE)</f>
        <v>424.004</v>
      </c>
      <c r="H45" s="96">
        <f>VLOOKUP($A45, RawData!$A:$AJ, 3, FALSE)</f>
        <v>-0.0985</v>
      </c>
      <c r="I45" s="96">
        <f>VLOOKUP($A45, RawData!$A:$AJ, 4, FALSE)</f>
        <v>0.00228155</v>
      </c>
      <c r="J45" s="98">
        <f>VLOOKUP($A45, RawData!$A:$AM, 37, FALSE)</f>
        <v>10.975</v>
      </c>
      <c r="K45" s="99">
        <f>VLOOKUP($A45, RawData!$A:$AM, 38, FALSE)</f>
        <v>-0.5402564</v>
      </c>
      <c r="L45" s="99" t="str">
        <f>VLOOKUP($A45, RawData!$A:$AM, 39, FALSE)</f>
        <v/>
      </c>
      <c r="M45" s="100">
        <f>VLOOKUP($A45, RawData!$A:$AJ, 30, FALSE)</f>
        <v>20.477085</v>
      </c>
      <c r="N45" s="98">
        <f>VLOOKUP($A45, RawData!$A:$AJ, 5, FALSE)</f>
        <v>-0.84545815</v>
      </c>
      <c r="O45" s="99">
        <f>VLOOKUP($A45, RawData!$A:$AJ, 6, FALSE)</f>
        <v>0.121676624</v>
      </c>
      <c r="P45" s="96" t="str">
        <f>VLOOKUP($A45, RawData!$A:$AJ, 7, FALSE)</f>
        <v/>
      </c>
      <c r="Q45" s="119">
        <f>VLOOKUP($A45, RawData!$A:$AJ, 8, FALSE)</f>
        <v>0.1437</v>
      </c>
      <c r="R45" s="99" t="str">
        <f>VLOOKUP($A45, RawData!$A:$AJ, 9, FALSE)</f>
        <v/>
      </c>
      <c r="S45" s="119">
        <f>VLOOKUP($A45, RawData!$A:$AJ, 10, FALSE)</f>
        <v>0.02588419</v>
      </c>
      <c r="T45" s="119">
        <f>VLOOKUP($A45, RawData!$A:$AJ, 11, FALSE)</f>
        <v>-0.0831</v>
      </c>
      <c r="U45" s="120">
        <f>VLOOKUP($A45, RawData!$A:$AJ, 12, FALSE)</f>
        <v>-1.4150472</v>
      </c>
      <c r="V45" s="109">
        <f>VLOOKUP($A45, RawData!$A:$AJ, 13, FALSE)</f>
        <v>-0.215</v>
      </c>
      <c r="W45" s="99" t="str">
        <f>VLOOKUP($A45, RawData!$A:$AJ, 14, FALSE)</f>
        <v/>
      </c>
      <c r="X45" s="100">
        <f>VLOOKUP($A45, RawData!$A:$AJ, 15, FALSE)</f>
        <v>5.4565</v>
      </c>
      <c r="Y45" s="99">
        <f>VLOOKUP($A45, RawData!$A:$AJ, 16, FALSE)</f>
        <v>0.033065725</v>
      </c>
      <c r="Z45" s="98">
        <f>VLOOKUP($A45, RawData!$A:$AJ, 21, FALSE)</f>
        <v>150.942</v>
      </c>
      <c r="AA45" s="99">
        <f>VLOOKUP($A45, RawData!$A:$AJ, 22, FALSE)</f>
        <v>0.9619103</v>
      </c>
      <c r="AB45" s="99">
        <f>VLOOKUP($A45, RawData!$A:$AJ, 23, FALSE)</f>
        <v>-0.0928</v>
      </c>
      <c r="AC45" s="99">
        <f>VLOOKUP($A45, RawData!$A:$AJ, 24, FALSE)</f>
        <v>-0.27047074</v>
      </c>
      <c r="AD45" s="99">
        <f>VLOOKUP($A45, RawData!$A:$AJ, 25, FALSE)</f>
        <v>0.069940545</v>
      </c>
      <c r="AE45" s="100" t="str">
        <f>VLOOKUP($A45, RawData!$A:$AJ, 26, FALSE)</f>
        <v/>
      </c>
      <c r="AF45" s="100" t="str">
        <f>VLOOKUP($A45, RawData!$A:$AJ, 27, FALSE)</f>
        <v/>
      </c>
      <c r="AG45" s="107">
        <f>VLOOKUP($A45, RawData!$A:$AJ, 28, FALSE)</f>
        <v>0.17404081</v>
      </c>
      <c r="AH45" s="107" t="str">
        <f>VLOOKUP($A45, RawData!$A:$AJ, 29, FALSE)</f>
        <v/>
      </c>
      <c r="AI45" s="100">
        <f>VLOOKUP($A45, RawData!$A:$AJ, 31, FALSE)</f>
        <v>-1045.2837</v>
      </c>
      <c r="AJ45" s="96" t="str">
        <f>VLOOKUP($A45, RawData!$A:$AJ,32, FALSE)</f>
        <v/>
      </c>
      <c r="AK45" s="98">
        <f>VLOOKUP($A45, RawData!$A:$AJ, 34, FALSE)</f>
        <v>224.736</v>
      </c>
      <c r="AL45" s="98">
        <f>VLOOKUP($A45, RawData!$A:$AJ, 35, FALSE)</f>
        <v>1.47</v>
      </c>
      <c r="AM45" s="113">
        <f>VLOOKUP($A45, RawData!$A:$AJ, 36, FALSE)</f>
        <v>50.2</v>
      </c>
    </row>
    <row r="46">
      <c r="A46" s="9" t="s">
        <v>434</v>
      </c>
      <c r="B46" s="9" t="s">
        <v>1791</v>
      </c>
      <c r="C46" s="1" t="s">
        <v>1016</v>
      </c>
      <c r="D46" s="2" t="s">
        <v>1792</v>
      </c>
      <c r="E46" s="114" t="str">
        <f>IFERROR(__xludf.DUMMYFUNCTION("IFERROR(HYPERLINK(REGEXEXTRACT(D46,""\(([^)]*)\)""),REGEXEXTRACT(D46,""\[([^\]]+)\]"")),"""")"),"READ PITCH")</f>
        <v>READ PITCH</v>
      </c>
      <c r="F46" s="98">
        <f>VLOOKUP($A46, RawData!$A:$AJ, 33, FALSE)</f>
        <v>17.328716</v>
      </c>
      <c r="G46" s="98">
        <f>VLOOKUP($A46, RawData!$A:$AJ, 2, FALSE)</f>
        <v>16.78829</v>
      </c>
      <c r="H46" s="96">
        <f>VLOOKUP($A46, RawData!$A:$AJ, 3, FALSE)</f>
        <v>0.1097</v>
      </c>
      <c r="I46" s="96">
        <f>VLOOKUP($A46, RawData!$A:$AJ, 4, FALSE)</f>
        <v>-0.07439276</v>
      </c>
      <c r="J46" s="98">
        <f>VLOOKUP($A46, RawData!$A:$AM, 37, FALSE)</f>
        <v>-6.59261</v>
      </c>
      <c r="K46" s="99">
        <f>VLOOKUP($A46, RawData!$A:$AM, 38, FALSE)</f>
        <v>-0.13656063</v>
      </c>
      <c r="L46" s="99" t="str">
        <f>VLOOKUP($A46, RawData!$A:$AM, 39, FALSE)</f>
        <v/>
      </c>
      <c r="M46" s="100">
        <f>VLOOKUP($A46, RawData!$A:$AJ, 30, FALSE)</f>
        <v>-4.013183</v>
      </c>
      <c r="N46" s="98">
        <f>VLOOKUP($A46, RawData!$A:$AJ, 5, FALSE)</f>
        <v>-0.92731047</v>
      </c>
      <c r="O46" s="99">
        <f>VLOOKUP($A46, RawData!$A:$AJ, 6, FALSE)</f>
        <v>-0.1535545</v>
      </c>
      <c r="P46" s="96" t="str">
        <f>VLOOKUP($A46, RawData!$A:$AJ, 7, FALSE)</f>
        <v/>
      </c>
      <c r="Q46" s="119">
        <f>VLOOKUP($A46, RawData!$A:$AJ, 8, FALSE)</f>
        <v>0.0494</v>
      </c>
      <c r="R46" s="99" t="str">
        <f>VLOOKUP($A46, RawData!$A:$AJ, 9, FALSE)</f>
        <v/>
      </c>
      <c r="S46" s="119">
        <f>VLOOKUP($A46, RawData!$A:$AJ, 10, FALSE)</f>
        <v>-0.392691</v>
      </c>
      <c r="T46" s="119">
        <f>VLOOKUP($A46, RawData!$A:$AJ, 11, FALSE)</f>
        <v>-0.5003</v>
      </c>
      <c r="U46" s="120">
        <f>VLOOKUP($A46, RawData!$A:$AJ, 12, FALSE)</f>
        <v>-1.4601707</v>
      </c>
      <c r="V46" s="109">
        <f>VLOOKUP($A46, RawData!$A:$AJ, 13, FALSE)</f>
        <v>-6.6</v>
      </c>
      <c r="W46" s="99" t="str">
        <f>VLOOKUP($A46, RawData!$A:$AJ, 14, FALSE)</f>
        <v/>
      </c>
      <c r="X46" s="100">
        <f>VLOOKUP($A46, RawData!$A:$AJ, 15, FALSE)</f>
        <v>2.5138</v>
      </c>
      <c r="Y46" s="99">
        <f>VLOOKUP($A46, RawData!$A:$AJ, 16, FALSE)</f>
        <v>0.036930505</v>
      </c>
      <c r="Z46" s="98">
        <f>VLOOKUP($A46, RawData!$A:$AJ, 21, FALSE)</f>
        <v>8.69</v>
      </c>
      <c r="AA46" s="99">
        <f>VLOOKUP($A46, RawData!$A:$AJ, 22, FALSE)</f>
        <v>-0.2064</v>
      </c>
      <c r="AB46" s="99">
        <f>VLOOKUP($A46, RawData!$A:$AJ, 23, FALSE)</f>
        <v>-0.2813</v>
      </c>
      <c r="AC46" s="99">
        <f>VLOOKUP($A46, RawData!$A:$AJ, 24, FALSE)</f>
        <v>-0.6869231</v>
      </c>
      <c r="AD46" s="99">
        <f>VLOOKUP($A46, RawData!$A:$AJ, 25, FALSE)</f>
        <v>-0.5071238</v>
      </c>
      <c r="AE46" s="100" t="str">
        <f>VLOOKUP($A46, RawData!$A:$AJ, 26, FALSE)</f>
        <v/>
      </c>
      <c r="AF46" s="100" t="str">
        <f>VLOOKUP($A46, RawData!$A:$AJ, 27, FALSE)</f>
        <v/>
      </c>
      <c r="AG46" s="107">
        <f>VLOOKUP($A46, RawData!$A:$AJ, 28, FALSE)</f>
        <v>1.0583174</v>
      </c>
      <c r="AH46" s="107" t="str">
        <f>VLOOKUP($A46, RawData!$A:$AJ, 29, FALSE)</f>
        <v/>
      </c>
      <c r="AI46" s="100">
        <f>VLOOKUP($A46, RawData!$A:$AJ, 31, FALSE)</f>
        <v>-4.0086894</v>
      </c>
      <c r="AJ46" s="96" t="str">
        <f>VLOOKUP($A46, RawData!$A:$AJ,32, FALSE)</f>
        <v/>
      </c>
      <c r="AK46" s="98">
        <f>VLOOKUP($A46, RawData!$A:$AJ, 34, FALSE)</f>
        <v>26.45735</v>
      </c>
      <c r="AL46" s="98">
        <f>VLOOKUP($A46, RawData!$A:$AJ, 35, FALSE)</f>
        <v>1.845</v>
      </c>
      <c r="AM46" s="113">
        <f>VLOOKUP($A46, RawData!$A:$AJ, 36, FALSE)</f>
        <v>9.63</v>
      </c>
    </row>
    <row r="47">
      <c r="A47" s="9" t="s">
        <v>435</v>
      </c>
      <c r="B47" s="9" t="s">
        <v>1793</v>
      </c>
      <c r="C47" s="1" t="s">
        <v>942</v>
      </c>
      <c r="D47" s="2" t="s">
        <v>1794</v>
      </c>
      <c r="E47" s="114" t="str">
        <f>IFERROR(__xludf.DUMMYFUNCTION("IFERROR(HYPERLINK(REGEXEXTRACT(D47,""\(([^)]*)\)""),REGEXEXTRACT(D47,""\[([^\]]+)\]"")),"""")"),"READ PITCH")</f>
        <v>READ PITCH</v>
      </c>
      <c r="F47" s="98">
        <f>VLOOKUP($A47, RawData!$A:$AJ, 33, FALSE)</f>
        <v>16.32944</v>
      </c>
      <c r="G47" s="98">
        <f>VLOOKUP($A47, RawData!$A:$AJ, 2, FALSE)</f>
        <v>55.14141</v>
      </c>
      <c r="H47" s="96">
        <f>VLOOKUP($A47, RawData!$A:$AJ, 3, FALSE)</f>
        <v>-0.0465</v>
      </c>
      <c r="I47" s="96">
        <f>VLOOKUP($A47, RawData!$A:$AJ, 4, FALSE)</f>
        <v>-0.059934728</v>
      </c>
      <c r="J47" s="98">
        <f>VLOOKUP($A47, RawData!$A:$AM, 37, FALSE)</f>
        <v>8.45041</v>
      </c>
      <c r="K47" s="99">
        <f>VLOOKUP($A47, RawData!$A:$AM, 38, FALSE)</f>
        <v>-0.22891317</v>
      </c>
      <c r="L47" s="99" t="str">
        <f>VLOOKUP($A47, RawData!$A:$AM, 39, FALSE)</f>
        <v/>
      </c>
      <c r="M47" s="100">
        <f>VLOOKUP($A47, RawData!$A:$AJ, 30, FALSE)</f>
        <v>3.0035963</v>
      </c>
      <c r="N47" s="98">
        <f>VLOOKUP($A47, RawData!$A:$AJ, 5, FALSE)</f>
        <v>0.033610195</v>
      </c>
      <c r="O47" s="99">
        <f>VLOOKUP($A47, RawData!$A:$AJ, 6, FALSE)</f>
        <v>-0.74672055</v>
      </c>
      <c r="P47" s="96" t="str">
        <f>VLOOKUP($A47, RawData!$A:$AJ, 7, FALSE)</f>
        <v/>
      </c>
      <c r="Q47" s="119">
        <f>VLOOKUP($A47, RawData!$A:$AJ, 8, FALSE)</f>
        <v>0.1432</v>
      </c>
      <c r="R47" s="99" t="str">
        <f>VLOOKUP($A47, RawData!$A:$AJ, 9, FALSE)</f>
        <v/>
      </c>
      <c r="S47" s="119">
        <f>VLOOKUP($A47, RawData!$A:$AJ, 10, FALSE)</f>
        <v>0.1532498</v>
      </c>
      <c r="T47" s="119">
        <f>VLOOKUP($A47, RawData!$A:$AJ, 11, FALSE)</f>
        <v>0.0411</v>
      </c>
      <c r="U47" s="120">
        <f>VLOOKUP($A47, RawData!$A:$AJ, 12, FALSE)</f>
        <v>11.841092</v>
      </c>
      <c r="V47" s="109">
        <f>VLOOKUP($A47, RawData!$A:$AJ, 13, FALSE)</f>
        <v>7.23616</v>
      </c>
      <c r="W47" s="99" t="str">
        <f>VLOOKUP($A47, RawData!$A:$AJ, 14, FALSE)</f>
        <v/>
      </c>
      <c r="X47" s="100">
        <f>VLOOKUP($A47, RawData!$A:$AJ, 15, FALSE)</f>
        <v>13.1287</v>
      </c>
      <c r="Y47" s="99">
        <f>VLOOKUP($A47, RawData!$A:$AJ, 16, FALSE)</f>
        <v>0.051853407</v>
      </c>
      <c r="Z47" s="98">
        <f>VLOOKUP($A47, RawData!$A:$AJ, 21, FALSE)</f>
        <v>8.20152</v>
      </c>
      <c r="AA47" s="99">
        <f>VLOOKUP($A47, RawData!$A:$AJ, 22, FALSE)</f>
        <v>0.4397</v>
      </c>
      <c r="AB47" s="99">
        <f>VLOOKUP($A47, RawData!$A:$AJ, 23, FALSE)</f>
        <v>0.0193</v>
      </c>
      <c r="AC47" s="99">
        <f>VLOOKUP($A47, RawData!$A:$AJ, 24, FALSE)</f>
        <v>0.049133867</v>
      </c>
      <c r="AD47" s="99">
        <f>VLOOKUP($A47, RawData!$A:$AJ, 25, FALSE)</f>
        <v>0.45300454</v>
      </c>
      <c r="AE47" s="100">
        <f>VLOOKUP($A47, RawData!$A:$AJ, 26, FALSE)</f>
        <v>18.744312</v>
      </c>
      <c r="AF47" s="100" t="str">
        <f>VLOOKUP($A47, RawData!$A:$AJ, 27, FALSE)</f>
        <v>No data</v>
      </c>
      <c r="AG47" s="107">
        <f>VLOOKUP($A47, RawData!$A:$AJ, 28, FALSE)</f>
        <v>0.31156445</v>
      </c>
      <c r="AH47" s="107" t="str">
        <f>VLOOKUP($A47, RawData!$A:$AJ, 29, FALSE)</f>
        <v/>
      </c>
      <c r="AI47" s="100">
        <f>VLOOKUP($A47, RawData!$A:$AJ, 31, FALSE)</f>
        <v>3.507609</v>
      </c>
      <c r="AJ47" s="96" t="str">
        <f>VLOOKUP($A47, RawData!$A:$AJ,32, FALSE)</f>
        <v/>
      </c>
      <c r="AK47" s="98">
        <f>VLOOKUP($A47, RawData!$A:$AJ, 34, FALSE)</f>
        <v>25.38162</v>
      </c>
      <c r="AL47" s="98">
        <f>VLOOKUP($A47, RawData!$A:$AJ, 35, FALSE)</f>
        <v>0.589375</v>
      </c>
      <c r="AM47" s="113">
        <f>VLOOKUP($A47, RawData!$A:$AJ, 36, FALSE)</f>
        <v>27.27</v>
      </c>
    </row>
    <row r="48">
      <c r="A48" s="9" t="s">
        <v>436</v>
      </c>
      <c r="B48" s="9" t="s">
        <v>1795</v>
      </c>
      <c r="C48" s="1" t="s">
        <v>1044</v>
      </c>
      <c r="D48" s="2" t="s">
        <v>1796</v>
      </c>
      <c r="E48" s="114" t="str">
        <f>IFERROR(__xludf.DUMMYFUNCTION("IFERROR(HYPERLINK(REGEXEXTRACT(D48,""\(([^)]*)\)""),REGEXEXTRACT(D48,""\[([^\]]+)\]"")),"""")"),"READ PITCH")</f>
        <v>READ PITCH</v>
      </c>
      <c r="F48" s="98">
        <f>VLOOKUP($A48, RawData!$A:$AJ, 33, FALSE)</f>
        <v>58.788986</v>
      </c>
      <c r="G48" s="98">
        <f>VLOOKUP($A48, RawData!$A:$AJ, 2, FALSE)</f>
        <v>79.947</v>
      </c>
      <c r="H48" s="96">
        <f>VLOOKUP($A48, RawData!$A:$AJ, 3, FALSE)</f>
        <v>-0.1277</v>
      </c>
      <c r="I48" s="96">
        <f>VLOOKUP($A48, RawData!$A:$AJ, 4, FALSE)</f>
        <v>-0.038386885</v>
      </c>
      <c r="J48" s="98">
        <f>VLOOKUP($A48, RawData!$A:$AM, 37, FALSE)</f>
        <v>-1.807</v>
      </c>
      <c r="K48" s="99">
        <f>VLOOKUP($A48, RawData!$A:$AM, 38, FALSE)</f>
        <v>-0.47759467</v>
      </c>
      <c r="L48" s="99" t="str">
        <f>VLOOKUP($A48, RawData!$A:$AM, 39, FALSE)</f>
        <v/>
      </c>
      <c r="M48" s="100">
        <f>VLOOKUP($A48, RawData!$A:$AJ, 30, FALSE)</f>
        <v>-36.501495</v>
      </c>
      <c r="N48" s="98">
        <f>VLOOKUP($A48, RawData!$A:$AJ, 5, FALSE)</f>
        <v>-1.7688385</v>
      </c>
      <c r="O48" s="99">
        <f>VLOOKUP($A48, RawData!$A:$AJ, 6, FALSE)</f>
        <v>-0.2223191</v>
      </c>
      <c r="P48" s="96" t="str">
        <f>VLOOKUP($A48, RawData!$A:$AJ, 7, FALSE)</f>
        <v/>
      </c>
      <c r="Q48" s="119">
        <f>VLOOKUP($A48, RawData!$A:$AJ, 8, FALSE)</f>
        <v>0.2963</v>
      </c>
      <c r="R48" s="99" t="str">
        <f>VLOOKUP($A48, RawData!$A:$AJ, 9, FALSE)</f>
        <v/>
      </c>
      <c r="S48" s="119">
        <f>VLOOKUP($A48, RawData!$A:$AJ, 10, FALSE)</f>
        <v>-0.022602474</v>
      </c>
      <c r="T48" s="119">
        <f>VLOOKUP($A48, RawData!$A:$AJ, 11, FALSE)</f>
        <v>-0.0644</v>
      </c>
      <c r="U48" s="120">
        <f>VLOOKUP($A48, RawData!$A:$AJ, 12, FALSE)</f>
        <v>2.062101</v>
      </c>
      <c r="V48" s="109">
        <f>VLOOKUP($A48, RawData!$A:$AJ, 13, FALSE)</f>
        <v>3.984</v>
      </c>
      <c r="W48" s="99" t="str">
        <f>VLOOKUP($A48, RawData!$A:$AJ, 14, FALSE)</f>
        <v/>
      </c>
      <c r="X48" s="100">
        <f>VLOOKUP($A48, RawData!$A:$AJ, 15, FALSE)</f>
        <v>4.4207</v>
      </c>
      <c r="Y48" s="99">
        <f>VLOOKUP($A48, RawData!$A:$AJ, 16, FALSE)</f>
        <v>0.004790674</v>
      </c>
      <c r="Z48" s="98">
        <f>VLOOKUP($A48, RawData!$A:$AJ, 21, FALSE)</f>
        <v>4.748</v>
      </c>
      <c r="AA48" s="99">
        <f>VLOOKUP($A48, RawData!$A:$AJ, 22, FALSE)</f>
        <v>0.4171</v>
      </c>
      <c r="AB48" s="99">
        <f>VLOOKUP($A48, RawData!$A:$AJ, 23, FALSE)</f>
        <v>-0.1236</v>
      </c>
      <c r="AC48" s="99">
        <f>VLOOKUP($A48, RawData!$A:$AJ, 24, FALSE)</f>
        <v>-0.5485855</v>
      </c>
      <c r="AD48" s="99">
        <f>VLOOKUP($A48, RawData!$A:$AJ, 25, FALSE)</f>
        <v>-0.15875944</v>
      </c>
      <c r="AE48" s="100" t="str">
        <f>VLOOKUP($A48, RawData!$A:$AJ, 26, FALSE)</f>
        <v/>
      </c>
      <c r="AF48" s="100" t="str">
        <f>VLOOKUP($A48, RawData!$A:$AJ, 27, FALSE)</f>
        <v/>
      </c>
      <c r="AG48" s="107">
        <f>VLOOKUP($A48, RawData!$A:$AJ, 28, FALSE)</f>
        <v>0.7656347</v>
      </c>
      <c r="AH48" s="107" t="str">
        <f>VLOOKUP($A48, RawData!$A:$AJ, 29, FALSE)</f>
        <v/>
      </c>
      <c r="AI48" s="100">
        <f>VLOOKUP($A48, RawData!$A:$AJ, 31, FALSE)</f>
        <v>16.555773</v>
      </c>
      <c r="AJ48" s="96" t="str">
        <f>VLOOKUP($A48, RawData!$A:$AJ,32, FALSE)</f>
        <v/>
      </c>
      <c r="AK48" s="98">
        <f>VLOOKUP($A48, RawData!$A:$AJ, 34, FALSE)</f>
        <v>65.9582</v>
      </c>
      <c r="AL48" s="98">
        <f>VLOOKUP($A48, RawData!$A:$AJ, 35, FALSE)</f>
        <v>17.34</v>
      </c>
      <c r="AM48" s="113">
        <f>VLOOKUP($A48, RawData!$A:$AJ, 36, FALSE)</f>
        <v>3.53</v>
      </c>
    </row>
    <row r="49">
      <c r="A49" s="9" t="s">
        <v>437</v>
      </c>
      <c r="B49" s="9" t="s">
        <v>1797</v>
      </c>
      <c r="C49" s="1" t="s">
        <v>942</v>
      </c>
      <c r="D49" s="2" t="s">
        <v>1798</v>
      </c>
      <c r="E49" s="114" t="str">
        <f>IFERROR(__xludf.DUMMYFUNCTION("IFERROR(HYPERLINK(REGEXEXTRACT(D49,""\(([^)]*)\)""),REGEXEXTRACT(D49,""\[([^\]]+)\]"")),"""")"),"READ PITCH")</f>
        <v>READ PITCH</v>
      </c>
      <c r="F49" s="98">
        <f>VLOOKUP($A49, RawData!$A:$AJ, 33, FALSE)</f>
        <v>22.422865</v>
      </c>
      <c r="G49" s="98">
        <f>VLOOKUP($A49, RawData!$A:$AJ, 2, FALSE)</f>
        <v>4.83864</v>
      </c>
      <c r="H49" s="96">
        <f>VLOOKUP($A49, RawData!$A:$AJ, 3, FALSE)</f>
        <v>-0.7398</v>
      </c>
      <c r="I49" s="106" t="str">
        <f>VLOOKUP($A49, RawData!$A:$AJ, 4, FALSE)</f>
        <v>No data</v>
      </c>
      <c r="J49" s="98">
        <f>VLOOKUP($A49, RawData!$A:$AM, 37, FALSE)</f>
        <v>-1.69488</v>
      </c>
      <c r="K49" s="99">
        <f>VLOOKUP($A49, RawData!$A:$AM, 38, FALSE)</f>
        <v>-1.5170833</v>
      </c>
      <c r="L49" s="99" t="str">
        <f>VLOOKUP($A49, RawData!$A:$AM, 39, FALSE)</f>
        <v/>
      </c>
      <c r="M49" s="100">
        <f>VLOOKUP($A49, RawData!$A:$AJ, 30, FALSE)</f>
        <v>-15.511405</v>
      </c>
      <c r="N49" s="98">
        <f>VLOOKUP($A49, RawData!$A:$AJ, 5, FALSE)</f>
        <v>-0.027227556</v>
      </c>
      <c r="O49" s="106">
        <f>VLOOKUP($A49, RawData!$A:$AJ, 6, FALSE)</f>
        <v>8.202619</v>
      </c>
      <c r="P49" s="106" t="str">
        <f>VLOOKUP($A49, RawData!$A:$AJ, 7, FALSE)</f>
        <v/>
      </c>
      <c r="Q49" s="119">
        <f>VLOOKUP($A49, RawData!$A:$AJ, 8, FALSE)</f>
        <v>-0.05</v>
      </c>
      <c r="R49" s="106" t="str">
        <f>VLOOKUP($A49, RawData!$A:$AJ, 9, FALSE)</f>
        <v/>
      </c>
      <c r="S49" s="116">
        <f>VLOOKUP($A49, RawData!$A:$AJ, 10, FALSE)</f>
        <v>-0.35028026</v>
      </c>
      <c r="T49" s="119">
        <f>VLOOKUP($A49, RawData!$A:$AJ, 11, FALSE)</f>
        <v>0.2297</v>
      </c>
      <c r="U49" s="120">
        <f>VLOOKUP($A49, RawData!$A:$AJ, 12, FALSE)</f>
        <v>4.8985057</v>
      </c>
      <c r="V49" s="109">
        <f>VLOOKUP($A49, RawData!$A:$AJ, 13, FALSE)</f>
        <v>0.08611</v>
      </c>
      <c r="W49" s="106" t="str">
        <f>VLOOKUP($A49, RawData!$A:$AJ, 14, FALSE)</f>
        <v/>
      </c>
      <c r="X49" s="100">
        <f>VLOOKUP($A49, RawData!$A:$AJ, 15, FALSE)</f>
        <v>22</v>
      </c>
      <c r="Y49" s="106">
        <f>VLOOKUP($A49, RawData!$A:$AJ, 16, FALSE)</f>
        <v>0.020666964</v>
      </c>
      <c r="Z49" s="98">
        <f>VLOOKUP($A49, RawData!$A:$AJ, 21, FALSE)</f>
        <v>3.83397</v>
      </c>
      <c r="AA49" s="99">
        <f>VLOOKUP($A49, RawData!$A:$AJ, 22, FALSE)</f>
        <v>0.6493</v>
      </c>
      <c r="AB49" s="99">
        <f>VLOOKUP($A49, RawData!$A:$AJ, 23, FALSE)</f>
        <v>-0.0151</v>
      </c>
      <c r="AC49" s="106">
        <f>VLOOKUP($A49, RawData!$A:$AJ, 24, FALSE)</f>
        <v>-0.5177304</v>
      </c>
      <c r="AD49" s="106">
        <f>VLOOKUP($A49, RawData!$A:$AJ, 25, FALSE)</f>
        <v>-0.2870328</v>
      </c>
      <c r="AE49" s="100" t="str">
        <f>VLOOKUP($A49, RawData!$A:$AJ, 26, FALSE)</f>
        <v/>
      </c>
      <c r="AF49" s="100" t="str">
        <f>VLOOKUP($A49, RawData!$A:$AJ, 27, FALSE)</f>
        <v>No data</v>
      </c>
      <c r="AG49" s="107">
        <f>VLOOKUP($A49, RawData!$A:$AJ, 28, FALSE)</f>
        <v>4.6409736</v>
      </c>
      <c r="AH49" s="107" t="str">
        <f>VLOOKUP($A49, RawData!$A:$AJ, 29, FALSE)</f>
        <v/>
      </c>
      <c r="AI49" s="100">
        <f>VLOOKUP($A49, RawData!$A:$AJ, 31, FALSE)</f>
        <v>305.30682</v>
      </c>
      <c r="AJ49" s="106" t="str">
        <f>VLOOKUP($A49, RawData!$A:$AJ,32, FALSE)</f>
        <v/>
      </c>
      <c r="AK49" s="98">
        <f>VLOOKUP($A49, RawData!$A:$AJ, 34, FALSE)</f>
        <v>26.28997</v>
      </c>
      <c r="AL49" s="98">
        <f>VLOOKUP($A49, RawData!$A:$AJ, 35, FALSE)</f>
        <v>0.200745</v>
      </c>
      <c r="AM49" s="113">
        <f>VLOOKUP($A49, RawData!$A:$AJ, 36, FALSE)</f>
        <v>112.28</v>
      </c>
    </row>
    <row r="50">
      <c r="A50" s="9" t="s">
        <v>438</v>
      </c>
      <c r="B50" s="9" t="s">
        <v>1799</v>
      </c>
      <c r="C50" s="1" t="s">
        <v>1105</v>
      </c>
      <c r="D50" s="2" t="s">
        <v>1800</v>
      </c>
      <c r="E50" s="114" t="str">
        <f>IFERROR(__xludf.DUMMYFUNCTION("IFERROR(HYPERLINK(REGEXEXTRACT(D50,""\(([^)]*)\)""),REGEXEXTRACT(D50,""\[([^\]]+)\]"")),"""")"),"READ PITCH")</f>
        <v>READ PITCH</v>
      </c>
      <c r="F50" s="98">
        <f>VLOOKUP($A50, RawData!$A:$AJ, 33, FALSE)</f>
        <v>1.964688</v>
      </c>
      <c r="G50" s="98">
        <f>VLOOKUP($A50, RawData!$A:$AJ, 2, FALSE)</f>
        <v>25.97842</v>
      </c>
      <c r="H50" s="96">
        <f>VLOOKUP($A50, RawData!$A:$AJ, 3, FALSE)</f>
        <v>0.1979</v>
      </c>
      <c r="I50" s="96">
        <f>VLOOKUP($A50, RawData!$A:$AJ, 4, FALSE)</f>
        <v>0.45053327</v>
      </c>
      <c r="J50" s="98">
        <f>VLOOKUP($A50, RawData!$A:$AM, 37, FALSE)</f>
        <v>5.70159</v>
      </c>
      <c r="K50" s="99">
        <f>VLOOKUP($A50, RawData!$A:$AM, 38, FALSE)</f>
        <v>1.0908535</v>
      </c>
      <c r="L50" s="99" t="str">
        <f>VLOOKUP($A50, RawData!$A:$AM, 39, FALSE)</f>
        <v/>
      </c>
      <c r="M50" s="100">
        <f>VLOOKUP($A50, RawData!$A:$AJ, 30, FALSE)</f>
        <v>1.3379776</v>
      </c>
      <c r="N50" s="98">
        <f>VLOOKUP($A50, RawData!$A:$AJ, 5, FALSE)</f>
        <v>0.18471277</v>
      </c>
      <c r="O50" s="99">
        <f>VLOOKUP($A50, RawData!$A:$AJ, 6, FALSE)</f>
        <v>5.1700234</v>
      </c>
      <c r="P50" s="96" t="str">
        <f>VLOOKUP($A50, RawData!$A:$AJ, 7, FALSE)</f>
        <v/>
      </c>
      <c r="Q50" s="119">
        <f>VLOOKUP($A50, RawData!$A:$AJ, 8, FALSE)</f>
        <v>0.2895</v>
      </c>
      <c r="R50" s="99" t="str">
        <f>VLOOKUP($A50, RawData!$A:$AJ, 9, FALSE)</f>
        <v/>
      </c>
      <c r="S50" s="119">
        <f>VLOOKUP($A50, RawData!$A:$AJ, 10, FALSE)</f>
        <v>0.21947409</v>
      </c>
      <c r="T50" s="119">
        <f>VLOOKUP($A50, RawData!$A:$AJ, 11, FALSE)</f>
        <v>0.1656</v>
      </c>
      <c r="U50" s="120">
        <f>VLOOKUP($A50, RawData!$A:$AJ, 12, FALSE)</f>
        <v>13.225932</v>
      </c>
      <c r="V50" s="109">
        <f>VLOOKUP($A50, RawData!$A:$AJ, 13, FALSE)</f>
        <v>-0.09298</v>
      </c>
      <c r="W50" s="99" t="str">
        <f>VLOOKUP($A50, RawData!$A:$AJ, 14, FALSE)</f>
        <v/>
      </c>
      <c r="X50" s="100">
        <f>VLOOKUP($A50, RawData!$A:$AJ, 15, FALSE)</f>
        <v>2.7452</v>
      </c>
      <c r="Y50" s="99">
        <f>VLOOKUP($A50, RawData!$A:$AJ, 16, FALSE)</f>
        <v>0.04951071</v>
      </c>
      <c r="Z50" s="98">
        <f>VLOOKUP($A50, RawData!$A:$AJ, 21, FALSE)</f>
        <v>5.6643</v>
      </c>
      <c r="AA50" s="99">
        <f>VLOOKUP($A50, RawData!$A:$AJ, 22, FALSE)</f>
        <v>1.1854</v>
      </c>
      <c r="AB50" s="99">
        <f>VLOOKUP($A50, RawData!$A:$AJ, 23, FALSE)</f>
        <v>0.2119</v>
      </c>
      <c r="AC50" s="99">
        <f>VLOOKUP($A50, RawData!$A:$AJ, 24, FALSE)</f>
        <v>0.5841145</v>
      </c>
      <c r="AD50" s="99">
        <f>VLOOKUP($A50, RawData!$A:$AJ, 25, FALSE)</f>
        <v>1.193253</v>
      </c>
      <c r="AE50" s="100">
        <f>VLOOKUP($A50, RawData!$A:$AJ, 26, FALSE)</f>
        <v>0.7037954</v>
      </c>
      <c r="AF50" s="100" t="str">
        <f>VLOOKUP($A50, RawData!$A:$AJ, 27, FALSE)</f>
        <v>No data</v>
      </c>
      <c r="AG50" s="107">
        <f>VLOOKUP($A50, RawData!$A:$AJ, 28, FALSE)</f>
        <v>0.07561281</v>
      </c>
      <c r="AH50" s="107" t="str">
        <f>VLOOKUP($A50, RawData!$A:$AJ, 29, FALSE)</f>
        <v/>
      </c>
      <c r="AI50" s="100">
        <f>VLOOKUP($A50, RawData!$A:$AJ, 31, FALSE)</f>
        <v>-82.0456</v>
      </c>
      <c r="AJ50" s="96" t="str">
        <f>VLOOKUP($A50, RawData!$A:$AJ,32, FALSE)</f>
        <v/>
      </c>
      <c r="AK50" s="98">
        <f>VLOOKUP($A50, RawData!$A:$AJ, 34, FALSE)</f>
        <v>7.6286</v>
      </c>
      <c r="AL50" s="98">
        <f>VLOOKUP($A50, RawData!$A:$AJ, 35, FALSE)</f>
        <v>0.12</v>
      </c>
      <c r="AM50" s="113">
        <f>VLOOKUP($A50, RawData!$A:$AJ, 36, FALSE)</f>
        <v>15.11</v>
      </c>
    </row>
    <row r="51">
      <c r="A51" s="9" t="s">
        <v>439</v>
      </c>
      <c r="B51" s="9" t="s">
        <v>1801</v>
      </c>
      <c r="C51" s="92" t="s">
        <v>930</v>
      </c>
      <c r="D51" s="2" t="s">
        <v>1802</v>
      </c>
      <c r="E51" s="114" t="str">
        <f>IFERROR(__xludf.DUMMYFUNCTION("IFERROR(HYPERLINK(REGEXEXTRACT(D51,""\(([^)]*)\)""),REGEXEXTRACT(D51,""\[([^\]]+)\]"")),"""")"),"READ PITCH")</f>
        <v>READ PITCH</v>
      </c>
      <c r="F51" s="98">
        <f>VLOOKUP($A51, RawData!$A:$AJ, 33, FALSE)</f>
        <v>191.1834</v>
      </c>
      <c r="G51" s="98">
        <f>VLOOKUP($A51, RawData!$A:$AJ, 2, FALSE)</f>
        <v>166.767</v>
      </c>
      <c r="H51" s="106">
        <f>VLOOKUP($A51, RawData!$A:$AJ, 3, FALSE)</f>
        <v>0.0026</v>
      </c>
      <c r="I51" s="96" t="str">
        <f>VLOOKUP($A51, RawData!$A:$AJ, 4, FALSE)</f>
        <v>No data</v>
      </c>
      <c r="J51" s="98" t="str">
        <f>VLOOKUP($A51, RawData!$A:$AM, 37, FALSE)</f>
        <v>No data</v>
      </c>
      <c r="K51" s="99">
        <f>VLOOKUP($A51, RawData!$A:$AM, 38, FALSE)</f>
        <v>-0.41623616</v>
      </c>
      <c r="L51" s="99">
        <f>VLOOKUP($A51, RawData!$A:$AM, 39, FALSE)</f>
        <v>0.012001752</v>
      </c>
      <c r="M51" s="100">
        <f>VLOOKUP($A51, RawData!$A:$AJ, 30, FALSE)</f>
        <v>15.827392</v>
      </c>
      <c r="N51" s="98" t="str">
        <f>VLOOKUP($A51, RawData!$A:$AJ, 5, FALSE)</f>
        <v>No data</v>
      </c>
      <c r="O51" s="106" t="str">
        <f>VLOOKUP($A51, RawData!$A:$AJ, 6, FALSE)</f>
        <v>No data</v>
      </c>
      <c r="P51" s="106">
        <f>VLOOKUP($A51, RawData!$A:$AJ, 7, FALSE)</f>
        <v>-0.054530818</v>
      </c>
      <c r="Q51" s="116">
        <f>VLOOKUP($A51, RawData!$A:$AJ, 8, FALSE)</f>
        <v>0.1341</v>
      </c>
      <c r="R51" s="106">
        <f>VLOOKUP($A51, RawData!$A:$AJ, 9, FALSE)</f>
        <v>0.08316993</v>
      </c>
      <c r="S51" s="116">
        <f>VLOOKUP($A51, RawData!$A:$AJ, 10, FALSE)</f>
        <v>0.071147166</v>
      </c>
      <c r="T51" s="116" t="str">
        <f>VLOOKUP($A51, RawData!$A:$AJ, 11, FALSE)</f>
        <v>No data</v>
      </c>
      <c r="U51" s="120" t="str">
        <f>VLOOKUP($A51, RawData!$A:$AJ, 12, FALSE)</f>
        <v>No data</v>
      </c>
      <c r="V51" s="109">
        <f>VLOOKUP($A51, RawData!$A:$AJ, 13, FALSE)</f>
        <v>8.642</v>
      </c>
      <c r="W51" s="106">
        <f>VLOOKUP($A51, RawData!$A:$AJ, 14, FALSE)</f>
        <v>0.5008694</v>
      </c>
      <c r="X51" s="100">
        <f>VLOOKUP($A51, RawData!$A:$AJ, 15, FALSE)</f>
        <v>57.9671</v>
      </c>
      <c r="Y51" s="106">
        <f>VLOOKUP($A51, RawData!$A:$AJ, 16, FALSE)</f>
        <v>0.00765739</v>
      </c>
      <c r="Z51" s="98">
        <f>VLOOKUP($A51, RawData!$A:$AJ, 21, FALSE)</f>
        <v>-4.208</v>
      </c>
      <c r="AA51" s="106">
        <f>VLOOKUP($A51, RawData!$A:$AJ, 22, FALSE)</f>
        <v>-0.04462165</v>
      </c>
      <c r="AB51" s="106">
        <f>VLOOKUP($A51, RawData!$A:$AJ, 23, FALSE)</f>
        <v>0.0659</v>
      </c>
      <c r="AC51" s="106">
        <f>VLOOKUP($A51, RawData!$A:$AJ, 24, FALSE)</f>
        <v>0.09657066</v>
      </c>
      <c r="AD51" s="106">
        <f>VLOOKUP($A51, RawData!$A:$AJ, 25, FALSE)</f>
        <v>0.12581651</v>
      </c>
      <c r="AE51" s="100">
        <f>VLOOKUP($A51, RawData!$A:$AJ, 26, FALSE)</f>
        <v>21.082684</v>
      </c>
      <c r="AF51" s="100">
        <f>VLOOKUP($A51, RawData!$A:$AJ, 27, FALSE)</f>
        <v>46.977764</v>
      </c>
      <c r="AG51" s="107">
        <f>VLOOKUP($A51, RawData!$A:$AJ, 28, FALSE)</f>
        <v>1.1513069</v>
      </c>
      <c r="AH51" s="107">
        <f>VLOOKUP($A51, RawData!$A:$AJ, 29, FALSE)</f>
        <v>2.0349</v>
      </c>
      <c r="AI51" s="100">
        <f>VLOOKUP($A51, RawData!$A:$AJ, 31, FALSE)</f>
        <v>21.730156</v>
      </c>
      <c r="AJ51" s="106">
        <f>VLOOKUP($A51, RawData!$A:$AJ,32, FALSE)</f>
        <v>0</v>
      </c>
      <c r="AK51" s="98">
        <f>VLOOKUP($A51, RawData!$A:$AJ, 34, FALSE)</f>
        <v>187.792</v>
      </c>
      <c r="AL51" s="98">
        <f>VLOOKUP($A51, RawData!$A:$AJ, 35, FALSE)</f>
        <v>12</v>
      </c>
      <c r="AM51" s="113">
        <f>VLOOKUP($A51, RawData!$A:$AJ, 36, FALSE)</f>
        <v>16</v>
      </c>
    </row>
    <row r="52">
      <c r="A52" s="115" t="s">
        <v>440</v>
      </c>
      <c r="B52" s="115" t="s">
        <v>1803</v>
      </c>
      <c r="C52" s="92" t="s">
        <v>962</v>
      </c>
      <c r="D52" s="2" t="s">
        <v>1804</v>
      </c>
      <c r="E52" s="114" t="str">
        <f>IFERROR(__xludf.DUMMYFUNCTION("IFERROR(HYPERLINK(REGEXEXTRACT(D52,""\(([^)]*)\)""),REGEXEXTRACT(D52,""\[([^\]]+)\]"")),"""")"),"READ PITCH")</f>
        <v>READ PITCH</v>
      </c>
      <c r="F52" s="98">
        <f>VLOOKUP($A52, RawData!$A:$AJ, 33, FALSE)</f>
        <v>907.24036</v>
      </c>
      <c r="G52" s="98">
        <f>VLOOKUP($A52, RawData!$A:$AJ, 2, FALSE)</f>
        <v>603.582</v>
      </c>
      <c r="H52" s="96">
        <f>VLOOKUP($A52, RawData!$A:$AJ, 3, FALSE)</f>
        <v>0.1656</v>
      </c>
      <c r="I52" s="96" t="str">
        <f>VLOOKUP($A52, RawData!$A:$AJ, 4, FALSE)</f>
        <v/>
      </c>
      <c r="J52" s="98" t="str">
        <f>VLOOKUP($A52, RawData!$A:$AM, 37, FALSE)</f>
        <v/>
      </c>
      <c r="K52" s="99">
        <f>VLOOKUP($A52, RawData!$A:$AM, 38, FALSE)</f>
        <v>0.42130673</v>
      </c>
      <c r="L52" s="99">
        <f>VLOOKUP($A52, RawData!$A:$AM, 39, FALSE)</f>
        <v>0.20988502</v>
      </c>
      <c r="M52" s="100">
        <f>VLOOKUP($A52, RawData!$A:$AJ, 30, FALSE)</f>
        <v>16.30955</v>
      </c>
      <c r="N52" s="98" t="str">
        <f>VLOOKUP($A52, RawData!$A:$AJ, 5, FALSE)</f>
        <v/>
      </c>
      <c r="O52" s="99" t="str">
        <f>VLOOKUP($A52, RawData!$A:$AJ, 6, FALSE)</f>
        <v/>
      </c>
      <c r="P52" s="96">
        <f>VLOOKUP($A52, RawData!$A:$AJ, 7, FALSE)</f>
        <v>0.42181256</v>
      </c>
      <c r="Q52" s="119">
        <f>VLOOKUP($A52, RawData!$A:$AJ, 8, FALSE)</f>
        <v>0.273</v>
      </c>
      <c r="R52" s="99">
        <f>VLOOKUP($A52, RawData!$A:$AJ, 9, FALSE)</f>
        <v>0.18038808</v>
      </c>
      <c r="S52" s="119">
        <f>VLOOKUP($A52, RawData!$A:$AJ, 10, FALSE)</f>
        <v>0.10437356</v>
      </c>
      <c r="T52" s="119" t="str">
        <f>VLOOKUP($A52, RawData!$A:$AJ, 11, FALSE)</f>
        <v/>
      </c>
      <c r="U52" s="120" t="str">
        <f>VLOOKUP($A52, RawData!$A:$AJ, 12, FALSE)</f>
        <v/>
      </c>
      <c r="V52" s="109">
        <f>VLOOKUP($A52, RawData!$A:$AJ, 13, FALSE)</f>
        <v>31.967</v>
      </c>
      <c r="W52" s="99">
        <f>VLOOKUP($A52, RawData!$A:$AJ, 14, FALSE)</f>
        <v>1.295942</v>
      </c>
      <c r="X52" s="100">
        <f>VLOOKUP($A52, RawData!$A:$AJ, 15, FALSE)</f>
        <v>29.4128</v>
      </c>
      <c r="Y52" s="99">
        <f>VLOOKUP($A52, RawData!$A:$AJ, 16, FALSE)</f>
        <v>0.008106603</v>
      </c>
      <c r="Z52" s="98">
        <f>VLOOKUP($A52, RawData!$A:$AJ, 21, FALSE)</f>
        <v>51.712</v>
      </c>
      <c r="AA52" s="99">
        <f>VLOOKUP($A52, RawData!$A:$AJ, 22, FALSE)</f>
        <v>0.2848</v>
      </c>
      <c r="AB52" s="99">
        <f>VLOOKUP($A52, RawData!$A:$AJ, 23, FALSE)</f>
        <v>0.1016</v>
      </c>
      <c r="AC52" s="99">
        <f>VLOOKUP($A52, RawData!$A:$AJ, 24, FALSE)</f>
        <v>0.20161708</v>
      </c>
      <c r="AD52" s="99">
        <f>VLOOKUP($A52, RawData!$A:$AJ, 25, FALSE)</f>
        <v>0.3469779</v>
      </c>
      <c r="AE52" s="100">
        <f>VLOOKUP($A52, RawData!$A:$AJ, 26, FALSE)</f>
        <v>26.655657</v>
      </c>
      <c r="AF52" s="100">
        <f>VLOOKUP($A52, RawData!$A:$AJ, 27, FALSE)</f>
        <v>25.665052</v>
      </c>
      <c r="AG52" s="107">
        <f>VLOOKUP($A52, RawData!$A:$AJ, 28, FALSE)</f>
        <v>1.6166105</v>
      </c>
      <c r="AH52" s="107">
        <f>VLOOKUP($A52, RawData!$A:$AJ, 29, FALSE)</f>
        <v>5.2197</v>
      </c>
      <c r="AI52" s="100">
        <f>VLOOKUP($A52, RawData!$A:$AJ, 31, FALSE)</f>
        <v>32.141552</v>
      </c>
      <c r="AJ52" s="96">
        <f>VLOOKUP($A52, RawData!$A:$AJ,32, FALSE)</f>
        <v>0</v>
      </c>
      <c r="AK52" s="98">
        <f>VLOOKUP($A52, RawData!$A:$AJ, 34, FALSE)</f>
        <v>1027.469</v>
      </c>
      <c r="AL52" s="98">
        <f>VLOOKUP($A52, RawData!$A:$AJ, 35, FALSE)</f>
        <v>83.9</v>
      </c>
      <c r="AM52" s="113">
        <f>VLOOKUP($A52, RawData!$A:$AJ, 36, FALSE)</f>
        <v>11.63</v>
      </c>
    </row>
    <row r="53">
      <c r="A53" s="36" t="s">
        <v>441</v>
      </c>
      <c r="B53" s="115" t="s">
        <v>1805</v>
      </c>
      <c r="C53" s="92" t="s">
        <v>930</v>
      </c>
      <c r="D53" s="2" t="s">
        <v>1806</v>
      </c>
      <c r="E53" s="114" t="str">
        <f>IFERROR(__xludf.DUMMYFUNCTION("IFERROR(HYPERLINK(REGEXEXTRACT(D53,""\(([^)]*)\)""),REGEXEXTRACT(D53,""\[([^\]]+)\]"")),"""")"),"READ PITCH")</f>
        <v>READ PITCH</v>
      </c>
      <c r="F53" s="98">
        <f>VLOOKUP($A53, RawData!$A:$AJ, 33, FALSE)</f>
        <v>565.4977</v>
      </c>
      <c r="G53" s="98">
        <f>VLOOKUP($A53, RawData!$A:$AJ, 2, FALSE)</f>
        <v>2948.84</v>
      </c>
      <c r="H53" s="96">
        <f>VLOOKUP($A53, RawData!$A:$AJ, 3, FALSE)</f>
        <v>-0.0019</v>
      </c>
      <c r="I53" s="96" t="str">
        <f>VLOOKUP($A53, RawData!$A:$AJ, 4, FALSE)</f>
        <v/>
      </c>
      <c r="J53" s="98" t="str">
        <f>VLOOKUP($A53, RawData!$A:$AM, 37, FALSE)</f>
        <v/>
      </c>
      <c r="K53" s="99">
        <f>VLOOKUP($A53, RawData!$A:$AM, 38, FALSE)</f>
        <v>-0.22177738</v>
      </c>
      <c r="L53" s="99">
        <f>VLOOKUP($A53, RawData!$A:$AM, 39, FALSE)</f>
        <v>-0.11945042</v>
      </c>
      <c r="M53" s="100">
        <f>VLOOKUP($A53, RawData!$A:$AJ, 30, FALSE)</f>
        <v>9.137363</v>
      </c>
      <c r="N53" s="98" t="str">
        <f>VLOOKUP($A53, RawData!$A:$AJ, 5, FALSE)</f>
        <v/>
      </c>
      <c r="O53" s="99" t="str">
        <f>VLOOKUP($A53, RawData!$A:$AJ, 6, FALSE)</f>
        <v/>
      </c>
      <c r="P53" s="96">
        <f>VLOOKUP($A53, RawData!$A:$AJ, 7, FALSE)</f>
        <v>-0.22676225</v>
      </c>
      <c r="Q53" s="119">
        <f>VLOOKUP($A53, RawData!$A:$AJ, 8, FALSE)</f>
        <v>0.1534</v>
      </c>
      <c r="R53" s="99">
        <f>VLOOKUP($A53, RawData!$A:$AJ, 9, FALSE)</f>
        <v>0.12589967</v>
      </c>
      <c r="S53" s="119">
        <f>VLOOKUP($A53, RawData!$A:$AJ, 10, FALSE)</f>
        <v>0.029333908</v>
      </c>
      <c r="T53" s="119" t="str">
        <f>VLOOKUP($A53, RawData!$A:$AJ, 11, FALSE)</f>
        <v/>
      </c>
      <c r="U53" s="120" t="str">
        <f>VLOOKUP($A53, RawData!$A:$AJ, 12, FALSE)</f>
        <v/>
      </c>
      <c r="V53" s="109">
        <f>VLOOKUP($A53, RawData!$A:$AJ, 13, FALSE)</f>
        <v>-25.071</v>
      </c>
      <c r="W53" s="99">
        <f>VLOOKUP($A53, RawData!$A:$AJ, 14, FALSE)</f>
        <v>-0.22075567</v>
      </c>
      <c r="X53" s="100">
        <f>VLOOKUP($A53, RawData!$A:$AJ, 15, FALSE)</f>
        <v>7.2739</v>
      </c>
      <c r="Y53" s="99">
        <f>VLOOKUP($A53, RawData!$A:$AJ, 16, FALSE)</f>
        <v>0.014163196</v>
      </c>
      <c r="Z53" s="98">
        <f>VLOOKUP($A53, RawData!$A:$AJ, 21, FALSE)</f>
        <v>188.887</v>
      </c>
      <c r="AA53" s="99">
        <f>VLOOKUP($A53, RawData!$A:$AJ, 22, FALSE)</f>
        <v>0.30318063</v>
      </c>
      <c r="AB53" s="99">
        <f>VLOOKUP($A53, RawData!$A:$AJ, 23, FALSE)</f>
        <v>0.0088</v>
      </c>
      <c r="AC53" s="99">
        <f>VLOOKUP($A53, RawData!$A:$AJ, 24, FALSE)</f>
        <v>0.022538675</v>
      </c>
      <c r="AD53" s="99">
        <f>VLOOKUP($A53, RawData!$A:$AJ, 25, FALSE)</f>
        <v>0.1388419</v>
      </c>
      <c r="AE53" s="100">
        <f>VLOOKUP($A53, RawData!$A:$AJ, 26, FALSE)</f>
        <v>42.83607</v>
      </c>
      <c r="AF53" s="100">
        <f>VLOOKUP($A53, RawData!$A:$AJ, 27, FALSE)</f>
        <v>73.827576</v>
      </c>
      <c r="AG53" s="107">
        <f>VLOOKUP($A53, RawData!$A:$AJ, 28, FALSE)</f>
        <v>0.20397991</v>
      </c>
      <c r="AH53" s="107">
        <f>VLOOKUP($A53, RawData!$A:$AJ, 29, FALSE)</f>
        <v>0.9496</v>
      </c>
      <c r="AI53" s="100">
        <f>VLOOKUP($A53, RawData!$A:$AJ, 31, FALSE)</f>
        <v>-31.52611</v>
      </c>
      <c r="AJ53" s="96">
        <f>VLOOKUP($A53, RawData!$A:$AJ,32, FALSE)</f>
        <v>0</v>
      </c>
      <c r="AK53" s="98">
        <f>VLOOKUP($A53, RawData!$A:$AJ, 34, FALSE)</f>
        <v>790.3911</v>
      </c>
      <c r="AL53" s="98">
        <f>VLOOKUP($A53, RawData!$A:$AJ, 35, FALSE)</f>
        <v>76.43</v>
      </c>
      <c r="AM53" s="113">
        <f>VLOOKUP($A53, RawData!$A:$AJ, 36, FALSE)</f>
        <v>7.87</v>
      </c>
    </row>
    <row r="54">
      <c r="A54" s="36" t="s">
        <v>442</v>
      </c>
      <c r="B54" s="115" t="s">
        <v>1807</v>
      </c>
      <c r="C54" s="92" t="s">
        <v>930</v>
      </c>
      <c r="D54" s="2" t="s">
        <v>1808</v>
      </c>
      <c r="E54" s="114" t="str">
        <f>IFERROR(__xludf.DUMMYFUNCTION("IFERROR(HYPERLINK(REGEXEXTRACT(D54,""\(([^)]*)\)""),REGEXEXTRACT(D54,""\[([^\]]+)\]"")),"""")"),"READ PITCH")</f>
        <v>READ PITCH</v>
      </c>
      <c r="F54" s="98">
        <f>VLOOKUP($A54, RawData!$A:$AJ, 33, FALSE)</f>
        <v>162.32326</v>
      </c>
      <c r="G54" s="98">
        <f>VLOOKUP($A54, RawData!$A:$AJ, 2, FALSE)</f>
        <v>276.176</v>
      </c>
      <c r="H54" s="96">
        <f>VLOOKUP($A54, RawData!$A:$AJ, 3, FALSE)</f>
        <v>-0.1564</v>
      </c>
      <c r="I54" s="96" t="str">
        <f>VLOOKUP($A54, RawData!$A:$AJ, 4, FALSE)</f>
        <v/>
      </c>
      <c r="J54" s="98" t="str">
        <f>VLOOKUP($A54, RawData!$A:$AM, 37, FALSE)</f>
        <v/>
      </c>
      <c r="K54" s="99">
        <f>VLOOKUP($A54, RawData!$A:$AM, 38, FALSE)</f>
        <v>-0.23805359</v>
      </c>
      <c r="L54" s="99">
        <f>VLOOKUP($A54, RawData!$A:$AM, 39, FALSE)</f>
        <v>0.38403547</v>
      </c>
      <c r="M54" s="100">
        <f>VLOOKUP($A54, RawData!$A:$AJ, 30, FALSE)</f>
        <v>5.3584986</v>
      </c>
      <c r="N54" s="98" t="str">
        <f>VLOOKUP($A54, RawData!$A:$AJ, 5, FALSE)</f>
        <v/>
      </c>
      <c r="O54" s="99" t="str">
        <f>VLOOKUP($A54, RawData!$A:$AJ, 6, FALSE)</f>
        <v/>
      </c>
      <c r="P54" s="96">
        <f>VLOOKUP($A54, RawData!$A:$AJ, 7, FALSE)</f>
        <v>0.5041139</v>
      </c>
      <c r="Q54" s="119">
        <f>VLOOKUP($A54, RawData!$A:$AJ, 8, FALSE)</f>
        <v>0.175</v>
      </c>
      <c r="R54" s="99">
        <f>VLOOKUP($A54, RawData!$A:$AJ, 9, FALSE)</f>
        <v>0.12607902</v>
      </c>
      <c r="S54" s="119">
        <f>VLOOKUP($A54, RawData!$A:$AJ, 10, FALSE)</f>
        <v>0.094628066</v>
      </c>
      <c r="T54" s="119" t="str">
        <f>VLOOKUP($A54, RawData!$A:$AJ, 11, FALSE)</f>
        <v/>
      </c>
      <c r="U54" s="120" t="str">
        <f>VLOOKUP($A54, RawData!$A:$AJ, 12, FALSE)</f>
        <v/>
      </c>
      <c r="V54" s="109">
        <f>VLOOKUP($A54, RawData!$A:$AJ, 13, FALSE)</f>
        <v>12.695</v>
      </c>
      <c r="W54" s="99">
        <f>VLOOKUP($A54, RawData!$A:$AJ, 14, FALSE)</f>
        <v>0.4618547</v>
      </c>
      <c r="X54" s="100">
        <f>VLOOKUP($A54, RawData!$A:$AJ, 15, FALSE)</f>
        <v>11.0821</v>
      </c>
      <c r="Y54" s="99">
        <f>VLOOKUP($A54, RawData!$A:$AJ, 16, FALSE)</f>
        <v>0.04021711</v>
      </c>
      <c r="Z54" s="98">
        <f>VLOOKUP($A54, RawData!$A:$AJ, 21, FALSE)</f>
        <v>-22.601</v>
      </c>
      <c r="AA54" s="99">
        <f>VLOOKUP($A54, RawData!$A:$AJ, 22, FALSE)</f>
        <v>-0.14727521</v>
      </c>
      <c r="AB54" s="99">
        <f>VLOOKUP($A54, RawData!$A:$AJ, 23, FALSE)</f>
        <v>0.0428</v>
      </c>
      <c r="AC54" s="99">
        <f>VLOOKUP($A54, RawData!$A:$AJ, 24, FALSE)</f>
        <v>0.06096663</v>
      </c>
      <c r="AD54" s="99">
        <f>VLOOKUP($A54, RawData!$A:$AJ, 25, FALSE)</f>
        <v>0.17029734</v>
      </c>
      <c r="AE54" s="100">
        <f>VLOOKUP($A54, RawData!$A:$AJ, 26, FALSE)</f>
        <v>17.383497</v>
      </c>
      <c r="AF54" s="100">
        <f>VLOOKUP($A54, RawData!$A:$AJ, 27, FALSE)</f>
        <v>15.902243</v>
      </c>
      <c r="AG54" s="107">
        <f>VLOOKUP($A54, RawData!$A:$AJ, 28, FALSE)</f>
        <v>0.58889985</v>
      </c>
      <c r="AH54" s="107">
        <f>VLOOKUP($A54, RawData!$A:$AJ, 29, FALSE)</f>
        <v>1.0678</v>
      </c>
      <c r="AI54" s="100">
        <f>VLOOKUP($A54, RawData!$A:$AJ, 31, FALSE)</f>
        <v>11.031035</v>
      </c>
      <c r="AJ54" s="96">
        <f>VLOOKUP($A54, RawData!$A:$AJ,32, FALSE)</f>
        <v>0</v>
      </c>
      <c r="AK54" s="98">
        <f>VLOOKUP($A54, RawData!$A:$AJ, 34, FALSE)</f>
        <v>140.039</v>
      </c>
      <c r="AL54" s="98">
        <f>VLOOKUP($A54, RawData!$A:$AJ, 35, FALSE)</f>
        <v>19</v>
      </c>
      <c r="AM54" s="113">
        <f>VLOOKUP($A54, RawData!$A:$AJ, 36, FALSE)</f>
        <v>8.56</v>
      </c>
    </row>
    <row r="55">
      <c r="A55" s="36" t="s">
        <v>443</v>
      </c>
      <c r="B55" s="115" t="s">
        <v>1809</v>
      </c>
      <c r="C55" s="92" t="s">
        <v>942</v>
      </c>
      <c r="D55" s="2" t="s">
        <v>1810</v>
      </c>
      <c r="E55" s="114" t="str">
        <f>IFERROR(__xludf.DUMMYFUNCTION("IFERROR(HYPERLINK(REGEXEXTRACT(D55,""\(([^)]*)\)""),REGEXEXTRACT(D55,""\[([^\]]+)\]"")),"""")"),"READ PITCH")</f>
        <v>READ PITCH</v>
      </c>
      <c r="F55" s="98">
        <f>VLOOKUP($A55, RawData!$A:$AJ, 33, FALSE)</f>
        <v>120</v>
      </c>
      <c r="G55" s="98">
        <f>VLOOKUP($A55, RawData!$A:$AJ, 2, FALSE)</f>
        <v>46.174</v>
      </c>
      <c r="H55" s="96">
        <f>VLOOKUP($A55, RawData!$A:$AJ, 3, FALSE)</f>
        <v>0.0257</v>
      </c>
      <c r="I55" s="96" t="str">
        <f>VLOOKUP($A55, RawData!$A:$AJ, 4, FALSE)</f>
        <v/>
      </c>
      <c r="J55" s="98" t="str">
        <f>VLOOKUP($A55, RawData!$A:$AM, 37, FALSE)</f>
        <v/>
      </c>
      <c r="K55" s="99">
        <f>VLOOKUP($A55, RawData!$A:$AM, 38, FALSE)</f>
        <v>-3.7884614</v>
      </c>
      <c r="L55" s="99">
        <f>VLOOKUP($A55, RawData!$A:$AM, 39, FALSE)</f>
        <v>-0.4244718</v>
      </c>
      <c r="M55" s="100">
        <f>VLOOKUP($A55, RawData!$A:$AJ, 30, FALSE)</f>
        <v>284.72275</v>
      </c>
      <c r="N55" s="98" t="str">
        <f>VLOOKUP($A55, RawData!$A:$AJ, 5, FALSE)</f>
        <v/>
      </c>
      <c r="O55" s="99" t="str">
        <f>VLOOKUP($A55, RawData!$A:$AJ, 6, FALSE)</f>
        <v/>
      </c>
      <c r="P55" s="96">
        <f>VLOOKUP($A55, RawData!$A:$AJ, 7, FALSE)</f>
        <v>-0.4547676</v>
      </c>
      <c r="Q55" s="119">
        <f>VLOOKUP($A55, RawData!$A:$AJ, 8, FALSE)</f>
        <v>0.1926</v>
      </c>
      <c r="R55" s="99">
        <f>VLOOKUP($A55, RawData!$A:$AJ, 9, FALSE)</f>
        <v>0.20303634</v>
      </c>
      <c r="S55" s="119">
        <f>VLOOKUP($A55, RawData!$A:$AJ, 10, FALSE)</f>
        <v>0.009420887</v>
      </c>
      <c r="T55" s="119" t="str">
        <f>VLOOKUP($A55, RawData!$A:$AJ, 11, FALSE)</f>
        <v/>
      </c>
      <c r="U55" s="120" t="str">
        <f>VLOOKUP($A55, RawData!$A:$AJ, 12, FALSE)</f>
        <v/>
      </c>
      <c r="V55" s="109">
        <f>VLOOKUP($A55, RawData!$A:$AJ, 13, FALSE)</f>
        <v>-1.794</v>
      </c>
      <c r="W55" s="99">
        <f>VLOOKUP($A55, RawData!$A:$AJ, 14, FALSE)</f>
        <v>0.45753634</v>
      </c>
      <c r="X55" s="100">
        <f>VLOOKUP($A55, RawData!$A:$AJ, 15, FALSE)</f>
        <v>2.4515</v>
      </c>
      <c r="Y55" s="99">
        <f>VLOOKUP($A55, RawData!$A:$AJ, 16, FALSE)</f>
        <v>0.020682635</v>
      </c>
      <c r="Z55" s="98">
        <f>VLOOKUP($A55, RawData!$A:$AJ, 21, FALSE)</f>
        <v>3.688</v>
      </c>
      <c r="AA55" s="99">
        <f>VLOOKUP($A55, RawData!$A:$AJ, 22, FALSE)</f>
        <v>0.15564466</v>
      </c>
      <c r="AB55" s="99">
        <f>VLOOKUP($A55, RawData!$A:$AJ, 23, FALSE)</f>
        <v>-0.0306</v>
      </c>
      <c r="AC55" s="99">
        <f>VLOOKUP($A55, RawData!$A:$AJ, 24, FALSE)</f>
        <v>-0.046929732</v>
      </c>
      <c r="AD55" s="99">
        <f>VLOOKUP($A55, RawData!$A:$AJ, 25, FALSE)</f>
        <v>0.018358303</v>
      </c>
      <c r="AE55" s="100" t="str">
        <f>VLOOKUP($A55, RawData!$A:$AJ, 26, FALSE)</f>
        <v/>
      </c>
      <c r="AF55" s="100" t="str">
        <f>VLOOKUP($A55, RawData!$A:$AJ, 27, FALSE)</f>
        <v>No data</v>
      </c>
      <c r="AG55" s="107">
        <f>VLOOKUP($A55, RawData!$A:$AJ, 28, FALSE)</f>
        <v>2.602469</v>
      </c>
      <c r="AH55" s="107">
        <f>VLOOKUP($A55, RawData!$A:$AJ, 29, FALSE)</f>
        <v>5.0645</v>
      </c>
      <c r="AI55" s="100">
        <f>VLOOKUP($A55, RawData!$A:$AJ, 31, FALSE)</f>
        <v>-69.038124</v>
      </c>
      <c r="AJ55" s="96">
        <f>VLOOKUP($A55, RawData!$A:$AJ,32, FALSE)</f>
        <v>0</v>
      </c>
      <c r="AK55" s="98">
        <f>VLOOKUP($A55, RawData!$A:$AJ, 34, FALSE)</f>
        <v>123.8544</v>
      </c>
      <c r="AL55" s="98">
        <f>VLOOKUP($A55, RawData!$A:$AJ, 35, FALSE)</f>
        <v>46.94</v>
      </c>
      <c r="AM55" s="113">
        <f>VLOOKUP($A55, RawData!$A:$AJ, 36, FALSE)</f>
        <v>2.56</v>
      </c>
    </row>
    <row r="56">
      <c r="A56" s="121" t="s">
        <v>444</v>
      </c>
      <c r="B56" s="121" t="s">
        <v>1811</v>
      </c>
      <c r="C56" s="92" t="s">
        <v>942</v>
      </c>
      <c r="D56" s="2" t="s">
        <v>1812</v>
      </c>
      <c r="E56" s="114" t="str">
        <f>IFERROR(__xludf.DUMMYFUNCTION("IFERROR(HYPERLINK(REGEXEXTRACT(D56,""\(([^)]*)\)""),REGEXEXTRACT(D56,""\[([^\]]+)\]"")),"""")"),"READ PITCH")</f>
        <v>READ PITCH</v>
      </c>
      <c r="F56" s="98">
        <f>VLOOKUP($A56, RawData!$A:$AJ, 33, FALSE)</f>
        <v>67.93304</v>
      </c>
      <c r="G56" s="98">
        <f>VLOOKUP($A56, RawData!$A:$AJ, 2, FALSE)</f>
        <v>20.60704</v>
      </c>
      <c r="H56" s="96">
        <f>VLOOKUP($A56, RawData!$A:$AJ, 3, FALSE)</f>
        <v>-0.0021</v>
      </c>
      <c r="I56" s="96" t="str">
        <f>VLOOKUP($A56, RawData!$A:$AJ, 4, FALSE)</f>
        <v/>
      </c>
      <c r="J56" s="98" t="str">
        <f>VLOOKUP($A56, RawData!$A:$AM, 37, FALSE)</f>
        <v/>
      </c>
      <c r="K56" s="99">
        <f>VLOOKUP($A56, RawData!$A:$AM, 38, FALSE)</f>
        <v>0.096459836</v>
      </c>
      <c r="L56" s="99">
        <f>VLOOKUP($A56, RawData!$A:$AM, 39, FALSE)</f>
        <v>0.020332653</v>
      </c>
      <c r="M56" s="100">
        <f>VLOOKUP($A56, RawData!$A:$AJ, 30, FALSE)</f>
        <v>29.141523</v>
      </c>
      <c r="N56" s="98" t="str">
        <f>VLOOKUP($A56, RawData!$A:$AJ, 5, FALSE)</f>
        <v/>
      </c>
      <c r="O56" s="99" t="str">
        <f>VLOOKUP($A56, RawData!$A:$AJ, 6, FALSE)</f>
        <v/>
      </c>
      <c r="P56" s="96">
        <f>VLOOKUP($A56, RawData!$A:$AJ, 7, FALSE)</f>
        <v>0.027338076</v>
      </c>
      <c r="Q56" s="119">
        <f>VLOOKUP($A56, RawData!$A:$AJ, 8, FALSE)</f>
        <v>0.4864</v>
      </c>
      <c r="R56" s="99">
        <f>VLOOKUP($A56, RawData!$A:$AJ, 9, FALSE)</f>
        <v>0.29307896</v>
      </c>
      <c r="S56" s="119">
        <f>VLOOKUP($A56, RawData!$A:$AJ, 10, FALSE)</f>
        <v>0.10035405</v>
      </c>
      <c r="T56" s="119" t="str">
        <f>VLOOKUP($A56, RawData!$A:$AJ, 11, FALSE)</f>
        <v/>
      </c>
      <c r="U56" s="120" t="str">
        <f>VLOOKUP($A56, RawData!$A:$AJ, 12, FALSE)</f>
        <v/>
      </c>
      <c r="V56" s="109">
        <f>VLOOKUP($A56, RawData!$A:$AJ, 13, FALSE)</f>
        <v>-0.87456</v>
      </c>
      <c r="W56" s="99">
        <f>VLOOKUP($A56, RawData!$A:$AJ, 14, FALSE)</f>
        <v>1.1329671</v>
      </c>
      <c r="X56" s="100">
        <f>VLOOKUP($A56, RawData!$A:$AJ, 15, FALSE)</f>
        <v>2.3568</v>
      </c>
      <c r="Y56" s="99">
        <f>VLOOKUP($A56, RawData!$A:$AJ, 16, FALSE)</f>
        <v>0.018970216</v>
      </c>
      <c r="Z56" s="98">
        <f>VLOOKUP($A56, RawData!$A:$AJ, 21, FALSE)</f>
        <v>-3.83213</v>
      </c>
      <c r="AA56" s="99">
        <f>VLOOKUP($A56, RawData!$A:$AJ, 22, FALSE)</f>
        <v>-0.205</v>
      </c>
      <c r="AB56" s="99">
        <f>VLOOKUP($A56, RawData!$A:$AJ, 23, FALSE)</f>
        <v>0.064</v>
      </c>
      <c r="AC56" s="99">
        <f>VLOOKUP($A56, RawData!$A:$AJ, 24, FALSE)</f>
        <v>0.08079785</v>
      </c>
      <c r="AD56" s="99">
        <f>VLOOKUP($A56, RawData!$A:$AJ, 25, FALSE)</f>
        <v>0.110613845</v>
      </c>
      <c r="AE56" s="100">
        <f>VLOOKUP($A56, RawData!$A:$AJ, 26, FALSE)</f>
        <v>42.432194</v>
      </c>
      <c r="AF56" s="100">
        <f>VLOOKUP($A56, RawData!$A:$AJ, 27, FALSE)</f>
        <v>52.815533</v>
      </c>
      <c r="AG56" s="107">
        <f>VLOOKUP($A56, RawData!$A:$AJ, 28, FALSE)</f>
        <v>3.110438</v>
      </c>
      <c r="AH56" s="107">
        <f>VLOOKUP($A56, RawData!$A:$AJ, 29, FALSE)</f>
        <v>3.495</v>
      </c>
      <c r="AI56" s="100">
        <f>VLOOKUP($A56, RawData!$A:$AJ, 31, FALSE)</f>
        <v>-68.90856</v>
      </c>
      <c r="AJ56" s="96">
        <f>VLOOKUP($A56, RawData!$A:$AJ,32, FALSE)</f>
        <v>0</v>
      </c>
      <c r="AK56" s="98">
        <f>VLOOKUP($A56, RawData!$A:$AJ, 34, FALSE)</f>
        <v>60.26467</v>
      </c>
      <c r="AL56" s="98">
        <f>VLOOKUP($A56, RawData!$A:$AJ, 35, FALSE)</f>
        <v>4.08</v>
      </c>
      <c r="AM56" s="113">
        <f>VLOOKUP($A56, RawData!$A:$AJ, 36, FALSE)</f>
        <v>15.71</v>
      </c>
    </row>
    <row r="57">
      <c r="A57" s="121" t="s">
        <v>445</v>
      </c>
      <c r="B57" s="121" t="s">
        <v>1813</v>
      </c>
      <c r="C57" s="92" t="s">
        <v>942</v>
      </c>
      <c r="D57" s="2" t="s">
        <v>1814</v>
      </c>
      <c r="E57" s="114" t="str">
        <f>IFERROR(__xludf.DUMMYFUNCTION("IFERROR(HYPERLINK(REGEXEXTRACT(D57,""\(([^)]*)\)""),REGEXEXTRACT(D57,""\[([^\]]+)\]"")),"""")"),"READ PITCH")</f>
        <v>READ PITCH</v>
      </c>
      <c r="F57" s="98">
        <f>VLOOKUP($A57, RawData!$A:$AJ, 33, FALSE)</f>
        <v>233.59068</v>
      </c>
      <c r="G57" s="98">
        <f>VLOOKUP($A57, RawData!$A:$AJ, 2, FALSE)</f>
        <v>86.155</v>
      </c>
      <c r="H57" s="96">
        <f>VLOOKUP($A57, RawData!$A:$AJ, 3, FALSE)</f>
        <v>0.0408</v>
      </c>
      <c r="I57" s="96" t="str">
        <f>VLOOKUP($A57, RawData!$A:$AJ, 4, FALSE)</f>
        <v/>
      </c>
      <c r="J57" s="98" t="str">
        <f>VLOOKUP($A57, RawData!$A:$AM, 37, FALSE)</f>
        <v/>
      </c>
      <c r="K57" s="99">
        <f>VLOOKUP($A57, RawData!$A:$AM, 38, FALSE)</f>
        <v>0.19205245</v>
      </c>
      <c r="L57" s="99">
        <f>VLOOKUP($A57, RawData!$A:$AM, 39, FALSE)</f>
        <v>0.27357563</v>
      </c>
      <c r="M57" s="100">
        <f>VLOOKUP($A57, RawData!$A:$AJ, 30, FALSE)</f>
        <v>6.920278</v>
      </c>
      <c r="N57" s="98" t="str">
        <f>VLOOKUP($A57, RawData!$A:$AJ, 5, FALSE)</f>
        <v/>
      </c>
      <c r="O57" s="99" t="str">
        <f>VLOOKUP($A57, RawData!$A:$AJ, 6, FALSE)</f>
        <v/>
      </c>
      <c r="P57" s="96">
        <f>VLOOKUP($A57, RawData!$A:$AJ, 7, FALSE)</f>
        <v>1.3102838</v>
      </c>
      <c r="Q57" s="119">
        <f>VLOOKUP($A57, RawData!$A:$AJ, 8, FALSE)</f>
        <v>0.4781</v>
      </c>
      <c r="R57" s="99">
        <f>VLOOKUP($A57, RawData!$A:$AJ, 9, FALSE)</f>
        <v>0.24390924</v>
      </c>
      <c r="S57" s="119">
        <f>VLOOKUP($A57, RawData!$A:$AJ, 10, FALSE)</f>
        <v>0.3481864</v>
      </c>
      <c r="T57" s="119" t="str">
        <f>VLOOKUP($A57, RawData!$A:$AJ, 11, FALSE)</f>
        <v/>
      </c>
      <c r="U57" s="120" t="str">
        <f>VLOOKUP($A57, RawData!$A:$AJ, 12, FALSE)</f>
        <v/>
      </c>
      <c r="V57" s="109">
        <f>VLOOKUP($A57, RawData!$A:$AJ, 13, FALSE)</f>
        <v>19.791</v>
      </c>
      <c r="W57" s="99">
        <f>VLOOKUP($A57, RawData!$A:$AJ, 14, FALSE)</f>
        <v>31.46423</v>
      </c>
      <c r="X57" s="100">
        <f>VLOOKUP($A57, RawData!$A:$AJ, 15, FALSE)</f>
        <v>4.1031</v>
      </c>
      <c r="Y57" s="99">
        <f>VLOOKUP($A57, RawData!$A:$AJ, 16, FALSE)</f>
        <v>0.0805641</v>
      </c>
      <c r="Z57" s="98">
        <f>VLOOKUP($A57, RawData!$A:$AJ, 21, FALSE)</f>
        <v>8.505</v>
      </c>
      <c r="AA57" s="99">
        <f>VLOOKUP($A57, RawData!$A:$AJ, 22, FALSE)</f>
        <v>0.1211</v>
      </c>
      <c r="AB57" s="99">
        <f>VLOOKUP($A57, RawData!$A:$AJ, 23, FALSE)</f>
        <v>0.1284</v>
      </c>
      <c r="AC57" s="99">
        <f>VLOOKUP($A57, RawData!$A:$AJ, 24, FALSE)</f>
        <v>0.23340407</v>
      </c>
      <c r="AD57" s="99">
        <f>VLOOKUP($A57, RawData!$A:$AJ, 25, FALSE)</f>
        <v>0.42724282</v>
      </c>
      <c r="AE57" s="100">
        <f>VLOOKUP($A57, RawData!$A:$AJ, 26, FALSE)</f>
        <v>12.148493</v>
      </c>
      <c r="AF57" s="100" t="str">
        <f>VLOOKUP($A57, RawData!$A:$AJ, 27, FALSE)</f>
        <v/>
      </c>
      <c r="AG57" s="107">
        <f>VLOOKUP($A57, RawData!$A:$AJ, 28, FALSE)</f>
        <v>2.3108294</v>
      </c>
      <c r="AH57" s="107">
        <f>VLOOKUP($A57, RawData!$A:$AJ, 29, FALSE)</f>
        <v>3.4978</v>
      </c>
      <c r="AI57" s="100">
        <f>VLOOKUP($A57, RawData!$A:$AJ, 31, FALSE)</f>
        <v>10.489339</v>
      </c>
      <c r="AJ57" s="96">
        <f>VLOOKUP($A57, RawData!$A:$AJ,32, FALSE)</f>
        <v>0</v>
      </c>
      <c r="AK57" s="98">
        <f>VLOOKUP($A57, RawData!$A:$AJ, 34, FALSE)</f>
        <v>207.5945</v>
      </c>
      <c r="AL57" s="98">
        <f>VLOOKUP($A57, RawData!$A:$AJ, 35, FALSE)</f>
        <v>2.98</v>
      </c>
      <c r="AM57" s="113">
        <f>VLOOKUP($A57, RawData!$A:$AJ, 36, FALSE)</f>
        <v>64.85</v>
      </c>
    </row>
    <row r="58">
      <c r="A58" s="121" t="s">
        <v>446</v>
      </c>
      <c r="B58" s="121" t="s">
        <v>1815</v>
      </c>
      <c r="C58" s="92" t="s">
        <v>1044</v>
      </c>
      <c r="D58" s="2" t="s">
        <v>1816</v>
      </c>
      <c r="E58" s="114" t="str">
        <f>IFERROR(__xludf.DUMMYFUNCTION("IFERROR(HYPERLINK(REGEXEXTRACT(D58,""\(([^)]*)\)""),REGEXEXTRACT(D58,""\[([^\]]+)\]"")),"""")"),"READ PITCH")</f>
        <v>READ PITCH</v>
      </c>
      <c r="F58" s="98">
        <f>VLOOKUP($A58, RawData!$A:$AJ, 33, FALSE)</f>
        <v>1.5732</v>
      </c>
      <c r="G58" s="98">
        <f>VLOOKUP($A58, RawData!$A:$AJ, 2, FALSE)</f>
        <v>2.05</v>
      </c>
      <c r="H58" s="96">
        <f>VLOOKUP($A58, RawData!$A:$AJ, 3, FALSE)</f>
        <v>-0.1697143</v>
      </c>
      <c r="I58" s="96" t="str">
        <f>VLOOKUP($A58, RawData!$A:$AJ, 4, FALSE)</f>
        <v/>
      </c>
      <c r="J58" s="98" t="str">
        <f>VLOOKUP($A58, RawData!$A:$AM, 37, FALSE)</f>
        <v/>
      </c>
      <c r="K58" s="99">
        <f>VLOOKUP($A58, RawData!$A:$AM, 38, FALSE)</f>
        <v>-0.4</v>
      </c>
      <c r="L58" s="99">
        <f>VLOOKUP($A58, RawData!$A:$AM, 39, FALSE)</f>
        <v>0.838416</v>
      </c>
      <c r="M58" s="100">
        <f>VLOOKUP($A58, RawData!$A:$AJ, 30, FALSE)</f>
        <v>4.7283335</v>
      </c>
      <c r="N58" s="98" t="str">
        <f>VLOOKUP($A58, RawData!$A:$AJ, 5, FALSE)</f>
        <v/>
      </c>
      <c r="O58" s="99" t="str">
        <f>VLOOKUP($A58, RawData!$A:$AJ, 6, FALSE)</f>
        <v/>
      </c>
      <c r="P58" s="96">
        <f>VLOOKUP($A58, RawData!$A:$AJ, 7, FALSE)</f>
        <v>0.340801</v>
      </c>
      <c r="Q58" s="119">
        <f>VLOOKUP($A58, RawData!$A:$AJ, 8, FALSE)</f>
        <v>0.7365771</v>
      </c>
      <c r="R58" s="99">
        <f>VLOOKUP($A58, RawData!$A:$AJ, 9, FALSE)</f>
        <v>0.64878</v>
      </c>
      <c r="S58" s="119">
        <f>VLOOKUP($A58, RawData!$A:$AJ, 10, FALSE)</f>
        <v>0.102439</v>
      </c>
      <c r="T58" s="119" t="str">
        <f>VLOOKUP($A58, RawData!$A:$AJ, 11, FALSE)</f>
        <v/>
      </c>
      <c r="U58" s="120" t="str">
        <f>VLOOKUP($A58, RawData!$A:$AJ, 12, FALSE)</f>
        <v/>
      </c>
      <c r="V58" s="109">
        <f>VLOOKUP($A58, RawData!$A:$AJ, 13, FALSE)</f>
        <v>0.0259</v>
      </c>
      <c r="W58" s="99">
        <f>VLOOKUP($A58, RawData!$A:$AJ, 14, FALSE)</f>
        <v>0.545455</v>
      </c>
      <c r="X58" s="100">
        <f>VLOOKUP($A58, RawData!$A:$AJ, 15, FALSE)</f>
        <v>1.27612</v>
      </c>
      <c r="Y58" s="106" t="str">
        <f>VLOOKUP($A58, RawData!$A:$AJ, 16, FALSE)</f>
        <v>No data</v>
      </c>
      <c r="Z58" s="98">
        <f>VLOOKUP($A58, RawData!$A:$AJ, 21, FALSE)</f>
        <v>-1.01725</v>
      </c>
      <c r="AA58" s="99">
        <f>VLOOKUP($A58, RawData!$A:$AJ, 22, FALSE)</f>
        <v>-0.7556</v>
      </c>
      <c r="AB58" s="99">
        <f>VLOOKUP($A58, RawData!$A:$AJ, 23, FALSE)</f>
        <v>0.077381</v>
      </c>
      <c r="AC58" s="99">
        <f>VLOOKUP($A58, RawData!$A:$AJ, 24, FALSE)</f>
        <v>0.0962963</v>
      </c>
      <c r="AD58" s="99">
        <f>VLOOKUP($A58, RawData!$A:$AJ, 25, FALSE)</f>
        <v>0.155556</v>
      </c>
      <c r="AE58" s="100">
        <f>VLOOKUP($A58, RawData!$A:$AJ, 26, FALSE)</f>
        <v>15.463077</v>
      </c>
      <c r="AF58" s="100" t="str">
        <f>VLOOKUP($A58, RawData!$A:$AJ, 27, FALSE)</f>
        <v>No data</v>
      </c>
      <c r="AG58" s="107">
        <f>VLOOKUP($A58, RawData!$A:$AJ, 28, FALSE)</f>
        <v>0.98058534</v>
      </c>
      <c r="AH58" s="107">
        <f>VLOOKUP($A58, RawData!$A:$AJ, 29, FALSE)</f>
        <v>1.489037</v>
      </c>
      <c r="AI58" s="100">
        <f>VLOOKUP($A58, RawData!$A:$AJ, 31, FALSE)</f>
        <v>38.337837</v>
      </c>
      <c r="AJ58" s="96">
        <f>VLOOKUP($A58, RawData!$A:$AJ,32, FALSE)</f>
        <v>0.05376344</v>
      </c>
      <c r="AK58" s="98">
        <f>VLOOKUP($A58, RawData!$A:$AJ, 34, FALSE)</f>
        <v>0.99295</v>
      </c>
      <c r="AL58" s="98">
        <f>VLOOKUP($A58, RawData!$A:$AJ, 35, FALSE)</f>
        <v>0.9</v>
      </c>
      <c r="AM58" s="113" t="str">
        <f>VLOOKUP($A58, RawData!$A:$AJ, 36, FALSE)</f>
        <v>No data</v>
      </c>
    </row>
    <row r="59">
      <c r="A59" s="121" t="s">
        <v>447</v>
      </c>
      <c r="B59" s="121" t="s">
        <v>1817</v>
      </c>
      <c r="C59" s="92" t="s">
        <v>1164</v>
      </c>
      <c r="D59" s="2" t="s">
        <v>1818</v>
      </c>
      <c r="E59" s="114" t="str">
        <f>IFERROR(__xludf.DUMMYFUNCTION("IFERROR(HYPERLINK(REGEXEXTRACT(D59,""\(([^)]*)\)""),REGEXEXTRACT(D59,""\[([^\]]+)\]"")),"""")"),"READ PITCH")</f>
        <v>READ PITCH</v>
      </c>
      <c r="F59" s="98">
        <f>VLOOKUP($A59, RawData!$A:$AJ, 33, FALSE)</f>
        <v>50.029846</v>
      </c>
      <c r="G59" s="98">
        <f>VLOOKUP($A59, RawData!$A:$AJ, 2, FALSE)</f>
        <v>24.713</v>
      </c>
      <c r="H59" s="96">
        <f>VLOOKUP($A59, RawData!$A:$AJ, 3, FALSE)</f>
        <v>-0.0566</v>
      </c>
      <c r="I59" s="96" t="str">
        <f>VLOOKUP($A59, RawData!$A:$AJ, 4, FALSE)</f>
        <v/>
      </c>
      <c r="J59" s="98" t="str">
        <f>VLOOKUP($A59, RawData!$A:$AM, 37, FALSE)</f>
        <v/>
      </c>
      <c r="K59" s="99">
        <f>VLOOKUP($A59, RawData!$A:$AM, 38, FALSE)</f>
        <v>1.5403509</v>
      </c>
      <c r="L59" s="99">
        <f>VLOOKUP($A59, RawData!$A:$AM, 39, FALSE)</f>
        <v>-0.10289329</v>
      </c>
      <c r="M59" s="100">
        <f>VLOOKUP($A59, RawData!$A:$AJ, 30, FALSE)</f>
        <v>-9.353619</v>
      </c>
      <c r="N59" s="98" t="str">
        <f>VLOOKUP($A59, RawData!$A:$AJ, 5, FALSE)</f>
        <v/>
      </c>
      <c r="O59" s="99" t="str">
        <f>VLOOKUP($A59, RawData!$A:$AJ, 6, FALSE)</f>
        <v/>
      </c>
      <c r="P59" s="96">
        <f>VLOOKUP($A59, RawData!$A:$AJ, 7, FALSE)</f>
        <v>-0.15727668</v>
      </c>
      <c r="Q59" s="119">
        <f>VLOOKUP($A59, RawData!$A:$AJ, 8, FALSE)</f>
        <v>0.4606</v>
      </c>
      <c r="R59" s="99">
        <f>VLOOKUP($A59, RawData!$A:$AJ, 9, FALSE)</f>
        <v>0.56023145</v>
      </c>
      <c r="S59" s="119">
        <f>VLOOKUP($A59, RawData!$A:$AJ, 10, FALSE)</f>
        <v>-0.1464816</v>
      </c>
      <c r="T59" s="119" t="str">
        <f>VLOOKUP($A59, RawData!$A:$AJ, 11, FALSE)</f>
        <v/>
      </c>
      <c r="U59" s="120" t="str">
        <f>VLOOKUP($A59, RawData!$A:$AJ, 12, FALSE)</f>
        <v/>
      </c>
      <c r="V59" s="109">
        <f>VLOOKUP($A59, RawData!$A:$AJ, 13, FALSE)</f>
        <v>2.652</v>
      </c>
      <c r="W59" s="99">
        <f>VLOOKUP($A59, RawData!$A:$AJ, 14, FALSE)</f>
        <v>-1.3115727</v>
      </c>
      <c r="X59" s="100">
        <f>VLOOKUP($A59, RawData!$A:$AJ, 15, FALSE)</f>
        <v>31.6651</v>
      </c>
      <c r="Y59" s="99">
        <f>VLOOKUP($A59, RawData!$A:$AJ, 16, FALSE)</f>
        <v>0.011775179</v>
      </c>
      <c r="Z59" s="98">
        <f>VLOOKUP($A59, RawData!$A:$AJ, 21, FALSE)</f>
        <v>-13.677</v>
      </c>
      <c r="AA59" s="99">
        <f>VLOOKUP($A59, RawData!$A:$AJ, 22, FALSE)</f>
        <v>-0.3335</v>
      </c>
      <c r="AB59" s="99">
        <f>VLOOKUP($A59, RawData!$A:$AJ, 23, FALSE)</f>
        <v>-0.0631</v>
      </c>
      <c r="AC59" s="99">
        <f>VLOOKUP($A59, RawData!$A:$AJ, 24, FALSE)</f>
        <v>-0.073276594</v>
      </c>
      <c r="AD59" s="99">
        <f>VLOOKUP($A59, RawData!$A:$AJ, 25, FALSE)</f>
        <v>-0.08827331</v>
      </c>
      <c r="AE59" s="100" t="str">
        <f>VLOOKUP($A59, RawData!$A:$AJ, 26, FALSE)</f>
        <v/>
      </c>
      <c r="AF59" s="100" t="str">
        <f>VLOOKUP($A59, RawData!$A:$AJ, 27, FALSE)</f>
        <v/>
      </c>
      <c r="AG59" s="107">
        <f>VLOOKUP($A59, RawData!$A:$AJ, 28, FALSE)</f>
        <v>1.9235666</v>
      </c>
      <c r="AH59" s="107">
        <f>VLOOKUP($A59, RawData!$A:$AJ, 29, FALSE)</f>
        <v>1.1745</v>
      </c>
      <c r="AI59" s="100">
        <f>VLOOKUP($A59, RawData!$A:$AJ, 31, FALSE)</f>
        <v>12.76776</v>
      </c>
      <c r="AJ59" s="96">
        <f>VLOOKUP($A59, RawData!$A:$AJ,32, FALSE)</f>
        <v>0</v>
      </c>
      <c r="AK59" s="98">
        <f>VLOOKUP($A59, RawData!$A:$AJ, 34, FALSE)</f>
        <v>33.8601</v>
      </c>
      <c r="AL59" s="98">
        <f>VLOOKUP($A59, RawData!$A:$AJ, 35, FALSE)</f>
        <v>1.53</v>
      </c>
      <c r="AM59" s="113">
        <f>VLOOKUP($A59, RawData!$A:$AJ, 36, FALSE)</f>
        <v>31.07</v>
      </c>
    </row>
    <row r="60">
      <c r="A60" s="121" t="s">
        <v>812</v>
      </c>
      <c r="B60" s="121" t="s">
        <v>1819</v>
      </c>
      <c r="C60" s="92" t="s">
        <v>1021</v>
      </c>
      <c r="D60" s="2" t="s">
        <v>1820</v>
      </c>
      <c r="E60" s="114" t="str">
        <f>IFERROR(__xludf.DUMMYFUNCTION("IFERROR(HYPERLINK(REGEXEXTRACT(D60,""\(([^)]*)\)""),REGEXEXTRACT(D60,""\[([^\]]+)\]"")),"""")"),"READ PITCH")</f>
        <v>READ PITCH</v>
      </c>
      <c r="F60" s="98">
        <f>VLOOKUP($A60, RawData!$A:$AJ, 33, FALSE)</f>
        <v>78.46155</v>
      </c>
      <c r="G60" s="98">
        <f>VLOOKUP($A60, RawData!$A:$AJ, 2, FALSE)</f>
        <v>16.96291</v>
      </c>
      <c r="H60" s="96" t="str">
        <f>VLOOKUP($A60, RawData!$A:$AJ, 3, FALSE)</f>
        <v/>
      </c>
      <c r="I60" s="96">
        <f>VLOOKUP($A60, RawData!$A:$AJ, 4, FALSE)</f>
        <v>0.13214253</v>
      </c>
      <c r="J60" s="98">
        <f>VLOOKUP($A60, RawData!$A:$AM, 37, FALSE)</f>
        <v>-5.43757</v>
      </c>
      <c r="K60" s="99">
        <f>VLOOKUP($A60, RawData!$A:$AM, 38, FALSE)</f>
        <v>-5.840236</v>
      </c>
      <c r="L60" s="99" t="str">
        <f>VLOOKUP($A60, RawData!$A:$AM, 39, FALSE)</f>
        <v/>
      </c>
      <c r="M60" s="100">
        <f>VLOOKUP($A60, RawData!$A:$AJ, 30, FALSE)</f>
        <v>-14.162113</v>
      </c>
      <c r="N60" s="98">
        <f>VLOOKUP($A60, RawData!$A:$AJ, 5, FALSE)</f>
        <v>-0.054763496</v>
      </c>
      <c r="O60" s="99">
        <f>VLOOKUP($A60, RawData!$A:$AJ, 6, FALSE)</f>
        <v>7.763571</v>
      </c>
      <c r="P60" s="96">
        <f>VLOOKUP($A60, RawData!$A:$AJ, 7, FALSE)</f>
        <v>-0.0843054</v>
      </c>
      <c r="Q60" s="119">
        <f>VLOOKUP($A60, RawData!$A:$AJ, 8, FALSE)</f>
        <v>0.4009</v>
      </c>
      <c r="R60" s="99">
        <f>VLOOKUP($A60, RawData!$A:$AJ, 9, FALSE)</f>
        <v>0.5850441</v>
      </c>
      <c r="S60" s="99" t="str">
        <f>VLOOKUP($A60, RawData!$A:$AJ, 10, FALSE)</f>
        <v/>
      </c>
      <c r="T60" s="119" t="str">
        <f>VLOOKUP($A60, RawData!$A:$AJ, 11, FALSE)</f>
        <v/>
      </c>
      <c r="U60" s="120">
        <f>VLOOKUP($A60, RawData!$A:$AJ, 12, FALSE)</f>
        <v>218.23988</v>
      </c>
      <c r="V60" s="109">
        <f>VLOOKUP($A60, RawData!$A:$AJ, 13, FALSE)</f>
        <v>-3.72773</v>
      </c>
      <c r="W60" s="99" t="str">
        <f>VLOOKUP($A60, RawData!$A:$AJ, 14, FALSE)</f>
        <v/>
      </c>
      <c r="X60" s="100">
        <f>VLOOKUP($A60, RawData!$A:$AJ, 15, FALSE)</f>
        <v>11.3184</v>
      </c>
      <c r="Y60" s="99" t="str">
        <f>VLOOKUP($A60, RawData!$A:$AJ, 16, FALSE)</f>
        <v/>
      </c>
      <c r="Z60" s="98">
        <f>VLOOKUP($A60, RawData!$A:$AJ, 21, FALSE)</f>
        <v>-1.45407</v>
      </c>
      <c r="AA60" s="99">
        <f>VLOOKUP($A60, RawData!$A:$AJ, 22, FALSE)</f>
        <v>-2.8997</v>
      </c>
      <c r="AB60" s="99">
        <f>VLOOKUP($A60, RawData!$A:$AJ, 23, FALSE)</f>
        <v>-0.5333</v>
      </c>
      <c r="AC60" s="99">
        <f>VLOOKUP($A60, RawData!$A:$AJ, 24, FALSE)</f>
        <v>2.721431</v>
      </c>
      <c r="AD60" s="99">
        <f>VLOOKUP($A60, RawData!$A:$AJ, 25, FALSE)</f>
        <v>2.7894702</v>
      </c>
      <c r="AE60" s="100" t="str">
        <f>VLOOKUP($A60, RawData!$A:$AJ, 26, FALSE)</f>
        <v/>
      </c>
      <c r="AF60" s="106" t="str">
        <f>VLOOKUP($A60, RawData!$A:$AJ, 27, FALSE)</f>
        <v/>
      </c>
      <c r="AG60" s="107">
        <f>VLOOKUP($A60, RawData!$A:$AJ, 28, FALSE)</f>
        <v>4.6254797</v>
      </c>
      <c r="AH60" s="107">
        <f>VLOOKUP($A60, RawData!$A:$AJ, 29, FALSE)</f>
        <v>65.8312</v>
      </c>
      <c r="AI60" s="100" t="str">
        <f>VLOOKUP($A60, RawData!$A:$AJ, 31, FALSE)</f>
        <v/>
      </c>
      <c r="AJ60" s="96">
        <f>VLOOKUP($A60, RawData!$A:$AJ,32, FALSE)</f>
        <v>0</v>
      </c>
      <c r="AK60" s="98" t="str">
        <f>VLOOKUP($A60, RawData!$A:$AJ, 34, FALSE)</f>
        <v/>
      </c>
      <c r="AL60" s="98">
        <f>VLOOKUP($A60, RawData!$A:$AJ, 35, FALSE)</f>
        <v>3.94</v>
      </c>
      <c r="AM60" s="113">
        <f>VLOOKUP($A60, RawData!$A:$AJ, 36, FALSE)</f>
        <v>96.87</v>
      </c>
    </row>
    <row r="61">
      <c r="A61" s="121" t="s">
        <v>820</v>
      </c>
      <c r="B61" s="121" t="s">
        <v>1821</v>
      </c>
      <c r="C61" s="92" t="s">
        <v>1164</v>
      </c>
      <c r="D61" s="2" t="s">
        <v>1822</v>
      </c>
      <c r="E61" s="114" t="str">
        <f>IFERROR(__xludf.DUMMYFUNCTION("IFERROR(HYPERLINK(REGEXEXTRACT(D61,""\(([^)]*)\)""),REGEXEXTRACT(D61,""\[([^\]]+)\]"")),"""")"),"READ PITCH")</f>
        <v>READ PITCH</v>
      </c>
      <c r="F61" s="98">
        <f>VLOOKUP($A61, RawData!$A:$AJ, 33, FALSE)</f>
        <v>445.816</v>
      </c>
      <c r="G61" s="98">
        <f>VLOOKUP($A61, RawData!$A:$AJ, 2, FALSE)</f>
        <v>316.567</v>
      </c>
      <c r="H61" s="96" t="str">
        <f>VLOOKUP($A61, RawData!$A:$AJ, 3, FALSE)</f>
        <v/>
      </c>
      <c r="I61" s="96">
        <f>VLOOKUP($A61, RawData!$A:$AJ, 4, FALSE)</f>
        <v>-0.03617237</v>
      </c>
      <c r="J61" s="98">
        <f>VLOOKUP($A61, RawData!$A:$AM, 37, FALSE)</f>
        <v>23.503</v>
      </c>
      <c r="K61" s="99">
        <f>VLOOKUP($A61, RawData!$A:$AM, 38, FALSE)</f>
        <v>-0.048692625</v>
      </c>
      <c r="L61" s="99" t="str">
        <f>VLOOKUP($A61, RawData!$A:$AM, 39, FALSE)</f>
        <v/>
      </c>
      <c r="M61" s="100">
        <f>VLOOKUP($A61, RawData!$A:$AJ, 30, FALSE)</f>
        <v>17.88095</v>
      </c>
      <c r="N61" s="98">
        <f>VLOOKUP($A61, RawData!$A:$AJ, 5, FALSE)</f>
        <v>1.9392053</v>
      </c>
      <c r="O61" s="99">
        <f>VLOOKUP($A61, RawData!$A:$AJ, 6, FALSE)</f>
        <v>0.40982187</v>
      </c>
      <c r="P61" s="96">
        <f>VLOOKUP($A61, RawData!$A:$AJ, 7, FALSE)</f>
        <v>0.52075636</v>
      </c>
      <c r="Q61" s="119">
        <f>VLOOKUP($A61, RawData!$A:$AJ, 8, FALSE)</f>
        <v>0.3091</v>
      </c>
      <c r="R61" s="99">
        <f>VLOOKUP($A61, RawData!$A:$AJ, 9, FALSE)</f>
        <v>0.19731684</v>
      </c>
      <c r="S61" s="99" t="str">
        <f>VLOOKUP($A61, RawData!$A:$AJ, 10, FALSE)</f>
        <v/>
      </c>
      <c r="T61" s="119" t="str">
        <f>VLOOKUP($A61, RawData!$A:$AJ, 11, FALSE)</f>
        <v/>
      </c>
      <c r="U61" s="120">
        <f>VLOOKUP($A61, RawData!$A:$AJ, 12, FALSE)</f>
        <v>3.5077765</v>
      </c>
      <c r="V61" s="109">
        <f>VLOOKUP($A61, RawData!$A:$AJ, 13, FALSE)</f>
        <v>0</v>
      </c>
      <c r="W61" s="99" t="str">
        <f>VLOOKUP($A61, RawData!$A:$AJ, 14, FALSE)</f>
        <v/>
      </c>
      <c r="X61" s="100">
        <f>VLOOKUP($A61, RawData!$A:$AJ, 15, FALSE)</f>
        <v>4.7943</v>
      </c>
      <c r="Y61" s="99" t="str">
        <f>VLOOKUP($A61, RawData!$A:$AJ, 16, FALSE)</f>
        <v/>
      </c>
      <c r="Z61" s="98">
        <f>VLOOKUP($A61, RawData!$A:$AJ, 21, FALSE)</f>
        <v>1.231</v>
      </c>
      <c r="AA61" s="99">
        <f>VLOOKUP($A61, RawData!$A:$AJ, 22, FALSE)</f>
        <v>0.0098</v>
      </c>
      <c r="AB61" s="99">
        <f>VLOOKUP($A61, RawData!$A:$AJ, 23, FALSE)</f>
        <v>0.0737</v>
      </c>
      <c r="AC61" s="99">
        <f>VLOOKUP($A61, RawData!$A:$AJ, 24, FALSE)</f>
        <v>0.11713643</v>
      </c>
      <c r="AD61" s="99">
        <f>VLOOKUP($A61, RawData!$A:$AJ, 25, FALSE)</f>
        <v>0.18803754</v>
      </c>
      <c r="AE61" s="100">
        <f>VLOOKUP($A61, RawData!$A:$AJ, 26, FALSE)</f>
        <v>28.619972</v>
      </c>
      <c r="AF61" s="106" t="str">
        <f>VLOOKUP($A61, RawData!$A:$AJ, 27, FALSE)</f>
        <v/>
      </c>
      <c r="AG61" s="107">
        <f>VLOOKUP($A61, RawData!$A:$AJ, 28, FALSE)</f>
        <v>1.3236535</v>
      </c>
      <c r="AH61" s="107">
        <f>VLOOKUP($A61, RawData!$A:$AJ, 29, FALSE)</f>
        <v>3.5668</v>
      </c>
      <c r="AI61" s="100" t="str">
        <f>VLOOKUP($A61, RawData!$A:$AJ, 31, FALSE)</f>
        <v/>
      </c>
      <c r="AJ61" s="96">
        <f>VLOOKUP($A61, RawData!$A:$AJ,32, FALSE)</f>
        <v>0</v>
      </c>
      <c r="AK61" s="98" t="str">
        <f>VLOOKUP($A61, RawData!$A:$AJ, 34, FALSE)</f>
        <v/>
      </c>
      <c r="AL61" s="98">
        <f>VLOOKUP($A61, RawData!$A:$AJ, 35, FALSE)</f>
        <v>57</v>
      </c>
      <c r="AM61" s="113">
        <f>VLOOKUP($A61, RawData!$A:$AJ, 36, FALSE)</f>
        <v>7.55</v>
      </c>
    </row>
    <row r="62">
      <c r="A62" s="121" t="s">
        <v>825</v>
      </c>
      <c r="B62" s="121" t="s">
        <v>1823</v>
      </c>
      <c r="C62" s="92" t="s">
        <v>1164</v>
      </c>
      <c r="D62" s="2" t="s">
        <v>1824</v>
      </c>
      <c r="E62" s="114" t="str">
        <f>IFERROR(__xludf.DUMMYFUNCTION("IFERROR(HYPERLINK(REGEXEXTRACT(D62,""\(([^)]*)\)""),REGEXEXTRACT(D62,""\[([^\]]+)\]"")),"""")"),"READ PITCH")</f>
        <v>READ PITCH</v>
      </c>
      <c r="F62" s="98">
        <f>VLOOKUP($A62, RawData!$A:$AJ, 33, FALSE)</f>
        <v>118.47031</v>
      </c>
      <c r="G62" s="98">
        <f>VLOOKUP($A62, RawData!$A:$AJ, 2, FALSE)</f>
        <v>28.642</v>
      </c>
      <c r="H62" s="96" t="str">
        <f>VLOOKUP($A62, RawData!$A:$AJ, 3, FALSE)</f>
        <v/>
      </c>
      <c r="I62" s="96">
        <f>VLOOKUP($A62, RawData!$A:$AJ, 4, FALSE)</f>
        <v>0.6027199</v>
      </c>
      <c r="J62" s="98">
        <f>VLOOKUP($A62, RawData!$A:$AM, 37, FALSE)</f>
        <v>-20.766</v>
      </c>
      <c r="K62" s="99">
        <f>VLOOKUP($A62, RawData!$A:$AM, 38, FALSE)</f>
        <v>0.24878225</v>
      </c>
      <c r="L62" s="99" t="str">
        <f>VLOOKUP($A62, RawData!$A:$AM, 39, FALSE)</f>
        <v/>
      </c>
      <c r="M62" s="100">
        <f>VLOOKUP($A62, RawData!$A:$AJ, 30, FALSE)</f>
        <v>-4.5121784</v>
      </c>
      <c r="N62" s="98">
        <f>VLOOKUP($A62, RawData!$A:$AJ, 5, FALSE)</f>
        <v>-0.45966074</v>
      </c>
      <c r="O62" s="99">
        <f>VLOOKUP($A62, RawData!$A:$AJ, 6, FALSE)</f>
        <v>0.47636044</v>
      </c>
      <c r="P62" s="96">
        <f>VLOOKUP($A62, RawData!$A:$AJ, 7, FALSE)</f>
        <v>-0.31373447</v>
      </c>
      <c r="Q62" s="119">
        <f>VLOOKUP($A62, RawData!$A:$AJ, 8, FALSE)</f>
        <v>0.6769</v>
      </c>
      <c r="R62" s="99">
        <f>VLOOKUP($A62, RawData!$A:$AJ, 9, FALSE)</f>
        <v>0.92123455</v>
      </c>
      <c r="S62" s="99" t="str">
        <f>VLOOKUP($A62, RawData!$A:$AJ, 10, FALSE)</f>
        <v/>
      </c>
      <c r="T62" s="119" t="str">
        <f>VLOOKUP($A62, RawData!$A:$AJ, 11, FALSE)</f>
        <v/>
      </c>
      <c r="U62" s="120">
        <f>VLOOKUP($A62, RawData!$A:$AJ, 12, FALSE)</f>
        <v>0.87077135</v>
      </c>
      <c r="V62" s="109">
        <f>VLOOKUP($A62, RawData!$A:$AJ, 13, FALSE)</f>
        <v>-10.579</v>
      </c>
      <c r="W62" s="99" t="str">
        <f>VLOOKUP($A62, RawData!$A:$AJ, 14, FALSE)</f>
        <v/>
      </c>
      <c r="X62" s="100">
        <f>VLOOKUP($A62, RawData!$A:$AJ, 15, FALSE)</f>
        <v>52.15235</v>
      </c>
      <c r="Y62" s="99" t="str">
        <f>VLOOKUP($A62, RawData!$A:$AJ, 16, FALSE)</f>
        <v/>
      </c>
      <c r="Z62" s="98">
        <f>VLOOKUP($A62, RawData!$A:$AJ, 21, FALSE)</f>
        <v>-14.522</v>
      </c>
      <c r="AA62" s="99">
        <f>VLOOKUP($A62, RawData!$A:$AJ, 22, FALSE)</f>
        <v>-0.3248</v>
      </c>
      <c r="AB62" s="99">
        <f>VLOOKUP($A62, RawData!$A:$AJ, 23, FALSE)</f>
        <v>-0.3299</v>
      </c>
      <c r="AC62" s="99">
        <f>VLOOKUP($A62, RawData!$A:$AJ, 24, FALSE)</f>
        <v>-0.52725035</v>
      </c>
      <c r="AD62" s="99">
        <f>VLOOKUP($A62, RawData!$A:$AJ, 25, FALSE)</f>
        <v>-0.46440792</v>
      </c>
      <c r="AE62" s="100" t="str">
        <f>VLOOKUP($A62, RawData!$A:$AJ, 26, FALSE)</f>
        <v/>
      </c>
      <c r="AF62" s="106" t="str">
        <f>VLOOKUP($A62, RawData!$A:$AJ, 27, FALSE)</f>
        <v/>
      </c>
      <c r="AG62" s="107">
        <f>VLOOKUP($A62, RawData!$A:$AJ, 28, FALSE)</f>
        <v>3.7784338</v>
      </c>
      <c r="AH62" s="107">
        <f>VLOOKUP($A62, RawData!$A:$AJ, 29, FALSE)</f>
        <v>2.4774</v>
      </c>
      <c r="AI62" s="100" t="str">
        <f>VLOOKUP($A62, RawData!$A:$AJ, 31, FALSE)</f>
        <v/>
      </c>
      <c r="AJ62" s="96">
        <f>VLOOKUP($A62, RawData!$A:$AJ,32, FALSE)</f>
        <v>0</v>
      </c>
      <c r="AK62" s="98" t="str">
        <f>VLOOKUP($A62, RawData!$A:$AJ, 34, FALSE)</f>
        <v/>
      </c>
      <c r="AL62" s="98">
        <f>VLOOKUP($A62, RawData!$A:$AJ, 35, FALSE)</f>
        <v>2.11</v>
      </c>
      <c r="AM62" s="113">
        <f>VLOOKUP($A62, RawData!$A:$AJ, 36, FALSE)</f>
        <v>51.29</v>
      </c>
    </row>
    <row r="63">
      <c r="A63" s="121" t="s">
        <v>832</v>
      </c>
      <c r="B63" s="121" t="s">
        <v>1825</v>
      </c>
      <c r="C63" s="92" t="s">
        <v>1164</v>
      </c>
      <c r="D63" s="2" t="s">
        <v>1826</v>
      </c>
      <c r="E63" s="114" t="str">
        <f>IFERROR(__xludf.DUMMYFUNCTION("IFERROR(HYPERLINK(REGEXEXTRACT(D63,""\(([^)]*)\)""),REGEXEXTRACT(D63,""\[([^\]]+)\]"")),"""")"),"READ PITCH")</f>
        <v>READ PITCH</v>
      </c>
      <c r="F63" s="98">
        <f>VLOOKUP($A63, RawData!$A:$AJ, 33, FALSE)</f>
        <v>13.454864</v>
      </c>
      <c r="G63" s="98">
        <f>VLOOKUP($A63, RawData!$A:$AJ, 2, FALSE)</f>
        <v>3.93469</v>
      </c>
      <c r="H63" s="96" t="str">
        <f>VLOOKUP($A63, RawData!$A:$AJ, 3, FALSE)</f>
        <v/>
      </c>
      <c r="I63" s="106">
        <f>VLOOKUP($A63, RawData!$A:$AJ, 4, FALSE)</f>
        <v>-0.017142296</v>
      </c>
      <c r="J63" s="98">
        <f>VLOOKUP($A63, RawData!$A:$AM, 37, FALSE)</f>
        <v>0.181</v>
      </c>
      <c r="K63" s="99">
        <f>VLOOKUP($A63, RawData!$A:$AM, 38, FALSE)</f>
        <v>1.3466874</v>
      </c>
      <c r="L63" s="99" t="str">
        <f>VLOOKUP($A63, RawData!$A:$AM, 39, FALSE)</f>
        <v/>
      </c>
      <c r="M63" s="100">
        <f>VLOOKUP($A63, RawData!$A:$AJ, 30, FALSE)</f>
        <v>88.247345</v>
      </c>
      <c r="N63" s="98">
        <f>VLOOKUP($A63, RawData!$A:$AJ, 5, FALSE)</f>
        <v>0.0009433333</v>
      </c>
      <c r="O63" s="99">
        <f>VLOOKUP($A63, RawData!$A:$AJ, 6, FALSE)</f>
        <v>-1.8210832</v>
      </c>
      <c r="P63" s="106">
        <f>VLOOKUP($A63, RawData!$A:$AJ, 7, FALSE)</f>
        <v>-0.27367386</v>
      </c>
      <c r="Q63" s="119">
        <f>VLOOKUP($A63, RawData!$A:$AJ, 8, FALSE)</f>
        <v>0.1578</v>
      </c>
      <c r="R63" s="99">
        <f>VLOOKUP($A63, RawData!$A:$AJ, 9, FALSE)</f>
        <v>0.05014118</v>
      </c>
      <c r="S63" s="99" t="str">
        <f>VLOOKUP($A63, RawData!$A:$AJ, 10, FALSE)</f>
        <v/>
      </c>
      <c r="T63" s="119" t="str">
        <f>VLOOKUP($A63, RawData!$A:$AJ, 11, FALSE)</f>
        <v/>
      </c>
      <c r="U63" s="120">
        <f>VLOOKUP($A63, RawData!$A:$AJ, 12, FALSE)</f>
        <v>59.731434</v>
      </c>
      <c r="V63" s="109">
        <f>VLOOKUP($A63, RawData!$A:$AJ, 13, FALSE)</f>
        <v>-0.06433</v>
      </c>
      <c r="W63" s="99" t="str">
        <f>VLOOKUP($A63, RawData!$A:$AJ, 14, FALSE)</f>
        <v/>
      </c>
      <c r="X63" s="100">
        <f>VLOOKUP($A63, RawData!$A:$AJ, 15, FALSE)</f>
        <v>2.0204</v>
      </c>
      <c r="Y63" s="99" t="str">
        <f>VLOOKUP($A63, RawData!$A:$AJ, 16, FALSE)</f>
        <v/>
      </c>
      <c r="Z63" s="98">
        <f>VLOOKUP($A63, RawData!$A:$AJ, 21, FALSE)</f>
        <v>2.47727</v>
      </c>
      <c r="AA63" s="99">
        <f>VLOOKUP($A63, RawData!$A:$AJ, 22, FALSE)</f>
        <v>-1.2680863</v>
      </c>
      <c r="AB63" s="99">
        <f>VLOOKUP($A63, RawData!$A:$AJ, 23, FALSE)</f>
        <v>0.0188</v>
      </c>
      <c r="AC63" s="99">
        <f>VLOOKUP($A63, RawData!$A:$AJ, 24, FALSE)</f>
        <v>-0.021729672</v>
      </c>
      <c r="AD63" s="99">
        <f>VLOOKUP($A63, RawData!$A:$AJ, 25, FALSE)</f>
        <v>-0.09265184</v>
      </c>
      <c r="AE63" s="100">
        <f>VLOOKUP($A63, RawData!$A:$AJ, 26, FALSE)</f>
        <v>317.9152</v>
      </c>
      <c r="AF63" s="106" t="str">
        <f>VLOOKUP($A63, RawData!$A:$AJ, 27, FALSE)</f>
        <v>No data</v>
      </c>
      <c r="AG63" s="107">
        <f>VLOOKUP($A63, RawData!$A:$AJ, 28, FALSE)</f>
        <v>3.4298763</v>
      </c>
      <c r="AH63" s="107">
        <f>VLOOKUP($A63, RawData!$A:$AJ, 29, FALSE)</f>
        <v>-6.9081926</v>
      </c>
      <c r="AI63" s="100" t="str">
        <f>VLOOKUP($A63, RawData!$A:$AJ, 31, FALSE)</f>
        <v/>
      </c>
      <c r="AJ63" s="106">
        <f>VLOOKUP($A63, RawData!$A:$AJ,32, FALSE)</f>
        <v>0</v>
      </c>
      <c r="AK63" s="98" t="str">
        <f>VLOOKUP($A63, RawData!$A:$AJ, 34, FALSE)</f>
        <v/>
      </c>
      <c r="AL63" s="98">
        <f>VLOOKUP($A63, RawData!$A:$AJ, 35, FALSE)</f>
        <v>0.3</v>
      </c>
      <c r="AM63" s="113">
        <f>VLOOKUP($A63, RawData!$A:$AJ, 36, FALSE)</f>
        <v>45</v>
      </c>
    </row>
    <row r="64">
      <c r="A64" s="121" t="s">
        <v>840</v>
      </c>
      <c r="B64" s="121" t="s">
        <v>1827</v>
      </c>
      <c r="C64" s="92" t="s">
        <v>1164</v>
      </c>
      <c r="D64" s="2" t="s">
        <v>1828</v>
      </c>
      <c r="E64" s="114" t="str">
        <f>IFERROR(__xludf.DUMMYFUNCTION("IFERROR(HYPERLINK(REGEXEXTRACT(D64,""\(([^)]*)\)""),REGEXEXTRACT(D64,""\[([^\]]+)\]"")),"""")"),"READ PITCH")</f>
        <v>READ PITCH</v>
      </c>
      <c r="F64" s="98">
        <f>VLOOKUP($A64, RawData!$A:$AJ, 33, FALSE)</f>
        <v>96.465294</v>
      </c>
      <c r="G64" s="98">
        <f>VLOOKUP($A64, RawData!$A:$AJ, 2, FALSE)</f>
        <v>0</v>
      </c>
      <c r="H64" s="106" t="str">
        <f>VLOOKUP($A64, RawData!$A:$AJ, 3, FALSE)</f>
        <v>No data</v>
      </c>
      <c r="I64" s="106" t="str">
        <f>VLOOKUP($A64, RawData!$A:$AJ, 4, FALSE)</f>
        <v>No data</v>
      </c>
      <c r="J64" s="98" t="str">
        <f>VLOOKUP($A64, RawData!$A:$AM, 37, FALSE)</f>
        <v>No data</v>
      </c>
      <c r="K64" s="99" t="str">
        <f>VLOOKUP($A64, RawData!$A:$AM, 38, FALSE)</f>
        <v>No data</v>
      </c>
      <c r="L64" s="99" t="str">
        <f>VLOOKUP($A64, RawData!$A:$AM, 39, FALSE)</f>
        <v/>
      </c>
      <c r="M64" s="100" t="str">
        <f>VLOOKUP($A64, RawData!$A:$AJ, 30, FALSE)</f>
        <v/>
      </c>
      <c r="N64" s="98">
        <f>VLOOKUP($A64, RawData!$A:$AJ, 5, FALSE)</f>
        <v>-0.0644142</v>
      </c>
      <c r="O64" s="99">
        <f>VLOOKUP($A64, RawData!$A:$AJ, 6, FALSE)</f>
        <v>-0.07779172</v>
      </c>
      <c r="P64" s="106" t="str">
        <f>VLOOKUP($A64, RawData!$A:$AJ, 7, FALSE)</f>
        <v>No data</v>
      </c>
      <c r="Q64" s="116" t="str">
        <f>VLOOKUP($A64, RawData!$A:$AJ, 8, FALSE)</f>
        <v>No data</v>
      </c>
      <c r="R64" s="99" t="str">
        <f>VLOOKUP($A64, RawData!$A:$AJ, 9, FALSE)</f>
        <v>No data</v>
      </c>
      <c r="S64" s="99" t="str">
        <f>VLOOKUP($A64, RawData!$A:$AJ, 10, FALSE)</f>
        <v/>
      </c>
      <c r="T64" s="116" t="str">
        <f>VLOOKUP($A64, RawData!$A:$AJ, 11, FALSE)</f>
        <v>No data</v>
      </c>
      <c r="U64" s="120" t="str">
        <f>VLOOKUP($A64, RawData!$A:$AJ, 12, FALSE)</f>
        <v>No data</v>
      </c>
      <c r="V64" s="109">
        <f>VLOOKUP($A64, RawData!$A:$AJ, 13, FALSE)</f>
        <v>-1.028</v>
      </c>
      <c r="W64" s="106" t="str">
        <f>VLOOKUP($A64, RawData!$A:$AJ, 14, FALSE)</f>
        <v/>
      </c>
      <c r="X64" s="100" t="str">
        <f>VLOOKUP($A64, RawData!$A:$AJ, 15, FALSE)</f>
        <v>No data</v>
      </c>
      <c r="Y64" s="99" t="str">
        <f>VLOOKUP($A64, RawData!$A:$AJ, 16, FALSE)</f>
        <v/>
      </c>
      <c r="Z64" s="98">
        <f>VLOOKUP($A64, RawData!$A:$AJ, 21, FALSE)</f>
        <v>-16.267</v>
      </c>
      <c r="AA64" s="106" t="str">
        <f>VLOOKUP($A64, RawData!$A:$AJ, 22, FALSE)</f>
        <v/>
      </c>
      <c r="AB64" s="99">
        <f>VLOOKUP($A64, RawData!$A:$AJ, 23, FALSE)</f>
        <v>-0.296</v>
      </c>
      <c r="AC64" s="106">
        <f>VLOOKUP($A64, RawData!$A:$AJ, 24, FALSE)</f>
        <v>-0.2583002</v>
      </c>
      <c r="AD64" s="106" t="str">
        <f>VLOOKUP($A64, RawData!$A:$AJ, 25, FALSE)</f>
        <v>No data</v>
      </c>
      <c r="AE64" s="100" t="str">
        <f>VLOOKUP($A64, RawData!$A:$AJ, 26, FALSE)</f>
        <v/>
      </c>
      <c r="AF64" s="106" t="str">
        <f>VLOOKUP($A64, RawData!$A:$AJ, 27, FALSE)</f>
        <v/>
      </c>
      <c r="AG64" s="107" t="str">
        <f>VLOOKUP($A64, RawData!$A:$AJ, 28, FALSE)</f>
        <v/>
      </c>
      <c r="AH64" s="107">
        <f>VLOOKUP($A64, RawData!$A:$AJ, 29, FALSE)</f>
        <v>11.074</v>
      </c>
      <c r="AI64" s="100">
        <f>VLOOKUP($A64, RawData!$A:$AJ, 31, FALSE)</f>
        <v>-106.57802</v>
      </c>
      <c r="AJ64" s="106" t="str">
        <f>VLOOKUP($A64, RawData!$A:$AJ,32, FALSE)</f>
        <v/>
      </c>
      <c r="AK64" s="98">
        <f>VLOOKUP($A64, RawData!$A:$AJ, 34, FALSE)</f>
        <v>78.90688</v>
      </c>
      <c r="AL64" s="98">
        <f>VLOOKUP($A64, RawData!$A:$AJ, 35, FALSE)</f>
        <v>2.09</v>
      </c>
      <c r="AM64" s="113">
        <f>VLOOKUP($A64, RawData!$A:$AJ, 36, FALSE)</f>
        <v>43.36</v>
      </c>
    </row>
    <row r="65">
      <c r="A65" s="121" t="s">
        <v>858</v>
      </c>
      <c r="B65" s="121" t="s">
        <v>1829</v>
      </c>
      <c r="C65" s="92" t="s">
        <v>1164</v>
      </c>
      <c r="D65" s="2" t="s">
        <v>1830</v>
      </c>
      <c r="E65" s="114" t="str">
        <f>IFERROR(__xludf.DUMMYFUNCTION("IFERROR(HYPERLINK(REGEXEXTRACT(D65,""\(([^)]*)\)""),REGEXEXTRACT(D65,""\[([^\]]+)\]"")),"""")"),"READ PITCH")</f>
        <v>READ PITCH</v>
      </c>
      <c r="F65" s="98">
        <f>VLOOKUP($A65, RawData!$A:$AJ, 33, FALSE)</f>
        <v>312.33304</v>
      </c>
      <c r="G65" s="98">
        <f>VLOOKUP($A65, RawData!$A:$AJ, 2, FALSE)</f>
        <v>902.696</v>
      </c>
      <c r="H65" s="96">
        <f>VLOOKUP($A65, RawData!$A:$AJ, 3, FALSE)</f>
        <v>0.1249</v>
      </c>
      <c r="I65" s="96">
        <f>VLOOKUP($A65, RawData!$A:$AJ, 4, FALSE)</f>
        <v>0.010869445</v>
      </c>
      <c r="J65" s="98">
        <f>VLOOKUP($A65, RawData!$A:$AM, 37, FALSE)</f>
        <v>51.107</v>
      </c>
      <c r="K65" s="99">
        <f>VLOOKUP($A65, RawData!$A:$AM, 38, FALSE)</f>
        <v>0.34308314</v>
      </c>
      <c r="L65" s="99" t="str">
        <f>VLOOKUP($A65, RawData!$A:$AM, 39, FALSE)</f>
        <v/>
      </c>
      <c r="M65" s="100">
        <f>VLOOKUP($A65, RawData!$A:$AJ, 30, FALSE)</f>
        <v>6.138965</v>
      </c>
      <c r="N65" s="98">
        <f>VLOOKUP($A65, RawData!$A:$AJ, 5, FALSE)</f>
        <v>0.368914</v>
      </c>
      <c r="O65" s="99">
        <f>VLOOKUP($A65, RawData!$A:$AJ, 6, FALSE)</f>
        <v>1.2499675</v>
      </c>
      <c r="P65" s="96">
        <f>VLOOKUP($A65, RawData!$A:$AJ, 7, FALSE)</f>
        <v>0.10404725</v>
      </c>
      <c r="Q65" s="119">
        <f>VLOOKUP($A65, RawData!$A:$AJ, 8, FALSE)</f>
        <v>0.2652</v>
      </c>
      <c r="R65" s="99">
        <f>VLOOKUP($A65, RawData!$A:$AJ, 9, FALSE)</f>
        <v>0.2242981</v>
      </c>
      <c r="S65" s="99" t="str">
        <f>VLOOKUP($A65, RawData!$A:$AJ, 10, FALSE)</f>
        <v/>
      </c>
      <c r="T65" s="116">
        <f>VLOOKUP($A65, RawData!$A:$AJ, 11, FALSE)</f>
        <v>0.0233</v>
      </c>
      <c r="U65" s="120">
        <f>VLOOKUP($A65, RawData!$A:$AJ, 12, FALSE)</f>
        <v>10.635564</v>
      </c>
      <c r="V65" s="109">
        <f>VLOOKUP($A65, RawData!$A:$AJ, 13, FALSE)</f>
        <v>8.144</v>
      </c>
      <c r="W65" s="106" t="str">
        <f>VLOOKUP($A65, RawData!$A:$AJ, 14, FALSE)</f>
        <v/>
      </c>
      <c r="X65" s="100">
        <f>VLOOKUP($A65, RawData!$A:$AJ, 15, FALSE)</f>
        <v>52.15235</v>
      </c>
      <c r="Y65" s="99" t="str">
        <f>VLOOKUP($A65, RawData!$A:$AJ, 16, FALSE)</f>
        <v/>
      </c>
      <c r="Z65" s="98">
        <f>VLOOKUP($A65, RawData!$A:$AJ, 21, FALSE)</f>
        <v>-1.691</v>
      </c>
      <c r="AA65" s="106" t="str">
        <f>VLOOKUP($A65, RawData!$A:$AJ, 22, FALSE)</f>
        <v/>
      </c>
      <c r="AB65" s="99">
        <f>VLOOKUP($A65, RawData!$A:$AJ, 23, FALSE)</f>
        <v>0.0431</v>
      </c>
      <c r="AC65" s="106">
        <f>VLOOKUP($A65, RawData!$A:$AJ, 24, FALSE)</f>
        <v>0.07650343</v>
      </c>
      <c r="AD65" s="106">
        <f>VLOOKUP($A65, RawData!$A:$AJ, 25, FALSE)</f>
        <v>0.22612116</v>
      </c>
      <c r="AE65" s="100">
        <f>VLOOKUP($A65, RawData!$A:$AJ, 26, FALSE)</f>
        <v>18.242733</v>
      </c>
      <c r="AF65" s="106">
        <f>VLOOKUP($A65, RawData!$A:$AJ, 27, FALSE)</f>
        <v>21.993464</v>
      </c>
      <c r="AG65" s="107">
        <f>VLOOKUP($A65, RawData!$A:$AJ, 28, FALSE)</f>
        <v>0.3494367</v>
      </c>
      <c r="AH65" s="107">
        <f>VLOOKUP($A65, RawData!$A:$AJ, 29, FALSE)</f>
        <v>1.3819</v>
      </c>
      <c r="AI65" s="100">
        <f>VLOOKUP($A65, RawData!$A:$AJ, 31, FALSE)</f>
        <v>38.52457</v>
      </c>
      <c r="AJ65" s="96" t="str">
        <f>VLOOKUP($A65, RawData!$A:$AJ,32, FALSE)</f>
        <v/>
      </c>
      <c r="AK65" s="98">
        <f>VLOOKUP($A65, RawData!$A:$AJ, 34, FALSE)</f>
        <v>313.7441</v>
      </c>
      <c r="AL65" s="98">
        <f>VLOOKUP($A65, RawData!$A:$AJ, 35, FALSE)</f>
        <v>6.73</v>
      </c>
      <c r="AM65" s="113">
        <f>VLOOKUP($A65, RawData!$A:$AJ, 36, FALSE)</f>
        <v>46.87</v>
      </c>
    </row>
    <row r="66">
      <c r="A66" s="121" t="s">
        <v>875</v>
      </c>
      <c r="B66" s="121" t="s">
        <v>1831</v>
      </c>
      <c r="C66" s="92" t="s">
        <v>1164</v>
      </c>
      <c r="D66" s="2" t="s">
        <v>1832</v>
      </c>
      <c r="E66" s="114" t="str">
        <f>IFERROR(__xludf.DUMMYFUNCTION("IFERROR(HYPERLINK(REGEXEXTRACT(D66,""\(([^)]*)\)""),REGEXEXTRACT(D66,""\[([^\]]+)\]"")),"""")"),"READ PITCH")</f>
        <v>READ PITCH</v>
      </c>
      <c r="F66" s="98">
        <f>VLOOKUP($A66, RawData!$A:$AJ, 33, FALSE)</f>
        <v>404.01715</v>
      </c>
      <c r="G66" s="98">
        <f>VLOOKUP($A66, RawData!$A:$AJ, 2, FALSE)</f>
        <v>2198.233</v>
      </c>
      <c r="H66" s="96">
        <f>VLOOKUP($A66, RawData!$A:$AJ, 3, FALSE)</f>
        <v>0.0677</v>
      </c>
      <c r="I66" s="96">
        <f>VLOOKUP($A66, RawData!$A:$AJ, 4, FALSE)</f>
        <v>0.11715503</v>
      </c>
      <c r="J66" s="98" t="str">
        <f>VLOOKUP($A66, RawData!$A:$AM, 37, FALSE)</f>
        <v>No data</v>
      </c>
      <c r="K66" s="99" t="str">
        <f>VLOOKUP($A66, RawData!$A:$AM, 38, FALSE)</f>
        <v>No data</v>
      </c>
      <c r="L66" s="99" t="str">
        <f>VLOOKUP($A66, RawData!$A:$AM, 39, FALSE)</f>
        <v/>
      </c>
      <c r="M66" s="100" t="str">
        <f>VLOOKUP($A66, RawData!$A:$AJ, 30, FALSE)</f>
        <v/>
      </c>
      <c r="N66" s="98">
        <f>VLOOKUP($A66, RawData!$A:$AJ, 5, FALSE)</f>
        <v>0.14832535</v>
      </c>
      <c r="O66" s="99">
        <f>VLOOKUP($A66, RawData!$A:$AJ, 6, FALSE)</f>
        <v>-0.9546778</v>
      </c>
      <c r="P66" s="96">
        <f>VLOOKUP($A66, RawData!$A:$AJ, 7, FALSE)</f>
        <v>-0.4828828</v>
      </c>
      <c r="Q66" s="119">
        <f>VLOOKUP($A66, RawData!$A:$AJ, 8, FALSE)</f>
        <v>0.5651</v>
      </c>
      <c r="R66" s="99">
        <f>VLOOKUP($A66, RawData!$A:$AJ, 9, FALSE)</f>
        <v>0.37404498</v>
      </c>
      <c r="S66" s="99" t="str">
        <f>VLOOKUP($A66, RawData!$A:$AJ, 10, FALSE)</f>
        <v/>
      </c>
      <c r="T66" s="116">
        <f>VLOOKUP($A66, RawData!$A:$AJ, 11, FALSE)</f>
        <v>0.1222</v>
      </c>
      <c r="U66" s="120">
        <f>VLOOKUP($A66, RawData!$A:$AJ, 12, FALSE)</f>
        <v>-101.32761</v>
      </c>
      <c r="V66" s="109">
        <f>VLOOKUP($A66, RawData!$A:$AJ, 13, FALSE)</f>
        <v>-124.337</v>
      </c>
      <c r="W66" s="106" t="str">
        <f>VLOOKUP($A66, RawData!$A:$AJ, 14, FALSE)</f>
        <v/>
      </c>
      <c r="X66" s="100">
        <f>VLOOKUP($A66, RawData!$A:$AJ, 15, FALSE)</f>
        <v>1.7387</v>
      </c>
      <c r="Y66" s="99" t="str">
        <f>VLOOKUP($A66, RawData!$A:$AJ, 16, FALSE)</f>
        <v/>
      </c>
      <c r="Z66" s="98">
        <f>VLOOKUP($A66, RawData!$A:$AJ, 21, FALSE)</f>
        <v>1721.471</v>
      </c>
      <c r="AA66" s="106" t="str">
        <f>VLOOKUP($A66, RawData!$A:$AJ, 22, FALSE)</f>
        <v/>
      </c>
      <c r="AB66" s="99">
        <f>VLOOKUP($A66, RawData!$A:$AJ, 23, FALSE)</f>
        <v>0.0028</v>
      </c>
      <c r="AC66" s="106">
        <f>VLOOKUP($A66, RawData!$A:$AJ, 24, FALSE)</f>
        <v>0.008605845</v>
      </c>
      <c r="AD66" s="106" t="str">
        <f>VLOOKUP($A66, RawData!$A:$AJ, 25, FALSE)</f>
        <v>No data</v>
      </c>
      <c r="AE66" s="100">
        <f>VLOOKUP($A66, RawData!$A:$AJ, 26, FALSE)</f>
        <v>36.33903</v>
      </c>
      <c r="AF66" s="106">
        <f>VLOOKUP($A66, RawData!$A:$AJ, 27, FALSE)</f>
        <v>2.1926613</v>
      </c>
      <c r="AG66" s="107">
        <f>VLOOKUP($A66, RawData!$A:$AJ, 28, FALSE)</f>
        <v>0.18448643</v>
      </c>
      <c r="AH66" s="107">
        <f>VLOOKUP($A66, RawData!$A:$AJ, 29, FALSE)</f>
        <v>0.3034</v>
      </c>
      <c r="AI66" s="100">
        <f>VLOOKUP($A66, RawData!$A:$AJ, 31, FALSE)</f>
        <v>-17.106844</v>
      </c>
      <c r="AJ66" s="96" t="str">
        <f>VLOOKUP($A66, RawData!$A:$AJ,32, FALSE)</f>
        <v/>
      </c>
      <c r="AK66" s="98">
        <f>VLOOKUP($A66, RawData!$A:$AJ, 34, FALSE)</f>
        <v>2127.0137</v>
      </c>
      <c r="AL66" s="98">
        <f>VLOOKUP($A66, RawData!$A:$AJ, 35, FALSE)</f>
        <v>5.39</v>
      </c>
      <c r="AM66" s="113">
        <f>VLOOKUP($A66, RawData!$A:$AJ, 36, FALSE)</f>
        <v>75.24</v>
      </c>
    </row>
    <row r="67">
      <c r="A67" s="121" t="s">
        <v>879</v>
      </c>
      <c r="B67" s="121" t="s">
        <v>1833</v>
      </c>
      <c r="C67" s="92" t="s">
        <v>1164</v>
      </c>
      <c r="D67" s="2" t="s">
        <v>1834</v>
      </c>
      <c r="E67" s="114" t="str">
        <f>IFERROR(__xludf.DUMMYFUNCTION("IFERROR(HYPERLINK(REGEXEXTRACT(D67,""\(([^)]*)\)""),REGEXEXTRACT(D67,""\[([^\]]+)\]"")),"""")"),"READ PITCH")</f>
        <v>READ PITCH</v>
      </c>
      <c r="F67" s="98" t="str">
        <f>VLOOKUP($A67, RawData!$A:$AJ, 33, FALSE)</f>
        <v>No data</v>
      </c>
      <c r="G67" s="98" t="str">
        <f>VLOOKUP($A67, RawData!$A:$AJ, 2, FALSE)</f>
        <v>No data</v>
      </c>
      <c r="H67" s="106" t="str">
        <f>VLOOKUP($A67, RawData!$A:$AJ, 3, FALSE)</f>
        <v>No data</v>
      </c>
      <c r="I67" s="106" t="str">
        <f>VLOOKUP($A67, RawData!$A:$AJ, 4, FALSE)</f>
        <v>No data</v>
      </c>
      <c r="J67" s="98" t="str">
        <f>VLOOKUP($A67, RawData!$A:$AM, 37, FALSE)</f>
        <v>No data</v>
      </c>
      <c r="K67" s="99" t="str">
        <f>VLOOKUP($A67, RawData!$A:$AM, 38, FALSE)</f>
        <v>No data</v>
      </c>
      <c r="L67" s="99" t="str">
        <f>VLOOKUP($A67, RawData!$A:$AM, 39, FALSE)</f>
        <v/>
      </c>
      <c r="M67" s="100" t="str">
        <f>VLOOKUP($A67, RawData!$A:$AJ, 30, FALSE)</f>
        <v>No data</v>
      </c>
      <c r="N67" s="98" t="str">
        <f>VLOOKUP($A67, RawData!$A:$AJ, 5, FALSE)</f>
        <v>No data</v>
      </c>
      <c r="O67" s="99" t="str">
        <f>VLOOKUP($A67, RawData!$A:$AJ, 6, FALSE)</f>
        <v>No data</v>
      </c>
      <c r="P67" s="106" t="str">
        <f>VLOOKUP($A67, RawData!$A:$AJ, 7, FALSE)</f>
        <v>No data</v>
      </c>
      <c r="Q67" s="116" t="str">
        <f>VLOOKUP($A67, RawData!$A:$AJ, 8, FALSE)</f>
        <v>No data</v>
      </c>
      <c r="R67" s="99" t="str">
        <f>VLOOKUP($A67, RawData!$A:$AJ, 9, FALSE)</f>
        <v>No data</v>
      </c>
      <c r="S67" s="99" t="str">
        <f>VLOOKUP($A67, RawData!$A:$AJ, 10, FALSE)</f>
        <v/>
      </c>
      <c r="T67" s="116" t="str">
        <f>VLOOKUP($A67, RawData!$A:$AJ, 11, FALSE)</f>
        <v>No data</v>
      </c>
      <c r="U67" s="120" t="str">
        <f>VLOOKUP($A67, RawData!$A:$AJ, 12, FALSE)</f>
        <v>No data</v>
      </c>
      <c r="V67" s="109" t="str">
        <f>VLOOKUP($A67, RawData!$A:$AJ, 13, FALSE)</f>
        <v>No data</v>
      </c>
      <c r="W67" s="106" t="str">
        <f>VLOOKUP($A67, RawData!$A:$AJ, 14, FALSE)</f>
        <v/>
      </c>
      <c r="X67" s="100" t="str">
        <f>VLOOKUP($A67, RawData!$A:$AJ, 15, FALSE)</f>
        <v>No data</v>
      </c>
      <c r="Y67" s="99" t="str">
        <f>VLOOKUP($A67, RawData!$A:$AJ, 16, FALSE)</f>
        <v/>
      </c>
      <c r="Z67" s="98" t="str">
        <f>VLOOKUP($A67, RawData!$A:$AJ, 21, FALSE)</f>
        <v>No data</v>
      </c>
      <c r="AA67" s="106" t="str">
        <f>VLOOKUP($A67, RawData!$A:$AJ, 22, FALSE)</f>
        <v/>
      </c>
      <c r="AB67" s="106" t="str">
        <f>VLOOKUP($A67, RawData!$A:$AJ, 23, FALSE)</f>
        <v>No data</v>
      </c>
      <c r="AC67" s="106" t="str">
        <f>VLOOKUP($A67, RawData!$A:$AJ, 24, FALSE)</f>
        <v>No data</v>
      </c>
      <c r="AD67" s="106" t="str">
        <f>VLOOKUP($A67, RawData!$A:$AJ, 25, FALSE)</f>
        <v>No data</v>
      </c>
      <c r="AE67" s="100" t="str">
        <f>VLOOKUP($A67, RawData!$A:$AJ, 26, FALSE)</f>
        <v>No data</v>
      </c>
      <c r="AF67" s="106" t="str">
        <f>VLOOKUP($A67, RawData!$A:$AJ, 27, FALSE)</f>
        <v>No data</v>
      </c>
      <c r="AG67" s="107" t="str">
        <f>VLOOKUP($A67, RawData!$A:$AJ, 28, FALSE)</f>
        <v>No data</v>
      </c>
      <c r="AH67" s="107" t="str">
        <f>VLOOKUP($A67, RawData!$A:$AJ, 29, FALSE)</f>
        <v>No data</v>
      </c>
      <c r="AI67" s="100" t="str">
        <f>VLOOKUP($A67, RawData!$A:$AJ, 31, FALSE)</f>
        <v>No data</v>
      </c>
      <c r="AJ67" s="106" t="str">
        <f>VLOOKUP($A67, RawData!$A:$AJ,32, FALSE)</f>
        <v/>
      </c>
      <c r="AK67" s="98" t="str">
        <f>VLOOKUP($A67, RawData!$A:$AJ, 34, FALSE)</f>
        <v>No data</v>
      </c>
      <c r="AL67" s="98">
        <f>VLOOKUP($A67, RawData!$A:$AJ, 35, FALSE)</f>
        <v>57.5</v>
      </c>
      <c r="AM67" s="113" t="str">
        <f>VLOOKUP($A67, RawData!$A:$AJ, 36, FALSE)</f>
        <v>No data</v>
      </c>
    </row>
    <row r="68">
      <c r="A68" s="121" t="s">
        <v>893</v>
      </c>
      <c r="B68" s="121" t="s">
        <v>1835</v>
      </c>
      <c r="C68" s="92" t="s">
        <v>1164</v>
      </c>
      <c r="D68" s="2" t="s">
        <v>1836</v>
      </c>
      <c r="E68" s="114" t="str">
        <f>IFERROR(__xludf.DUMMYFUNCTION("IFERROR(HYPERLINK(REGEXEXTRACT(D68,""\(([^)]*)\)""),REGEXEXTRACT(D68,""\[([^\]]+)\]"")),"""")"),"READ PITCH")</f>
        <v>READ PITCH</v>
      </c>
      <c r="F68" s="98">
        <f>VLOOKUP($A68, RawData!$A:$AJ, 33, FALSE)</f>
        <v>90.26973</v>
      </c>
      <c r="G68" s="98">
        <f>VLOOKUP($A68, RawData!$A:$AJ, 2, FALSE)</f>
        <v>74.791</v>
      </c>
      <c r="H68" s="96">
        <f>VLOOKUP($A68, RawData!$A:$AJ, 3, FALSE)</f>
        <v>0.0424</v>
      </c>
      <c r="I68" s="96">
        <f>VLOOKUP($A68, RawData!$A:$AJ, 4, FALSE)</f>
        <v>-0.02455353</v>
      </c>
      <c r="J68" s="98">
        <f>VLOOKUP($A68, RawData!$A:$AM, 37, FALSE)</f>
        <v>-10.4</v>
      </c>
      <c r="K68" s="99">
        <f>VLOOKUP($A68, RawData!$A:$AM, 38, FALSE)</f>
        <v>-0.07497999</v>
      </c>
      <c r="L68" s="99" t="str">
        <f>VLOOKUP($A68, RawData!$A:$AM, 39, FALSE)</f>
        <v/>
      </c>
      <c r="M68" s="100">
        <f>VLOOKUP($A68, RawData!$A:$AJ, 30, FALSE)</f>
        <v>-12.403724</v>
      </c>
      <c r="N68" s="98">
        <f>VLOOKUP($A68, RawData!$A:$AJ, 5, FALSE)</f>
        <v>-0.7079777</v>
      </c>
      <c r="O68" s="99">
        <f>VLOOKUP($A68, RawData!$A:$AJ, 6, FALSE)</f>
        <v>0.055368107</v>
      </c>
      <c r="P68" s="96">
        <f>VLOOKUP($A68, RawData!$A:$AJ, 7, FALSE)</f>
        <v>0.09249028</v>
      </c>
      <c r="Q68" s="119">
        <f>VLOOKUP($A68, RawData!$A:$AJ, 8, FALSE)</f>
        <v>0.1406</v>
      </c>
      <c r="R68" s="99">
        <f>VLOOKUP($A68, RawData!$A:$AJ, 9, FALSE)</f>
        <v>0.2854354</v>
      </c>
      <c r="S68" s="99" t="str">
        <f>VLOOKUP($A68, RawData!$A:$AJ, 10, FALSE)</f>
        <v/>
      </c>
      <c r="T68" s="116">
        <f>VLOOKUP($A68, RawData!$A:$AJ, 11, FALSE)</f>
        <v>-0.1776</v>
      </c>
      <c r="U68" s="120">
        <f>VLOOKUP($A68, RawData!$A:$AJ, 12, FALSE)</f>
        <v>0.6568888</v>
      </c>
      <c r="V68" s="109">
        <f>VLOOKUP($A68, RawData!$A:$AJ, 13, FALSE)</f>
        <v>-20.443</v>
      </c>
      <c r="W68" s="106" t="str">
        <f>VLOOKUP($A68, RawData!$A:$AJ, 14, FALSE)</f>
        <v/>
      </c>
      <c r="X68" s="100">
        <f>VLOOKUP($A68, RawData!$A:$AJ, 15, FALSE)</f>
        <v>2.9972</v>
      </c>
      <c r="Y68" s="99" t="str">
        <f>VLOOKUP($A68, RawData!$A:$AJ, 16, FALSE)</f>
        <v/>
      </c>
      <c r="Z68" s="98">
        <f>VLOOKUP($A68, RawData!$A:$AJ, 21, FALSE)</f>
        <v>38.729</v>
      </c>
      <c r="AA68" s="106" t="str">
        <f>VLOOKUP($A68, RawData!$A:$AJ, 22, FALSE)</f>
        <v/>
      </c>
      <c r="AB68" s="99">
        <f>VLOOKUP($A68, RawData!$A:$AJ, 23, FALSE)</f>
        <v>-0.1831</v>
      </c>
      <c r="AC68" s="106">
        <f>VLOOKUP($A68, RawData!$A:$AJ, 24, FALSE)</f>
        <v>-17.488543</v>
      </c>
      <c r="AD68" s="106">
        <f>VLOOKUP($A68, RawData!$A:$AJ, 25, FALSE)</f>
        <v>-9.532539</v>
      </c>
      <c r="AE68" s="100" t="str">
        <f>VLOOKUP($A68, RawData!$A:$AJ, 26, FALSE)</f>
        <v/>
      </c>
      <c r="AF68" s="106" t="str">
        <f>VLOOKUP($A68, RawData!$A:$AJ, 27, FALSE)</f>
        <v/>
      </c>
      <c r="AG68" s="107">
        <f>VLOOKUP($A68, RawData!$A:$AJ, 28, FALSE)</f>
        <v>1.2069597</v>
      </c>
      <c r="AH68" s="107">
        <f>VLOOKUP($A68, RawData!$A:$AJ, 29, FALSE)</f>
        <v>96.2927</v>
      </c>
      <c r="AI68" s="100">
        <f>VLOOKUP($A68, RawData!$A:$AJ, 31, FALSE)</f>
        <v>-6.3101664</v>
      </c>
      <c r="AJ68" s="96" t="str">
        <f>VLOOKUP($A68, RawData!$A:$AJ,32, FALSE)</f>
        <v/>
      </c>
      <c r="AK68" s="98">
        <f>VLOOKUP($A68, RawData!$A:$AJ, 34, FALSE)</f>
        <v>128.99873</v>
      </c>
      <c r="AL68" s="98">
        <f>VLOOKUP($A68, RawData!$A:$AJ, 35, FALSE)</f>
        <v>5.5</v>
      </c>
      <c r="AM68" s="113">
        <f>VLOOKUP($A68, RawData!$A:$AJ, 36, FALSE)</f>
        <v>26.95</v>
      </c>
    </row>
    <row r="69">
      <c r="A69" s="121" t="s">
        <v>907</v>
      </c>
      <c r="B69" s="121" t="s">
        <v>1837</v>
      </c>
      <c r="C69" s="92" t="s">
        <v>1164</v>
      </c>
      <c r="D69" s="2" t="s">
        <v>1838</v>
      </c>
      <c r="E69" s="114" t="str">
        <f>IFERROR(__xludf.DUMMYFUNCTION("IFERROR(HYPERLINK(REGEXEXTRACT(D69,""\(([^)]*)\)""),REGEXEXTRACT(D69,""\[([^\]]+)\]"")),"""")"),"READ PITCH")</f>
        <v>READ PITCH</v>
      </c>
      <c r="F69" s="98">
        <f>VLOOKUP($A69, RawData!$A:$AJ, 33, FALSE)</f>
        <v>60.917023</v>
      </c>
      <c r="G69" s="98">
        <f>VLOOKUP($A69, RawData!$A:$AJ, 2, FALSE)</f>
        <v>14.054</v>
      </c>
      <c r="H69" s="96">
        <f>VLOOKUP($A69, RawData!$A:$AJ, 3, FALSE)</f>
        <v>-0.1641</v>
      </c>
      <c r="I69" s="96">
        <f>VLOOKUP($A69, RawData!$A:$AJ, 4, FALSE)</f>
        <v>0.48747107</v>
      </c>
      <c r="J69" s="98">
        <f>VLOOKUP($A69, RawData!$A:$AM, 37, FALSE)</f>
        <v>-6.236</v>
      </c>
      <c r="K69" s="99">
        <f>VLOOKUP($A69, RawData!$A:$AM, 38, FALSE)</f>
        <v>0.5920347</v>
      </c>
      <c r="L69" s="99" t="str">
        <f>VLOOKUP($A69, RawData!$A:$AM, 39, FALSE)</f>
        <v/>
      </c>
      <c r="M69" s="100">
        <f>VLOOKUP($A69, RawData!$A:$AJ, 30, FALSE)</f>
        <v>-9.180802</v>
      </c>
      <c r="N69" s="98">
        <f>VLOOKUP($A69, RawData!$A:$AJ, 5, FALSE)</f>
        <v>-0.012423509</v>
      </c>
      <c r="O69" s="99">
        <f>VLOOKUP($A69, RawData!$A:$AJ, 6, FALSE)</f>
        <v>0.40215826</v>
      </c>
      <c r="P69" s="96">
        <f>VLOOKUP($A69, RawData!$A:$AJ, 7, FALSE)</f>
        <v>-0.18767083</v>
      </c>
      <c r="Q69" s="119">
        <f>VLOOKUP($A69, RawData!$A:$AJ, 8, FALSE)</f>
        <v>0.454</v>
      </c>
      <c r="R69" s="99">
        <f>VLOOKUP($A69, RawData!$A:$AJ, 9, FALSE)</f>
        <v>0.70599115</v>
      </c>
      <c r="S69" s="99" t="str">
        <f>VLOOKUP($A69, RawData!$A:$AJ, 10, FALSE)</f>
        <v/>
      </c>
      <c r="T69" s="116">
        <f>VLOOKUP($A69, RawData!$A:$AJ, 11, FALSE)</f>
        <v>-0.4512</v>
      </c>
      <c r="U69" s="120">
        <f>VLOOKUP($A69, RawData!$A:$AJ, 12, FALSE)</f>
        <v>-3.5991502</v>
      </c>
      <c r="V69" s="109">
        <f>VLOOKUP($A69, RawData!$A:$AJ, 13, FALSE)</f>
        <v>-7.498</v>
      </c>
      <c r="W69" s="106" t="str">
        <f>VLOOKUP($A69, RawData!$A:$AJ, 14, FALSE)</f>
        <v/>
      </c>
      <c r="X69" s="100">
        <f>VLOOKUP($A69, RawData!$A:$AJ, 15, FALSE)</f>
        <v>24.7516</v>
      </c>
      <c r="Y69" s="99" t="str">
        <f>VLOOKUP($A69, RawData!$A:$AJ, 16, FALSE)</f>
        <v/>
      </c>
      <c r="Z69" s="98">
        <f>VLOOKUP($A69, RawData!$A:$AJ, 21, FALSE)</f>
        <v>-0.78</v>
      </c>
      <c r="AA69" s="106" t="str">
        <f>VLOOKUP($A69, RawData!$A:$AJ, 22, FALSE)</f>
        <v/>
      </c>
      <c r="AB69" s="99">
        <f>VLOOKUP($A69, RawData!$A:$AJ, 23, FALSE)</f>
        <v>-0.3558</v>
      </c>
      <c r="AC69" s="106">
        <f>VLOOKUP($A69, RawData!$A:$AJ, 24, FALSE)</f>
        <v>-0.4452313</v>
      </c>
      <c r="AD69" s="106">
        <f>VLOOKUP($A69, RawData!$A:$AJ, 25, FALSE)</f>
        <v>-0.7122787</v>
      </c>
      <c r="AE69" s="100" t="str">
        <f>VLOOKUP($A69, RawData!$A:$AJ, 26, FALSE)</f>
        <v/>
      </c>
      <c r="AF69" s="106" t="str">
        <f>VLOOKUP($A69, RawData!$A:$AJ, 27, FALSE)</f>
        <v/>
      </c>
      <c r="AG69" s="107">
        <f>VLOOKUP($A69, RawData!$A:$AJ, 28, FALSE)</f>
        <v>4.129179</v>
      </c>
      <c r="AH69" s="107">
        <f>VLOOKUP($A69, RawData!$A:$AJ, 29, FALSE)</f>
        <v>6.6284</v>
      </c>
      <c r="AI69" s="100">
        <f>VLOOKUP($A69, RawData!$A:$AJ, 31, FALSE)</f>
        <v>-7.6355667</v>
      </c>
      <c r="AJ69" s="96" t="str">
        <f>VLOOKUP($A69, RawData!$A:$AJ,32, FALSE)</f>
        <v/>
      </c>
      <c r="AK69" s="98">
        <f>VLOOKUP($A69, RawData!$A:$AJ, 34, FALSE)</f>
        <v>57.25148</v>
      </c>
      <c r="AL69" s="98">
        <f>VLOOKUP($A69, RawData!$A:$AJ, 35, FALSE)</f>
        <v>0.184</v>
      </c>
      <c r="AM69" s="113">
        <f>VLOOKUP($A69, RawData!$A:$AJ, 36, FALSE)</f>
        <v>313.76</v>
      </c>
    </row>
    <row r="70">
      <c r="C70" s="106"/>
      <c r="F70" s="106"/>
      <c r="G70" s="98"/>
      <c r="H70" s="106"/>
      <c r="I70" s="106"/>
      <c r="J70" s="98"/>
      <c r="K70" s="99"/>
      <c r="L70" s="99"/>
      <c r="M70" s="106"/>
      <c r="N70" s="106"/>
      <c r="O70" s="99"/>
      <c r="P70" s="106"/>
      <c r="Q70" s="116"/>
      <c r="R70" s="99"/>
      <c r="S70" s="99"/>
      <c r="T70" s="116"/>
      <c r="U70" s="116"/>
      <c r="V70" s="116"/>
      <c r="W70" s="106"/>
      <c r="X70" s="106"/>
      <c r="Y70" s="99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98"/>
      <c r="AM70" s="106"/>
    </row>
    <row r="71">
      <c r="C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16"/>
      <c r="R71" s="106"/>
      <c r="S71" s="116"/>
      <c r="T71" s="116"/>
      <c r="U71" s="116"/>
      <c r="V71" s="11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</row>
    <row r="72">
      <c r="C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16"/>
      <c r="R72" s="106"/>
      <c r="S72" s="116"/>
      <c r="T72" s="116"/>
      <c r="U72" s="116"/>
      <c r="V72" s="11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</row>
    <row r="73">
      <c r="C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16"/>
      <c r="R73" s="106"/>
      <c r="S73" s="116"/>
      <c r="T73" s="116"/>
      <c r="U73" s="116"/>
      <c r="V73" s="11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</row>
    <row r="74">
      <c r="C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16"/>
      <c r="R74" s="106"/>
      <c r="S74" s="116"/>
      <c r="T74" s="116"/>
      <c r="U74" s="116"/>
      <c r="V74" s="11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</row>
    <row r="75">
      <c r="C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16"/>
      <c r="R75" s="106"/>
      <c r="S75" s="116"/>
      <c r="T75" s="116"/>
      <c r="U75" s="116"/>
      <c r="V75" s="11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</row>
    <row r="76">
      <c r="C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16"/>
      <c r="R76" s="106"/>
      <c r="S76" s="116"/>
      <c r="T76" s="116"/>
      <c r="U76" s="116"/>
      <c r="V76" s="11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</row>
    <row r="77">
      <c r="C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16"/>
      <c r="R77" s="106"/>
      <c r="S77" s="116"/>
      <c r="T77" s="116"/>
      <c r="U77" s="116"/>
      <c r="V77" s="11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</row>
    <row r="78">
      <c r="C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16"/>
      <c r="R78" s="106"/>
      <c r="S78" s="116"/>
      <c r="T78" s="116"/>
      <c r="U78" s="116"/>
      <c r="V78" s="11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</row>
    <row r="79">
      <c r="C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16"/>
      <c r="R79" s="106"/>
      <c r="S79" s="116"/>
      <c r="T79" s="116"/>
      <c r="U79" s="116"/>
      <c r="V79" s="11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</row>
    <row r="80">
      <c r="C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16"/>
      <c r="R80" s="106"/>
      <c r="S80" s="116"/>
      <c r="T80" s="116"/>
      <c r="U80" s="116"/>
      <c r="V80" s="11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</row>
    <row r="81">
      <c r="C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16"/>
      <c r="R81" s="106"/>
      <c r="S81" s="116"/>
      <c r="T81" s="116"/>
      <c r="U81" s="116"/>
      <c r="V81" s="11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</row>
    <row r="82">
      <c r="C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16"/>
      <c r="R82" s="106"/>
      <c r="S82" s="116"/>
      <c r="T82" s="116"/>
      <c r="U82" s="116"/>
      <c r="V82" s="11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</row>
    <row r="83">
      <c r="C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16"/>
      <c r="R83" s="106"/>
      <c r="S83" s="116"/>
      <c r="T83" s="116"/>
      <c r="U83" s="116"/>
      <c r="V83" s="11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</row>
    <row r="84">
      <c r="C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16"/>
      <c r="R84" s="106"/>
      <c r="S84" s="116"/>
      <c r="T84" s="116"/>
      <c r="U84" s="116"/>
      <c r="V84" s="11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</row>
    <row r="85">
      <c r="C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16"/>
      <c r="R85" s="106"/>
      <c r="S85" s="116"/>
      <c r="T85" s="116"/>
      <c r="U85" s="116"/>
      <c r="V85" s="11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</row>
    <row r="86">
      <c r="C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16"/>
      <c r="R86" s="106"/>
      <c r="S86" s="116"/>
      <c r="T86" s="116"/>
      <c r="U86" s="116"/>
      <c r="V86" s="11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</row>
    <row r="87">
      <c r="C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16"/>
      <c r="R87" s="106"/>
      <c r="S87" s="116"/>
      <c r="T87" s="116"/>
      <c r="U87" s="116"/>
      <c r="V87" s="11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</row>
    <row r="88">
      <c r="C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16"/>
      <c r="R88" s="106"/>
      <c r="S88" s="116"/>
      <c r="T88" s="116"/>
      <c r="U88" s="116"/>
      <c r="V88" s="11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</row>
    <row r="89">
      <c r="C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16"/>
      <c r="R89" s="106"/>
      <c r="S89" s="116"/>
      <c r="T89" s="116"/>
      <c r="U89" s="116"/>
      <c r="V89" s="11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</row>
    <row r="90">
      <c r="C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16"/>
      <c r="R90" s="106"/>
      <c r="S90" s="116"/>
      <c r="T90" s="116"/>
      <c r="U90" s="116"/>
      <c r="V90" s="11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</row>
    <row r="91">
      <c r="C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16"/>
      <c r="R91" s="106"/>
      <c r="S91" s="116"/>
      <c r="T91" s="116"/>
      <c r="U91" s="116"/>
      <c r="V91" s="11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</row>
    <row r="92">
      <c r="C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16"/>
      <c r="R92" s="106"/>
      <c r="S92" s="116"/>
      <c r="T92" s="116"/>
      <c r="U92" s="116"/>
      <c r="V92" s="11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</row>
    <row r="93">
      <c r="C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16"/>
      <c r="R93" s="106"/>
      <c r="S93" s="116"/>
      <c r="T93" s="116"/>
      <c r="U93" s="116"/>
      <c r="V93" s="11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</row>
    <row r="94">
      <c r="C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16"/>
      <c r="R94" s="106"/>
      <c r="S94" s="116"/>
      <c r="T94" s="116"/>
      <c r="U94" s="116"/>
      <c r="V94" s="11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</row>
    <row r="95">
      <c r="C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16"/>
      <c r="R95" s="106"/>
      <c r="S95" s="116"/>
      <c r="T95" s="116"/>
      <c r="U95" s="116"/>
      <c r="V95" s="11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</row>
    <row r="96">
      <c r="C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16"/>
      <c r="R96" s="106"/>
      <c r="S96" s="116"/>
      <c r="T96" s="116"/>
      <c r="U96" s="116"/>
      <c r="V96" s="11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</row>
    <row r="97">
      <c r="C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16"/>
      <c r="R97" s="106"/>
      <c r="S97" s="116"/>
      <c r="T97" s="116"/>
      <c r="U97" s="116"/>
      <c r="V97" s="11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</row>
    <row r="98">
      <c r="C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16"/>
      <c r="R98" s="106"/>
      <c r="S98" s="116"/>
      <c r="T98" s="116"/>
      <c r="U98" s="116"/>
      <c r="V98" s="11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</row>
    <row r="99">
      <c r="C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16"/>
      <c r="R99" s="106"/>
      <c r="S99" s="116"/>
      <c r="T99" s="116"/>
      <c r="U99" s="116"/>
      <c r="V99" s="11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</row>
    <row r="100">
      <c r="C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16"/>
      <c r="R100" s="106"/>
      <c r="S100" s="116"/>
      <c r="T100" s="116"/>
      <c r="U100" s="116"/>
      <c r="V100" s="11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</row>
    <row r="101">
      <c r="C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16"/>
      <c r="R101" s="106"/>
      <c r="S101" s="116"/>
      <c r="T101" s="116"/>
      <c r="U101" s="116"/>
      <c r="V101" s="11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</row>
    <row r="102">
      <c r="C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16"/>
      <c r="R102" s="106"/>
      <c r="S102" s="116"/>
      <c r="T102" s="116"/>
      <c r="U102" s="116"/>
      <c r="V102" s="11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</row>
    <row r="103">
      <c r="C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16"/>
      <c r="R103" s="106"/>
      <c r="S103" s="116"/>
      <c r="T103" s="116"/>
      <c r="U103" s="116"/>
      <c r="V103" s="11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</row>
    <row r="104">
      <c r="C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16"/>
      <c r="R104" s="106"/>
      <c r="S104" s="116"/>
      <c r="T104" s="116"/>
      <c r="U104" s="116"/>
      <c r="V104" s="11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</row>
    <row r="105">
      <c r="C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16"/>
      <c r="R105" s="106"/>
      <c r="S105" s="116"/>
      <c r="T105" s="116"/>
      <c r="U105" s="116"/>
      <c r="V105" s="11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</row>
    <row r="106">
      <c r="C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16"/>
      <c r="R106" s="106"/>
      <c r="S106" s="116"/>
      <c r="T106" s="116"/>
      <c r="U106" s="116"/>
      <c r="V106" s="11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</row>
    <row r="107">
      <c r="C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16"/>
      <c r="R107" s="106"/>
      <c r="S107" s="116"/>
      <c r="T107" s="116"/>
      <c r="U107" s="116"/>
      <c r="V107" s="11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</row>
    <row r="108">
      <c r="C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16"/>
      <c r="R108" s="106"/>
      <c r="S108" s="116"/>
      <c r="T108" s="116"/>
      <c r="U108" s="116"/>
      <c r="V108" s="11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</row>
    <row r="109">
      <c r="C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16"/>
      <c r="R109" s="106"/>
      <c r="S109" s="116"/>
      <c r="T109" s="116"/>
      <c r="U109" s="116"/>
      <c r="V109" s="11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</row>
    <row r="110">
      <c r="C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16"/>
      <c r="R110" s="106"/>
      <c r="S110" s="116"/>
      <c r="T110" s="116"/>
      <c r="U110" s="116"/>
      <c r="V110" s="11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</row>
    <row r="111">
      <c r="C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16"/>
      <c r="R111" s="106"/>
      <c r="S111" s="116"/>
      <c r="T111" s="116"/>
      <c r="U111" s="116"/>
      <c r="V111" s="11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</row>
    <row r="112">
      <c r="C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16"/>
      <c r="R112" s="106"/>
      <c r="S112" s="116"/>
      <c r="T112" s="116"/>
      <c r="U112" s="116"/>
      <c r="V112" s="11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</row>
    <row r="113">
      <c r="C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16"/>
      <c r="R113" s="106"/>
      <c r="S113" s="116"/>
      <c r="T113" s="116"/>
      <c r="U113" s="116"/>
      <c r="V113" s="11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</row>
    <row r="114">
      <c r="C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16"/>
      <c r="R114" s="106"/>
      <c r="S114" s="116"/>
      <c r="T114" s="116"/>
      <c r="U114" s="116"/>
      <c r="V114" s="11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</row>
    <row r="115">
      <c r="C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16"/>
      <c r="R115" s="106"/>
      <c r="S115" s="116"/>
      <c r="T115" s="116"/>
      <c r="U115" s="116"/>
      <c r="V115" s="11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</row>
    <row r="116"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16"/>
      <c r="R116" s="106"/>
      <c r="S116" s="116"/>
      <c r="T116" s="116"/>
      <c r="U116" s="116"/>
      <c r="V116" s="11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</row>
    <row r="117"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16"/>
      <c r="R117" s="106"/>
      <c r="S117" s="116"/>
      <c r="T117" s="116"/>
      <c r="U117" s="116"/>
      <c r="V117" s="11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</row>
    <row r="118"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16"/>
      <c r="R118" s="106"/>
      <c r="S118" s="116"/>
      <c r="T118" s="116"/>
      <c r="U118" s="116"/>
      <c r="V118" s="11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</row>
    <row r="119"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16"/>
      <c r="R119" s="106"/>
      <c r="S119" s="116"/>
      <c r="T119" s="116"/>
      <c r="U119" s="116"/>
      <c r="V119" s="11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</row>
    <row r="120"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16"/>
      <c r="R120" s="106"/>
      <c r="S120" s="116"/>
      <c r="T120" s="116"/>
      <c r="U120" s="116"/>
      <c r="V120" s="11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</row>
    <row r="121"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16"/>
      <c r="R121" s="106"/>
      <c r="S121" s="116"/>
      <c r="T121" s="116"/>
      <c r="U121" s="116"/>
      <c r="V121" s="11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</row>
    <row r="122"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16"/>
      <c r="R122" s="106"/>
      <c r="S122" s="116"/>
      <c r="T122" s="116"/>
      <c r="U122" s="116"/>
      <c r="V122" s="11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</row>
    <row r="123"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16"/>
      <c r="R123" s="106"/>
      <c r="S123" s="116"/>
      <c r="T123" s="116"/>
      <c r="U123" s="116"/>
      <c r="V123" s="11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</row>
    <row r="124"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16"/>
      <c r="R124" s="106"/>
      <c r="S124" s="116"/>
      <c r="T124" s="116"/>
      <c r="U124" s="116"/>
      <c r="V124" s="11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</row>
    <row r="125"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16"/>
      <c r="R125" s="106"/>
      <c r="S125" s="116"/>
      <c r="T125" s="116"/>
      <c r="U125" s="116"/>
      <c r="V125" s="11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</row>
    <row r="126"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16"/>
      <c r="R126" s="106"/>
      <c r="S126" s="116"/>
      <c r="T126" s="116"/>
      <c r="U126" s="116"/>
      <c r="V126" s="11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</row>
    <row r="127"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16"/>
      <c r="R127" s="106"/>
      <c r="S127" s="116"/>
      <c r="T127" s="116"/>
      <c r="U127" s="116"/>
      <c r="V127" s="11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</row>
    <row r="128"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16"/>
      <c r="R128" s="106"/>
      <c r="S128" s="116"/>
      <c r="T128" s="116"/>
      <c r="U128" s="116"/>
      <c r="V128" s="11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</row>
    <row r="129"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16"/>
      <c r="R129" s="106"/>
      <c r="S129" s="116"/>
      <c r="T129" s="116"/>
      <c r="U129" s="116"/>
      <c r="V129" s="11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</row>
    <row r="130"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16"/>
      <c r="R130" s="106"/>
      <c r="S130" s="116"/>
      <c r="T130" s="116"/>
      <c r="U130" s="116"/>
      <c r="V130" s="11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</row>
    <row r="131"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16"/>
      <c r="R131" s="106"/>
      <c r="S131" s="116"/>
      <c r="T131" s="116"/>
      <c r="U131" s="116"/>
      <c r="V131" s="11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</row>
    <row r="132"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16"/>
      <c r="R132" s="106"/>
      <c r="S132" s="116"/>
      <c r="T132" s="116"/>
      <c r="U132" s="116"/>
      <c r="V132" s="11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</row>
    <row r="133"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16"/>
      <c r="R133" s="106"/>
      <c r="S133" s="116"/>
      <c r="T133" s="116"/>
      <c r="U133" s="116"/>
      <c r="V133" s="11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</row>
    <row r="134"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16"/>
      <c r="R134" s="106"/>
      <c r="S134" s="116"/>
      <c r="T134" s="116"/>
      <c r="U134" s="116"/>
      <c r="V134" s="11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</row>
    <row r="135"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16"/>
      <c r="R135" s="106"/>
      <c r="S135" s="116"/>
      <c r="T135" s="116"/>
      <c r="U135" s="116"/>
      <c r="V135" s="11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</row>
    <row r="136"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16"/>
      <c r="R136" s="106"/>
      <c r="S136" s="116"/>
      <c r="T136" s="116"/>
      <c r="U136" s="116"/>
      <c r="V136" s="11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</row>
    <row r="137"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16"/>
      <c r="R137" s="106"/>
      <c r="S137" s="116"/>
      <c r="T137" s="116"/>
      <c r="U137" s="116"/>
      <c r="V137" s="11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</row>
    <row r="138"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16"/>
      <c r="R138" s="106"/>
      <c r="S138" s="116"/>
      <c r="T138" s="116"/>
      <c r="U138" s="116"/>
      <c r="V138" s="11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</row>
    <row r="139"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16"/>
      <c r="R139" s="106"/>
      <c r="S139" s="116"/>
      <c r="T139" s="116"/>
      <c r="U139" s="116"/>
      <c r="V139" s="11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</row>
    <row r="140"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16"/>
      <c r="R140" s="106"/>
      <c r="S140" s="116"/>
      <c r="T140" s="116"/>
      <c r="U140" s="116"/>
      <c r="V140" s="11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</row>
    <row r="141">
      <c r="Q141" s="105"/>
      <c r="S141" s="105"/>
      <c r="T141" s="105"/>
      <c r="U141" s="105"/>
      <c r="V141" s="105"/>
    </row>
    <row r="142">
      <c r="Q142" s="105"/>
      <c r="S142" s="105"/>
      <c r="T142" s="105"/>
      <c r="U142" s="105"/>
      <c r="V142" s="105"/>
    </row>
    <row r="143">
      <c r="Q143" s="105"/>
      <c r="S143" s="105"/>
      <c r="T143" s="105"/>
      <c r="U143" s="105"/>
      <c r="V143" s="105"/>
    </row>
    <row r="144">
      <c r="Q144" s="105"/>
      <c r="S144" s="105"/>
      <c r="T144" s="105"/>
      <c r="U144" s="105"/>
      <c r="V144" s="105"/>
    </row>
    <row r="145">
      <c r="Q145" s="105"/>
      <c r="S145" s="105"/>
      <c r="T145" s="105"/>
      <c r="U145" s="105"/>
      <c r="V145" s="105"/>
    </row>
    <row r="146">
      <c r="Q146" s="105"/>
      <c r="S146" s="105"/>
      <c r="T146" s="105"/>
      <c r="U146" s="105"/>
      <c r="V146" s="105"/>
    </row>
    <row r="147">
      <c r="Q147" s="105"/>
      <c r="S147" s="105"/>
      <c r="T147" s="105"/>
      <c r="U147" s="105"/>
      <c r="V147" s="105"/>
    </row>
    <row r="148">
      <c r="Q148" s="105"/>
      <c r="S148" s="105"/>
      <c r="T148" s="105"/>
      <c r="U148" s="105"/>
      <c r="V148" s="105"/>
    </row>
    <row r="149">
      <c r="Q149" s="105"/>
      <c r="S149" s="105"/>
      <c r="T149" s="105"/>
      <c r="U149" s="105"/>
      <c r="V149" s="105"/>
    </row>
    <row r="150">
      <c r="Q150" s="105"/>
      <c r="S150" s="105"/>
      <c r="T150" s="105"/>
      <c r="U150" s="105"/>
      <c r="V150" s="105"/>
    </row>
    <row r="151">
      <c r="Q151" s="105"/>
      <c r="S151" s="105"/>
      <c r="T151" s="105"/>
      <c r="U151" s="105"/>
      <c r="V151" s="105"/>
    </row>
    <row r="152">
      <c r="Q152" s="105"/>
      <c r="S152" s="105"/>
      <c r="T152" s="105"/>
      <c r="U152" s="105"/>
      <c r="V152" s="105"/>
    </row>
    <row r="153">
      <c r="Q153" s="105"/>
      <c r="S153" s="105"/>
      <c r="T153" s="105"/>
      <c r="U153" s="105"/>
      <c r="V153" s="105"/>
    </row>
    <row r="154">
      <c r="Q154" s="105"/>
      <c r="S154" s="105"/>
      <c r="T154" s="105"/>
      <c r="U154" s="105"/>
      <c r="V154" s="105"/>
    </row>
    <row r="155">
      <c r="Q155" s="105"/>
      <c r="S155" s="105"/>
      <c r="T155" s="105"/>
      <c r="U155" s="105"/>
      <c r="V155" s="105"/>
    </row>
    <row r="156">
      <c r="Q156" s="105"/>
      <c r="S156" s="105"/>
      <c r="T156" s="105"/>
      <c r="U156" s="105"/>
      <c r="V156" s="105"/>
    </row>
    <row r="157">
      <c r="Q157" s="105"/>
      <c r="S157" s="105"/>
      <c r="T157" s="105"/>
      <c r="U157" s="105"/>
      <c r="V157" s="105"/>
    </row>
    <row r="158">
      <c r="Q158" s="105"/>
      <c r="S158" s="105"/>
      <c r="T158" s="105"/>
      <c r="U158" s="105"/>
      <c r="V158" s="105"/>
    </row>
    <row r="159">
      <c r="Q159" s="105"/>
      <c r="S159" s="105"/>
      <c r="T159" s="105"/>
      <c r="U159" s="105"/>
      <c r="V159" s="105"/>
    </row>
    <row r="160">
      <c r="Q160" s="105"/>
      <c r="S160" s="105"/>
      <c r="T160" s="105"/>
      <c r="U160" s="105"/>
      <c r="V160" s="105"/>
    </row>
    <row r="161">
      <c r="Q161" s="105"/>
      <c r="S161" s="105"/>
      <c r="T161" s="105"/>
      <c r="U161" s="105"/>
      <c r="V161" s="105"/>
    </row>
    <row r="162">
      <c r="Q162" s="105"/>
      <c r="S162" s="105"/>
      <c r="T162" s="105"/>
      <c r="U162" s="105"/>
      <c r="V162" s="105"/>
    </row>
    <row r="163">
      <c r="Q163" s="105"/>
      <c r="S163" s="105"/>
      <c r="T163" s="105"/>
      <c r="U163" s="105"/>
      <c r="V163" s="105"/>
    </row>
    <row r="164">
      <c r="Q164" s="105"/>
      <c r="S164" s="105"/>
      <c r="T164" s="105"/>
      <c r="U164" s="105"/>
      <c r="V164" s="105"/>
    </row>
    <row r="165">
      <c r="Q165" s="105"/>
      <c r="S165" s="105"/>
      <c r="T165" s="105"/>
      <c r="U165" s="105"/>
      <c r="V165" s="105"/>
    </row>
    <row r="166">
      <c r="Q166" s="105"/>
      <c r="S166" s="105"/>
      <c r="T166" s="105"/>
      <c r="U166" s="105"/>
      <c r="V166" s="105"/>
    </row>
    <row r="167">
      <c r="Q167" s="105"/>
      <c r="S167" s="105"/>
      <c r="T167" s="105"/>
      <c r="U167" s="105"/>
      <c r="V167" s="105"/>
    </row>
    <row r="168">
      <c r="Q168" s="105"/>
      <c r="S168" s="105"/>
      <c r="T168" s="105"/>
      <c r="U168" s="105"/>
      <c r="V168" s="105"/>
    </row>
    <row r="169">
      <c r="Q169" s="105"/>
      <c r="S169" s="105"/>
      <c r="T169" s="105"/>
      <c r="U169" s="105"/>
      <c r="V169" s="105"/>
    </row>
    <row r="170">
      <c r="Q170" s="105"/>
      <c r="S170" s="105"/>
      <c r="T170" s="105"/>
      <c r="U170" s="105"/>
      <c r="V170" s="105"/>
    </row>
    <row r="171">
      <c r="Q171" s="105"/>
      <c r="S171" s="105"/>
      <c r="T171" s="105"/>
      <c r="U171" s="105"/>
      <c r="V171" s="105"/>
    </row>
    <row r="172">
      <c r="Q172" s="105"/>
      <c r="S172" s="105"/>
      <c r="T172" s="105"/>
      <c r="U172" s="105"/>
      <c r="V172" s="105"/>
    </row>
    <row r="173">
      <c r="Q173" s="105"/>
      <c r="S173" s="105"/>
      <c r="T173" s="105"/>
      <c r="U173" s="105"/>
      <c r="V173" s="105"/>
    </row>
    <row r="174">
      <c r="Q174" s="105"/>
      <c r="S174" s="105"/>
      <c r="T174" s="105"/>
      <c r="U174" s="105"/>
      <c r="V174" s="105"/>
    </row>
    <row r="175">
      <c r="Q175" s="105"/>
      <c r="S175" s="105"/>
      <c r="T175" s="105"/>
      <c r="U175" s="105"/>
      <c r="V175" s="105"/>
    </row>
    <row r="176">
      <c r="Q176" s="105"/>
      <c r="S176" s="105"/>
      <c r="T176" s="105"/>
      <c r="U176" s="105"/>
      <c r="V176" s="105"/>
    </row>
    <row r="177">
      <c r="Q177" s="105"/>
      <c r="S177" s="105"/>
      <c r="T177" s="105"/>
      <c r="U177" s="105"/>
      <c r="V177" s="105"/>
    </row>
    <row r="178">
      <c r="Q178" s="105"/>
      <c r="S178" s="105"/>
      <c r="T178" s="105"/>
      <c r="U178" s="105"/>
      <c r="V178" s="105"/>
    </row>
    <row r="179">
      <c r="Q179" s="105"/>
      <c r="S179" s="105"/>
      <c r="T179" s="105"/>
      <c r="U179" s="105"/>
      <c r="V179" s="105"/>
    </row>
    <row r="180">
      <c r="Q180" s="105"/>
      <c r="S180" s="105"/>
      <c r="T180" s="105"/>
      <c r="U180" s="105"/>
      <c r="V180" s="105"/>
    </row>
    <row r="181">
      <c r="Q181" s="105"/>
      <c r="S181" s="105"/>
      <c r="T181" s="105"/>
      <c r="U181" s="105"/>
      <c r="V181" s="105"/>
    </row>
    <row r="182">
      <c r="Q182" s="105"/>
      <c r="S182" s="105"/>
      <c r="T182" s="105"/>
      <c r="U182" s="105"/>
      <c r="V182" s="105"/>
    </row>
    <row r="183">
      <c r="Q183" s="105"/>
      <c r="S183" s="105"/>
      <c r="T183" s="105"/>
      <c r="U183" s="105"/>
      <c r="V183" s="105"/>
    </row>
    <row r="184">
      <c r="Q184" s="105"/>
      <c r="S184" s="105"/>
      <c r="T184" s="105"/>
      <c r="U184" s="105"/>
      <c r="V184" s="105"/>
    </row>
    <row r="185">
      <c r="Q185" s="105"/>
      <c r="S185" s="105"/>
      <c r="T185" s="105"/>
      <c r="U185" s="105"/>
      <c r="V185" s="105"/>
    </row>
    <row r="186">
      <c r="Q186" s="105"/>
      <c r="S186" s="105"/>
      <c r="T186" s="105"/>
      <c r="U186" s="105"/>
      <c r="V186" s="105"/>
    </row>
    <row r="187">
      <c r="Q187" s="105"/>
      <c r="S187" s="105"/>
      <c r="T187" s="105"/>
      <c r="U187" s="105"/>
      <c r="V187" s="105"/>
    </row>
    <row r="188">
      <c r="Q188" s="105"/>
      <c r="S188" s="105"/>
      <c r="T188" s="105"/>
      <c r="U188" s="105"/>
      <c r="V188" s="105"/>
    </row>
    <row r="189">
      <c r="Q189" s="105"/>
      <c r="S189" s="105"/>
      <c r="T189" s="105"/>
      <c r="U189" s="105"/>
      <c r="V189" s="105"/>
    </row>
    <row r="190">
      <c r="Q190" s="105"/>
      <c r="S190" s="105"/>
      <c r="T190" s="105"/>
      <c r="U190" s="105"/>
      <c r="V190" s="105"/>
    </row>
    <row r="191">
      <c r="Q191" s="105"/>
      <c r="S191" s="105"/>
      <c r="T191" s="105"/>
      <c r="U191" s="105"/>
      <c r="V191" s="105"/>
    </row>
    <row r="192">
      <c r="Q192" s="105"/>
      <c r="S192" s="105"/>
      <c r="T192" s="105"/>
      <c r="U192" s="105"/>
      <c r="V192" s="105"/>
    </row>
    <row r="193">
      <c r="Q193" s="105"/>
      <c r="S193" s="105"/>
      <c r="T193" s="105"/>
      <c r="U193" s="105"/>
      <c r="V193" s="105"/>
    </row>
    <row r="194">
      <c r="Q194" s="105"/>
      <c r="S194" s="105"/>
      <c r="T194" s="105"/>
      <c r="U194" s="105"/>
      <c r="V194" s="105"/>
    </row>
    <row r="195">
      <c r="Q195" s="105"/>
      <c r="S195" s="105"/>
      <c r="T195" s="105"/>
      <c r="U195" s="105"/>
      <c r="V195" s="105"/>
    </row>
    <row r="196">
      <c r="Q196" s="105"/>
      <c r="S196" s="105"/>
      <c r="T196" s="105"/>
      <c r="U196" s="105"/>
      <c r="V196" s="105"/>
    </row>
    <row r="197">
      <c r="Q197" s="105"/>
      <c r="S197" s="105"/>
      <c r="T197" s="105"/>
      <c r="U197" s="105"/>
      <c r="V197" s="105"/>
    </row>
    <row r="198">
      <c r="Q198" s="105"/>
      <c r="S198" s="105"/>
      <c r="T198" s="105"/>
      <c r="U198" s="105"/>
      <c r="V198" s="105"/>
    </row>
    <row r="199">
      <c r="Q199" s="105"/>
      <c r="S199" s="105"/>
      <c r="T199" s="105"/>
      <c r="U199" s="105"/>
      <c r="V199" s="105"/>
    </row>
    <row r="200">
      <c r="Q200" s="105"/>
      <c r="S200" s="105"/>
      <c r="T200" s="105"/>
      <c r="U200" s="105"/>
      <c r="V200" s="105"/>
    </row>
    <row r="201">
      <c r="Q201" s="105"/>
      <c r="S201" s="105"/>
      <c r="T201" s="105"/>
      <c r="U201" s="105"/>
      <c r="V201" s="105"/>
    </row>
    <row r="202">
      <c r="Q202" s="105"/>
      <c r="S202" s="105"/>
      <c r="T202" s="105"/>
      <c r="U202" s="105"/>
      <c r="V202" s="105"/>
    </row>
    <row r="203">
      <c r="Q203" s="105"/>
      <c r="S203" s="105"/>
      <c r="T203" s="105"/>
      <c r="U203" s="105"/>
      <c r="V203" s="105"/>
    </row>
    <row r="204">
      <c r="Q204" s="105"/>
      <c r="S204" s="105"/>
      <c r="T204" s="105"/>
      <c r="U204" s="105"/>
      <c r="V204" s="105"/>
    </row>
    <row r="205">
      <c r="Q205" s="105"/>
      <c r="S205" s="105"/>
      <c r="T205" s="105"/>
      <c r="U205" s="105"/>
      <c r="V205" s="105"/>
    </row>
    <row r="206">
      <c r="Q206" s="105"/>
      <c r="S206" s="105"/>
      <c r="T206" s="105"/>
      <c r="U206" s="105"/>
      <c r="V206" s="105"/>
    </row>
    <row r="207">
      <c r="Q207" s="105"/>
      <c r="S207" s="105"/>
      <c r="T207" s="105"/>
      <c r="U207" s="105"/>
      <c r="V207" s="105"/>
    </row>
    <row r="208">
      <c r="Q208" s="105"/>
      <c r="S208" s="105"/>
      <c r="T208" s="105"/>
      <c r="U208" s="105"/>
      <c r="V208" s="105"/>
    </row>
    <row r="209">
      <c r="Q209" s="105"/>
      <c r="S209" s="105"/>
      <c r="T209" s="105"/>
      <c r="U209" s="105"/>
      <c r="V209" s="105"/>
    </row>
    <row r="210">
      <c r="Q210" s="105"/>
      <c r="S210" s="105"/>
      <c r="T210" s="105"/>
      <c r="U210" s="105"/>
      <c r="V210" s="105"/>
    </row>
    <row r="211">
      <c r="Q211" s="105"/>
      <c r="S211" s="105"/>
      <c r="T211" s="105"/>
      <c r="U211" s="105"/>
      <c r="V211" s="105"/>
    </row>
    <row r="212">
      <c r="Q212" s="105"/>
      <c r="S212" s="105"/>
      <c r="T212" s="105"/>
      <c r="U212" s="105"/>
      <c r="V212" s="105"/>
    </row>
    <row r="213">
      <c r="Q213" s="105"/>
      <c r="S213" s="105"/>
      <c r="T213" s="105"/>
      <c r="U213" s="105"/>
      <c r="V213" s="105"/>
    </row>
    <row r="214">
      <c r="Q214" s="105"/>
      <c r="S214" s="105"/>
      <c r="T214" s="105"/>
      <c r="U214" s="105"/>
      <c r="V214" s="105"/>
    </row>
    <row r="215">
      <c r="Q215" s="105"/>
      <c r="S215" s="105"/>
      <c r="T215" s="105"/>
      <c r="U215" s="105"/>
      <c r="V215" s="105"/>
    </row>
    <row r="216">
      <c r="Q216" s="105"/>
      <c r="S216" s="105"/>
      <c r="T216" s="105"/>
      <c r="U216" s="105"/>
      <c r="V216" s="105"/>
    </row>
    <row r="217">
      <c r="Q217" s="105"/>
      <c r="S217" s="105"/>
      <c r="T217" s="105"/>
      <c r="U217" s="105"/>
      <c r="V217" s="105"/>
    </row>
    <row r="218">
      <c r="Q218" s="105"/>
      <c r="S218" s="105"/>
      <c r="T218" s="105"/>
      <c r="U218" s="105"/>
      <c r="V218" s="105"/>
    </row>
    <row r="219">
      <c r="Q219" s="105"/>
      <c r="S219" s="105"/>
      <c r="T219" s="105"/>
      <c r="U219" s="105"/>
      <c r="V219" s="105"/>
    </row>
    <row r="220">
      <c r="Q220" s="105"/>
      <c r="S220" s="105"/>
      <c r="T220" s="105"/>
      <c r="U220" s="105"/>
      <c r="V220" s="105"/>
    </row>
    <row r="221">
      <c r="Q221" s="105"/>
      <c r="S221" s="105"/>
      <c r="T221" s="105"/>
      <c r="U221" s="105"/>
      <c r="V221" s="105"/>
    </row>
    <row r="222">
      <c r="Q222" s="105"/>
      <c r="S222" s="105"/>
      <c r="T222" s="105"/>
      <c r="U222" s="105"/>
      <c r="V222" s="105"/>
    </row>
    <row r="223">
      <c r="Q223" s="105"/>
      <c r="S223" s="105"/>
      <c r="T223" s="105"/>
      <c r="U223" s="105"/>
      <c r="V223" s="105"/>
    </row>
    <row r="224">
      <c r="Q224" s="105"/>
      <c r="S224" s="105"/>
      <c r="T224" s="105"/>
      <c r="U224" s="105"/>
      <c r="V224" s="105"/>
    </row>
    <row r="225">
      <c r="Q225" s="105"/>
      <c r="S225" s="105"/>
      <c r="T225" s="105"/>
      <c r="U225" s="105"/>
      <c r="V225" s="105"/>
    </row>
    <row r="226">
      <c r="Q226" s="105"/>
      <c r="S226" s="105"/>
      <c r="T226" s="105"/>
      <c r="U226" s="105"/>
      <c r="V226" s="105"/>
    </row>
    <row r="227">
      <c r="Q227" s="105"/>
      <c r="S227" s="105"/>
      <c r="T227" s="105"/>
      <c r="U227" s="105"/>
      <c r="V227" s="105"/>
    </row>
    <row r="228">
      <c r="Q228" s="105"/>
      <c r="S228" s="105"/>
      <c r="T228" s="105"/>
      <c r="U228" s="105"/>
      <c r="V228" s="105"/>
    </row>
    <row r="229">
      <c r="Q229" s="105"/>
      <c r="S229" s="105"/>
      <c r="T229" s="105"/>
      <c r="U229" s="105"/>
      <c r="V229" s="105"/>
    </row>
    <row r="230">
      <c r="Q230" s="105"/>
      <c r="S230" s="105"/>
      <c r="T230" s="105"/>
      <c r="U230" s="105"/>
      <c r="V230" s="105"/>
    </row>
    <row r="231">
      <c r="Q231" s="105"/>
      <c r="S231" s="105"/>
      <c r="T231" s="105"/>
      <c r="U231" s="105"/>
      <c r="V231" s="105"/>
    </row>
    <row r="232">
      <c r="Q232" s="105"/>
      <c r="S232" s="105"/>
      <c r="T232" s="105"/>
      <c r="U232" s="105"/>
      <c r="V232" s="105"/>
    </row>
    <row r="233">
      <c r="Q233" s="105"/>
      <c r="S233" s="105"/>
      <c r="T233" s="105"/>
      <c r="U233" s="105"/>
      <c r="V233" s="105"/>
    </row>
    <row r="234">
      <c r="Q234" s="105"/>
      <c r="S234" s="105"/>
      <c r="T234" s="105"/>
      <c r="U234" s="105"/>
      <c r="V234" s="105"/>
    </row>
    <row r="235">
      <c r="Q235" s="105"/>
      <c r="S235" s="105"/>
      <c r="T235" s="105"/>
      <c r="U235" s="105"/>
      <c r="V235" s="105"/>
    </row>
    <row r="236">
      <c r="Q236" s="105"/>
      <c r="S236" s="105"/>
      <c r="T236" s="105"/>
      <c r="U236" s="105"/>
      <c r="V236" s="105"/>
    </row>
    <row r="237">
      <c r="Q237" s="105"/>
      <c r="S237" s="105"/>
      <c r="T237" s="105"/>
      <c r="U237" s="105"/>
      <c r="V237" s="105"/>
    </row>
    <row r="238">
      <c r="Q238" s="105"/>
      <c r="S238" s="105"/>
      <c r="T238" s="105"/>
      <c r="U238" s="105"/>
      <c r="V238" s="105"/>
    </row>
    <row r="239">
      <c r="Q239" s="105"/>
      <c r="S239" s="105"/>
      <c r="T239" s="105"/>
      <c r="U239" s="105"/>
      <c r="V239" s="105"/>
    </row>
    <row r="240">
      <c r="Q240" s="105"/>
      <c r="S240" s="105"/>
      <c r="T240" s="105"/>
      <c r="U240" s="105"/>
      <c r="V240" s="105"/>
    </row>
    <row r="241">
      <c r="Q241" s="105"/>
      <c r="S241" s="105"/>
      <c r="T241" s="105"/>
      <c r="U241" s="105"/>
      <c r="V241" s="105"/>
    </row>
    <row r="242">
      <c r="Q242" s="105"/>
      <c r="S242" s="105"/>
      <c r="T242" s="105"/>
      <c r="U242" s="105"/>
      <c r="V242" s="105"/>
    </row>
    <row r="243">
      <c r="Q243" s="105"/>
      <c r="S243" s="105"/>
      <c r="T243" s="105"/>
      <c r="U243" s="105"/>
      <c r="V243" s="105"/>
    </row>
    <row r="244">
      <c r="Q244" s="105"/>
      <c r="S244" s="105"/>
      <c r="T244" s="105"/>
      <c r="U244" s="105"/>
      <c r="V244" s="105"/>
    </row>
    <row r="245">
      <c r="Q245" s="105"/>
      <c r="S245" s="105"/>
      <c r="T245" s="105"/>
      <c r="U245" s="105"/>
      <c r="V245" s="105"/>
    </row>
    <row r="246">
      <c r="Q246" s="105"/>
      <c r="S246" s="105"/>
      <c r="T246" s="105"/>
      <c r="U246" s="105"/>
      <c r="V246" s="105"/>
    </row>
    <row r="247">
      <c r="Q247" s="105"/>
      <c r="S247" s="105"/>
      <c r="T247" s="105"/>
      <c r="U247" s="105"/>
      <c r="V247" s="105"/>
    </row>
    <row r="248">
      <c r="Q248" s="105"/>
      <c r="S248" s="105"/>
      <c r="T248" s="105"/>
      <c r="U248" s="105"/>
      <c r="V248" s="105"/>
    </row>
    <row r="249">
      <c r="Q249" s="105"/>
      <c r="S249" s="105"/>
      <c r="T249" s="105"/>
      <c r="U249" s="105"/>
      <c r="V249" s="105"/>
    </row>
    <row r="250">
      <c r="Q250" s="105"/>
      <c r="S250" s="105"/>
      <c r="T250" s="105"/>
      <c r="U250" s="105"/>
      <c r="V250" s="105"/>
    </row>
    <row r="251">
      <c r="Q251" s="105"/>
      <c r="S251" s="105"/>
      <c r="T251" s="105"/>
      <c r="U251" s="105"/>
      <c r="V251" s="105"/>
    </row>
    <row r="252">
      <c r="Q252" s="105"/>
      <c r="S252" s="105"/>
      <c r="T252" s="105"/>
      <c r="U252" s="105"/>
      <c r="V252" s="105"/>
    </row>
    <row r="253">
      <c r="Q253" s="105"/>
      <c r="S253" s="105"/>
      <c r="T253" s="105"/>
      <c r="U253" s="105"/>
      <c r="V253" s="105"/>
    </row>
    <row r="254">
      <c r="Q254" s="105"/>
      <c r="S254" s="105"/>
      <c r="T254" s="105"/>
      <c r="U254" s="105"/>
      <c r="V254" s="105"/>
    </row>
    <row r="255">
      <c r="Q255" s="105"/>
      <c r="S255" s="105"/>
      <c r="T255" s="105"/>
      <c r="U255" s="105"/>
      <c r="V255" s="105"/>
    </row>
    <row r="256">
      <c r="Q256" s="105"/>
      <c r="S256" s="105"/>
      <c r="T256" s="105"/>
      <c r="U256" s="105"/>
      <c r="V256" s="105"/>
    </row>
    <row r="257">
      <c r="Q257" s="105"/>
      <c r="S257" s="105"/>
      <c r="T257" s="105"/>
      <c r="U257" s="105"/>
      <c r="V257" s="105"/>
    </row>
    <row r="258">
      <c r="Q258" s="105"/>
      <c r="S258" s="105"/>
      <c r="T258" s="105"/>
      <c r="U258" s="105"/>
      <c r="V258" s="105"/>
    </row>
    <row r="259">
      <c r="Q259" s="105"/>
      <c r="S259" s="105"/>
      <c r="T259" s="105"/>
      <c r="U259" s="105"/>
      <c r="V259" s="105"/>
    </row>
    <row r="260">
      <c r="Q260" s="105"/>
      <c r="S260" s="105"/>
      <c r="T260" s="105"/>
      <c r="U260" s="105"/>
      <c r="V260" s="105"/>
    </row>
    <row r="261">
      <c r="Q261" s="105"/>
      <c r="S261" s="105"/>
      <c r="T261" s="105"/>
      <c r="U261" s="105"/>
      <c r="V261" s="105"/>
    </row>
    <row r="262">
      <c r="Q262" s="105"/>
      <c r="S262" s="105"/>
      <c r="T262" s="105"/>
      <c r="U262" s="105"/>
      <c r="V262" s="105"/>
    </row>
    <row r="263">
      <c r="Q263" s="105"/>
      <c r="S263" s="105"/>
      <c r="T263" s="105"/>
      <c r="U263" s="105"/>
      <c r="V263" s="105"/>
    </row>
    <row r="264">
      <c r="Q264" s="105"/>
      <c r="S264" s="105"/>
      <c r="T264" s="105"/>
      <c r="U264" s="105"/>
      <c r="V264" s="105"/>
    </row>
    <row r="265">
      <c r="Q265" s="105"/>
      <c r="S265" s="105"/>
      <c r="T265" s="105"/>
      <c r="U265" s="105"/>
      <c r="V265" s="105"/>
    </row>
    <row r="266">
      <c r="Q266" s="105"/>
      <c r="S266" s="105"/>
      <c r="T266" s="105"/>
      <c r="U266" s="105"/>
      <c r="V266" s="105"/>
    </row>
    <row r="267">
      <c r="Q267" s="105"/>
      <c r="S267" s="105"/>
      <c r="T267" s="105"/>
      <c r="U267" s="105"/>
      <c r="V267" s="105"/>
    </row>
    <row r="268">
      <c r="Q268" s="105"/>
      <c r="S268" s="105"/>
      <c r="T268" s="105"/>
      <c r="U268" s="105"/>
      <c r="V268" s="105"/>
    </row>
    <row r="269">
      <c r="Q269" s="105"/>
      <c r="S269" s="105"/>
      <c r="T269" s="105"/>
      <c r="U269" s="105"/>
      <c r="V269" s="105"/>
    </row>
    <row r="270">
      <c r="Q270" s="105"/>
      <c r="S270" s="105"/>
      <c r="T270" s="105"/>
      <c r="U270" s="105"/>
      <c r="V270" s="105"/>
    </row>
    <row r="271">
      <c r="Q271" s="105"/>
      <c r="S271" s="105"/>
      <c r="T271" s="105"/>
      <c r="U271" s="105"/>
      <c r="V271" s="105"/>
    </row>
    <row r="272">
      <c r="Q272" s="105"/>
      <c r="S272" s="105"/>
      <c r="T272" s="105"/>
      <c r="U272" s="105"/>
      <c r="V272" s="105"/>
    </row>
    <row r="273">
      <c r="Q273" s="105"/>
      <c r="S273" s="105"/>
      <c r="T273" s="105"/>
      <c r="U273" s="105"/>
      <c r="V273" s="105"/>
    </row>
    <row r="274">
      <c r="Q274" s="105"/>
      <c r="S274" s="105"/>
      <c r="T274" s="105"/>
      <c r="U274" s="105"/>
      <c r="V274" s="105"/>
    </row>
    <row r="275">
      <c r="Q275" s="105"/>
      <c r="S275" s="105"/>
      <c r="T275" s="105"/>
      <c r="U275" s="105"/>
      <c r="V275" s="105"/>
    </row>
    <row r="276">
      <c r="Q276" s="105"/>
      <c r="S276" s="105"/>
      <c r="T276" s="105"/>
      <c r="U276" s="105"/>
      <c r="V276" s="105"/>
    </row>
    <row r="277">
      <c r="Q277" s="105"/>
      <c r="S277" s="105"/>
      <c r="T277" s="105"/>
      <c r="U277" s="105"/>
      <c r="V277" s="105"/>
    </row>
    <row r="278">
      <c r="Q278" s="105"/>
      <c r="S278" s="105"/>
      <c r="T278" s="105"/>
      <c r="U278" s="105"/>
      <c r="V278" s="105"/>
    </row>
    <row r="279">
      <c r="Q279" s="105"/>
      <c r="S279" s="105"/>
      <c r="T279" s="105"/>
      <c r="U279" s="105"/>
      <c r="V279" s="105"/>
    </row>
    <row r="280">
      <c r="Q280" s="105"/>
      <c r="S280" s="105"/>
      <c r="T280" s="105"/>
      <c r="U280" s="105"/>
      <c r="V280" s="105"/>
    </row>
    <row r="281">
      <c r="Q281" s="105"/>
      <c r="S281" s="105"/>
      <c r="T281" s="105"/>
      <c r="U281" s="105"/>
      <c r="V281" s="105"/>
    </row>
    <row r="282">
      <c r="Q282" s="105"/>
      <c r="S282" s="105"/>
      <c r="T282" s="105"/>
      <c r="U282" s="105"/>
      <c r="V282" s="105"/>
    </row>
    <row r="283">
      <c r="Q283" s="105"/>
      <c r="S283" s="105"/>
      <c r="T283" s="105"/>
      <c r="U283" s="105"/>
      <c r="V283" s="105"/>
    </row>
    <row r="284">
      <c r="Q284" s="105"/>
      <c r="S284" s="105"/>
      <c r="T284" s="105"/>
      <c r="U284" s="105"/>
      <c r="V284" s="105"/>
    </row>
    <row r="285">
      <c r="Q285" s="105"/>
      <c r="S285" s="105"/>
      <c r="T285" s="105"/>
      <c r="U285" s="105"/>
      <c r="V285" s="105"/>
    </row>
    <row r="286">
      <c r="Q286" s="105"/>
      <c r="S286" s="105"/>
      <c r="T286" s="105"/>
      <c r="U286" s="105"/>
      <c r="V286" s="105"/>
    </row>
    <row r="287">
      <c r="Q287" s="105"/>
      <c r="S287" s="105"/>
      <c r="T287" s="105"/>
      <c r="U287" s="105"/>
      <c r="V287" s="105"/>
    </row>
    <row r="288">
      <c r="Q288" s="105"/>
      <c r="S288" s="105"/>
      <c r="T288" s="105"/>
      <c r="U288" s="105"/>
      <c r="V288" s="105"/>
    </row>
    <row r="289">
      <c r="Q289" s="105"/>
      <c r="S289" s="105"/>
      <c r="T289" s="105"/>
      <c r="U289" s="105"/>
      <c r="V289" s="105"/>
    </row>
    <row r="290">
      <c r="Q290" s="105"/>
      <c r="S290" s="105"/>
      <c r="T290" s="105"/>
      <c r="U290" s="105"/>
      <c r="V290" s="105"/>
    </row>
    <row r="291">
      <c r="Q291" s="105"/>
      <c r="S291" s="105"/>
      <c r="T291" s="105"/>
      <c r="U291" s="105"/>
      <c r="V291" s="105"/>
    </row>
    <row r="292">
      <c r="Q292" s="105"/>
      <c r="S292" s="105"/>
      <c r="T292" s="105"/>
      <c r="U292" s="105"/>
      <c r="V292" s="105"/>
    </row>
    <row r="293">
      <c r="Q293" s="105"/>
      <c r="S293" s="105"/>
      <c r="T293" s="105"/>
      <c r="U293" s="105"/>
      <c r="V293" s="105"/>
    </row>
    <row r="294">
      <c r="Q294" s="105"/>
      <c r="S294" s="105"/>
      <c r="T294" s="105"/>
      <c r="U294" s="105"/>
      <c r="V294" s="105"/>
    </row>
    <row r="295">
      <c r="Q295" s="105"/>
      <c r="S295" s="105"/>
      <c r="T295" s="105"/>
      <c r="U295" s="105"/>
      <c r="V295" s="105"/>
    </row>
    <row r="296">
      <c r="Q296" s="105"/>
      <c r="S296" s="105"/>
      <c r="T296" s="105"/>
      <c r="U296" s="105"/>
      <c r="V296" s="105"/>
    </row>
    <row r="297">
      <c r="Q297" s="105"/>
      <c r="S297" s="105"/>
      <c r="T297" s="105"/>
      <c r="U297" s="105"/>
      <c r="V297" s="105"/>
    </row>
    <row r="298">
      <c r="Q298" s="105"/>
      <c r="S298" s="105"/>
      <c r="T298" s="105"/>
      <c r="U298" s="105"/>
      <c r="V298" s="105"/>
    </row>
    <row r="299">
      <c r="Q299" s="105"/>
      <c r="S299" s="105"/>
      <c r="T299" s="105"/>
      <c r="U299" s="105"/>
      <c r="V299" s="105"/>
    </row>
    <row r="300">
      <c r="Q300" s="105"/>
      <c r="S300" s="105"/>
      <c r="T300" s="105"/>
      <c r="U300" s="105"/>
      <c r="V300" s="105"/>
    </row>
    <row r="301">
      <c r="Q301" s="105"/>
      <c r="S301" s="105"/>
      <c r="T301" s="105"/>
      <c r="U301" s="105"/>
      <c r="V301" s="105"/>
    </row>
    <row r="302">
      <c r="Q302" s="105"/>
      <c r="S302" s="105"/>
      <c r="T302" s="105"/>
      <c r="U302" s="105"/>
      <c r="V302" s="105"/>
    </row>
    <row r="303">
      <c r="Q303" s="105"/>
      <c r="S303" s="105"/>
      <c r="T303" s="105"/>
      <c r="U303" s="105"/>
      <c r="V303" s="105"/>
    </row>
    <row r="304">
      <c r="Q304" s="105"/>
      <c r="S304" s="105"/>
      <c r="T304" s="105"/>
      <c r="U304" s="105"/>
      <c r="V304" s="105"/>
    </row>
    <row r="305">
      <c r="Q305" s="105"/>
      <c r="S305" s="105"/>
      <c r="T305" s="105"/>
      <c r="U305" s="105"/>
      <c r="V305" s="105"/>
    </row>
    <row r="306">
      <c r="Q306" s="105"/>
      <c r="S306" s="105"/>
      <c r="T306" s="105"/>
      <c r="U306" s="105"/>
      <c r="V306" s="105"/>
    </row>
    <row r="307">
      <c r="Q307" s="105"/>
      <c r="S307" s="105"/>
      <c r="T307" s="105"/>
      <c r="U307" s="105"/>
      <c r="V307" s="105"/>
    </row>
    <row r="308">
      <c r="Q308" s="105"/>
      <c r="S308" s="105"/>
      <c r="T308" s="105"/>
      <c r="U308" s="105"/>
      <c r="V308" s="105"/>
    </row>
    <row r="309">
      <c r="Q309" s="105"/>
      <c r="S309" s="105"/>
      <c r="T309" s="105"/>
      <c r="U309" s="105"/>
      <c r="V309" s="105"/>
    </row>
    <row r="310">
      <c r="Q310" s="105"/>
      <c r="S310" s="105"/>
      <c r="T310" s="105"/>
      <c r="U310" s="105"/>
      <c r="V310" s="105"/>
    </row>
    <row r="311">
      <c r="Q311" s="105"/>
      <c r="S311" s="105"/>
      <c r="T311" s="105"/>
      <c r="U311" s="105"/>
      <c r="V311" s="105"/>
    </row>
    <row r="312">
      <c r="Q312" s="105"/>
      <c r="S312" s="105"/>
      <c r="T312" s="105"/>
      <c r="U312" s="105"/>
      <c r="V312" s="105"/>
    </row>
    <row r="313">
      <c r="Q313" s="105"/>
      <c r="S313" s="105"/>
      <c r="T313" s="105"/>
      <c r="U313" s="105"/>
      <c r="V313" s="105"/>
    </row>
    <row r="314">
      <c r="Q314" s="105"/>
      <c r="S314" s="105"/>
      <c r="T314" s="105"/>
      <c r="U314" s="105"/>
      <c r="V314" s="105"/>
    </row>
    <row r="315">
      <c r="Q315" s="105"/>
      <c r="S315" s="105"/>
      <c r="T315" s="105"/>
      <c r="U315" s="105"/>
      <c r="V315" s="105"/>
    </row>
    <row r="316">
      <c r="Q316" s="105"/>
      <c r="S316" s="105"/>
      <c r="T316" s="105"/>
      <c r="U316" s="105"/>
      <c r="V316" s="105"/>
    </row>
    <row r="317">
      <c r="Q317" s="105"/>
      <c r="S317" s="105"/>
      <c r="T317" s="105"/>
      <c r="U317" s="105"/>
      <c r="V317" s="105"/>
    </row>
    <row r="318">
      <c r="Q318" s="105"/>
      <c r="S318" s="105"/>
      <c r="T318" s="105"/>
      <c r="U318" s="105"/>
      <c r="V318" s="105"/>
    </row>
    <row r="319">
      <c r="Q319" s="105"/>
      <c r="S319" s="105"/>
      <c r="T319" s="105"/>
      <c r="U319" s="105"/>
      <c r="V319" s="105"/>
    </row>
    <row r="320">
      <c r="Q320" s="105"/>
      <c r="S320" s="105"/>
      <c r="T320" s="105"/>
      <c r="U320" s="105"/>
      <c r="V320" s="105"/>
    </row>
    <row r="321">
      <c r="Q321" s="105"/>
      <c r="S321" s="105"/>
      <c r="T321" s="105"/>
      <c r="U321" s="105"/>
      <c r="V321" s="105"/>
    </row>
    <row r="322">
      <c r="Q322" s="105"/>
      <c r="S322" s="105"/>
      <c r="T322" s="105"/>
      <c r="U322" s="105"/>
      <c r="V322" s="105"/>
    </row>
    <row r="323">
      <c r="Q323" s="105"/>
      <c r="S323" s="105"/>
      <c r="T323" s="105"/>
      <c r="U323" s="105"/>
      <c r="V323" s="105"/>
    </row>
    <row r="324">
      <c r="Q324" s="105"/>
      <c r="S324" s="105"/>
      <c r="T324" s="105"/>
      <c r="U324" s="105"/>
      <c r="V324" s="105"/>
    </row>
    <row r="325">
      <c r="Q325" s="105"/>
      <c r="S325" s="105"/>
      <c r="T325" s="105"/>
      <c r="U325" s="105"/>
      <c r="V325" s="105"/>
    </row>
    <row r="326">
      <c r="Q326" s="105"/>
      <c r="S326" s="105"/>
      <c r="T326" s="105"/>
      <c r="U326" s="105"/>
      <c r="V326" s="105"/>
    </row>
    <row r="327">
      <c r="Q327" s="105"/>
      <c r="S327" s="105"/>
      <c r="T327" s="105"/>
      <c r="U327" s="105"/>
      <c r="V327" s="105"/>
    </row>
    <row r="328">
      <c r="Q328" s="105"/>
      <c r="S328" s="105"/>
      <c r="T328" s="105"/>
      <c r="U328" s="105"/>
      <c r="V328" s="105"/>
    </row>
    <row r="329">
      <c r="Q329" s="105"/>
      <c r="S329" s="105"/>
      <c r="T329" s="105"/>
      <c r="U329" s="105"/>
      <c r="V329" s="105"/>
    </row>
    <row r="330">
      <c r="Q330" s="105"/>
      <c r="S330" s="105"/>
      <c r="T330" s="105"/>
      <c r="U330" s="105"/>
      <c r="V330" s="105"/>
    </row>
    <row r="331">
      <c r="Q331" s="105"/>
      <c r="S331" s="105"/>
      <c r="T331" s="105"/>
      <c r="U331" s="105"/>
      <c r="V331" s="105"/>
    </row>
    <row r="332">
      <c r="Q332" s="105"/>
      <c r="S332" s="105"/>
      <c r="T332" s="105"/>
      <c r="U332" s="105"/>
      <c r="V332" s="105"/>
    </row>
    <row r="333">
      <c r="Q333" s="105"/>
      <c r="S333" s="105"/>
      <c r="T333" s="105"/>
      <c r="U333" s="105"/>
      <c r="V333" s="105"/>
    </row>
    <row r="334">
      <c r="Q334" s="105"/>
      <c r="S334" s="105"/>
      <c r="T334" s="105"/>
      <c r="U334" s="105"/>
      <c r="V334" s="105"/>
    </row>
    <row r="335">
      <c r="Q335" s="105"/>
      <c r="S335" s="105"/>
      <c r="T335" s="105"/>
      <c r="U335" s="105"/>
      <c r="V335" s="105"/>
    </row>
    <row r="336">
      <c r="Q336" s="105"/>
      <c r="S336" s="105"/>
      <c r="T336" s="105"/>
      <c r="U336" s="105"/>
      <c r="V336" s="105"/>
    </row>
    <row r="337">
      <c r="Q337" s="105"/>
      <c r="S337" s="105"/>
      <c r="T337" s="105"/>
      <c r="U337" s="105"/>
      <c r="V337" s="105"/>
    </row>
    <row r="338">
      <c r="Q338" s="105"/>
      <c r="S338" s="105"/>
      <c r="T338" s="105"/>
      <c r="U338" s="105"/>
      <c r="V338" s="105"/>
    </row>
    <row r="339">
      <c r="Q339" s="105"/>
      <c r="S339" s="105"/>
      <c r="T339" s="105"/>
      <c r="U339" s="105"/>
      <c r="V339" s="105"/>
    </row>
    <row r="340">
      <c r="Q340" s="105"/>
      <c r="S340" s="105"/>
      <c r="T340" s="105"/>
      <c r="U340" s="105"/>
      <c r="V340" s="105"/>
    </row>
    <row r="341">
      <c r="Q341" s="105"/>
      <c r="S341" s="105"/>
      <c r="T341" s="105"/>
      <c r="U341" s="105"/>
      <c r="V341" s="105"/>
    </row>
    <row r="342">
      <c r="Q342" s="105"/>
      <c r="S342" s="105"/>
      <c r="T342" s="105"/>
      <c r="U342" s="105"/>
      <c r="V342" s="105"/>
    </row>
    <row r="343">
      <c r="Q343" s="105"/>
      <c r="S343" s="105"/>
      <c r="T343" s="105"/>
      <c r="U343" s="105"/>
      <c r="V343" s="105"/>
    </row>
    <row r="344">
      <c r="Q344" s="105"/>
      <c r="S344" s="105"/>
      <c r="T344" s="105"/>
      <c r="U344" s="105"/>
      <c r="V344" s="105"/>
    </row>
    <row r="345">
      <c r="Q345" s="105"/>
      <c r="S345" s="105"/>
      <c r="T345" s="105"/>
      <c r="U345" s="105"/>
      <c r="V345" s="105"/>
    </row>
    <row r="346">
      <c r="Q346" s="105"/>
      <c r="S346" s="105"/>
      <c r="T346" s="105"/>
      <c r="U346" s="105"/>
      <c r="V346" s="105"/>
    </row>
    <row r="347">
      <c r="Q347" s="105"/>
      <c r="S347" s="105"/>
      <c r="T347" s="105"/>
      <c r="U347" s="105"/>
      <c r="V347" s="105"/>
    </row>
    <row r="348">
      <c r="Q348" s="105"/>
      <c r="S348" s="105"/>
      <c r="T348" s="105"/>
      <c r="U348" s="105"/>
      <c r="V348" s="105"/>
    </row>
    <row r="349">
      <c r="Q349" s="105"/>
      <c r="S349" s="105"/>
      <c r="T349" s="105"/>
      <c r="U349" s="105"/>
      <c r="V349" s="105"/>
    </row>
    <row r="350">
      <c r="Q350" s="105"/>
      <c r="S350" s="105"/>
      <c r="T350" s="105"/>
      <c r="U350" s="105"/>
      <c r="V350" s="105"/>
    </row>
    <row r="351">
      <c r="Q351" s="105"/>
      <c r="S351" s="105"/>
      <c r="T351" s="105"/>
      <c r="U351" s="105"/>
      <c r="V351" s="105"/>
    </row>
    <row r="352">
      <c r="Q352" s="105"/>
      <c r="S352" s="105"/>
      <c r="T352" s="105"/>
      <c r="U352" s="105"/>
      <c r="V352" s="105"/>
    </row>
    <row r="353">
      <c r="Q353" s="105"/>
      <c r="S353" s="105"/>
      <c r="T353" s="105"/>
      <c r="U353" s="105"/>
      <c r="V353" s="105"/>
    </row>
    <row r="354">
      <c r="Q354" s="105"/>
      <c r="S354" s="105"/>
      <c r="T354" s="105"/>
      <c r="U354" s="105"/>
      <c r="V354" s="105"/>
    </row>
    <row r="355">
      <c r="Q355" s="105"/>
      <c r="S355" s="105"/>
      <c r="T355" s="105"/>
      <c r="U355" s="105"/>
      <c r="V355" s="105"/>
    </row>
    <row r="356">
      <c r="Q356" s="105"/>
      <c r="S356" s="105"/>
      <c r="T356" s="105"/>
      <c r="U356" s="105"/>
      <c r="V356" s="105"/>
    </row>
    <row r="357">
      <c r="Q357" s="105"/>
      <c r="S357" s="105"/>
      <c r="T357" s="105"/>
      <c r="U357" s="105"/>
      <c r="V357" s="105"/>
    </row>
    <row r="358">
      <c r="Q358" s="105"/>
      <c r="S358" s="105"/>
      <c r="T358" s="105"/>
      <c r="U358" s="105"/>
      <c r="V358" s="105"/>
    </row>
    <row r="359">
      <c r="Q359" s="105"/>
      <c r="S359" s="105"/>
      <c r="T359" s="105"/>
      <c r="U359" s="105"/>
      <c r="V359" s="105"/>
    </row>
    <row r="360">
      <c r="Q360" s="105"/>
      <c r="S360" s="105"/>
      <c r="T360" s="105"/>
      <c r="U360" s="105"/>
      <c r="V360" s="105"/>
    </row>
    <row r="361">
      <c r="Q361" s="105"/>
      <c r="S361" s="105"/>
      <c r="T361" s="105"/>
      <c r="U361" s="105"/>
      <c r="V361" s="105"/>
    </row>
    <row r="362">
      <c r="Q362" s="105"/>
      <c r="S362" s="105"/>
      <c r="T362" s="105"/>
      <c r="U362" s="105"/>
      <c r="V362" s="105"/>
    </row>
    <row r="363">
      <c r="Q363" s="105"/>
      <c r="S363" s="105"/>
      <c r="T363" s="105"/>
      <c r="U363" s="105"/>
      <c r="V363" s="105"/>
    </row>
    <row r="364">
      <c r="Q364" s="105"/>
      <c r="S364" s="105"/>
      <c r="T364" s="105"/>
      <c r="U364" s="105"/>
      <c r="V364" s="105"/>
    </row>
    <row r="365">
      <c r="Q365" s="105"/>
      <c r="S365" s="105"/>
      <c r="T365" s="105"/>
      <c r="U365" s="105"/>
      <c r="V365" s="105"/>
    </row>
    <row r="366">
      <c r="Q366" s="105"/>
      <c r="S366" s="105"/>
      <c r="T366" s="105"/>
      <c r="U366" s="105"/>
      <c r="V366" s="105"/>
    </row>
    <row r="367">
      <c r="Q367" s="105"/>
      <c r="S367" s="105"/>
      <c r="T367" s="105"/>
      <c r="U367" s="105"/>
      <c r="V367" s="105"/>
    </row>
    <row r="368">
      <c r="Q368" s="105"/>
      <c r="S368" s="105"/>
      <c r="T368" s="105"/>
      <c r="U368" s="105"/>
      <c r="V368" s="105"/>
    </row>
    <row r="369">
      <c r="Q369" s="105"/>
      <c r="S369" s="105"/>
      <c r="T369" s="105"/>
      <c r="U369" s="105"/>
      <c r="V369" s="105"/>
    </row>
    <row r="370">
      <c r="Q370" s="105"/>
      <c r="S370" s="105"/>
      <c r="T370" s="105"/>
      <c r="U370" s="105"/>
      <c r="V370" s="105"/>
    </row>
    <row r="371">
      <c r="Q371" s="105"/>
      <c r="S371" s="105"/>
      <c r="T371" s="105"/>
      <c r="U371" s="105"/>
      <c r="V371" s="105"/>
    </row>
    <row r="372">
      <c r="Q372" s="105"/>
      <c r="S372" s="105"/>
      <c r="T372" s="105"/>
      <c r="U372" s="105"/>
      <c r="V372" s="105"/>
    </row>
    <row r="373">
      <c r="Q373" s="105"/>
      <c r="S373" s="105"/>
      <c r="T373" s="105"/>
      <c r="U373" s="105"/>
      <c r="V373" s="105"/>
    </row>
    <row r="374">
      <c r="Q374" s="105"/>
      <c r="S374" s="105"/>
      <c r="T374" s="105"/>
      <c r="U374" s="105"/>
      <c r="V374" s="105"/>
    </row>
    <row r="375">
      <c r="Q375" s="105"/>
      <c r="S375" s="105"/>
      <c r="T375" s="105"/>
      <c r="U375" s="105"/>
      <c r="V375" s="105"/>
    </row>
    <row r="376">
      <c r="Q376" s="105"/>
      <c r="S376" s="105"/>
      <c r="T376" s="105"/>
      <c r="U376" s="105"/>
      <c r="V376" s="105"/>
    </row>
    <row r="377">
      <c r="Q377" s="105"/>
      <c r="S377" s="105"/>
      <c r="T377" s="105"/>
      <c r="U377" s="105"/>
      <c r="V377" s="105"/>
    </row>
    <row r="378">
      <c r="Q378" s="105"/>
      <c r="S378" s="105"/>
      <c r="T378" s="105"/>
      <c r="U378" s="105"/>
      <c r="V378" s="105"/>
    </row>
    <row r="379">
      <c r="Q379" s="105"/>
      <c r="S379" s="105"/>
      <c r="T379" s="105"/>
      <c r="U379" s="105"/>
      <c r="V379" s="105"/>
    </row>
    <row r="380">
      <c r="Q380" s="105"/>
      <c r="S380" s="105"/>
      <c r="T380" s="105"/>
      <c r="U380" s="105"/>
      <c r="V380" s="105"/>
    </row>
    <row r="381">
      <c r="Q381" s="105"/>
      <c r="S381" s="105"/>
      <c r="T381" s="105"/>
      <c r="U381" s="105"/>
      <c r="V381" s="105"/>
    </row>
    <row r="382">
      <c r="Q382" s="105"/>
      <c r="S382" s="105"/>
      <c r="T382" s="105"/>
      <c r="U382" s="105"/>
      <c r="V382" s="105"/>
    </row>
    <row r="383">
      <c r="Q383" s="105"/>
      <c r="S383" s="105"/>
      <c r="T383" s="105"/>
      <c r="U383" s="105"/>
      <c r="V383" s="105"/>
    </row>
    <row r="384">
      <c r="Q384" s="105"/>
      <c r="S384" s="105"/>
      <c r="T384" s="105"/>
      <c r="U384" s="105"/>
      <c r="V384" s="105"/>
    </row>
    <row r="385">
      <c r="Q385" s="105"/>
      <c r="S385" s="105"/>
      <c r="T385" s="105"/>
      <c r="U385" s="105"/>
      <c r="V385" s="105"/>
    </row>
    <row r="386">
      <c r="Q386" s="105"/>
      <c r="S386" s="105"/>
      <c r="T386" s="105"/>
      <c r="U386" s="105"/>
      <c r="V386" s="105"/>
    </row>
    <row r="387">
      <c r="Q387" s="105"/>
      <c r="S387" s="105"/>
      <c r="T387" s="105"/>
      <c r="U387" s="105"/>
      <c r="V387" s="105"/>
    </row>
    <row r="388">
      <c r="Q388" s="105"/>
      <c r="S388" s="105"/>
      <c r="T388" s="105"/>
      <c r="U388" s="105"/>
      <c r="V388" s="105"/>
    </row>
    <row r="389">
      <c r="Q389" s="105"/>
      <c r="S389" s="105"/>
      <c r="T389" s="105"/>
      <c r="U389" s="105"/>
      <c r="V389" s="105"/>
    </row>
    <row r="390">
      <c r="Q390" s="105"/>
      <c r="S390" s="105"/>
      <c r="T390" s="105"/>
      <c r="U390" s="105"/>
      <c r="V390" s="105"/>
    </row>
    <row r="391">
      <c r="Q391" s="105"/>
      <c r="S391" s="105"/>
      <c r="T391" s="105"/>
      <c r="U391" s="105"/>
      <c r="V391" s="105"/>
    </row>
    <row r="392">
      <c r="Q392" s="105"/>
      <c r="S392" s="105"/>
      <c r="T392" s="105"/>
      <c r="U392" s="105"/>
      <c r="V392" s="105"/>
    </row>
    <row r="393">
      <c r="Q393" s="105"/>
      <c r="S393" s="105"/>
      <c r="T393" s="105"/>
      <c r="U393" s="105"/>
      <c r="V393" s="105"/>
    </row>
    <row r="394">
      <c r="Q394" s="105"/>
      <c r="S394" s="105"/>
      <c r="T394" s="105"/>
      <c r="U394" s="105"/>
      <c r="V394" s="105"/>
    </row>
    <row r="395">
      <c r="Q395" s="105"/>
      <c r="S395" s="105"/>
      <c r="T395" s="105"/>
      <c r="U395" s="105"/>
      <c r="V395" s="105"/>
    </row>
    <row r="396">
      <c r="Q396" s="105"/>
      <c r="S396" s="105"/>
      <c r="T396" s="105"/>
      <c r="U396" s="105"/>
      <c r="V396" s="105"/>
    </row>
    <row r="397">
      <c r="Q397" s="105"/>
      <c r="S397" s="105"/>
      <c r="T397" s="105"/>
      <c r="U397" s="105"/>
      <c r="V397" s="105"/>
    </row>
    <row r="398">
      <c r="Q398" s="105"/>
      <c r="S398" s="105"/>
      <c r="T398" s="105"/>
      <c r="U398" s="105"/>
      <c r="V398" s="105"/>
    </row>
    <row r="399">
      <c r="Q399" s="105"/>
      <c r="S399" s="105"/>
      <c r="T399" s="105"/>
      <c r="U399" s="105"/>
      <c r="V399" s="105"/>
    </row>
    <row r="400">
      <c r="Q400" s="105"/>
      <c r="S400" s="105"/>
      <c r="T400" s="105"/>
      <c r="U400" s="105"/>
      <c r="V400" s="105"/>
    </row>
    <row r="401">
      <c r="Q401" s="105"/>
      <c r="S401" s="105"/>
      <c r="T401" s="105"/>
      <c r="U401" s="105"/>
      <c r="V401" s="105"/>
    </row>
    <row r="402">
      <c r="Q402" s="105"/>
      <c r="S402" s="105"/>
      <c r="T402" s="105"/>
      <c r="U402" s="105"/>
      <c r="V402" s="105"/>
    </row>
    <row r="403">
      <c r="Q403" s="105"/>
      <c r="S403" s="105"/>
      <c r="T403" s="105"/>
      <c r="U403" s="105"/>
      <c r="V403" s="105"/>
    </row>
    <row r="404">
      <c r="Q404" s="105"/>
      <c r="S404" s="105"/>
      <c r="T404" s="105"/>
      <c r="U404" s="105"/>
      <c r="V404" s="105"/>
    </row>
    <row r="405">
      <c r="Q405" s="105"/>
      <c r="S405" s="105"/>
      <c r="T405" s="105"/>
      <c r="U405" s="105"/>
      <c r="V405" s="105"/>
    </row>
    <row r="406">
      <c r="Q406" s="105"/>
      <c r="S406" s="105"/>
      <c r="T406" s="105"/>
      <c r="U406" s="105"/>
      <c r="V406" s="105"/>
    </row>
    <row r="407">
      <c r="Q407" s="105"/>
      <c r="S407" s="105"/>
      <c r="T407" s="105"/>
      <c r="U407" s="105"/>
      <c r="V407" s="105"/>
    </row>
    <row r="408">
      <c r="Q408" s="105"/>
      <c r="S408" s="105"/>
      <c r="T408" s="105"/>
      <c r="U408" s="105"/>
      <c r="V408" s="105"/>
    </row>
    <row r="409">
      <c r="Q409" s="105"/>
      <c r="S409" s="105"/>
      <c r="T409" s="105"/>
      <c r="U409" s="105"/>
      <c r="V409" s="105"/>
    </row>
    <row r="410">
      <c r="Q410" s="105"/>
      <c r="S410" s="105"/>
      <c r="T410" s="105"/>
      <c r="U410" s="105"/>
      <c r="V410" s="105"/>
    </row>
    <row r="411">
      <c r="Q411" s="105"/>
      <c r="S411" s="105"/>
      <c r="T411" s="105"/>
      <c r="U411" s="105"/>
      <c r="V411" s="105"/>
    </row>
    <row r="412">
      <c r="Q412" s="105"/>
      <c r="S412" s="105"/>
      <c r="T412" s="105"/>
      <c r="U412" s="105"/>
      <c r="V412" s="105"/>
    </row>
    <row r="413">
      <c r="Q413" s="105"/>
      <c r="S413" s="105"/>
      <c r="T413" s="105"/>
      <c r="U413" s="105"/>
      <c r="V413" s="105"/>
    </row>
    <row r="414">
      <c r="Q414" s="105"/>
      <c r="S414" s="105"/>
      <c r="T414" s="105"/>
      <c r="U414" s="105"/>
      <c r="V414" s="105"/>
    </row>
    <row r="415">
      <c r="Q415" s="105"/>
      <c r="S415" s="105"/>
      <c r="T415" s="105"/>
      <c r="U415" s="105"/>
      <c r="V415" s="105"/>
    </row>
    <row r="416">
      <c r="Q416" s="105"/>
      <c r="S416" s="105"/>
      <c r="T416" s="105"/>
      <c r="U416" s="105"/>
      <c r="V416" s="105"/>
    </row>
    <row r="417">
      <c r="Q417" s="105"/>
      <c r="S417" s="105"/>
      <c r="T417" s="105"/>
      <c r="U417" s="105"/>
      <c r="V417" s="105"/>
    </row>
    <row r="418">
      <c r="Q418" s="105"/>
      <c r="S418" s="105"/>
      <c r="T418" s="105"/>
      <c r="U418" s="105"/>
      <c r="V418" s="105"/>
    </row>
    <row r="419">
      <c r="Q419" s="105"/>
      <c r="S419" s="105"/>
      <c r="T419" s="105"/>
      <c r="U419" s="105"/>
      <c r="V419" s="105"/>
    </row>
    <row r="420">
      <c r="Q420" s="105"/>
      <c r="S420" s="105"/>
      <c r="T420" s="105"/>
      <c r="U420" s="105"/>
      <c r="V420" s="105"/>
    </row>
    <row r="421">
      <c r="Q421" s="105"/>
      <c r="S421" s="105"/>
      <c r="T421" s="105"/>
      <c r="U421" s="105"/>
      <c r="V421" s="105"/>
    </row>
    <row r="422">
      <c r="Q422" s="105"/>
      <c r="S422" s="105"/>
      <c r="T422" s="105"/>
      <c r="U422" s="105"/>
      <c r="V422" s="105"/>
    </row>
    <row r="423">
      <c r="Q423" s="105"/>
      <c r="S423" s="105"/>
      <c r="T423" s="105"/>
      <c r="U423" s="105"/>
      <c r="V423" s="105"/>
    </row>
    <row r="424">
      <c r="Q424" s="105"/>
      <c r="S424" s="105"/>
      <c r="T424" s="105"/>
      <c r="U424" s="105"/>
      <c r="V424" s="105"/>
    </row>
    <row r="425">
      <c r="Q425" s="105"/>
      <c r="S425" s="105"/>
      <c r="T425" s="105"/>
      <c r="U425" s="105"/>
      <c r="V425" s="105"/>
    </row>
    <row r="426">
      <c r="Q426" s="105"/>
      <c r="S426" s="105"/>
      <c r="T426" s="105"/>
      <c r="U426" s="105"/>
      <c r="V426" s="105"/>
    </row>
    <row r="427">
      <c r="Q427" s="105"/>
      <c r="S427" s="105"/>
      <c r="T427" s="105"/>
      <c r="U427" s="105"/>
      <c r="V427" s="105"/>
    </row>
    <row r="428">
      <c r="Q428" s="105"/>
      <c r="S428" s="105"/>
      <c r="T428" s="105"/>
      <c r="U428" s="105"/>
      <c r="V428" s="105"/>
    </row>
    <row r="429">
      <c r="Q429" s="105"/>
      <c r="S429" s="105"/>
      <c r="T429" s="105"/>
      <c r="U429" s="105"/>
      <c r="V429" s="105"/>
    </row>
    <row r="430">
      <c r="Q430" s="105"/>
      <c r="S430" s="105"/>
      <c r="T430" s="105"/>
      <c r="U430" s="105"/>
      <c r="V430" s="105"/>
    </row>
    <row r="431">
      <c r="Q431" s="105"/>
      <c r="S431" s="105"/>
      <c r="T431" s="105"/>
      <c r="U431" s="105"/>
      <c r="V431" s="105"/>
    </row>
    <row r="432">
      <c r="Q432" s="105"/>
      <c r="S432" s="105"/>
      <c r="T432" s="105"/>
      <c r="U432" s="105"/>
      <c r="V432" s="105"/>
    </row>
    <row r="433">
      <c r="Q433" s="105"/>
      <c r="S433" s="105"/>
      <c r="T433" s="105"/>
      <c r="U433" s="105"/>
      <c r="V433" s="105"/>
    </row>
    <row r="434">
      <c r="Q434" s="105"/>
      <c r="S434" s="105"/>
      <c r="T434" s="105"/>
      <c r="U434" s="105"/>
      <c r="V434" s="105"/>
    </row>
    <row r="435">
      <c r="Q435" s="105"/>
      <c r="S435" s="105"/>
      <c r="T435" s="105"/>
      <c r="U435" s="105"/>
      <c r="V435" s="105"/>
    </row>
    <row r="436">
      <c r="Q436" s="105"/>
      <c r="S436" s="105"/>
      <c r="T436" s="105"/>
      <c r="U436" s="105"/>
      <c r="V436" s="105"/>
    </row>
    <row r="437">
      <c r="Q437" s="105"/>
      <c r="S437" s="105"/>
      <c r="T437" s="105"/>
      <c r="U437" s="105"/>
      <c r="V437" s="105"/>
    </row>
    <row r="438">
      <c r="Q438" s="105"/>
      <c r="S438" s="105"/>
      <c r="T438" s="105"/>
      <c r="U438" s="105"/>
      <c r="V438" s="105"/>
    </row>
    <row r="439">
      <c r="Q439" s="105"/>
      <c r="S439" s="105"/>
      <c r="T439" s="105"/>
      <c r="U439" s="105"/>
      <c r="V439" s="105"/>
    </row>
    <row r="440">
      <c r="Q440" s="105"/>
      <c r="S440" s="105"/>
      <c r="T440" s="105"/>
      <c r="U440" s="105"/>
      <c r="V440" s="105"/>
    </row>
    <row r="441">
      <c r="Q441" s="105"/>
      <c r="S441" s="105"/>
      <c r="T441" s="105"/>
      <c r="U441" s="105"/>
      <c r="V441" s="105"/>
    </row>
    <row r="442">
      <c r="Q442" s="105"/>
      <c r="S442" s="105"/>
      <c r="T442" s="105"/>
      <c r="U442" s="105"/>
      <c r="V442" s="105"/>
    </row>
    <row r="443">
      <c r="Q443" s="105"/>
      <c r="S443" s="105"/>
      <c r="T443" s="105"/>
      <c r="U443" s="105"/>
      <c r="V443" s="105"/>
    </row>
    <row r="444">
      <c r="Q444" s="105"/>
      <c r="S444" s="105"/>
      <c r="T444" s="105"/>
      <c r="U444" s="105"/>
      <c r="V444" s="105"/>
    </row>
    <row r="445">
      <c r="Q445" s="105"/>
      <c r="S445" s="105"/>
      <c r="T445" s="105"/>
      <c r="U445" s="105"/>
      <c r="V445" s="105"/>
    </row>
    <row r="446">
      <c r="Q446" s="105"/>
      <c r="S446" s="105"/>
      <c r="T446" s="105"/>
      <c r="U446" s="105"/>
      <c r="V446" s="105"/>
    </row>
    <row r="447">
      <c r="Q447" s="105"/>
      <c r="S447" s="105"/>
      <c r="T447" s="105"/>
      <c r="U447" s="105"/>
      <c r="V447" s="105"/>
    </row>
    <row r="448">
      <c r="Q448" s="105"/>
      <c r="S448" s="105"/>
      <c r="T448" s="105"/>
      <c r="U448" s="105"/>
      <c r="V448" s="105"/>
    </row>
    <row r="449">
      <c r="Q449" s="105"/>
      <c r="S449" s="105"/>
      <c r="T449" s="105"/>
      <c r="U449" s="105"/>
      <c r="V449" s="105"/>
    </row>
    <row r="450">
      <c r="Q450" s="105"/>
      <c r="S450" s="105"/>
      <c r="T450" s="105"/>
      <c r="U450" s="105"/>
      <c r="V450" s="105"/>
    </row>
    <row r="451">
      <c r="Q451" s="105"/>
      <c r="S451" s="105"/>
      <c r="T451" s="105"/>
      <c r="U451" s="105"/>
      <c r="V451" s="105"/>
    </row>
    <row r="452">
      <c r="Q452" s="105"/>
      <c r="S452" s="105"/>
      <c r="T452" s="105"/>
      <c r="U452" s="105"/>
      <c r="V452" s="105"/>
    </row>
    <row r="453">
      <c r="Q453" s="105"/>
      <c r="S453" s="105"/>
      <c r="T453" s="105"/>
      <c r="U453" s="105"/>
      <c r="V453" s="105"/>
    </row>
    <row r="454">
      <c r="Q454" s="105"/>
      <c r="S454" s="105"/>
      <c r="T454" s="105"/>
      <c r="U454" s="105"/>
      <c r="V454" s="105"/>
    </row>
    <row r="455">
      <c r="Q455" s="105"/>
      <c r="S455" s="105"/>
      <c r="T455" s="105"/>
      <c r="U455" s="105"/>
      <c r="V455" s="105"/>
    </row>
    <row r="456">
      <c r="Q456" s="105"/>
      <c r="S456" s="105"/>
      <c r="T456" s="105"/>
      <c r="U456" s="105"/>
      <c r="V456" s="105"/>
    </row>
    <row r="457">
      <c r="Q457" s="105"/>
      <c r="S457" s="105"/>
      <c r="T457" s="105"/>
      <c r="U457" s="105"/>
      <c r="V457" s="105"/>
    </row>
    <row r="458">
      <c r="Q458" s="105"/>
      <c r="S458" s="105"/>
      <c r="T458" s="105"/>
      <c r="U458" s="105"/>
      <c r="V458" s="105"/>
    </row>
    <row r="459">
      <c r="Q459" s="105"/>
      <c r="S459" s="105"/>
      <c r="T459" s="105"/>
      <c r="U459" s="105"/>
      <c r="V459" s="105"/>
    </row>
    <row r="460">
      <c r="Q460" s="105"/>
      <c r="S460" s="105"/>
      <c r="T460" s="105"/>
      <c r="U460" s="105"/>
      <c r="V460" s="105"/>
    </row>
    <row r="461">
      <c r="Q461" s="105"/>
      <c r="S461" s="105"/>
      <c r="T461" s="105"/>
      <c r="U461" s="105"/>
      <c r="V461" s="105"/>
    </row>
    <row r="462">
      <c r="Q462" s="105"/>
      <c r="S462" s="105"/>
      <c r="T462" s="105"/>
      <c r="U462" s="105"/>
      <c r="V462" s="105"/>
    </row>
    <row r="463">
      <c r="Q463" s="105"/>
      <c r="S463" s="105"/>
      <c r="T463" s="105"/>
      <c r="U463" s="105"/>
      <c r="V463" s="105"/>
    </row>
    <row r="464">
      <c r="Q464" s="105"/>
      <c r="S464" s="105"/>
      <c r="T464" s="105"/>
      <c r="U464" s="105"/>
      <c r="V464" s="105"/>
    </row>
    <row r="465">
      <c r="Q465" s="105"/>
      <c r="S465" s="105"/>
      <c r="T465" s="105"/>
      <c r="U465" s="105"/>
      <c r="V465" s="105"/>
    </row>
    <row r="466">
      <c r="Q466" s="105"/>
      <c r="S466" s="105"/>
      <c r="T466" s="105"/>
      <c r="U466" s="105"/>
      <c r="V466" s="105"/>
    </row>
    <row r="467">
      <c r="Q467" s="105"/>
      <c r="S467" s="105"/>
      <c r="T467" s="105"/>
      <c r="U467" s="105"/>
      <c r="V467" s="105"/>
    </row>
    <row r="468">
      <c r="Q468" s="105"/>
      <c r="S468" s="105"/>
      <c r="T468" s="105"/>
      <c r="U468" s="105"/>
      <c r="V468" s="105"/>
    </row>
    <row r="469">
      <c r="Q469" s="105"/>
      <c r="S469" s="105"/>
      <c r="T469" s="105"/>
      <c r="U469" s="105"/>
      <c r="V469" s="105"/>
    </row>
    <row r="470">
      <c r="Q470" s="105"/>
      <c r="S470" s="105"/>
      <c r="T470" s="105"/>
      <c r="U470" s="105"/>
      <c r="V470" s="105"/>
    </row>
    <row r="471">
      <c r="Q471" s="105"/>
      <c r="S471" s="105"/>
      <c r="T471" s="105"/>
      <c r="U471" s="105"/>
      <c r="V471" s="105"/>
    </row>
    <row r="472">
      <c r="Q472" s="105"/>
      <c r="S472" s="105"/>
      <c r="T472" s="105"/>
      <c r="U472" s="105"/>
      <c r="V472" s="105"/>
    </row>
    <row r="473">
      <c r="Q473" s="105"/>
      <c r="S473" s="105"/>
      <c r="T473" s="105"/>
      <c r="U473" s="105"/>
      <c r="V473" s="105"/>
    </row>
    <row r="474">
      <c r="Q474" s="105"/>
      <c r="S474" s="105"/>
      <c r="T474" s="105"/>
      <c r="U474" s="105"/>
      <c r="V474" s="105"/>
    </row>
    <row r="475">
      <c r="Q475" s="105"/>
      <c r="S475" s="105"/>
      <c r="T475" s="105"/>
      <c r="U475" s="105"/>
      <c r="V475" s="105"/>
    </row>
    <row r="476">
      <c r="Q476" s="105"/>
      <c r="S476" s="105"/>
      <c r="T476" s="105"/>
      <c r="U476" s="105"/>
      <c r="V476" s="105"/>
    </row>
    <row r="477">
      <c r="Q477" s="105"/>
      <c r="S477" s="105"/>
      <c r="T477" s="105"/>
      <c r="U477" s="105"/>
      <c r="V477" s="105"/>
    </row>
    <row r="478">
      <c r="Q478" s="105"/>
      <c r="S478" s="105"/>
      <c r="T478" s="105"/>
      <c r="U478" s="105"/>
      <c r="V478" s="105"/>
    </row>
    <row r="479">
      <c r="Q479" s="105"/>
      <c r="S479" s="105"/>
      <c r="T479" s="105"/>
      <c r="U479" s="105"/>
      <c r="V479" s="105"/>
    </row>
    <row r="480">
      <c r="Q480" s="105"/>
      <c r="S480" s="105"/>
      <c r="T480" s="105"/>
      <c r="U480" s="105"/>
      <c r="V480" s="105"/>
    </row>
    <row r="481">
      <c r="Q481" s="105"/>
      <c r="S481" s="105"/>
      <c r="T481" s="105"/>
      <c r="U481" s="105"/>
      <c r="V481" s="105"/>
    </row>
    <row r="482">
      <c r="Q482" s="105"/>
      <c r="S482" s="105"/>
      <c r="T482" s="105"/>
      <c r="U482" s="105"/>
      <c r="V482" s="105"/>
    </row>
    <row r="483">
      <c r="Q483" s="105"/>
      <c r="S483" s="105"/>
      <c r="T483" s="105"/>
      <c r="U483" s="105"/>
      <c r="V483" s="105"/>
    </row>
    <row r="484">
      <c r="Q484" s="105"/>
      <c r="S484" s="105"/>
      <c r="T484" s="105"/>
      <c r="U484" s="105"/>
      <c r="V484" s="105"/>
    </row>
    <row r="485">
      <c r="Q485" s="105"/>
      <c r="S485" s="105"/>
      <c r="T485" s="105"/>
      <c r="U485" s="105"/>
      <c r="V485" s="105"/>
    </row>
    <row r="486">
      <c r="Q486" s="105"/>
      <c r="S486" s="105"/>
      <c r="T486" s="105"/>
      <c r="U486" s="105"/>
      <c r="V486" s="105"/>
    </row>
    <row r="487">
      <c r="Q487" s="105"/>
      <c r="S487" s="105"/>
      <c r="T487" s="105"/>
      <c r="U487" s="105"/>
      <c r="V487" s="105"/>
    </row>
    <row r="488">
      <c r="Q488" s="105"/>
      <c r="S488" s="105"/>
      <c r="T488" s="105"/>
      <c r="U488" s="105"/>
      <c r="V488" s="105"/>
    </row>
    <row r="489">
      <c r="Q489" s="105"/>
      <c r="S489" s="105"/>
      <c r="T489" s="105"/>
      <c r="U489" s="105"/>
      <c r="V489" s="105"/>
    </row>
    <row r="490">
      <c r="Q490" s="105"/>
      <c r="S490" s="105"/>
      <c r="T490" s="105"/>
      <c r="U490" s="105"/>
      <c r="V490" s="105"/>
    </row>
    <row r="491">
      <c r="Q491" s="105"/>
      <c r="S491" s="105"/>
      <c r="T491" s="105"/>
      <c r="U491" s="105"/>
      <c r="V491" s="105"/>
    </row>
    <row r="492">
      <c r="Q492" s="105"/>
      <c r="S492" s="105"/>
      <c r="T492" s="105"/>
      <c r="U492" s="105"/>
      <c r="V492" s="105"/>
    </row>
    <row r="493">
      <c r="Q493" s="105"/>
      <c r="S493" s="105"/>
      <c r="T493" s="105"/>
      <c r="U493" s="105"/>
      <c r="V493" s="105"/>
    </row>
    <row r="494">
      <c r="Q494" s="105"/>
      <c r="S494" s="105"/>
      <c r="T494" s="105"/>
      <c r="U494" s="105"/>
      <c r="V494" s="105"/>
    </row>
    <row r="495">
      <c r="Q495" s="105"/>
      <c r="S495" s="105"/>
      <c r="T495" s="105"/>
      <c r="U495" s="105"/>
      <c r="V495" s="105"/>
    </row>
    <row r="496">
      <c r="Q496" s="105"/>
      <c r="S496" s="105"/>
      <c r="T496" s="105"/>
      <c r="U496" s="105"/>
      <c r="V496" s="105"/>
    </row>
    <row r="497">
      <c r="Q497" s="105"/>
      <c r="S497" s="105"/>
      <c r="T497" s="105"/>
      <c r="U497" s="105"/>
      <c r="V497" s="105"/>
    </row>
    <row r="498">
      <c r="Q498" s="105"/>
      <c r="S498" s="105"/>
      <c r="T498" s="105"/>
      <c r="U498" s="105"/>
      <c r="V498" s="105"/>
    </row>
    <row r="499">
      <c r="Q499" s="105"/>
      <c r="S499" s="105"/>
      <c r="T499" s="105"/>
      <c r="U499" s="105"/>
      <c r="V499" s="105"/>
    </row>
    <row r="500">
      <c r="Q500" s="105"/>
      <c r="S500" s="105"/>
      <c r="T500" s="105"/>
      <c r="U500" s="105"/>
      <c r="V500" s="105"/>
    </row>
    <row r="501">
      <c r="Q501" s="105"/>
      <c r="S501" s="105"/>
      <c r="T501" s="105"/>
      <c r="U501" s="105"/>
      <c r="V501" s="105"/>
    </row>
    <row r="502">
      <c r="Q502" s="105"/>
      <c r="S502" s="105"/>
      <c r="T502" s="105"/>
      <c r="U502" s="105"/>
      <c r="V502" s="105"/>
    </row>
    <row r="503">
      <c r="Q503" s="105"/>
      <c r="S503" s="105"/>
      <c r="T503" s="105"/>
      <c r="U503" s="105"/>
      <c r="V503" s="105"/>
    </row>
    <row r="504">
      <c r="Q504" s="105"/>
      <c r="S504" s="105"/>
      <c r="T504" s="105"/>
      <c r="U504" s="105"/>
      <c r="V504" s="105"/>
    </row>
    <row r="505">
      <c r="Q505" s="105"/>
      <c r="S505" s="105"/>
      <c r="T505" s="105"/>
      <c r="U505" s="105"/>
      <c r="V505" s="105"/>
    </row>
    <row r="506">
      <c r="Q506" s="105"/>
      <c r="S506" s="105"/>
      <c r="T506" s="105"/>
      <c r="U506" s="105"/>
      <c r="V506" s="105"/>
    </row>
    <row r="507">
      <c r="Q507" s="105"/>
      <c r="S507" s="105"/>
      <c r="T507" s="105"/>
      <c r="U507" s="105"/>
      <c r="V507" s="105"/>
    </row>
    <row r="508">
      <c r="Q508" s="105"/>
      <c r="S508" s="105"/>
      <c r="T508" s="105"/>
      <c r="U508" s="105"/>
      <c r="V508" s="105"/>
    </row>
    <row r="509">
      <c r="Q509" s="105"/>
      <c r="S509" s="105"/>
      <c r="T509" s="105"/>
      <c r="U509" s="105"/>
      <c r="V509" s="105"/>
    </row>
    <row r="510">
      <c r="Q510" s="105"/>
      <c r="S510" s="105"/>
      <c r="T510" s="105"/>
      <c r="U510" s="105"/>
      <c r="V510" s="105"/>
    </row>
    <row r="511">
      <c r="Q511" s="105"/>
      <c r="S511" s="105"/>
      <c r="T511" s="105"/>
      <c r="U511" s="105"/>
      <c r="V511" s="105"/>
    </row>
    <row r="512">
      <c r="Q512" s="105"/>
      <c r="S512" s="105"/>
      <c r="T512" s="105"/>
      <c r="U512" s="105"/>
      <c r="V512" s="105"/>
    </row>
    <row r="513">
      <c r="Q513" s="105"/>
      <c r="S513" s="105"/>
      <c r="T513" s="105"/>
      <c r="U513" s="105"/>
      <c r="V513" s="105"/>
    </row>
    <row r="514">
      <c r="Q514" s="105"/>
      <c r="S514" s="105"/>
      <c r="T514" s="105"/>
      <c r="U514" s="105"/>
      <c r="V514" s="105"/>
    </row>
    <row r="515">
      <c r="Q515" s="105"/>
      <c r="S515" s="105"/>
      <c r="T515" s="105"/>
      <c r="U515" s="105"/>
      <c r="V515" s="105"/>
    </row>
    <row r="516">
      <c r="Q516" s="105"/>
      <c r="S516" s="105"/>
      <c r="T516" s="105"/>
      <c r="U516" s="105"/>
      <c r="V516" s="105"/>
    </row>
    <row r="517">
      <c r="Q517" s="105"/>
      <c r="S517" s="105"/>
      <c r="T517" s="105"/>
      <c r="U517" s="105"/>
      <c r="V517" s="105"/>
    </row>
    <row r="518">
      <c r="Q518" s="105"/>
      <c r="S518" s="105"/>
      <c r="T518" s="105"/>
      <c r="U518" s="105"/>
      <c r="V518" s="105"/>
    </row>
    <row r="519">
      <c r="Q519" s="105"/>
      <c r="S519" s="105"/>
      <c r="T519" s="105"/>
      <c r="U519" s="105"/>
      <c r="V519" s="105"/>
    </row>
    <row r="520">
      <c r="Q520" s="105"/>
      <c r="S520" s="105"/>
      <c r="T520" s="105"/>
      <c r="U520" s="105"/>
      <c r="V520" s="105"/>
    </row>
    <row r="521">
      <c r="Q521" s="105"/>
      <c r="S521" s="105"/>
      <c r="T521" s="105"/>
      <c r="U521" s="105"/>
      <c r="V521" s="105"/>
    </row>
    <row r="522">
      <c r="Q522" s="105"/>
      <c r="S522" s="105"/>
      <c r="T522" s="105"/>
      <c r="U522" s="105"/>
      <c r="V522" s="105"/>
    </row>
    <row r="523">
      <c r="Q523" s="105"/>
      <c r="S523" s="105"/>
      <c r="T523" s="105"/>
      <c r="U523" s="105"/>
      <c r="V523" s="105"/>
    </row>
    <row r="524">
      <c r="Q524" s="105"/>
      <c r="S524" s="105"/>
      <c r="T524" s="105"/>
      <c r="U524" s="105"/>
      <c r="V524" s="105"/>
    </row>
    <row r="525">
      <c r="Q525" s="105"/>
      <c r="S525" s="105"/>
      <c r="T525" s="105"/>
      <c r="U525" s="105"/>
      <c r="V525" s="105"/>
    </row>
    <row r="526">
      <c r="Q526" s="105"/>
      <c r="S526" s="105"/>
      <c r="T526" s="105"/>
      <c r="U526" s="105"/>
      <c r="V526" s="105"/>
    </row>
    <row r="527">
      <c r="Q527" s="105"/>
      <c r="S527" s="105"/>
      <c r="T527" s="105"/>
      <c r="U527" s="105"/>
      <c r="V527" s="105"/>
    </row>
    <row r="528">
      <c r="Q528" s="105"/>
      <c r="S528" s="105"/>
      <c r="T528" s="105"/>
      <c r="U528" s="105"/>
      <c r="V528" s="105"/>
    </row>
    <row r="529">
      <c r="Q529" s="105"/>
      <c r="S529" s="105"/>
      <c r="T529" s="105"/>
      <c r="U529" s="105"/>
      <c r="V529" s="105"/>
    </row>
    <row r="530">
      <c r="Q530" s="105"/>
      <c r="S530" s="105"/>
      <c r="T530" s="105"/>
      <c r="U530" s="105"/>
      <c r="V530" s="105"/>
    </row>
    <row r="531">
      <c r="Q531" s="105"/>
      <c r="S531" s="105"/>
      <c r="T531" s="105"/>
      <c r="U531" s="105"/>
      <c r="V531" s="105"/>
    </row>
    <row r="532">
      <c r="Q532" s="105"/>
      <c r="S532" s="105"/>
      <c r="T532" s="105"/>
      <c r="U532" s="105"/>
      <c r="V532" s="105"/>
    </row>
    <row r="533">
      <c r="Q533" s="105"/>
      <c r="S533" s="105"/>
      <c r="T533" s="105"/>
      <c r="U533" s="105"/>
      <c r="V533" s="105"/>
    </row>
    <row r="534">
      <c r="Q534" s="105"/>
      <c r="S534" s="105"/>
      <c r="T534" s="105"/>
      <c r="U534" s="105"/>
      <c r="V534" s="105"/>
    </row>
    <row r="535">
      <c r="Q535" s="105"/>
      <c r="S535" s="105"/>
      <c r="T535" s="105"/>
      <c r="U535" s="105"/>
      <c r="V535" s="105"/>
    </row>
    <row r="536">
      <c r="Q536" s="105"/>
      <c r="S536" s="105"/>
      <c r="T536" s="105"/>
      <c r="U536" s="105"/>
      <c r="V536" s="105"/>
    </row>
    <row r="537">
      <c r="Q537" s="105"/>
      <c r="S537" s="105"/>
      <c r="T537" s="105"/>
      <c r="U537" s="105"/>
      <c r="V537" s="105"/>
    </row>
    <row r="538">
      <c r="Q538" s="105"/>
      <c r="S538" s="105"/>
      <c r="T538" s="105"/>
      <c r="U538" s="105"/>
      <c r="V538" s="105"/>
    </row>
    <row r="539">
      <c r="Q539" s="105"/>
      <c r="S539" s="105"/>
      <c r="T539" s="105"/>
      <c r="U539" s="105"/>
      <c r="V539" s="105"/>
    </row>
    <row r="540">
      <c r="Q540" s="105"/>
      <c r="S540" s="105"/>
      <c r="T540" s="105"/>
      <c r="U540" s="105"/>
      <c r="V540" s="105"/>
    </row>
    <row r="541">
      <c r="Q541" s="105"/>
      <c r="S541" s="105"/>
      <c r="T541" s="105"/>
      <c r="U541" s="105"/>
      <c r="V541" s="105"/>
    </row>
    <row r="542">
      <c r="Q542" s="105"/>
      <c r="S542" s="105"/>
      <c r="T542" s="105"/>
      <c r="U542" s="105"/>
      <c r="V542" s="105"/>
    </row>
    <row r="543">
      <c r="Q543" s="105"/>
      <c r="S543" s="105"/>
      <c r="T543" s="105"/>
      <c r="U543" s="105"/>
      <c r="V543" s="105"/>
    </row>
    <row r="544">
      <c r="Q544" s="105"/>
      <c r="S544" s="105"/>
      <c r="T544" s="105"/>
      <c r="U544" s="105"/>
      <c r="V544" s="105"/>
    </row>
    <row r="545">
      <c r="Q545" s="105"/>
      <c r="S545" s="105"/>
      <c r="T545" s="105"/>
      <c r="U545" s="105"/>
      <c r="V545" s="105"/>
    </row>
    <row r="546">
      <c r="Q546" s="105"/>
      <c r="S546" s="105"/>
      <c r="T546" s="105"/>
      <c r="U546" s="105"/>
      <c r="V546" s="105"/>
    </row>
    <row r="547">
      <c r="Q547" s="105"/>
      <c r="S547" s="105"/>
      <c r="T547" s="105"/>
      <c r="U547" s="105"/>
      <c r="V547" s="105"/>
    </row>
    <row r="548">
      <c r="Q548" s="105"/>
      <c r="S548" s="105"/>
      <c r="T548" s="105"/>
      <c r="U548" s="105"/>
      <c r="V548" s="105"/>
    </row>
    <row r="549">
      <c r="Q549" s="105"/>
      <c r="S549" s="105"/>
      <c r="T549" s="105"/>
      <c r="U549" s="105"/>
      <c r="V549" s="105"/>
    </row>
    <row r="550">
      <c r="Q550" s="105"/>
      <c r="S550" s="105"/>
      <c r="T550" s="105"/>
      <c r="U550" s="105"/>
      <c r="V550" s="105"/>
    </row>
    <row r="551">
      <c r="Q551" s="105"/>
      <c r="S551" s="105"/>
      <c r="T551" s="105"/>
      <c r="U551" s="105"/>
      <c r="V551" s="105"/>
    </row>
    <row r="552">
      <c r="Q552" s="105"/>
      <c r="S552" s="105"/>
      <c r="T552" s="105"/>
      <c r="U552" s="105"/>
      <c r="V552" s="105"/>
    </row>
    <row r="553">
      <c r="Q553" s="105"/>
      <c r="S553" s="105"/>
      <c r="T553" s="105"/>
      <c r="U553" s="105"/>
      <c r="V553" s="105"/>
    </row>
    <row r="554">
      <c r="Q554" s="105"/>
      <c r="S554" s="105"/>
      <c r="T554" s="105"/>
      <c r="U554" s="105"/>
      <c r="V554" s="105"/>
    </row>
    <row r="555">
      <c r="Q555" s="105"/>
      <c r="S555" s="105"/>
      <c r="T555" s="105"/>
      <c r="U555" s="105"/>
      <c r="V555" s="105"/>
    </row>
    <row r="556">
      <c r="Q556" s="105"/>
      <c r="S556" s="105"/>
      <c r="T556" s="105"/>
      <c r="U556" s="105"/>
      <c r="V556" s="105"/>
    </row>
    <row r="557">
      <c r="Q557" s="105"/>
      <c r="S557" s="105"/>
      <c r="T557" s="105"/>
      <c r="U557" s="105"/>
      <c r="V557" s="105"/>
    </row>
    <row r="558">
      <c r="Q558" s="105"/>
      <c r="S558" s="105"/>
      <c r="T558" s="105"/>
      <c r="U558" s="105"/>
      <c r="V558" s="105"/>
    </row>
    <row r="559">
      <c r="Q559" s="105"/>
      <c r="S559" s="105"/>
      <c r="T559" s="105"/>
      <c r="U559" s="105"/>
      <c r="V559" s="105"/>
    </row>
    <row r="560">
      <c r="Q560" s="105"/>
      <c r="S560" s="105"/>
      <c r="T560" s="105"/>
      <c r="U560" s="105"/>
      <c r="V560" s="105"/>
    </row>
    <row r="561">
      <c r="Q561" s="105"/>
      <c r="S561" s="105"/>
      <c r="T561" s="105"/>
      <c r="U561" s="105"/>
      <c r="V561" s="105"/>
    </row>
    <row r="562">
      <c r="Q562" s="105"/>
      <c r="S562" s="105"/>
      <c r="T562" s="105"/>
      <c r="U562" s="105"/>
      <c r="V562" s="105"/>
    </row>
    <row r="563">
      <c r="Q563" s="105"/>
      <c r="S563" s="105"/>
      <c r="T563" s="105"/>
      <c r="U563" s="105"/>
      <c r="V563" s="105"/>
    </row>
    <row r="564">
      <c r="Q564" s="105"/>
      <c r="S564" s="105"/>
      <c r="T564" s="105"/>
      <c r="U564" s="105"/>
      <c r="V564" s="105"/>
    </row>
    <row r="565">
      <c r="Q565" s="105"/>
      <c r="S565" s="105"/>
      <c r="T565" s="105"/>
      <c r="U565" s="105"/>
      <c r="V565" s="105"/>
    </row>
    <row r="566">
      <c r="Q566" s="105"/>
      <c r="S566" s="105"/>
      <c r="T566" s="105"/>
      <c r="U566" s="105"/>
      <c r="V566" s="105"/>
    </row>
    <row r="567">
      <c r="Q567" s="105"/>
      <c r="S567" s="105"/>
      <c r="T567" s="105"/>
      <c r="U567" s="105"/>
      <c r="V567" s="105"/>
    </row>
    <row r="568">
      <c r="Q568" s="105"/>
      <c r="S568" s="105"/>
      <c r="T568" s="105"/>
      <c r="U568" s="105"/>
      <c r="V568" s="105"/>
    </row>
    <row r="569">
      <c r="Q569" s="105"/>
      <c r="S569" s="105"/>
      <c r="T569" s="105"/>
      <c r="U569" s="105"/>
      <c r="V569" s="105"/>
    </row>
    <row r="570">
      <c r="Q570" s="105"/>
      <c r="S570" s="105"/>
      <c r="T570" s="105"/>
      <c r="U570" s="105"/>
      <c r="V570" s="105"/>
    </row>
    <row r="571">
      <c r="Q571" s="105"/>
      <c r="S571" s="105"/>
      <c r="T571" s="105"/>
      <c r="U571" s="105"/>
      <c r="V571" s="105"/>
    </row>
    <row r="572">
      <c r="Q572" s="105"/>
      <c r="S572" s="105"/>
      <c r="T572" s="105"/>
      <c r="U572" s="105"/>
      <c r="V572" s="105"/>
    </row>
    <row r="573">
      <c r="Q573" s="105"/>
      <c r="S573" s="105"/>
      <c r="T573" s="105"/>
      <c r="U573" s="105"/>
      <c r="V573" s="105"/>
    </row>
    <row r="574">
      <c r="Q574" s="105"/>
      <c r="S574" s="105"/>
      <c r="T574" s="105"/>
      <c r="U574" s="105"/>
      <c r="V574" s="105"/>
    </row>
    <row r="575">
      <c r="Q575" s="105"/>
      <c r="S575" s="105"/>
      <c r="T575" s="105"/>
      <c r="U575" s="105"/>
      <c r="V575" s="105"/>
    </row>
    <row r="576">
      <c r="Q576" s="105"/>
      <c r="S576" s="105"/>
      <c r="T576" s="105"/>
      <c r="U576" s="105"/>
      <c r="V576" s="105"/>
    </row>
    <row r="577">
      <c r="Q577" s="105"/>
      <c r="S577" s="105"/>
      <c r="T577" s="105"/>
      <c r="U577" s="105"/>
      <c r="V577" s="105"/>
    </row>
    <row r="578">
      <c r="Q578" s="105"/>
      <c r="S578" s="105"/>
      <c r="T578" s="105"/>
      <c r="U578" s="105"/>
      <c r="V578" s="105"/>
    </row>
    <row r="579">
      <c r="Q579" s="105"/>
      <c r="S579" s="105"/>
      <c r="T579" s="105"/>
      <c r="U579" s="105"/>
      <c r="V579" s="105"/>
    </row>
    <row r="580">
      <c r="Q580" s="105"/>
      <c r="S580" s="105"/>
      <c r="T580" s="105"/>
      <c r="U580" s="105"/>
      <c r="V580" s="105"/>
    </row>
    <row r="581">
      <c r="Q581" s="105"/>
      <c r="S581" s="105"/>
      <c r="T581" s="105"/>
      <c r="U581" s="105"/>
      <c r="V581" s="105"/>
    </row>
    <row r="582">
      <c r="Q582" s="105"/>
      <c r="S582" s="105"/>
      <c r="T582" s="105"/>
      <c r="U582" s="105"/>
      <c r="V582" s="105"/>
    </row>
    <row r="583">
      <c r="Q583" s="105"/>
      <c r="S583" s="105"/>
      <c r="T583" s="105"/>
      <c r="U583" s="105"/>
      <c r="V583" s="105"/>
    </row>
    <row r="584">
      <c r="Q584" s="105"/>
      <c r="S584" s="105"/>
      <c r="T584" s="105"/>
      <c r="U584" s="105"/>
      <c r="V584" s="105"/>
    </row>
    <row r="585">
      <c r="Q585" s="105"/>
      <c r="S585" s="105"/>
      <c r="T585" s="105"/>
      <c r="U585" s="105"/>
      <c r="V585" s="105"/>
    </row>
    <row r="586">
      <c r="Q586" s="105"/>
      <c r="S586" s="105"/>
      <c r="T586" s="105"/>
      <c r="U586" s="105"/>
      <c r="V586" s="105"/>
    </row>
    <row r="587">
      <c r="Q587" s="105"/>
      <c r="S587" s="105"/>
      <c r="T587" s="105"/>
      <c r="U587" s="105"/>
      <c r="V587" s="105"/>
    </row>
    <row r="588">
      <c r="Q588" s="105"/>
      <c r="S588" s="105"/>
      <c r="T588" s="105"/>
      <c r="U588" s="105"/>
      <c r="V588" s="105"/>
    </row>
    <row r="589">
      <c r="Q589" s="105"/>
      <c r="S589" s="105"/>
      <c r="T589" s="105"/>
      <c r="U589" s="105"/>
      <c r="V589" s="105"/>
    </row>
    <row r="590">
      <c r="Q590" s="105"/>
      <c r="S590" s="105"/>
      <c r="T590" s="105"/>
      <c r="U590" s="105"/>
      <c r="V590" s="105"/>
    </row>
    <row r="591">
      <c r="Q591" s="105"/>
      <c r="S591" s="105"/>
      <c r="T591" s="105"/>
      <c r="U591" s="105"/>
      <c r="V591" s="105"/>
    </row>
    <row r="592">
      <c r="Q592" s="105"/>
      <c r="S592" s="105"/>
      <c r="T592" s="105"/>
      <c r="U592" s="105"/>
      <c r="V592" s="105"/>
    </row>
    <row r="593">
      <c r="Q593" s="105"/>
      <c r="S593" s="105"/>
      <c r="T593" s="105"/>
      <c r="U593" s="105"/>
      <c r="V593" s="105"/>
    </row>
    <row r="594">
      <c r="Q594" s="105"/>
      <c r="S594" s="105"/>
      <c r="T594" s="105"/>
      <c r="U594" s="105"/>
      <c r="V594" s="105"/>
    </row>
    <row r="595">
      <c r="Q595" s="105"/>
      <c r="S595" s="105"/>
      <c r="T595" s="105"/>
      <c r="U595" s="105"/>
      <c r="V595" s="105"/>
    </row>
    <row r="596">
      <c r="Q596" s="105"/>
      <c r="S596" s="105"/>
      <c r="T596" s="105"/>
      <c r="U596" s="105"/>
      <c r="V596" s="105"/>
    </row>
    <row r="597">
      <c r="Q597" s="105"/>
      <c r="S597" s="105"/>
      <c r="T597" s="105"/>
      <c r="U597" s="105"/>
      <c r="V597" s="105"/>
    </row>
    <row r="598">
      <c r="Q598" s="105"/>
      <c r="S598" s="105"/>
      <c r="T598" s="105"/>
      <c r="U598" s="105"/>
      <c r="V598" s="105"/>
    </row>
    <row r="599">
      <c r="Q599" s="105"/>
      <c r="S599" s="105"/>
      <c r="T599" s="105"/>
      <c r="U599" s="105"/>
      <c r="V599" s="105"/>
    </row>
    <row r="600">
      <c r="Q600" s="105"/>
      <c r="S600" s="105"/>
      <c r="T600" s="105"/>
      <c r="U600" s="105"/>
      <c r="V600" s="105"/>
    </row>
    <row r="601">
      <c r="Q601" s="105"/>
      <c r="S601" s="105"/>
      <c r="T601" s="105"/>
      <c r="U601" s="105"/>
      <c r="V601" s="105"/>
    </row>
    <row r="602">
      <c r="Q602" s="105"/>
      <c r="S602" s="105"/>
      <c r="T602" s="105"/>
      <c r="U602" s="105"/>
      <c r="V602" s="105"/>
    </row>
    <row r="603">
      <c r="Q603" s="105"/>
      <c r="S603" s="105"/>
      <c r="T603" s="105"/>
      <c r="U603" s="105"/>
      <c r="V603" s="105"/>
    </row>
    <row r="604">
      <c r="Q604" s="105"/>
      <c r="S604" s="105"/>
      <c r="T604" s="105"/>
      <c r="U604" s="105"/>
      <c r="V604" s="105"/>
    </row>
    <row r="605">
      <c r="Q605" s="105"/>
      <c r="S605" s="105"/>
      <c r="T605" s="105"/>
      <c r="U605" s="105"/>
      <c r="V605" s="105"/>
    </row>
    <row r="606">
      <c r="Q606" s="105"/>
      <c r="S606" s="105"/>
      <c r="T606" s="105"/>
      <c r="U606" s="105"/>
      <c r="V606" s="105"/>
    </row>
    <row r="607">
      <c r="Q607" s="105"/>
      <c r="S607" s="105"/>
      <c r="T607" s="105"/>
      <c r="U607" s="105"/>
      <c r="V607" s="105"/>
    </row>
    <row r="608">
      <c r="Q608" s="105"/>
      <c r="S608" s="105"/>
      <c r="T608" s="105"/>
      <c r="U608" s="105"/>
      <c r="V608" s="105"/>
    </row>
    <row r="609">
      <c r="Q609" s="105"/>
      <c r="S609" s="105"/>
      <c r="T609" s="105"/>
      <c r="U609" s="105"/>
      <c r="V609" s="105"/>
    </row>
    <row r="610">
      <c r="Q610" s="105"/>
      <c r="S610" s="105"/>
      <c r="T610" s="105"/>
      <c r="U610" s="105"/>
      <c r="V610" s="105"/>
    </row>
    <row r="611">
      <c r="Q611" s="105"/>
      <c r="S611" s="105"/>
      <c r="T611" s="105"/>
      <c r="U611" s="105"/>
      <c r="V611" s="105"/>
    </row>
    <row r="612">
      <c r="Q612" s="105"/>
      <c r="S612" s="105"/>
      <c r="T612" s="105"/>
      <c r="U612" s="105"/>
      <c r="V612" s="105"/>
    </row>
    <row r="613">
      <c r="Q613" s="105"/>
      <c r="S613" s="105"/>
      <c r="T613" s="105"/>
      <c r="U613" s="105"/>
      <c r="V613" s="105"/>
    </row>
    <row r="614">
      <c r="Q614" s="105"/>
      <c r="S614" s="105"/>
      <c r="T614" s="105"/>
      <c r="U614" s="105"/>
      <c r="V614" s="105"/>
    </row>
    <row r="615">
      <c r="Q615" s="105"/>
      <c r="S615" s="105"/>
      <c r="T615" s="105"/>
      <c r="U615" s="105"/>
      <c r="V615" s="105"/>
    </row>
    <row r="616">
      <c r="Q616" s="105"/>
      <c r="S616" s="105"/>
      <c r="T616" s="105"/>
      <c r="U616" s="105"/>
      <c r="V616" s="105"/>
    </row>
    <row r="617">
      <c r="Q617" s="105"/>
      <c r="S617" s="105"/>
      <c r="T617" s="105"/>
      <c r="U617" s="105"/>
      <c r="V617" s="105"/>
    </row>
    <row r="618">
      <c r="Q618" s="105"/>
      <c r="S618" s="105"/>
      <c r="T618" s="105"/>
      <c r="U618" s="105"/>
      <c r="V618" s="105"/>
    </row>
    <row r="619">
      <c r="Q619" s="105"/>
      <c r="S619" s="105"/>
      <c r="T619" s="105"/>
      <c r="U619" s="105"/>
      <c r="V619" s="105"/>
    </row>
    <row r="620">
      <c r="Q620" s="105"/>
      <c r="S620" s="105"/>
      <c r="T620" s="105"/>
      <c r="U620" s="105"/>
      <c r="V620" s="105"/>
    </row>
    <row r="621">
      <c r="Q621" s="105"/>
      <c r="S621" s="105"/>
      <c r="T621" s="105"/>
      <c r="U621" s="105"/>
      <c r="V621" s="105"/>
    </row>
    <row r="622">
      <c r="Q622" s="105"/>
      <c r="S622" s="105"/>
      <c r="T622" s="105"/>
      <c r="U622" s="105"/>
      <c r="V622" s="105"/>
    </row>
    <row r="623">
      <c r="Q623" s="105"/>
      <c r="S623" s="105"/>
      <c r="T623" s="105"/>
      <c r="U623" s="105"/>
      <c r="V623" s="105"/>
    </row>
    <row r="624">
      <c r="Q624" s="105"/>
      <c r="S624" s="105"/>
      <c r="T624" s="105"/>
      <c r="U624" s="105"/>
      <c r="V624" s="105"/>
    </row>
    <row r="625">
      <c r="Q625" s="105"/>
      <c r="S625" s="105"/>
      <c r="T625" s="105"/>
      <c r="U625" s="105"/>
      <c r="V625" s="105"/>
    </row>
    <row r="626">
      <c r="Q626" s="105"/>
      <c r="S626" s="105"/>
      <c r="T626" s="105"/>
      <c r="U626" s="105"/>
      <c r="V626" s="105"/>
    </row>
    <row r="627">
      <c r="Q627" s="105"/>
      <c r="S627" s="105"/>
      <c r="T627" s="105"/>
      <c r="U627" s="105"/>
      <c r="V627" s="105"/>
    </row>
    <row r="628">
      <c r="Q628" s="105"/>
      <c r="S628" s="105"/>
      <c r="T628" s="105"/>
      <c r="U628" s="105"/>
      <c r="V628" s="105"/>
    </row>
    <row r="629">
      <c r="Q629" s="105"/>
      <c r="S629" s="105"/>
      <c r="T629" s="105"/>
      <c r="U629" s="105"/>
      <c r="V629" s="105"/>
    </row>
    <row r="630">
      <c r="Q630" s="105"/>
      <c r="S630" s="105"/>
      <c r="T630" s="105"/>
      <c r="U630" s="105"/>
      <c r="V630" s="105"/>
    </row>
    <row r="631">
      <c r="Q631" s="105"/>
      <c r="S631" s="105"/>
      <c r="T631" s="105"/>
      <c r="U631" s="105"/>
      <c r="V631" s="105"/>
    </row>
    <row r="632">
      <c r="Q632" s="105"/>
      <c r="S632" s="105"/>
      <c r="T632" s="105"/>
      <c r="U632" s="105"/>
      <c r="V632" s="105"/>
    </row>
    <row r="633">
      <c r="Q633" s="105"/>
      <c r="S633" s="105"/>
      <c r="T633" s="105"/>
      <c r="U633" s="105"/>
      <c r="V633" s="105"/>
    </row>
    <row r="634">
      <c r="Q634" s="105"/>
      <c r="S634" s="105"/>
      <c r="T634" s="105"/>
      <c r="U634" s="105"/>
      <c r="V634" s="105"/>
    </row>
    <row r="635">
      <c r="Q635" s="105"/>
      <c r="S635" s="105"/>
      <c r="T635" s="105"/>
      <c r="U635" s="105"/>
      <c r="V635" s="105"/>
    </row>
    <row r="636">
      <c r="Q636" s="105"/>
      <c r="S636" s="105"/>
      <c r="T636" s="105"/>
      <c r="U636" s="105"/>
      <c r="V636" s="105"/>
    </row>
    <row r="637">
      <c r="Q637" s="105"/>
      <c r="S637" s="105"/>
      <c r="T637" s="105"/>
      <c r="U637" s="105"/>
      <c r="V637" s="105"/>
    </row>
    <row r="638">
      <c r="Q638" s="105"/>
      <c r="S638" s="105"/>
      <c r="T638" s="105"/>
      <c r="U638" s="105"/>
      <c r="V638" s="105"/>
    </row>
    <row r="639">
      <c r="Q639" s="105"/>
      <c r="S639" s="105"/>
      <c r="T639" s="105"/>
      <c r="U639" s="105"/>
      <c r="V639" s="105"/>
    </row>
    <row r="640">
      <c r="Q640" s="105"/>
      <c r="S640" s="105"/>
      <c r="T640" s="105"/>
      <c r="U640" s="105"/>
      <c r="V640" s="105"/>
    </row>
    <row r="641">
      <c r="Q641" s="105"/>
      <c r="S641" s="105"/>
      <c r="T641" s="105"/>
      <c r="U641" s="105"/>
      <c r="V641" s="105"/>
    </row>
    <row r="642">
      <c r="Q642" s="105"/>
      <c r="S642" s="105"/>
      <c r="T642" s="105"/>
      <c r="U642" s="105"/>
      <c r="V642" s="105"/>
    </row>
    <row r="643">
      <c r="Q643" s="105"/>
      <c r="S643" s="105"/>
      <c r="T643" s="105"/>
      <c r="U643" s="105"/>
      <c r="V643" s="105"/>
    </row>
    <row r="644">
      <c r="Q644" s="105"/>
      <c r="S644" s="105"/>
      <c r="T644" s="105"/>
      <c r="U644" s="105"/>
      <c r="V644" s="105"/>
    </row>
    <row r="645">
      <c r="Q645" s="105"/>
      <c r="S645" s="105"/>
      <c r="T645" s="105"/>
      <c r="U645" s="105"/>
      <c r="V645" s="105"/>
    </row>
    <row r="646">
      <c r="Q646" s="105"/>
      <c r="S646" s="105"/>
      <c r="T646" s="105"/>
      <c r="U646" s="105"/>
      <c r="V646" s="105"/>
    </row>
    <row r="647">
      <c r="Q647" s="105"/>
      <c r="S647" s="105"/>
      <c r="T647" s="105"/>
      <c r="U647" s="105"/>
      <c r="V647" s="105"/>
    </row>
    <row r="648">
      <c r="Q648" s="105"/>
      <c r="S648" s="105"/>
      <c r="T648" s="105"/>
      <c r="U648" s="105"/>
      <c r="V648" s="105"/>
    </row>
    <row r="649">
      <c r="Q649" s="105"/>
      <c r="S649" s="105"/>
      <c r="T649" s="105"/>
      <c r="U649" s="105"/>
      <c r="V649" s="105"/>
    </row>
    <row r="650">
      <c r="Q650" s="105"/>
      <c r="S650" s="105"/>
      <c r="T650" s="105"/>
      <c r="U650" s="105"/>
      <c r="V650" s="105"/>
    </row>
    <row r="651">
      <c r="Q651" s="105"/>
      <c r="S651" s="105"/>
      <c r="T651" s="105"/>
      <c r="U651" s="105"/>
      <c r="V651" s="105"/>
    </row>
    <row r="652">
      <c r="Q652" s="105"/>
      <c r="S652" s="105"/>
      <c r="T652" s="105"/>
      <c r="U652" s="105"/>
      <c r="V652" s="105"/>
    </row>
    <row r="653">
      <c r="Q653" s="105"/>
      <c r="S653" s="105"/>
      <c r="T653" s="105"/>
      <c r="U653" s="105"/>
      <c r="V653" s="105"/>
    </row>
    <row r="654">
      <c r="Q654" s="105"/>
      <c r="S654" s="105"/>
      <c r="T654" s="105"/>
      <c r="U654" s="105"/>
      <c r="V654" s="105"/>
    </row>
    <row r="655">
      <c r="Q655" s="105"/>
      <c r="S655" s="105"/>
      <c r="T655" s="105"/>
      <c r="U655" s="105"/>
      <c r="V655" s="105"/>
    </row>
    <row r="656">
      <c r="Q656" s="105"/>
      <c r="S656" s="105"/>
      <c r="T656" s="105"/>
      <c r="U656" s="105"/>
      <c r="V656" s="105"/>
    </row>
    <row r="657">
      <c r="Q657" s="105"/>
      <c r="S657" s="105"/>
      <c r="T657" s="105"/>
      <c r="U657" s="105"/>
      <c r="V657" s="105"/>
    </row>
    <row r="658">
      <c r="Q658" s="105"/>
      <c r="S658" s="105"/>
      <c r="T658" s="105"/>
      <c r="U658" s="105"/>
      <c r="V658" s="105"/>
    </row>
    <row r="659">
      <c r="Q659" s="105"/>
      <c r="S659" s="105"/>
      <c r="T659" s="105"/>
      <c r="U659" s="105"/>
      <c r="V659" s="105"/>
    </row>
    <row r="660">
      <c r="Q660" s="105"/>
      <c r="S660" s="105"/>
      <c r="T660" s="105"/>
      <c r="U660" s="105"/>
      <c r="V660" s="105"/>
    </row>
    <row r="661">
      <c r="Q661" s="105"/>
      <c r="S661" s="105"/>
      <c r="T661" s="105"/>
      <c r="U661" s="105"/>
      <c r="V661" s="105"/>
    </row>
    <row r="662">
      <c r="Q662" s="105"/>
      <c r="S662" s="105"/>
      <c r="T662" s="105"/>
      <c r="U662" s="105"/>
      <c r="V662" s="105"/>
    </row>
    <row r="663">
      <c r="Q663" s="105"/>
      <c r="S663" s="105"/>
      <c r="T663" s="105"/>
      <c r="U663" s="105"/>
      <c r="V663" s="105"/>
    </row>
    <row r="664">
      <c r="Q664" s="105"/>
      <c r="S664" s="105"/>
      <c r="T664" s="105"/>
      <c r="U664" s="105"/>
      <c r="V664" s="105"/>
    </row>
    <row r="665">
      <c r="Q665" s="105"/>
      <c r="S665" s="105"/>
      <c r="T665" s="105"/>
      <c r="U665" s="105"/>
      <c r="V665" s="105"/>
    </row>
    <row r="666">
      <c r="Q666" s="105"/>
      <c r="S666" s="105"/>
      <c r="T666" s="105"/>
      <c r="U666" s="105"/>
      <c r="V666" s="105"/>
    </row>
    <row r="667">
      <c r="Q667" s="105"/>
      <c r="S667" s="105"/>
      <c r="T667" s="105"/>
      <c r="U667" s="105"/>
      <c r="V667" s="105"/>
    </row>
    <row r="668">
      <c r="Q668" s="105"/>
      <c r="S668" s="105"/>
      <c r="T668" s="105"/>
      <c r="U668" s="105"/>
      <c r="V668" s="105"/>
    </row>
    <row r="669">
      <c r="Q669" s="105"/>
      <c r="S669" s="105"/>
      <c r="T669" s="105"/>
      <c r="U669" s="105"/>
      <c r="V669" s="105"/>
    </row>
    <row r="670">
      <c r="Q670" s="105"/>
      <c r="S670" s="105"/>
      <c r="T670" s="105"/>
      <c r="U670" s="105"/>
      <c r="V670" s="105"/>
    </row>
    <row r="671">
      <c r="Q671" s="105"/>
      <c r="S671" s="105"/>
      <c r="T671" s="105"/>
      <c r="U671" s="105"/>
      <c r="V671" s="105"/>
    </row>
    <row r="672">
      <c r="Q672" s="105"/>
      <c r="S672" s="105"/>
      <c r="T672" s="105"/>
      <c r="U672" s="105"/>
      <c r="V672" s="105"/>
    </row>
    <row r="673">
      <c r="Q673" s="105"/>
      <c r="S673" s="105"/>
      <c r="T673" s="105"/>
      <c r="U673" s="105"/>
      <c r="V673" s="105"/>
    </row>
    <row r="674">
      <c r="Q674" s="105"/>
      <c r="S674" s="105"/>
      <c r="T674" s="105"/>
      <c r="U674" s="105"/>
      <c r="V674" s="105"/>
    </row>
    <row r="675">
      <c r="Q675" s="105"/>
      <c r="S675" s="105"/>
      <c r="T675" s="105"/>
      <c r="U675" s="105"/>
      <c r="V675" s="105"/>
    </row>
    <row r="676">
      <c r="Q676" s="105"/>
      <c r="S676" s="105"/>
      <c r="T676" s="105"/>
      <c r="U676" s="105"/>
      <c r="V676" s="105"/>
    </row>
    <row r="677">
      <c r="Q677" s="105"/>
      <c r="S677" s="105"/>
      <c r="T677" s="105"/>
      <c r="U677" s="105"/>
      <c r="V677" s="105"/>
    </row>
    <row r="678">
      <c r="Q678" s="105"/>
      <c r="S678" s="105"/>
      <c r="T678" s="105"/>
      <c r="U678" s="105"/>
      <c r="V678" s="105"/>
    </row>
    <row r="679">
      <c r="Q679" s="105"/>
      <c r="S679" s="105"/>
      <c r="T679" s="105"/>
      <c r="U679" s="105"/>
      <c r="V679" s="105"/>
    </row>
    <row r="680">
      <c r="Q680" s="105"/>
      <c r="S680" s="105"/>
      <c r="T680" s="105"/>
      <c r="U680" s="105"/>
      <c r="V680" s="105"/>
    </row>
    <row r="681">
      <c r="Q681" s="105"/>
      <c r="S681" s="105"/>
      <c r="T681" s="105"/>
      <c r="U681" s="105"/>
      <c r="V681" s="105"/>
    </row>
    <row r="682">
      <c r="Q682" s="105"/>
      <c r="S682" s="105"/>
      <c r="T682" s="105"/>
      <c r="U682" s="105"/>
      <c r="V682" s="105"/>
    </row>
    <row r="683">
      <c r="Q683" s="105"/>
      <c r="S683" s="105"/>
      <c r="T683" s="105"/>
      <c r="U683" s="105"/>
      <c r="V683" s="105"/>
    </row>
    <row r="684">
      <c r="Q684" s="105"/>
      <c r="S684" s="105"/>
      <c r="T684" s="105"/>
      <c r="U684" s="105"/>
      <c r="V684" s="105"/>
    </row>
    <row r="685">
      <c r="Q685" s="105"/>
      <c r="S685" s="105"/>
      <c r="T685" s="105"/>
      <c r="U685" s="105"/>
      <c r="V685" s="105"/>
    </row>
    <row r="686">
      <c r="Q686" s="105"/>
      <c r="S686" s="105"/>
      <c r="T686" s="105"/>
      <c r="U686" s="105"/>
      <c r="V686" s="105"/>
    </row>
    <row r="687">
      <c r="Q687" s="105"/>
      <c r="S687" s="105"/>
      <c r="T687" s="105"/>
      <c r="U687" s="105"/>
      <c r="V687" s="105"/>
    </row>
    <row r="688">
      <c r="Q688" s="105"/>
      <c r="S688" s="105"/>
      <c r="T688" s="105"/>
      <c r="U688" s="105"/>
      <c r="V688" s="105"/>
    </row>
    <row r="689">
      <c r="Q689" s="105"/>
      <c r="S689" s="105"/>
      <c r="T689" s="105"/>
      <c r="U689" s="105"/>
      <c r="V689" s="105"/>
    </row>
    <row r="690">
      <c r="Q690" s="105"/>
      <c r="S690" s="105"/>
      <c r="T690" s="105"/>
      <c r="U690" s="105"/>
      <c r="V690" s="105"/>
    </row>
    <row r="691">
      <c r="Q691" s="105"/>
      <c r="S691" s="105"/>
      <c r="T691" s="105"/>
      <c r="U691" s="105"/>
      <c r="V691" s="105"/>
    </row>
    <row r="692">
      <c r="Q692" s="105"/>
      <c r="S692" s="105"/>
      <c r="T692" s="105"/>
      <c r="U692" s="105"/>
      <c r="V692" s="105"/>
    </row>
    <row r="693">
      <c r="Q693" s="105"/>
      <c r="S693" s="105"/>
      <c r="T693" s="105"/>
      <c r="U693" s="105"/>
      <c r="V693" s="105"/>
    </row>
    <row r="694">
      <c r="Q694" s="105"/>
      <c r="S694" s="105"/>
      <c r="T694" s="105"/>
      <c r="U694" s="105"/>
      <c r="V694" s="105"/>
    </row>
    <row r="695">
      <c r="Q695" s="105"/>
      <c r="S695" s="105"/>
      <c r="T695" s="105"/>
      <c r="U695" s="105"/>
      <c r="V695" s="105"/>
    </row>
    <row r="696">
      <c r="Q696" s="105"/>
      <c r="S696" s="105"/>
      <c r="T696" s="105"/>
      <c r="U696" s="105"/>
      <c r="V696" s="105"/>
    </row>
    <row r="697">
      <c r="Q697" s="105"/>
      <c r="S697" s="105"/>
      <c r="T697" s="105"/>
      <c r="U697" s="105"/>
      <c r="V697" s="105"/>
    </row>
    <row r="698">
      <c r="Q698" s="105"/>
      <c r="S698" s="105"/>
      <c r="T698" s="105"/>
      <c r="U698" s="105"/>
      <c r="V698" s="105"/>
    </row>
    <row r="699">
      <c r="Q699" s="105"/>
      <c r="S699" s="105"/>
      <c r="T699" s="105"/>
      <c r="U699" s="105"/>
      <c r="V699" s="105"/>
    </row>
    <row r="700">
      <c r="Q700" s="105"/>
      <c r="S700" s="105"/>
      <c r="T700" s="105"/>
      <c r="U700" s="105"/>
      <c r="V700" s="105"/>
    </row>
    <row r="701">
      <c r="Q701" s="105"/>
      <c r="S701" s="105"/>
      <c r="T701" s="105"/>
      <c r="U701" s="105"/>
      <c r="V701" s="105"/>
    </row>
    <row r="702">
      <c r="Q702" s="105"/>
      <c r="S702" s="105"/>
      <c r="T702" s="105"/>
      <c r="U702" s="105"/>
      <c r="V702" s="105"/>
    </row>
    <row r="703">
      <c r="Q703" s="105"/>
      <c r="S703" s="105"/>
      <c r="T703" s="105"/>
      <c r="U703" s="105"/>
      <c r="V703" s="105"/>
    </row>
    <row r="704">
      <c r="Q704" s="105"/>
      <c r="S704" s="105"/>
      <c r="T704" s="105"/>
      <c r="U704" s="105"/>
      <c r="V704" s="105"/>
    </row>
    <row r="705">
      <c r="Q705" s="105"/>
      <c r="S705" s="105"/>
      <c r="T705" s="105"/>
      <c r="U705" s="105"/>
      <c r="V705" s="105"/>
    </row>
    <row r="706">
      <c r="Q706" s="105"/>
      <c r="S706" s="105"/>
      <c r="T706" s="105"/>
      <c r="U706" s="105"/>
      <c r="V706" s="105"/>
    </row>
    <row r="707">
      <c r="Q707" s="105"/>
      <c r="S707" s="105"/>
      <c r="T707" s="105"/>
      <c r="U707" s="105"/>
      <c r="V707" s="105"/>
    </row>
    <row r="708">
      <c r="Q708" s="105"/>
      <c r="S708" s="105"/>
      <c r="T708" s="105"/>
      <c r="U708" s="105"/>
      <c r="V708" s="105"/>
    </row>
    <row r="709">
      <c r="Q709" s="105"/>
      <c r="S709" s="105"/>
      <c r="T709" s="105"/>
      <c r="U709" s="105"/>
      <c r="V709" s="105"/>
    </row>
    <row r="710">
      <c r="Q710" s="105"/>
      <c r="S710" s="105"/>
      <c r="T710" s="105"/>
      <c r="U710" s="105"/>
      <c r="V710" s="105"/>
    </row>
    <row r="711">
      <c r="Q711" s="105"/>
      <c r="S711" s="105"/>
      <c r="T711" s="105"/>
      <c r="U711" s="105"/>
      <c r="V711" s="105"/>
    </row>
    <row r="712">
      <c r="Q712" s="105"/>
      <c r="S712" s="105"/>
      <c r="T712" s="105"/>
      <c r="U712" s="105"/>
      <c r="V712" s="105"/>
    </row>
    <row r="713">
      <c r="Q713" s="105"/>
      <c r="S713" s="105"/>
      <c r="T713" s="105"/>
      <c r="U713" s="105"/>
      <c r="V713" s="105"/>
    </row>
    <row r="714">
      <c r="Q714" s="105"/>
      <c r="S714" s="105"/>
      <c r="T714" s="105"/>
      <c r="U714" s="105"/>
      <c r="V714" s="105"/>
    </row>
    <row r="715">
      <c r="Q715" s="105"/>
      <c r="S715" s="105"/>
      <c r="T715" s="105"/>
      <c r="U715" s="105"/>
      <c r="V715" s="105"/>
    </row>
    <row r="716">
      <c r="Q716" s="105"/>
      <c r="S716" s="105"/>
      <c r="T716" s="105"/>
      <c r="U716" s="105"/>
      <c r="V716" s="105"/>
    </row>
    <row r="717">
      <c r="Q717" s="105"/>
      <c r="S717" s="105"/>
      <c r="T717" s="105"/>
      <c r="U717" s="105"/>
      <c r="V717" s="105"/>
    </row>
    <row r="718">
      <c r="Q718" s="105"/>
      <c r="S718" s="105"/>
      <c r="T718" s="105"/>
      <c r="U718" s="105"/>
      <c r="V718" s="105"/>
    </row>
    <row r="719">
      <c r="Q719" s="105"/>
      <c r="S719" s="105"/>
      <c r="T719" s="105"/>
      <c r="U719" s="105"/>
      <c r="V719" s="105"/>
    </row>
    <row r="720">
      <c r="Q720" s="105"/>
      <c r="S720" s="105"/>
      <c r="T720" s="105"/>
      <c r="U720" s="105"/>
      <c r="V720" s="105"/>
    </row>
    <row r="721">
      <c r="Q721" s="105"/>
      <c r="S721" s="105"/>
      <c r="T721" s="105"/>
      <c r="U721" s="105"/>
      <c r="V721" s="105"/>
    </row>
    <row r="722">
      <c r="Q722" s="105"/>
      <c r="S722" s="105"/>
      <c r="T722" s="105"/>
      <c r="U722" s="105"/>
      <c r="V722" s="105"/>
    </row>
    <row r="723">
      <c r="Q723" s="105"/>
      <c r="S723" s="105"/>
      <c r="T723" s="105"/>
      <c r="U723" s="105"/>
      <c r="V723" s="105"/>
    </row>
    <row r="724">
      <c r="Q724" s="105"/>
      <c r="S724" s="105"/>
      <c r="T724" s="105"/>
      <c r="U724" s="105"/>
      <c r="V724" s="105"/>
    </row>
    <row r="725">
      <c r="Q725" s="105"/>
      <c r="S725" s="105"/>
      <c r="T725" s="105"/>
      <c r="U725" s="105"/>
      <c r="V725" s="105"/>
    </row>
    <row r="726">
      <c r="Q726" s="105"/>
      <c r="S726" s="105"/>
      <c r="T726" s="105"/>
      <c r="U726" s="105"/>
      <c r="V726" s="105"/>
    </row>
    <row r="727">
      <c r="Q727" s="105"/>
      <c r="S727" s="105"/>
      <c r="T727" s="105"/>
      <c r="U727" s="105"/>
      <c r="V727" s="105"/>
    </row>
    <row r="728">
      <c r="Q728" s="105"/>
      <c r="S728" s="105"/>
      <c r="T728" s="105"/>
      <c r="U728" s="105"/>
      <c r="V728" s="105"/>
    </row>
    <row r="729">
      <c r="Q729" s="105"/>
      <c r="S729" s="105"/>
      <c r="T729" s="105"/>
      <c r="U729" s="105"/>
      <c r="V729" s="105"/>
    </row>
    <row r="730">
      <c r="Q730" s="105"/>
      <c r="S730" s="105"/>
      <c r="T730" s="105"/>
      <c r="U730" s="105"/>
      <c r="V730" s="105"/>
    </row>
    <row r="731">
      <c r="Q731" s="105"/>
      <c r="S731" s="105"/>
      <c r="T731" s="105"/>
      <c r="U731" s="105"/>
      <c r="V731" s="105"/>
    </row>
    <row r="732">
      <c r="Q732" s="105"/>
      <c r="S732" s="105"/>
      <c r="T732" s="105"/>
      <c r="U732" s="105"/>
      <c r="V732" s="105"/>
    </row>
    <row r="733">
      <c r="Q733" s="105"/>
      <c r="S733" s="105"/>
      <c r="T733" s="105"/>
      <c r="U733" s="105"/>
      <c r="V733" s="105"/>
    </row>
    <row r="734">
      <c r="Q734" s="105"/>
      <c r="S734" s="105"/>
      <c r="T734" s="105"/>
      <c r="U734" s="105"/>
      <c r="V734" s="105"/>
    </row>
    <row r="735">
      <c r="Q735" s="105"/>
      <c r="S735" s="105"/>
      <c r="T735" s="105"/>
      <c r="U735" s="105"/>
      <c r="V735" s="105"/>
    </row>
    <row r="736">
      <c r="Q736" s="105"/>
      <c r="S736" s="105"/>
      <c r="T736" s="105"/>
      <c r="U736" s="105"/>
      <c r="V736" s="105"/>
    </row>
    <row r="737">
      <c r="Q737" s="105"/>
      <c r="S737" s="105"/>
      <c r="T737" s="105"/>
      <c r="U737" s="105"/>
      <c r="V737" s="105"/>
    </row>
    <row r="738">
      <c r="Q738" s="105"/>
      <c r="S738" s="105"/>
      <c r="T738" s="105"/>
      <c r="U738" s="105"/>
      <c r="V738" s="105"/>
    </row>
    <row r="739">
      <c r="Q739" s="105"/>
      <c r="S739" s="105"/>
      <c r="T739" s="105"/>
      <c r="U739" s="105"/>
      <c r="V739" s="105"/>
    </row>
    <row r="740">
      <c r="Q740" s="105"/>
      <c r="S740" s="105"/>
      <c r="T740" s="105"/>
      <c r="U740" s="105"/>
      <c r="V740" s="105"/>
    </row>
    <row r="741">
      <c r="Q741" s="105"/>
      <c r="S741" s="105"/>
      <c r="T741" s="105"/>
      <c r="U741" s="105"/>
      <c r="V741" s="105"/>
    </row>
    <row r="742">
      <c r="Q742" s="105"/>
      <c r="S742" s="105"/>
      <c r="T742" s="105"/>
      <c r="U742" s="105"/>
      <c r="V742" s="105"/>
    </row>
    <row r="743">
      <c r="Q743" s="105"/>
      <c r="S743" s="105"/>
      <c r="T743" s="105"/>
      <c r="U743" s="105"/>
      <c r="V743" s="105"/>
    </row>
    <row r="744">
      <c r="Q744" s="105"/>
      <c r="S744" s="105"/>
      <c r="T744" s="105"/>
      <c r="U744" s="105"/>
      <c r="V744" s="105"/>
    </row>
    <row r="745">
      <c r="Q745" s="105"/>
      <c r="S745" s="105"/>
      <c r="T745" s="105"/>
      <c r="U745" s="105"/>
      <c r="V745" s="105"/>
    </row>
    <row r="746">
      <c r="Q746" s="105"/>
      <c r="S746" s="105"/>
      <c r="T746" s="105"/>
      <c r="U746" s="105"/>
      <c r="V746" s="105"/>
    </row>
    <row r="747">
      <c r="Q747" s="105"/>
      <c r="S747" s="105"/>
      <c r="T747" s="105"/>
      <c r="U747" s="105"/>
      <c r="V747" s="105"/>
    </row>
    <row r="748">
      <c r="Q748" s="105"/>
      <c r="S748" s="105"/>
      <c r="T748" s="105"/>
      <c r="U748" s="105"/>
      <c r="V748" s="105"/>
    </row>
    <row r="749">
      <c r="Q749" s="105"/>
      <c r="S749" s="105"/>
      <c r="T749" s="105"/>
      <c r="U749" s="105"/>
      <c r="V749" s="105"/>
    </row>
    <row r="750">
      <c r="Q750" s="105"/>
      <c r="S750" s="105"/>
      <c r="T750" s="105"/>
      <c r="U750" s="105"/>
      <c r="V750" s="105"/>
    </row>
    <row r="751">
      <c r="Q751" s="105"/>
      <c r="S751" s="105"/>
      <c r="T751" s="105"/>
      <c r="U751" s="105"/>
      <c r="V751" s="105"/>
    </row>
    <row r="752">
      <c r="Q752" s="105"/>
      <c r="S752" s="105"/>
      <c r="T752" s="105"/>
      <c r="U752" s="105"/>
      <c r="V752" s="105"/>
    </row>
    <row r="753">
      <c r="Q753" s="105"/>
      <c r="S753" s="105"/>
      <c r="T753" s="105"/>
      <c r="U753" s="105"/>
      <c r="V753" s="105"/>
    </row>
    <row r="754">
      <c r="Q754" s="105"/>
      <c r="S754" s="105"/>
      <c r="T754" s="105"/>
      <c r="U754" s="105"/>
      <c r="V754" s="105"/>
    </row>
    <row r="755">
      <c r="Q755" s="105"/>
      <c r="S755" s="105"/>
      <c r="T755" s="105"/>
      <c r="U755" s="105"/>
      <c r="V755" s="105"/>
    </row>
    <row r="756">
      <c r="Q756" s="105"/>
      <c r="S756" s="105"/>
      <c r="T756" s="105"/>
      <c r="U756" s="105"/>
      <c r="V756" s="105"/>
    </row>
    <row r="757">
      <c r="Q757" s="105"/>
      <c r="S757" s="105"/>
      <c r="T757" s="105"/>
      <c r="U757" s="105"/>
      <c r="V757" s="105"/>
    </row>
    <row r="758">
      <c r="Q758" s="105"/>
      <c r="S758" s="105"/>
      <c r="T758" s="105"/>
      <c r="U758" s="105"/>
      <c r="V758" s="105"/>
    </row>
    <row r="759">
      <c r="Q759" s="105"/>
      <c r="S759" s="105"/>
      <c r="T759" s="105"/>
      <c r="U759" s="105"/>
      <c r="V759" s="105"/>
    </row>
    <row r="760">
      <c r="Q760" s="105"/>
      <c r="S760" s="105"/>
      <c r="T760" s="105"/>
      <c r="U760" s="105"/>
      <c r="V760" s="105"/>
    </row>
    <row r="761">
      <c r="Q761" s="105"/>
      <c r="S761" s="105"/>
      <c r="T761" s="105"/>
      <c r="U761" s="105"/>
      <c r="V761" s="105"/>
    </row>
    <row r="762">
      <c r="Q762" s="105"/>
      <c r="S762" s="105"/>
      <c r="T762" s="105"/>
      <c r="U762" s="105"/>
      <c r="V762" s="105"/>
    </row>
    <row r="763">
      <c r="Q763" s="105"/>
      <c r="S763" s="105"/>
      <c r="T763" s="105"/>
      <c r="U763" s="105"/>
      <c r="V763" s="105"/>
    </row>
    <row r="764">
      <c r="Q764" s="105"/>
      <c r="S764" s="105"/>
      <c r="T764" s="105"/>
      <c r="U764" s="105"/>
      <c r="V764" s="105"/>
    </row>
    <row r="765">
      <c r="Q765" s="105"/>
      <c r="S765" s="105"/>
      <c r="T765" s="105"/>
      <c r="U765" s="105"/>
      <c r="V765" s="105"/>
    </row>
    <row r="766">
      <c r="Q766" s="105"/>
      <c r="S766" s="105"/>
      <c r="T766" s="105"/>
      <c r="U766" s="105"/>
      <c r="V766" s="105"/>
    </row>
    <row r="767">
      <c r="Q767" s="105"/>
      <c r="S767" s="105"/>
      <c r="T767" s="105"/>
      <c r="U767" s="105"/>
      <c r="V767" s="105"/>
    </row>
    <row r="768">
      <c r="Q768" s="105"/>
      <c r="S768" s="105"/>
      <c r="T768" s="105"/>
      <c r="U768" s="105"/>
      <c r="V768" s="105"/>
    </row>
    <row r="769">
      <c r="Q769" s="105"/>
      <c r="S769" s="105"/>
      <c r="T769" s="105"/>
      <c r="U769" s="105"/>
      <c r="V769" s="105"/>
    </row>
    <row r="770">
      <c r="Q770" s="105"/>
      <c r="S770" s="105"/>
      <c r="T770" s="105"/>
      <c r="U770" s="105"/>
      <c r="V770" s="105"/>
    </row>
    <row r="771">
      <c r="Q771" s="105"/>
      <c r="S771" s="105"/>
      <c r="T771" s="105"/>
      <c r="U771" s="105"/>
      <c r="V771" s="105"/>
    </row>
    <row r="772">
      <c r="Q772" s="105"/>
      <c r="S772" s="105"/>
      <c r="T772" s="105"/>
      <c r="U772" s="105"/>
      <c r="V772" s="105"/>
    </row>
    <row r="773">
      <c r="Q773" s="105"/>
      <c r="S773" s="105"/>
      <c r="T773" s="105"/>
      <c r="U773" s="105"/>
      <c r="V773" s="105"/>
    </row>
    <row r="774">
      <c r="Q774" s="105"/>
      <c r="S774" s="105"/>
      <c r="T774" s="105"/>
      <c r="U774" s="105"/>
      <c r="V774" s="105"/>
    </row>
    <row r="775">
      <c r="Q775" s="105"/>
      <c r="S775" s="105"/>
      <c r="T775" s="105"/>
      <c r="U775" s="105"/>
      <c r="V775" s="105"/>
    </row>
    <row r="776">
      <c r="Q776" s="105"/>
      <c r="S776" s="105"/>
      <c r="T776" s="105"/>
      <c r="U776" s="105"/>
      <c r="V776" s="105"/>
    </row>
    <row r="777">
      <c r="Q777" s="105"/>
      <c r="S777" s="105"/>
      <c r="T777" s="105"/>
      <c r="U777" s="105"/>
      <c r="V777" s="105"/>
    </row>
    <row r="778">
      <c r="Q778" s="105"/>
      <c r="S778" s="105"/>
      <c r="T778" s="105"/>
      <c r="U778" s="105"/>
      <c r="V778" s="105"/>
    </row>
    <row r="779">
      <c r="Q779" s="105"/>
      <c r="S779" s="105"/>
      <c r="T779" s="105"/>
      <c r="U779" s="105"/>
      <c r="V779" s="105"/>
    </row>
    <row r="780">
      <c r="Q780" s="105"/>
      <c r="S780" s="105"/>
      <c r="T780" s="105"/>
      <c r="U780" s="105"/>
      <c r="V780" s="105"/>
    </row>
    <row r="781">
      <c r="Q781" s="105"/>
      <c r="S781" s="105"/>
      <c r="T781" s="105"/>
      <c r="U781" s="105"/>
      <c r="V781" s="105"/>
    </row>
    <row r="782">
      <c r="Q782" s="105"/>
      <c r="S782" s="105"/>
      <c r="T782" s="105"/>
      <c r="U782" s="105"/>
      <c r="V782" s="105"/>
    </row>
    <row r="783">
      <c r="Q783" s="105"/>
      <c r="S783" s="105"/>
      <c r="T783" s="105"/>
      <c r="U783" s="105"/>
      <c r="V783" s="105"/>
    </row>
    <row r="784">
      <c r="Q784" s="105"/>
      <c r="S784" s="105"/>
      <c r="T784" s="105"/>
      <c r="U784" s="105"/>
      <c r="V784" s="105"/>
    </row>
    <row r="785">
      <c r="Q785" s="105"/>
      <c r="S785" s="105"/>
      <c r="T785" s="105"/>
      <c r="U785" s="105"/>
      <c r="V785" s="105"/>
    </row>
    <row r="786">
      <c r="Q786" s="105"/>
      <c r="S786" s="105"/>
      <c r="T786" s="105"/>
      <c r="U786" s="105"/>
      <c r="V786" s="105"/>
    </row>
    <row r="787">
      <c r="Q787" s="105"/>
      <c r="S787" s="105"/>
      <c r="T787" s="105"/>
      <c r="U787" s="105"/>
      <c r="V787" s="105"/>
    </row>
    <row r="788">
      <c r="Q788" s="105"/>
      <c r="S788" s="105"/>
      <c r="T788" s="105"/>
      <c r="U788" s="105"/>
      <c r="V788" s="105"/>
    </row>
    <row r="789">
      <c r="Q789" s="105"/>
      <c r="S789" s="105"/>
      <c r="T789" s="105"/>
      <c r="U789" s="105"/>
      <c r="V789" s="105"/>
    </row>
    <row r="790">
      <c r="Q790" s="105"/>
      <c r="S790" s="105"/>
      <c r="T790" s="105"/>
      <c r="U790" s="105"/>
      <c r="V790" s="105"/>
    </row>
    <row r="791">
      <c r="Q791" s="105"/>
      <c r="S791" s="105"/>
      <c r="T791" s="105"/>
      <c r="U791" s="105"/>
      <c r="V791" s="105"/>
    </row>
    <row r="792">
      <c r="Q792" s="105"/>
      <c r="S792" s="105"/>
      <c r="T792" s="105"/>
      <c r="U792" s="105"/>
      <c r="V792" s="105"/>
    </row>
    <row r="793">
      <c r="Q793" s="105"/>
      <c r="S793" s="105"/>
      <c r="T793" s="105"/>
      <c r="U793" s="105"/>
      <c r="V793" s="105"/>
    </row>
    <row r="794">
      <c r="Q794" s="105"/>
      <c r="S794" s="105"/>
      <c r="T794" s="105"/>
      <c r="U794" s="105"/>
      <c r="V794" s="105"/>
    </row>
    <row r="795">
      <c r="Q795" s="105"/>
      <c r="S795" s="105"/>
      <c r="T795" s="105"/>
      <c r="U795" s="105"/>
      <c r="V795" s="105"/>
    </row>
    <row r="796">
      <c r="Q796" s="105"/>
      <c r="S796" s="105"/>
      <c r="T796" s="105"/>
      <c r="U796" s="105"/>
      <c r="V796" s="105"/>
    </row>
    <row r="797">
      <c r="Q797" s="105"/>
      <c r="S797" s="105"/>
      <c r="T797" s="105"/>
      <c r="U797" s="105"/>
      <c r="V797" s="105"/>
    </row>
    <row r="798">
      <c r="Q798" s="105"/>
      <c r="S798" s="105"/>
      <c r="T798" s="105"/>
      <c r="U798" s="105"/>
      <c r="V798" s="105"/>
    </row>
    <row r="799">
      <c r="Q799" s="105"/>
      <c r="S799" s="105"/>
      <c r="T799" s="105"/>
      <c r="U799" s="105"/>
      <c r="V799" s="105"/>
    </row>
    <row r="800">
      <c r="Q800" s="105"/>
      <c r="S800" s="105"/>
      <c r="T800" s="105"/>
      <c r="U800" s="105"/>
      <c r="V800" s="105"/>
    </row>
    <row r="801">
      <c r="Q801" s="105"/>
      <c r="S801" s="105"/>
      <c r="T801" s="105"/>
      <c r="U801" s="105"/>
      <c r="V801" s="105"/>
    </row>
    <row r="802">
      <c r="Q802" s="105"/>
      <c r="S802" s="105"/>
      <c r="T802" s="105"/>
      <c r="U802" s="105"/>
      <c r="V802" s="105"/>
    </row>
    <row r="803">
      <c r="Q803" s="105"/>
      <c r="S803" s="105"/>
      <c r="T803" s="105"/>
      <c r="U803" s="105"/>
      <c r="V803" s="105"/>
    </row>
    <row r="804">
      <c r="Q804" s="105"/>
      <c r="S804" s="105"/>
      <c r="T804" s="105"/>
      <c r="U804" s="105"/>
      <c r="V804" s="105"/>
    </row>
    <row r="805">
      <c r="Q805" s="105"/>
      <c r="S805" s="105"/>
      <c r="T805" s="105"/>
      <c r="U805" s="105"/>
      <c r="V805" s="105"/>
    </row>
    <row r="806">
      <c r="Q806" s="105"/>
      <c r="S806" s="105"/>
      <c r="T806" s="105"/>
      <c r="U806" s="105"/>
      <c r="V806" s="105"/>
    </row>
    <row r="807">
      <c r="Q807" s="105"/>
      <c r="S807" s="105"/>
      <c r="T807" s="105"/>
      <c r="U807" s="105"/>
      <c r="V807" s="105"/>
    </row>
    <row r="808">
      <c r="Q808" s="105"/>
      <c r="S808" s="105"/>
      <c r="T808" s="105"/>
      <c r="U808" s="105"/>
      <c r="V808" s="105"/>
    </row>
    <row r="809">
      <c r="Q809" s="105"/>
      <c r="S809" s="105"/>
      <c r="T809" s="105"/>
      <c r="U809" s="105"/>
      <c r="V809" s="105"/>
    </row>
    <row r="810">
      <c r="Q810" s="105"/>
      <c r="S810" s="105"/>
      <c r="T810" s="105"/>
      <c r="U810" s="105"/>
      <c r="V810" s="105"/>
    </row>
    <row r="811">
      <c r="Q811" s="105"/>
      <c r="S811" s="105"/>
      <c r="T811" s="105"/>
      <c r="U811" s="105"/>
      <c r="V811" s="105"/>
    </row>
    <row r="812">
      <c r="Q812" s="105"/>
      <c r="S812" s="105"/>
      <c r="T812" s="105"/>
      <c r="U812" s="105"/>
      <c r="V812" s="105"/>
    </row>
    <row r="813">
      <c r="Q813" s="105"/>
      <c r="S813" s="105"/>
      <c r="T813" s="105"/>
      <c r="U813" s="105"/>
      <c r="V813" s="105"/>
    </row>
    <row r="814">
      <c r="Q814" s="105"/>
      <c r="S814" s="105"/>
      <c r="T814" s="105"/>
      <c r="U814" s="105"/>
      <c r="V814" s="105"/>
    </row>
    <row r="815">
      <c r="Q815" s="105"/>
      <c r="S815" s="105"/>
      <c r="T815" s="105"/>
      <c r="U815" s="105"/>
      <c r="V815" s="105"/>
    </row>
    <row r="816">
      <c r="Q816" s="105"/>
      <c r="S816" s="105"/>
      <c r="T816" s="105"/>
      <c r="U816" s="105"/>
      <c r="V816" s="105"/>
    </row>
    <row r="817">
      <c r="Q817" s="105"/>
      <c r="S817" s="105"/>
      <c r="T817" s="105"/>
      <c r="U817" s="105"/>
      <c r="V817" s="105"/>
    </row>
    <row r="818">
      <c r="Q818" s="105"/>
      <c r="S818" s="105"/>
      <c r="T818" s="105"/>
      <c r="U818" s="105"/>
      <c r="V818" s="105"/>
    </row>
    <row r="819">
      <c r="Q819" s="105"/>
      <c r="S819" s="105"/>
      <c r="T819" s="105"/>
      <c r="U819" s="105"/>
      <c r="V819" s="105"/>
    </row>
    <row r="820">
      <c r="Q820" s="105"/>
      <c r="S820" s="105"/>
      <c r="T820" s="105"/>
      <c r="U820" s="105"/>
      <c r="V820" s="105"/>
    </row>
    <row r="821">
      <c r="Q821" s="105"/>
      <c r="S821" s="105"/>
      <c r="T821" s="105"/>
      <c r="U821" s="105"/>
      <c r="V821" s="105"/>
    </row>
    <row r="822">
      <c r="Q822" s="105"/>
      <c r="S822" s="105"/>
      <c r="T822" s="105"/>
      <c r="U822" s="105"/>
      <c r="V822" s="105"/>
    </row>
    <row r="823">
      <c r="Q823" s="105"/>
      <c r="S823" s="105"/>
      <c r="T823" s="105"/>
      <c r="U823" s="105"/>
      <c r="V823" s="105"/>
    </row>
    <row r="824">
      <c r="Q824" s="105"/>
      <c r="S824" s="105"/>
      <c r="T824" s="105"/>
      <c r="U824" s="105"/>
      <c r="V824" s="105"/>
    </row>
    <row r="825">
      <c r="Q825" s="105"/>
      <c r="S825" s="105"/>
      <c r="T825" s="105"/>
      <c r="U825" s="105"/>
      <c r="V825" s="105"/>
    </row>
    <row r="826">
      <c r="Q826" s="105"/>
      <c r="S826" s="105"/>
      <c r="T826" s="105"/>
      <c r="U826" s="105"/>
      <c r="V826" s="105"/>
    </row>
    <row r="827">
      <c r="Q827" s="105"/>
      <c r="S827" s="105"/>
      <c r="T827" s="105"/>
      <c r="U827" s="105"/>
      <c r="V827" s="105"/>
    </row>
    <row r="828">
      <c r="Q828" s="105"/>
      <c r="S828" s="105"/>
      <c r="T828" s="105"/>
      <c r="U828" s="105"/>
      <c r="V828" s="105"/>
    </row>
    <row r="829">
      <c r="Q829" s="105"/>
      <c r="S829" s="105"/>
      <c r="T829" s="105"/>
      <c r="U829" s="105"/>
      <c r="V829" s="105"/>
    </row>
    <row r="830">
      <c r="Q830" s="105"/>
      <c r="S830" s="105"/>
      <c r="T830" s="105"/>
      <c r="U830" s="105"/>
      <c r="V830" s="105"/>
    </row>
    <row r="831">
      <c r="Q831" s="105"/>
      <c r="S831" s="105"/>
      <c r="T831" s="105"/>
      <c r="U831" s="105"/>
      <c r="V831" s="105"/>
    </row>
    <row r="832">
      <c r="Q832" s="105"/>
      <c r="S832" s="105"/>
      <c r="T832" s="105"/>
      <c r="U832" s="105"/>
      <c r="V832" s="105"/>
    </row>
    <row r="833">
      <c r="Q833" s="105"/>
      <c r="S833" s="105"/>
      <c r="T833" s="105"/>
      <c r="U833" s="105"/>
      <c r="V833" s="105"/>
    </row>
    <row r="834">
      <c r="Q834" s="105"/>
      <c r="S834" s="105"/>
      <c r="T834" s="105"/>
      <c r="U834" s="105"/>
      <c r="V834" s="105"/>
    </row>
    <row r="835">
      <c r="Q835" s="105"/>
      <c r="S835" s="105"/>
      <c r="T835" s="105"/>
      <c r="U835" s="105"/>
      <c r="V835" s="105"/>
    </row>
    <row r="836">
      <c r="Q836" s="105"/>
      <c r="S836" s="105"/>
      <c r="T836" s="105"/>
      <c r="U836" s="105"/>
      <c r="V836" s="105"/>
    </row>
    <row r="837">
      <c r="Q837" s="105"/>
      <c r="S837" s="105"/>
      <c r="T837" s="105"/>
      <c r="U837" s="105"/>
      <c r="V837" s="105"/>
    </row>
    <row r="838">
      <c r="Q838" s="105"/>
      <c r="S838" s="105"/>
      <c r="T838" s="105"/>
      <c r="U838" s="105"/>
      <c r="V838" s="105"/>
    </row>
    <row r="839">
      <c r="Q839" s="105"/>
      <c r="S839" s="105"/>
      <c r="T839" s="105"/>
      <c r="U839" s="105"/>
      <c r="V839" s="105"/>
    </row>
    <row r="840">
      <c r="Q840" s="105"/>
      <c r="S840" s="105"/>
      <c r="T840" s="105"/>
      <c r="U840" s="105"/>
      <c r="V840" s="105"/>
    </row>
    <row r="841">
      <c r="Q841" s="105"/>
      <c r="S841" s="105"/>
      <c r="T841" s="105"/>
      <c r="U841" s="105"/>
      <c r="V841" s="105"/>
    </row>
    <row r="842">
      <c r="Q842" s="105"/>
      <c r="S842" s="105"/>
      <c r="T842" s="105"/>
      <c r="U842" s="105"/>
      <c r="V842" s="105"/>
    </row>
    <row r="843">
      <c r="Q843" s="105"/>
      <c r="S843" s="105"/>
      <c r="T843" s="105"/>
      <c r="U843" s="105"/>
      <c r="V843" s="105"/>
    </row>
    <row r="844">
      <c r="Q844" s="105"/>
      <c r="S844" s="105"/>
      <c r="T844" s="105"/>
      <c r="U844" s="105"/>
      <c r="V844" s="105"/>
    </row>
    <row r="845">
      <c r="Q845" s="105"/>
      <c r="S845" s="105"/>
      <c r="T845" s="105"/>
      <c r="U845" s="105"/>
      <c r="V845" s="105"/>
    </row>
    <row r="846">
      <c r="Q846" s="105"/>
      <c r="S846" s="105"/>
      <c r="T846" s="105"/>
      <c r="U846" s="105"/>
      <c r="V846" s="105"/>
    </row>
    <row r="847">
      <c r="Q847" s="105"/>
      <c r="S847" s="105"/>
      <c r="T847" s="105"/>
      <c r="U847" s="105"/>
      <c r="V847" s="105"/>
    </row>
    <row r="848">
      <c r="Q848" s="105"/>
      <c r="S848" s="105"/>
      <c r="T848" s="105"/>
      <c r="U848" s="105"/>
      <c r="V848" s="105"/>
    </row>
    <row r="849">
      <c r="Q849" s="105"/>
      <c r="S849" s="105"/>
      <c r="T849" s="105"/>
      <c r="U849" s="105"/>
      <c r="V849" s="105"/>
    </row>
    <row r="850">
      <c r="Q850" s="105"/>
      <c r="S850" s="105"/>
      <c r="T850" s="105"/>
      <c r="U850" s="105"/>
      <c r="V850" s="105"/>
    </row>
    <row r="851">
      <c r="Q851" s="105"/>
      <c r="S851" s="105"/>
      <c r="T851" s="105"/>
      <c r="U851" s="105"/>
      <c r="V851" s="105"/>
    </row>
    <row r="852">
      <c r="Q852" s="105"/>
      <c r="S852" s="105"/>
      <c r="T852" s="105"/>
      <c r="U852" s="105"/>
      <c r="V852" s="105"/>
    </row>
    <row r="853">
      <c r="Q853" s="105"/>
      <c r="S853" s="105"/>
      <c r="T853" s="105"/>
      <c r="U853" s="105"/>
      <c r="V853" s="105"/>
    </row>
    <row r="854">
      <c r="Q854" s="105"/>
      <c r="S854" s="105"/>
      <c r="T854" s="105"/>
      <c r="U854" s="105"/>
      <c r="V854" s="105"/>
    </row>
    <row r="855">
      <c r="Q855" s="105"/>
      <c r="S855" s="105"/>
      <c r="T855" s="105"/>
      <c r="U855" s="105"/>
      <c r="V855" s="105"/>
    </row>
    <row r="856">
      <c r="Q856" s="105"/>
      <c r="S856" s="105"/>
      <c r="T856" s="105"/>
      <c r="U856" s="105"/>
      <c r="V856" s="105"/>
    </row>
    <row r="857">
      <c r="Q857" s="105"/>
      <c r="S857" s="105"/>
      <c r="T857" s="105"/>
      <c r="U857" s="105"/>
      <c r="V857" s="105"/>
    </row>
    <row r="858">
      <c r="Q858" s="105"/>
      <c r="S858" s="105"/>
      <c r="T858" s="105"/>
      <c r="U858" s="105"/>
      <c r="V858" s="105"/>
    </row>
    <row r="859">
      <c r="Q859" s="105"/>
      <c r="S859" s="105"/>
      <c r="T859" s="105"/>
      <c r="U859" s="105"/>
      <c r="V859" s="105"/>
    </row>
    <row r="860">
      <c r="Q860" s="105"/>
      <c r="S860" s="105"/>
      <c r="T860" s="105"/>
      <c r="U860" s="105"/>
      <c r="V860" s="105"/>
    </row>
    <row r="861">
      <c r="Q861" s="105"/>
      <c r="S861" s="105"/>
      <c r="T861" s="105"/>
      <c r="U861" s="105"/>
      <c r="V861" s="105"/>
    </row>
    <row r="862">
      <c r="Q862" s="105"/>
      <c r="S862" s="105"/>
      <c r="T862" s="105"/>
      <c r="U862" s="105"/>
      <c r="V862" s="105"/>
    </row>
    <row r="863">
      <c r="Q863" s="105"/>
      <c r="S863" s="105"/>
      <c r="T863" s="105"/>
      <c r="U863" s="105"/>
      <c r="V863" s="105"/>
    </row>
    <row r="864">
      <c r="Q864" s="105"/>
      <c r="S864" s="105"/>
      <c r="T864" s="105"/>
      <c r="U864" s="105"/>
      <c r="V864" s="105"/>
    </row>
    <row r="865">
      <c r="Q865" s="105"/>
      <c r="S865" s="105"/>
      <c r="T865" s="105"/>
      <c r="U865" s="105"/>
      <c r="V865" s="105"/>
    </row>
    <row r="866">
      <c r="Q866" s="105"/>
      <c r="S866" s="105"/>
      <c r="T866" s="105"/>
      <c r="U866" s="105"/>
      <c r="V866" s="105"/>
    </row>
    <row r="867">
      <c r="Q867" s="105"/>
      <c r="S867" s="105"/>
      <c r="T867" s="105"/>
      <c r="U867" s="105"/>
      <c r="V867" s="105"/>
    </row>
    <row r="868">
      <c r="Q868" s="105"/>
      <c r="S868" s="105"/>
      <c r="T868" s="105"/>
      <c r="U868" s="105"/>
      <c r="V868" s="105"/>
    </row>
    <row r="869">
      <c r="Q869" s="105"/>
      <c r="S869" s="105"/>
      <c r="T869" s="105"/>
      <c r="U869" s="105"/>
      <c r="V869" s="105"/>
    </row>
    <row r="870">
      <c r="Q870" s="105"/>
      <c r="S870" s="105"/>
      <c r="T870" s="105"/>
      <c r="U870" s="105"/>
      <c r="V870" s="105"/>
    </row>
    <row r="871">
      <c r="Q871" s="105"/>
      <c r="S871" s="105"/>
      <c r="T871" s="105"/>
      <c r="U871" s="105"/>
      <c r="V871" s="105"/>
    </row>
    <row r="872">
      <c r="Q872" s="105"/>
      <c r="S872" s="105"/>
      <c r="T872" s="105"/>
      <c r="U872" s="105"/>
      <c r="V872" s="105"/>
    </row>
    <row r="873">
      <c r="Q873" s="105"/>
      <c r="S873" s="105"/>
      <c r="T873" s="105"/>
      <c r="U873" s="105"/>
      <c r="V873" s="105"/>
    </row>
    <row r="874">
      <c r="Q874" s="105"/>
      <c r="S874" s="105"/>
      <c r="T874" s="105"/>
      <c r="U874" s="105"/>
      <c r="V874" s="105"/>
    </row>
    <row r="875">
      <c r="Q875" s="105"/>
      <c r="S875" s="105"/>
      <c r="T875" s="105"/>
      <c r="U875" s="105"/>
      <c r="V875" s="105"/>
    </row>
    <row r="876">
      <c r="Q876" s="105"/>
      <c r="S876" s="105"/>
      <c r="T876" s="105"/>
      <c r="U876" s="105"/>
      <c r="V876" s="105"/>
    </row>
    <row r="877">
      <c r="Q877" s="105"/>
      <c r="S877" s="105"/>
      <c r="T877" s="105"/>
      <c r="U877" s="105"/>
      <c r="V877" s="105"/>
    </row>
    <row r="878">
      <c r="Q878" s="105"/>
      <c r="S878" s="105"/>
      <c r="T878" s="105"/>
      <c r="U878" s="105"/>
      <c r="V878" s="105"/>
    </row>
    <row r="879">
      <c r="Q879" s="105"/>
      <c r="S879" s="105"/>
      <c r="T879" s="105"/>
      <c r="U879" s="105"/>
      <c r="V879" s="105"/>
    </row>
    <row r="880">
      <c r="Q880" s="105"/>
      <c r="S880" s="105"/>
      <c r="T880" s="105"/>
      <c r="U880" s="105"/>
      <c r="V880" s="105"/>
    </row>
    <row r="881">
      <c r="Q881" s="105"/>
      <c r="S881" s="105"/>
      <c r="T881" s="105"/>
      <c r="U881" s="105"/>
      <c r="V881" s="105"/>
    </row>
    <row r="882">
      <c r="Q882" s="105"/>
      <c r="S882" s="105"/>
      <c r="T882" s="105"/>
      <c r="U882" s="105"/>
      <c r="V882" s="105"/>
    </row>
    <row r="883">
      <c r="Q883" s="105"/>
      <c r="S883" s="105"/>
      <c r="T883" s="105"/>
      <c r="U883" s="105"/>
      <c r="V883" s="105"/>
    </row>
    <row r="884">
      <c r="Q884" s="105"/>
      <c r="S884" s="105"/>
      <c r="T884" s="105"/>
      <c r="U884" s="105"/>
      <c r="V884" s="105"/>
    </row>
    <row r="885">
      <c r="Q885" s="105"/>
      <c r="S885" s="105"/>
      <c r="T885" s="105"/>
      <c r="U885" s="105"/>
      <c r="V885" s="105"/>
    </row>
    <row r="886">
      <c r="Q886" s="105"/>
      <c r="S886" s="105"/>
      <c r="T886" s="105"/>
      <c r="U886" s="105"/>
      <c r="V886" s="105"/>
    </row>
    <row r="887">
      <c r="Q887" s="105"/>
      <c r="S887" s="105"/>
      <c r="T887" s="105"/>
      <c r="U887" s="105"/>
      <c r="V887" s="105"/>
    </row>
    <row r="888">
      <c r="Q888" s="105"/>
      <c r="S888" s="105"/>
      <c r="T888" s="105"/>
      <c r="U888" s="105"/>
      <c r="V888" s="105"/>
    </row>
    <row r="889">
      <c r="Q889" s="105"/>
      <c r="S889" s="105"/>
      <c r="T889" s="105"/>
      <c r="U889" s="105"/>
      <c r="V889" s="105"/>
    </row>
    <row r="890">
      <c r="Q890" s="105"/>
      <c r="S890" s="105"/>
      <c r="T890" s="105"/>
      <c r="U890" s="105"/>
      <c r="V890" s="105"/>
    </row>
    <row r="891">
      <c r="Q891" s="105"/>
      <c r="S891" s="105"/>
      <c r="T891" s="105"/>
      <c r="U891" s="105"/>
      <c r="V891" s="105"/>
    </row>
    <row r="892">
      <c r="Q892" s="105"/>
      <c r="S892" s="105"/>
      <c r="T892" s="105"/>
      <c r="U892" s="105"/>
      <c r="V892" s="105"/>
    </row>
    <row r="893">
      <c r="Q893" s="105"/>
      <c r="S893" s="105"/>
      <c r="T893" s="105"/>
      <c r="U893" s="105"/>
      <c r="V893" s="105"/>
    </row>
    <row r="894">
      <c r="Q894" s="105"/>
      <c r="S894" s="105"/>
      <c r="T894" s="105"/>
      <c r="U894" s="105"/>
      <c r="V894" s="105"/>
    </row>
    <row r="895">
      <c r="Q895" s="105"/>
      <c r="S895" s="105"/>
      <c r="T895" s="105"/>
      <c r="U895" s="105"/>
      <c r="V895" s="105"/>
    </row>
    <row r="896">
      <c r="Q896" s="105"/>
      <c r="S896" s="105"/>
      <c r="T896" s="105"/>
      <c r="U896" s="105"/>
      <c r="V896" s="105"/>
    </row>
    <row r="897">
      <c r="Q897" s="105"/>
      <c r="S897" s="105"/>
      <c r="T897" s="105"/>
      <c r="U897" s="105"/>
      <c r="V897" s="105"/>
    </row>
    <row r="898">
      <c r="Q898" s="105"/>
      <c r="S898" s="105"/>
      <c r="T898" s="105"/>
      <c r="U898" s="105"/>
      <c r="V898" s="105"/>
    </row>
    <row r="899">
      <c r="Q899" s="105"/>
      <c r="S899" s="105"/>
      <c r="T899" s="105"/>
      <c r="U899" s="105"/>
      <c r="V899" s="105"/>
    </row>
    <row r="900">
      <c r="Q900" s="105"/>
      <c r="S900" s="105"/>
      <c r="T900" s="105"/>
      <c r="U900" s="105"/>
      <c r="V900" s="105"/>
    </row>
    <row r="901">
      <c r="Q901" s="105"/>
      <c r="S901" s="105"/>
      <c r="T901" s="105"/>
      <c r="U901" s="105"/>
      <c r="V901" s="105"/>
    </row>
    <row r="902">
      <c r="Q902" s="105"/>
      <c r="S902" s="105"/>
      <c r="T902" s="105"/>
      <c r="U902" s="105"/>
      <c r="V902" s="105"/>
    </row>
    <row r="903">
      <c r="Q903" s="105"/>
      <c r="S903" s="105"/>
      <c r="T903" s="105"/>
      <c r="U903" s="105"/>
      <c r="V903" s="105"/>
    </row>
    <row r="904">
      <c r="Q904" s="105"/>
      <c r="S904" s="105"/>
      <c r="T904" s="105"/>
      <c r="U904" s="105"/>
      <c r="V904" s="105"/>
    </row>
    <row r="905">
      <c r="Q905" s="105"/>
      <c r="S905" s="105"/>
      <c r="T905" s="105"/>
      <c r="U905" s="105"/>
      <c r="V905" s="105"/>
    </row>
    <row r="906">
      <c r="Q906" s="105"/>
      <c r="S906" s="105"/>
      <c r="T906" s="105"/>
      <c r="U906" s="105"/>
      <c r="V906" s="105"/>
    </row>
    <row r="907">
      <c r="Q907" s="105"/>
      <c r="S907" s="105"/>
      <c r="T907" s="105"/>
      <c r="U907" s="105"/>
      <c r="V907" s="105"/>
    </row>
    <row r="908">
      <c r="Q908" s="105"/>
      <c r="S908" s="105"/>
      <c r="T908" s="105"/>
      <c r="U908" s="105"/>
      <c r="V908" s="105"/>
    </row>
    <row r="909">
      <c r="Q909" s="105"/>
      <c r="S909" s="105"/>
      <c r="T909" s="105"/>
      <c r="U909" s="105"/>
      <c r="V909" s="105"/>
    </row>
    <row r="910">
      <c r="Q910" s="105"/>
      <c r="S910" s="105"/>
      <c r="T910" s="105"/>
      <c r="U910" s="105"/>
      <c r="V910" s="105"/>
    </row>
    <row r="911">
      <c r="Q911" s="105"/>
      <c r="S911" s="105"/>
      <c r="T911" s="105"/>
      <c r="U911" s="105"/>
      <c r="V911" s="105"/>
    </row>
    <row r="912">
      <c r="Q912" s="105"/>
      <c r="S912" s="105"/>
      <c r="T912" s="105"/>
      <c r="U912" s="105"/>
      <c r="V912" s="105"/>
    </row>
    <row r="913">
      <c r="Q913" s="105"/>
      <c r="S913" s="105"/>
      <c r="T913" s="105"/>
      <c r="U913" s="105"/>
      <c r="V913" s="105"/>
    </row>
    <row r="914">
      <c r="Q914" s="105"/>
      <c r="S914" s="105"/>
      <c r="T914" s="105"/>
      <c r="U914" s="105"/>
      <c r="V914" s="105"/>
    </row>
    <row r="915">
      <c r="Q915" s="105"/>
      <c r="S915" s="105"/>
      <c r="T915" s="105"/>
      <c r="U915" s="105"/>
      <c r="V915" s="105"/>
    </row>
    <row r="916">
      <c r="Q916" s="105"/>
      <c r="S916" s="105"/>
      <c r="T916" s="105"/>
      <c r="U916" s="105"/>
      <c r="V916" s="105"/>
    </row>
    <row r="917">
      <c r="Q917" s="105"/>
      <c r="S917" s="105"/>
      <c r="T917" s="105"/>
      <c r="U917" s="105"/>
      <c r="V917" s="105"/>
    </row>
    <row r="918">
      <c r="Q918" s="105"/>
      <c r="S918" s="105"/>
      <c r="T918" s="105"/>
      <c r="U918" s="105"/>
      <c r="V918" s="105"/>
    </row>
    <row r="919">
      <c r="Q919" s="105"/>
      <c r="S919" s="105"/>
      <c r="T919" s="105"/>
      <c r="U919" s="105"/>
      <c r="V919" s="105"/>
    </row>
    <row r="920">
      <c r="Q920" s="105"/>
      <c r="S920" s="105"/>
      <c r="T920" s="105"/>
      <c r="U920" s="105"/>
      <c r="V920" s="105"/>
    </row>
    <row r="921">
      <c r="Q921" s="105"/>
      <c r="S921" s="105"/>
      <c r="T921" s="105"/>
      <c r="U921" s="105"/>
      <c r="V921" s="105"/>
    </row>
    <row r="922">
      <c r="Q922" s="105"/>
      <c r="S922" s="105"/>
      <c r="T922" s="105"/>
      <c r="U922" s="105"/>
      <c r="V922" s="105"/>
    </row>
    <row r="923">
      <c r="Q923" s="105"/>
      <c r="S923" s="105"/>
      <c r="T923" s="105"/>
      <c r="U923" s="105"/>
      <c r="V923" s="105"/>
    </row>
    <row r="924">
      <c r="Q924" s="105"/>
      <c r="S924" s="105"/>
      <c r="T924" s="105"/>
      <c r="U924" s="105"/>
      <c r="V924" s="105"/>
    </row>
    <row r="925">
      <c r="Q925" s="105"/>
      <c r="S925" s="105"/>
      <c r="T925" s="105"/>
      <c r="U925" s="105"/>
      <c r="V925" s="105"/>
    </row>
    <row r="926">
      <c r="Q926" s="105"/>
      <c r="S926" s="105"/>
      <c r="T926" s="105"/>
      <c r="U926" s="105"/>
      <c r="V926" s="105"/>
    </row>
    <row r="927">
      <c r="Q927" s="105"/>
      <c r="S927" s="105"/>
      <c r="T927" s="105"/>
      <c r="U927" s="105"/>
      <c r="V927" s="105"/>
    </row>
    <row r="928">
      <c r="Q928" s="105"/>
      <c r="S928" s="105"/>
      <c r="T928" s="105"/>
      <c r="U928" s="105"/>
      <c r="V928" s="105"/>
    </row>
    <row r="929">
      <c r="Q929" s="105"/>
      <c r="S929" s="105"/>
      <c r="T929" s="105"/>
      <c r="U929" s="105"/>
      <c r="V929" s="105"/>
    </row>
    <row r="930">
      <c r="Q930" s="105"/>
      <c r="S930" s="105"/>
      <c r="T930" s="105"/>
      <c r="U930" s="105"/>
      <c r="V930" s="105"/>
    </row>
    <row r="931">
      <c r="Q931" s="105"/>
      <c r="S931" s="105"/>
      <c r="T931" s="105"/>
      <c r="U931" s="105"/>
      <c r="V931" s="105"/>
    </row>
    <row r="932">
      <c r="Q932" s="105"/>
      <c r="S932" s="105"/>
      <c r="T932" s="105"/>
      <c r="U932" s="105"/>
      <c r="V932" s="105"/>
    </row>
    <row r="933">
      <c r="Q933" s="105"/>
      <c r="S933" s="105"/>
      <c r="T933" s="105"/>
      <c r="U933" s="105"/>
      <c r="V933" s="105"/>
    </row>
    <row r="934">
      <c r="Q934" s="105"/>
      <c r="S934" s="105"/>
      <c r="T934" s="105"/>
      <c r="U934" s="105"/>
      <c r="V934" s="105"/>
    </row>
    <row r="935">
      <c r="Q935" s="105"/>
      <c r="S935" s="105"/>
      <c r="T935" s="105"/>
      <c r="U935" s="105"/>
      <c r="V935" s="105"/>
    </row>
    <row r="936">
      <c r="Q936" s="105"/>
      <c r="S936" s="105"/>
      <c r="T936" s="105"/>
      <c r="U936" s="105"/>
      <c r="V936" s="105"/>
    </row>
    <row r="937">
      <c r="Q937" s="105"/>
      <c r="S937" s="105"/>
      <c r="T937" s="105"/>
      <c r="U937" s="105"/>
      <c r="V937" s="105"/>
    </row>
    <row r="938">
      <c r="Q938" s="105"/>
      <c r="S938" s="105"/>
      <c r="T938" s="105"/>
      <c r="U938" s="105"/>
      <c r="V938" s="105"/>
    </row>
    <row r="939">
      <c r="Q939" s="105"/>
      <c r="S939" s="105"/>
      <c r="T939" s="105"/>
      <c r="U939" s="105"/>
      <c r="V939" s="105"/>
    </row>
    <row r="940">
      <c r="Q940" s="105"/>
      <c r="S940" s="105"/>
      <c r="T940" s="105"/>
      <c r="U940" s="105"/>
      <c r="V940" s="105"/>
    </row>
    <row r="941">
      <c r="Q941" s="105"/>
      <c r="S941" s="105"/>
      <c r="T941" s="105"/>
      <c r="U941" s="105"/>
      <c r="V941" s="105"/>
    </row>
    <row r="942">
      <c r="Q942" s="105"/>
      <c r="S942" s="105"/>
      <c r="T942" s="105"/>
      <c r="U942" s="105"/>
      <c r="V942" s="105"/>
    </row>
    <row r="943">
      <c r="Q943" s="105"/>
      <c r="S943" s="105"/>
      <c r="T943" s="105"/>
      <c r="U943" s="105"/>
      <c r="V943" s="105"/>
    </row>
    <row r="944">
      <c r="Q944" s="105"/>
      <c r="S944" s="105"/>
      <c r="T944" s="105"/>
      <c r="U944" s="105"/>
      <c r="V944" s="105"/>
    </row>
    <row r="945">
      <c r="Q945" s="105"/>
      <c r="S945" s="105"/>
      <c r="T945" s="105"/>
      <c r="U945" s="105"/>
      <c r="V945" s="105"/>
    </row>
    <row r="946">
      <c r="Q946" s="105"/>
      <c r="S946" s="105"/>
      <c r="T946" s="105"/>
      <c r="U946" s="105"/>
      <c r="V946" s="105"/>
    </row>
    <row r="947">
      <c r="Q947" s="105"/>
      <c r="S947" s="105"/>
      <c r="T947" s="105"/>
      <c r="U947" s="105"/>
      <c r="V947" s="105"/>
    </row>
    <row r="948">
      <c r="Q948" s="105"/>
      <c r="S948" s="105"/>
      <c r="T948" s="105"/>
      <c r="U948" s="105"/>
      <c r="V948" s="105"/>
    </row>
    <row r="949">
      <c r="Q949" s="105"/>
      <c r="S949" s="105"/>
      <c r="T949" s="105"/>
      <c r="U949" s="105"/>
      <c r="V949" s="105"/>
    </row>
    <row r="950">
      <c r="Q950" s="105"/>
      <c r="S950" s="105"/>
      <c r="T950" s="105"/>
      <c r="U950" s="105"/>
      <c r="V950" s="105"/>
    </row>
    <row r="951">
      <c r="Q951" s="105"/>
      <c r="S951" s="105"/>
      <c r="T951" s="105"/>
      <c r="U951" s="105"/>
      <c r="V951" s="105"/>
    </row>
    <row r="952">
      <c r="Q952" s="105"/>
      <c r="S952" s="105"/>
      <c r="T952" s="105"/>
      <c r="U952" s="105"/>
      <c r="V952" s="105"/>
    </row>
    <row r="953">
      <c r="Q953" s="105"/>
      <c r="S953" s="105"/>
      <c r="T953" s="105"/>
      <c r="U953" s="105"/>
      <c r="V953" s="105"/>
    </row>
    <row r="954">
      <c r="Q954" s="105"/>
      <c r="S954" s="105"/>
      <c r="T954" s="105"/>
      <c r="U954" s="105"/>
      <c r="V954" s="105"/>
    </row>
    <row r="955">
      <c r="Q955" s="105"/>
      <c r="S955" s="105"/>
      <c r="T955" s="105"/>
      <c r="U955" s="105"/>
      <c r="V955" s="105"/>
    </row>
    <row r="956">
      <c r="Q956" s="105"/>
      <c r="S956" s="105"/>
      <c r="T956" s="105"/>
      <c r="U956" s="105"/>
      <c r="V956" s="105"/>
    </row>
    <row r="957">
      <c r="Q957" s="105"/>
      <c r="S957" s="105"/>
      <c r="T957" s="105"/>
      <c r="U957" s="105"/>
      <c r="V957" s="105"/>
    </row>
    <row r="958">
      <c r="Q958" s="105"/>
      <c r="S958" s="105"/>
      <c r="T958" s="105"/>
      <c r="U958" s="105"/>
      <c r="V958" s="105"/>
    </row>
    <row r="959">
      <c r="Q959" s="105"/>
      <c r="S959" s="105"/>
      <c r="T959" s="105"/>
      <c r="U959" s="105"/>
      <c r="V959" s="105"/>
    </row>
    <row r="960">
      <c r="Q960" s="105"/>
      <c r="S960" s="105"/>
      <c r="T960" s="105"/>
      <c r="U960" s="105"/>
      <c r="V960" s="105"/>
    </row>
    <row r="961">
      <c r="Q961" s="105"/>
      <c r="S961" s="105"/>
      <c r="T961" s="105"/>
      <c r="U961" s="105"/>
      <c r="V961" s="105"/>
    </row>
    <row r="962">
      <c r="Q962" s="105"/>
      <c r="S962" s="105"/>
      <c r="T962" s="105"/>
      <c r="U962" s="105"/>
      <c r="V962" s="105"/>
    </row>
    <row r="963">
      <c r="Q963" s="105"/>
      <c r="S963" s="105"/>
      <c r="T963" s="105"/>
      <c r="U963" s="105"/>
      <c r="V963" s="105"/>
    </row>
    <row r="964">
      <c r="Q964" s="105"/>
      <c r="S964" s="105"/>
      <c r="T964" s="105"/>
      <c r="U964" s="105"/>
      <c r="V964" s="105"/>
    </row>
    <row r="965">
      <c r="Q965" s="105"/>
      <c r="S965" s="105"/>
      <c r="T965" s="105"/>
      <c r="U965" s="105"/>
      <c r="V965" s="105"/>
    </row>
    <row r="966">
      <c r="Q966" s="105"/>
      <c r="S966" s="105"/>
      <c r="T966" s="105"/>
      <c r="U966" s="105"/>
      <c r="V966" s="105"/>
    </row>
    <row r="967">
      <c r="Q967" s="105"/>
      <c r="S967" s="105"/>
      <c r="T967" s="105"/>
      <c r="U967" s="105"/>
      <c r="V967" s="105"/>
    </row>
    <row r="968">
      <c r="Q968" s="105"/>
      <c r="S968" s="105"/>
      <c r="T968" s="105"/>
      <c r="U968" s="105"/>
      <c r="V968" s="105"/>
    </row>
    <row r="969">
      <c r="Q969" s="105"/>
      <c r="S969" s="105"/>
      <c r="T969" s="105"/>
      <c r="U969" s="105"/>
      <c r="V969" s="105"/>
    </row>
    <row r="970">
      <c r="Q970" s="105"/>
      <c r="S970" s="105"/>
      <c r="T970" s="105"/>
      <c r="U970" s="105"/>
      <c r="V970" s="105"/>
    </row>
    <row r="971">
      <c r="Q971" s="105"/>
      <c r="S971" s="105"/>
      <c r="T971" s="105"/>
      <c r="U971" s="105"/>
      <c r="V971" s="105"/>
    </row>
    <row r="972">
      <c r="Q972" s="105"/>
      <c r="S972" s="105"/>
      <c r="T972" s="105"/>
      <c r="U972" s="105"/>
      <c r="V972" s="105"/>
    </row>
    <row r="973">
      <c r="Q973" s="105"/>
      <c r="S973" s="105"/>
      <c r="T973" s="105"/>
      <c r="U973" s="105"/>
      <c r="V973" s="105"/>
    </row>
    <row r="974">
      <c r="Q974" s="105"/>
      <c r="S974" s="105"/>
      <c r="T974" s="105"/>
      <c r="U974" s="105"/>
      <c r="V974" s="105"/>
    </row>
    <row r="975">
      <c r="Q975" s="105"/>
      <c r="S975" s="105"/>
      <c r="T975" s="105"/>
      <c r="U975" s="105"/>
      <c r="V975" s="105"/>
    </row>
    <row r="976">
      <c r="Q976" s="105"/>
      <c r="S976" s="105"/>
      <c r="T976" s="105"/>
      <c r="U976" s="105"/>
      <c r="V976" s="105"/>
    </row>
    <row r="977">
      <c r="Q977" s="105"/>
      <c r="S977" s="105"/>
      <c r="T977" s="105"/>
      <c r="U977" s="105"/>
      <c r="V977" s="105"/>
    </row>
    <row r="978">
      <c r="Q978" s="105"/>
      <c r="S978" s="105"/>
      <c r="T978" s="105"/>
      <c r="U978" s="105"/>
      <c r="V978" s="105"/>
    </row>
    <row r="979">
      <c r="Q979" s="105"/>
      <c r="S979" s="105"/>
      <c r="T979" s="105"/>
      <c r="U979" s="105"/>
      <c r="V979" s="105"/>
    </row>
    <row r="980">
      <c r="Q980" s="105"/>
      <c r="S980" s="105"/>
      <c r="T980" s="105"/>
      <c r="U980" s="105"/>
      <c r="V980" s="105"/>
    </row>
    <row r="981">
      <c r="Q981" s="105"/>
      <c r="S981" s="105"/>
      <c r="T981" s="105"/>
      <c r="U981" s="105"/>
      <c r="V981" s="105"/>
    </row>
    <row r="982">
      <c r="Q982" s="105"/>
      <c r="S982" s="105"/>
      <c r="T982" s="105"/>
      <c r="U982" s="105"/>
      <c r="V982" s="105"/>
    </row>
    <row r="983">
      <c r="Q983" s="105"/>
      <c r="S983" s="105"/>
      <c r="T983" s="105"/>
      <c r="U983" s="105"/>
      <c r="V983" s="105"/>
    </row>
    <row r="984">
      <c r="Q984" s="105"/>
      <c r="S984" s="105"/>
      <c r="T984" s="105"/>
      <c r="U984" s="105"/>
      <c r="V984" s="105"/>
    </row>
    <row r="985">
      <c r="Q985" s="105"/>
      <c r="S985" s="105"/>
      <c r="T985" s="105"/>
      <c r="U985" s="105"/>
      <c r="V985" s="105"/>
    </row>
  </sheetData>
  <autoFilter ref="$C$1:$AM$985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2.25"/>
    <col customWidth="1" min="3" max="3" width="14.25"/>
    <col hidden="1" min="4" max="4" width="12.63"/>
    <col customWidth="1" min="12" max="12" width="17.5"/>
    <col customWidth="1" min="23" max="23" width="16.88"/>
    <col customWidth="1" min="24" max="24" width="19.38"/>
    <col customWidth="1" min="32" max="32" width="14.88"/>
    <col customWidth="1" min="33" max="33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87" t="s">
        <v>6</v>
      </c>
      <c r="Q1" s="89" t="s">
        <v>8</v>
      </c>
      <c r="R1" s="87" t="s">
        <v>932</v>
      </c>
      <c r="S1" s="87" t="s">
        <v>11</v>
      </c>
      <c r="T1" s="87" t="s">
        <v>933</v>
      </c>
      <c r="U1" s="87" t="s">
        <v>1179</v>
      </c>
      <c r="V1" s="87" t="s">
        <v>1180</v>
      </c>
      <c r="W1" s="87" t="s">
        <v>19</v>
      </c>
      <c r="X1" s="87" t="s">
        <v>1494</v>
      </c>
      <c r="Y1" s="87" t="s">
        <v>21</v>
      </c>
      <c r="Z1" s="87" t="s">
        <v>22</v>
      </c>
      <c r="AA1" s="87" t="s">
        <v>24</v>
      </c>
      <c r="AB1" s="87" t="s">
        <v>26</v>
      </c>
      <c r="AC1" s="87" t="s">
        <v>27</v>
      </c>
      <c r="AD1" s="87" t="s">
        <v>919</v>
      </c>
      <c r="AE1" s="87" t="s">
        <v>32</v>
      </c>
      <c r="AF1" s="87" t="s">
        <v>920</v>
      </c>
      <c r="AG1" s="87" t="s">
        <v>921</v>
      </c>
    </row>
    <row r="2">
      <c r="A2" s="9" t="s">
        <v>448</v>
      </c>
      <c r="B2" s="9" t="s">
        <v>1839</v>
      </c>
      <c r="C2" s="92" t="s">
        <v>1044</v>
      </c>
      <c r="D2" s="2" t="s">
        <v>1840</v>
      </c>
      <c r="E2" s="114" t="str">
        <f>IFERROR(__xludf.DUMMYFUNCTION("IFERROR(HYPERLINK(REGEXEXTRACT(D2,""\(([^)]*)\)""),REGEXEXTRACT(D2,""\[([^\]]+)\]"")),"""")"),"READ PITCH")</f>
        <v>READ PITCH</v>
      </c>
      <c r="F2" s="95">
        <f>VLOOKUP($A2, RawData!$A:$AJ, 33, FALSE)</f>
        <v>5559.2227</v>
      </c>
      <c r="G2" s="122">
        <f>VLOOKUP($A2, RawData!$A:$AJ, 2, FALSE)</f>
        <v>436.9</v>
      </c>
      <c r="H2" s="96">
        <f>VLOOKUP($A2, RawData!$A:$AJ, 3, FALSE)</f>
        <v>0.1272</v>
      </c>
      <c r="I2" s="96" t="str">
        <f>VLOOKUP($A2, RawData!$A:$AJ, 5, FALSE)</f>
        <v/>
      </c>
      <c r="J2" s="98" t="str">
        <f>VLOOKUP($A2, RawData!$A:$AM, 37, FALSE)</f>
        <v/>
      </c>
      <c r="K2" s="99">
        <f>VLOOKUP($A2, RawData!$A:$AM, 38, FALSE)</f>
        <v>0.22246696</v>
      </c>
      <c r="L2" s="99">
        <f>VLOOKUP($A2, RawData!$A:$AM, 39, FALSE)</f>
        <v>0.088322766</v>
      </c>
      <c r="M2" s="103">
        <f>VLOOKUP($A2, RawData!$A:$AJ, 30, FALSE)</f>
        <v>46.825672</v>
      </c>
      <c r="N2" s="98" t="str">
        <f>VLOOKUP($A2, RawData!$A:$AJ, 5, FALSE)</f>
        <v/>
      </c>
      <c r="O2" s="99" t="str">
        <f>VLOOKUP($A2, RawData!$A:$AJ, 6, FALSE)</f>
        <v/>
      </c>
      <c r="P2" s="99">
        <f>VLOOKUP($A2, RawData!$A:$AJ, 8, FALSE)</f>
        <v>0.3605</v>
      </c>
      <c r="Q2" s="99">
        <f>VLOOKUP($A2, RawData!$A:$AJ, 10, FALSE)</f>
        <v>0.2540627</v>
      </c>
      <c r="R2" s="99" t="str">
        <f>VLOOKUP($A2, RawData!$A:$AJ, 11, FALSE)</f>
        <v/>
      </c>
      <c r="S2" s="98">
        <f>VLOOKUP($A2, RawData!$A:$AJ, 13, FALSE)</f>
        <v>106.6</v>
      </c>
      <c r="T2" s="99">
        <f>VLOOKUP($A2, RawData!$A:$AJ, 14, FALSE)</f>
        <v>36.75862</v>
      </c>
      <c r="U2" s="107">
        <f>VLOOKUP($A2, RawData!$A:$AJ, 15, FALSE)</f>
        <v>1.0834</v>
      </c>
      <c r="V2" s="99">
        <f>VLOOKUP($A2, RawData!$A:$AJ, 16, FALSE)</f>
        <v>0.016937515</v>
      </c>
      <c r="W2" s="98">
        <f>VLOOKUP($A2, RawData!$A:$AJ, 21, FALSE)</f>
        <v>-403.2</v>
      </c>
      <c r="X2" s="99">
        <f>VLOOKUP($A2, RawData!$A:$AJ, 22, FALSE)</f>
        <v>-1.1228</v>
      </c>
      <c r="Y2" s="99">
        <f>VLOOKUP($A2, RawData!$A:$AJ, 23, FALSE)</f>
        <v>0.0976</v>
      </c>
      <c r="Z2" s="123">
        <f>VLOOKUP($A2, RawData!$A:$AJ, 24, FALSE)</f>
        <v>0.2918407</v>
      </c>
      <c r="AA2" s="100">
        <f>VLOOKUP($A2, RawData!$A:$AJ, 26, FALSE)</f>
        <v>53.443222</v>
      </c>
      <c r="AB2" s="102">
        <f>VLOOKUP($A2, RawData!$A:$AJ, 28, FALSE)</f>
        <v>12.819523</v>
      </c>
      <c r="AC2" s="107">
        <f>VLOOKUP($A2, RawData!$A:$AJ, 29, FALSE)</f>
        <v>15.5373</v>
      </c>
      <c r="AD2" s="96">
        <f>VLOOKUP($A2, RawData!$A:$AJ,32, FALSE)</f>
        <v>0</v>
      </c>
      <c r="AE2" s="95">
        <f>VLOOKUP($A2, RawData!$A:$AJ, 34, FALSE)</f>
        <v>5197.65</v>
      </c>
      <c r="AF2" s="95">
        <f>VLOOKUP($A2, RawData!$A:$AJ, 35, FALSE)</f>
        <v>307.57</v>
      </c>
      <c r="AG2" s="113">
        <f>VLOOKUP($A2, RawData!$A:$AJ, 36, FALSE)</f>
        <v>18.21</v>
      </c>
    </row>
    <row r="3">
      <c r="A3" s="9" t="s">
        <v>449</v>
      </c>
      <c r="B3" s="9" t="s">
        <v>1841</v>
      </c>
      <c r="C3" s="92" t="s">
        <v>1021</v>
      </c>
      <c r="D3" s="2" t="s">
        <v>1842</v>
      </c>
      <c r="E3" s="114" t="str">
        <f>IFERROR(__xludf.DUMMYFUNCTION("IFERROR(HYPERLINK(REGEXEXTRACT(D3,""\(([^)]*)\)""),REGEXEXTRACT(D3,""\[([^\]]+)\]"")),"""")"),"READ PITCH")</f>
        <v>READ PITCH</v>
      </c>
      <c r="F3" s="95">
        <f>VLOOKUP($A3, RawData!$A:$AJ, 33, FALSE)</f>
        <v>300.66376</v>
      </c>
      <c r="G3" s="122">
        <f>VLOOKUP($A3, RawData!$A:$AJ, 2, FALSE)</f>
        <v>237.612</v>
      </c>
      <c r="H3" s="96">
        <f>VLOOKUP($A3, RawData!$A:$AJ, 3, FALSE)</f>
        <v>-0.3612</v>
      </c>
      <c r="I3" s="96" t="str">
        <f>VLOOKUP($A3, RawData!$A:$AJ, 5, FALSE)</f>
        <v/>
      </c>
      <c r="J3" s="98" t="str">
        <f>VLOOKUP($A3, RawData!$A:$AM, 37, FALSE)</f>
        <v/>
      </c>
      <c r="K3" s="99">
        <f>VLOOKUP($A3, RawData!$A:$AM, 38, FALSE)</f>
        <v>-0.73293406</v>
      </c>
      <c r="L3" s="99">
        <f>VLOOKUP($A3, RawData!$A:$AM, 39, FALSE)</f>
        <v>-0.2776707</v>
      </c>
      <c r="M3" s="103">
        <f>VLOOKUP($A3, RawData!$A:$AJ, 30, FALSE)</f>
        <v>4.2537313</v>
      </c>
      <c r="N3" s="98" t="str">
        <f>VLOOKUP($A3, RawData!$A:$AJ, 5, FALSE)</f>
        <v/>
      </c>
      <c r="O3" s="99" t="str">
        <f>VLOOKUP($A3, RawData!$A:$AJ, 6, FALSE)</f>
        <v/>
      </c>
      <c r="P3" s="99">
        <f>VLOOKUP($A3, RawData!$A:$AJ, 8, FALSE)</f>
        <v>0.3937</v>
      </c>
      <c r="Q3" s="99">
        <f>VLOOKUP($A3, RawData!$A:$AJ, 10, FALSE)</f>
        <v>0.30588523</v>
      </c>
      <c r="R3" s="99" t="str">
        <f>VLOOKUP($A3, RawData!$A:$AJ, 11, FALSE)</f>
        <v/>
      </c>
      <c r="S3" s="98">
        <f>VLOOKUP($A3, RawData!$A:$AJ, 13, FALSE)</f>
        <v>0</v>
      </c>
      <c r="T3" s="99">
        <f>VLOOKUP($A3, RawData!$A:$AJ, 14, FALSE)</f>
        <v>0.66474736</v>
      </c>
      <c r="U3" s="107">
        <f>VLOOKUP($A3, RawData!$A:$AJ, 15, FALSE)</f>
        <v>1420.147</v>
      </c>
      <c r="V3" s="99">
        <f>VLOOKUP($A3, RawData!$A:$AJ, 16, FALSE)</f>
        <v>0.061729793</v>
      </c>
      <c r="W3" s="98">
        <f>VLOOKUP($A3, RawData!$A:$AJ, 21, FALSE)</f>
        <v>0</v>
      </c>
      <c r="X3" s="99">
        <f>VLOOKUP($A3, RawData!$A:$AJ, 22, FALSE)</f>
        <v>-0.2539</v>
      </c>
      <c r="Y3" s="99">
        <f>VLOOKUP($A3, RawData!$A:$AJ, 23, FALSE)</f>
        <v>0.0512</v>
      </c>
      <c r="Z3" s="123">
        <f>VLOOKUP($A3, RawData!$A:$AJ, 24, FALSE)</f>
        <v>0.504695</v>
      </c>
      <c r="AA3" s="100">
        <f>VLOOKUP($A3, RawData!$A:$AJ, 26, FALSE)</f>
        <v>6.543967</v>
      </c>
      <c r="AB3" s="102">
        <f>VLOOKUP($A3, RawData!$A:$AJ, 28, FALSE)</f>
        <v>1.3011535</v>
      </c>
      <c r="AC3" s="107">
        <f>VLOOKUP($A3, RawData!$A:$AJ, 29, FALSE)</f>
        <v>1.1781</v>
      </c>
      <c r="AD3" s="96">
        <f>VLOOKUP($A3, RawData!$A:$AJ,32, FALSE)</f>
        <v>0</v>
      </c>
      <c r="AE3" s="95">
        <f>VLOOKUP($A3, RawData!$A:$AJ, 34, FALSE)</f>
        <v>309.1697</v>
      </c>
      <c r="AF3" s="95">
        <f>VLOOKUP($A3, RawData!$A:$AJ, 35, FALSE)</f>
        <v>31.1921</v>
      </c>
      <c r="AG3" s="113">
        <f>VLOOKUP($A3, RawData!$A:$AJ, 36, FALSE)</f>
        <v>9.97</v>
      </c>
    </row>
    <row r="4">
      <c r="A4" s="9" t="s">
        <v>450</v>
      </c>
      <c r="B4" s="9" t="s">
        <v>1843</v>
      </c>
      <c r="C4" s="92" t="s">
        <v>1044</v>
      </c>
      <c r="D4" s="2" t="s">
        <v>1844</v>
      </c>
      <c r="E4" s="114" t="str">
        <f>IFERROR(__xludf.DUMMYFUNCTION("IFERROR(HYPERLINK(REGEXEXTRACT(D4,""\(([^)]*)\)""),REGEXEXTRACT(D4,""\[([^\]]+)\]"")),"""")"),"READ PITCH")</f>
        <v>READ PITCH</v>
      </c>
      <c r="F4" s="95">
        <f>VLOOKUP($A4, RawData!$A:$AJ, 33, FALSE)</f>
        <v>598.56366</v>
      </c>
      <c r="G4" s="122">
        <f>VLOOKUP($A4, RawData!$A:$AJ, 2, FALSE)</f>
        <v>146.948</v>
      </c>
      <c r="H4" s="96">
        <f>VLOOKUP($A4, RawData!$A:$AJ, 3, FALSE)</f>
        <v>0.2384</v>
      </c>
      <c r="I4" s="96" t="str">
        <f>VLOOKUP($A4, RawData!$A:$AJ, 5, FALSE)</f>
        <v/>
      </c>
      <c r="J4" s="98" t="str">
        <f>VLOOKUP($A4, RawData!$A:$AM, 37, FALSE)</f>
        <v/>
      </c>
      <c r="K4" s="99">
        <f>VLOOKUP($A4, RawData!$A:$AM, 38, FALSE)</f>
        <v>-0.1370378</v>
      </c>
      <c r="L4" s="99">
        <f>VLOOKUP($A4, RawData!$A:$AM, 39, FALSE)</f>
        <v>0.18502772</v>
      </c>
      <c r="M4" s="103">
        <f>VLOOKUP($A4, RawData!$A:$AJ, 30, FALSE)</f>
        <v>16.59353</v>
      </c>
      <c r="N4" s="98" t="str">
        <f>VLOOKUP($A4, RawData!$A:$AJ, 5, FALSE)</f>
        <v/>
      </c>
      <c r="O4" s="99" t="str">
        <f>VLOOKUP($A4, RawData!$A:$AJ, 6, FALSE)</f>
        <v/>
      </c>
      <c r="P4" s="99">
        <f>VLOOKUP($A4, RawData!$A:$AJ, 8, FALSE)</f>
        <v>0.7448</v>
      </c>
      <c r="Q4" s="99">
        <f>VLOOKUP($A4, RawData!$A:$AJ, 10, FALSE)</f>
        <v>0.48424613</v>
      </c>
      <c r="R4" s="99" t="str">
        <f>VLOOKUP($A4, RawData!$A:$AJ, 11, FALSE)</f>
        <v/>
      </c>
      <c r="S4" s="98">
        <f>VLOOKUP($A4, RawData!$A:$AJ, 13, FALSE)</f>
        <v>-31.482</v>
      </c>
      <c r="T4" s="99">
        <f>VLOOKUP($A4, RawData!$A:$AJ, 14, FALSE)</f>
        <v>0.18864149</v>
      </c>
      <c r="U4" s="107">
        <f>VLOOKUP($A4, RawData!$A:$AJ, 15, FALSE)</f>
        <v>125.01</v>
      </c>
      <c r="V4" s="99">
        <f>VLOOKUP($A4, RawData!$A:$AJ, 16, FALSE)</f>
        <v>0.7636715</v>
      </c>
      <c r="W4" s="98">
        <f>VLOOKUP($A4, RawData!$A:$AJ, 21, FALSE)</f>
        <v>594.882</v>
      </c>
      <c r="X4" s="99">
        <f>VLOOKUP($A4, RawData!$A:$AJ, 22, FALSE)</f>
        <v>1.0675</v>
      </c>
      <c r="Y4" s="99">
        <f>VLOOKUP($A4, RawData!$A:$AJ, 23, FALSE)</f>
        <v>-0.0272</v>
      </c>
      <c r="Z4" s="123">
        <f>VLOOKUP($A4, RawData!$A:$AJ, 24, FALSE)</f>
        <v>-0.05965513</v>
      </c>
      <c r="AA4" s="100" t="str">
        <f>VLOOKUP($A4, RawData!$A:$AJ, 26, FALSE)</f>
        <v/>
      </c>
      <c r="AB4" s="102">
        <f>VLOOKUP($A4, RawData!$A:$AJ, 28, FALSE)</f>
        <v>3.9871042</v>
      </c>
      <c r="AC4" s="107">
        <f>VLOOKUP($A4, RawData!$A:$AJ, 29, FALSE)</f>
        <v>1.0672</v>
      </c>
      <c r="AD4" s="96">
        <f>VLOOKUP($A4, RawData!$A:$AJ,32, FALSE)</f>
        <v>0.09635469</v>
      </c>
      <c r="AE4" s="95">
        <f>VLOOKUP($A4, RawData!$A:$AJ, 34, FALSE)</f>
        <v>1180.779</v>
      </c>
      <c r="AF4" s="95">
        <f>VLOOKUP($A4, RawData!$A:$AJ, 35, FALSE)</f>
        <v>18.1</v>
      </c>
      <c r="AG4" s="113">
        <f>VLOOKUP($A4, RawData!$A:$AJ, 36, FALSE)</f>
        <v>32.37</v>
      </c>
    </row>
    <row r="5">
      <c r="A5" s="9" t="s">
        <v>451</v>
      </c>
      <c r="B5" s="9" t="s">
        <v>1845</v>
      </c>
      <c r="C5" s="92" t="s">
        <v>1192</v>
      </c>
      <c r="D5" s="2" t="s">
        <v>1846</v>
      </c>
      <c r="E5" s="114" t="str">
        <f>IFERROR(__xludf.DUMMYFUNCTION("IFERROR(HYPERLINK(REGEXEXTRACT(D5,""\(([^)]*)\)""),REGEXEXTRACT(D5,""\[([^\]]+)\]"")),"""")"),"READ PITCH")</f>
        <v>READ PITCH</v>
      </c>
      <c r="F5" s="95">
        <f>VLOOKUP($A5, RawData!$A:$AJ, 33, FALSE)</f>
        <v>772.13434</v>
      </c>
      <c r="G5" s="122">
        <f>VLOOKUP($A5, RawData!$A:$AJ, 2, FALSE)</f>
        <v>30.49634</v>
      </c>
      <c r="H5" s="96">
        <f>VLOOKUP($A5, RawData!$A:$AJ, 3, FALSE)</f>
        <v>0.5964</v>
      </c>
      <c r="I5" s="96" t="str">
        <f>VLOOKUP($A5, RawData!$A:$AJ, 5, FALSE)</f>
        <v/>
      </c>
      <c r="J5" s="98" t="str">
        <f>VLOOKUP($A5, RawData!$A:$AM, 37, FALSE)</f>
        <v/>
      </c>
      <c r="K5" s="99">
        <f>VLOOKUP($A5, RawData!$A:$AM, 38, FALSE)</f>
        <v>0.51790863</v>
      </c>
      <c r="L5" s="99">
        <f>VLOOKUP($A5, RawData!$A:$AM, 39, FALSE)</f>
        <v>-0.014866973</v>
      </c>
      <c r="M5" s="103">
        <f>VLOOKUP($A5, RawData!$A:$AJ, 30, FALSE)</f>
        <v>69.58102</v>
      </c>
      <c r="N5" s="98" t="str">
        <f>VLOOKUP($A5, RawData!$A:$AJ, 5, FALSE)</f>
        <v/>
      </c>
      <c r="O5" s="99" t="str">
        <f>VLOOKUP($A5, RawData!$A:$AJ, 6, FALSE)</f>
        <v/>
      </c>
      <c r="P5" s="99">
        <f>VLOOKUP($A5, RawData!$A:$AJ, 8, FALSE)</f>
        <v>0.5316</v>
      </c>
      <c r="Q5" s="99">
        <f>VLOOKUP($A5, RawData!$A:$AJ, 10, FALSE)</f>
        <v>0.3344608</v>
      </c>
      <c r="R5" s="99" t="str">
        <f>VLOOKUP($A5, RawData!$A:$AJ, 11, FALSE)</f>
        <v/>
      </c>
      <c r="S5" s="98">
        <f>VLOOKUP($A5, RawData!$A:$AJ, 13, FALSE)</f>
        <v>4.07</v>
      </c>
      <c r="T5" s="99">
        <f>VLOOKUP($A5, RawData!$A:$AJ, 14, FALSE)</f>
        <v>1.3695633</v>
      </c>
      <c r="U5" s="107">
        <f>VLOOKUP($A5, RawData!$A:$AJ, 15, FALSE)</f>
        <v>15.1342</v>
      </c>
      <c r="V5" s="99">
        <f>VLOOKUP($A5, RawData!$A:$AJ, 16, FALSE)</f>
        <v>0.24632202</v>
      </c>
      <c r="W5" s="98">
        <f>VLOOKUP($A5, RawData!$A:$AJ, 21, FALSE)</f>
        <v>0.83519</v>
      </c>
      <c r="X5" s="99">
        <f>VLOOKUP($A5, RawData!$A:$AJ, 22, FALSE)</f>
        <v>0.0169</v>
      </c>
      <c r="Y5" s="99">
        <f>VLOOKUP($A5, RawData!$A:$AJ, 23, FALSE)</f>
        <v>0.1864</v>
      </c>
      <c r="Z5" s="123">
        <f>VLOOKUP($A5, RawData!$A:$AJ, 24, FALSE)</f>
        <v>0.18021002</v>
      </c>
      <c r="AA5" s="100">
        <f>VLOOKUP($A5, RawData!$A:$AJ, 26, FALSE)</f>
        <v>79.79133</v>
      </c>
      <c r="AB5" s="102">
        <f>VLOOKUP($A5, RawData!$A:$AJ, 28, FALSE)</f>
        <v>23.2447</v>
      </c>
      <c r="AC5" s="107">
        <f>VLOOKUP($A5, RawData!$A:$AJ, 29, FALSE)</f>
        <v>13.9354</v>
      </c>
      <c r="AD5" s="96">
        <f>VLOOKUP($A5, RawData!$A:$AJ,32, FALSE)</f>
        <v>0</v>
      </c>
      <c r="AE5" s="95">
        <f>VLOOKUP($A5, RawData!$A:$AJ, 34, FALSE)</f>
        <v>709.71246</v>
      </c>
      <c r="AF5" s="95">
        <f>VLOOKUP($A5, RawData!$A:$AJ, 35, FALSE)</f>
        <v>45.47</v>
      </c>
      <c r="AG5" s="113">
        <f>VLOOKUP($A5, RawData!$A:$AJ, 36, FALSE)</f>
        <v>15.59</v>
      </c>
    </row>
    <row r="6">
      <c r="A6" s="9" t="s">
        <v>452</v>
      </c>
      <c r="B6" s="9" t="s">
        <v>1847</v>
      </c>
      <c r="C6" s="92" t="s">
        <v>942</v>
      </c>
      <c r="D6" s="2" t="s">
        <v>1848</v>
      </c>
      <c r="E6" s="114" t="str">
        <f>IFERROR(__xludf.DUMMYFUNCTION("IFERROR(HYPERLINK(REGEXEXTRACT(D6,""\(([^)]*)\)""),REGEXEXTRACT(D6,""\[([^\]]+)\]"")),"""")"),"READ PITCH")</f>
        <v>READ PITCH</v>
      </c>
      <c r="F6" s="95">
        <f>VLOOKUP($A6, RawData!$A:$AJ, 33, FALSE)</f>
        <v>852.72943</v>
      </c>
      <c r="G6" s="122">
        <f>VLOOKUP($A6, RawData!$A:$AJ, 2, FALSE)</f>
        <v>461.741</v>
      </c>
      <c r="H6" s="96">
        <f>VLOOKUP($A6, RawData!$A:$AJ, 3, FALSE)</f>
        <v>0.0869</v>
      </c>
      <c r="I6" s="96" t="str">
        <f>VLOOKUP($A6, RawData!$A:$AJ, 5, FALSE)</f>
        <v/>
      </c>
      <c r="J6" s="98" t="str">
        <f>VLOOKUP($A6, RawData!$A:$AM, 37, FALSE)</f>
        <v/>
      </c>
      <c r="K6" s="99">
        <f>VLOOKUP($A6, RawData!$A:$AM, 38, FALSE)</f>
        <v>-3.7041934</v>
      </c>
      <c r="L6" s="99">
        <f>VLOOKUP($A6, RawData!$A:$AM, 39, FALSE)</f>
        <v>0.23597023</v>
      </c>
      <c r="M6" s="103">
        <f>VLOOKUP($A6, RawData!$A:$AJ, 30, FALSE)</f>
        <v>-7.2824516</v>
      </c>
      <c r="N6" s="98" t="str">
        <f>VLOOKUP($A6, RawData!$A:$AJ, 5, FALSE)</f>
        <v/>
      </c>
      <c r="O6" s="99" t="str">
        <f>VLOOKUP($A6, RawData!$A:$AJ, 6, FALSE)</f>
        <v/>
      </c>
      <c r="P6" s="99">
        <f>VLOOKUP($A6, RawData!$A:$AJ, 8, FALSE)</f>
        <v>0.487</v>
      </c>
      <c r="Q6" s="99">
        <f>VLOOKUP($A6, RawData!$A:$AJ, 10, FALSE)</f>
        <v>-0.2569839</v>
      </c>
      <c r="R6" s="99" t="str">
        <f>VLOOKUP($A6, RawData!$A:$AJ, 11, FALSE)</f>
        <v/>
      </c>
      <c r="S6" s="98">
        <f>VLOOKUP($A6, RawData!$A:$AJ, 13, FALSE)</f>
        <v>53.889</v>
      </c>
      <c r="T6" s="99">
        <f>VLOOKUP($A6, RawData!$A:$AJ, 14, FALSE)</f>
        <v>-0.90815485</v>
      </c>
      <c r="U6" s="107">
        <f>VLOOKUP($A6, RawData!$A:$AJ, 15, FALSE)</f>
        <v>3.319</v>
      </c>
      <c r="V6" s="99">
        <f>VLOOKUP($A6, RawData!$A:$AJ, 16, FALSE)</f>
        <v>0.12569384</v>
      </c>
      <c r="W6" s="98">
        <f>VLOOKUP($A6, RawData!$A:$AJ, 21, FALSE)</f>
        <v>40.57</v>
      </c>
      <c r="X6" s="99">
        <f>VLOOKUP($A6, RawData!$A:$AJ, 22, FALSE)</f>
        <v>0.27751935</v>
      </c>
      <c r="Y6" s="99">
        <f>VLOOKUP($A6, RawData!$A:$AJ, 23, FALSE)</f>
        <v>-0.447</v>
      </c>
      <c r="Z6" s="123">
        <f>VLOOKUP($A6, RawData!$A:$AJ, 24, FALSE)</f>
        <v>-1.188066</v>
      </c>
      <c r="AA6" s="100" t="str">
        <f>VLOOKUP($A6, RawData!$A:$AJ, 26, FALSE)</f>
        <v/>
      </c>
      <c r="AB6" s="102">
        <f>VLOOKUP($A6, RawData!$A:$AJ, 28, FALSE)</f>
        <v>1.7836096</v>
      </c>
      <c r="AC6" s="107">
        <f>VLOOKUP($A6, RawData!$A:$AJ, 29, FALSE)</f>
        <v>6.1816</v>
      </c>
      <c r="AD6" s="96">
        <f>VLOOKUP($A6, RawData!$A:$AJ,32, FALSE)</f>
        <v>0</v>
      </c>
      <c r="AE6" s="95">
        <f>VLOOKUP($A6, RawData!$A:$AJ, 34, FALSE)</f>
        <v>864.1357</v>
      </c>
      <c r="AF6" s="95">
        <f>VLOOKUP($A6, RawData!$A:$AJ, 35, FALSE)</f>
        <v>18.79</v>
      </c>
      <c r="AG6" s="113">
        <f>VLOOKUP($A6, RawData!$A:$AJ, 36, FALSE)</f>
        <v>43.83</v>
      </c>
    </row>
    <row r="7">
      <c r="A7" s="9" t="s">
        <v>453</v>
      </c>
      <c r="B7" s="9" t="s">
        <v>1849</v>
      </c>
      <c r="C7" s="92" t="s">
        <v>942</v>
      </c>
      <c r="D7" s="2" t="s">
        <v>1850</v>
      </c>
      <c r="E7" s="114" t="str">
        <f>IFERROR(__xludf.DUMMYFUNCTION("IFERROR(HYPERLINK(REGEXEXTRACT(D7,""\(([^)]*)\)""),REGEXEXTRACT(D7,""\[([^\]]+)\]"")),"""")"),"READ PITCH")</f>
        <v>READ PITCH</v>
      </c>
      <c r="F7" s="95">
        <f>VLOOKUP($A7, RawData!$A:$AJ, 33, FALSE)</f>
        <v>564.7614</v>
      </c>
      <c r="G7" s="122">
        <f>VLOOKUP($A7, RawData!$A:$AJ, 2, FALSE)</f>
        <v>204.738</v>
      </c>
      <c r="H7" s="96">
        <f>VLOOKUP($A7, RawData!$A:$AJ, 3, FALSE)</f>
        <v>0.2806</v>
      </c>
      <c r="I7" s="96" t="str">
        <f>VLOOKUP($A7, RawData!$A:$AJ, 5, FALSE)</f>
        <v/>
      </c>
      <c r="J7" s="98" t="str">
        <f>VLOOKUP($A7, RawData!$A:$AM, 37, FALSE)</f>
        <v/>
      </c>
      <c r="K7" s="99">
        <f>VLOOKUP($A7, RawData!$A:$AM, 38, FALSE)</f>
        <v>0.6702806</v>
      </c>
      <c r="L7" s="99">
        <f>VLOOKUP($A7, RawData!$A:$AM, 39, FALSE)</f>
        <v>0.209698</v>
      </c>
      <c r="M7" s="103">
        <f>VLOOKUP($A7, RawData!$A:$AJ, 30, FALSE)</f>
        <v>6.396352</v>
      </c>
      <c r="N7" s="98" t="str">
        <f>VLOOKUP($A7, RawData!$A:$AJ, 5, FALSE)</f>
        <v/>
      </c>
      <c r="O7" s="99" t="str">
        <f>VLOOKUP($A7, RawData!$A:$AJ, 6, FALSE)</f>
        <v/>
      </c>
      <c r="P7" s="99">
        <f>VLOOKUP($A7, RawData!$A:$AJ, 8, FALSE)</f>
        <v>0.4947</v>
      </c>
      <c r="Q7" s="99">
        <f>VLOOKUP($A7, RawData!$A:$AJ, 10, FALSE)</f>
        <v>0.48384276</v>
      </c>
      <c r="R7" s="99" t="str">
        <f>VLOOKUP($A7, RawData!$A:$AJ, 11, FALSE)</f>
        <v/>
      </c>
      <c r="S7" s="98">
        <f>VLOOKUP($A7, RawData!$A:$AJ, 13, FALSE)</f>
        <v>18.923</v>
      </c>
      <c r="T7" s="99">
        <f>VLOOKUP($A7, RawData!$A:$AJ, 14, FALSE)</f>
        <v>1.7956917</v>
      </c>
      <c r="U7" s="107">
        <f>VLOOKUP($A7, RawData!$A:$AJ, 15, FALSE)</f>
        <v>4.144</v>
      </c>
      <c r="V7" s="99">
        <f>VLOOKUP($A7, RawData!$A:$AJ, 16, FALSE)</f>
        <v>0.19699323</v>
      </c>
      <c r="W7" s="98">
        <f>VLOOKUP($A7, RawData!$A:$AJ, 21, FALSE)</f>
        <v>8.116</v>
      </c>
      <c r="X7" s="99">
        <f>VLOOKUP($A7, RawData!$A:$AJ, 22, FALSE)</f>
        <v>0.034</v>
      </c>
      <c r="Y7" s="99">
        <f>VLOOKUP($A7, RawData!$A:$AJ, 23, FALSE)</f>
        <v>0.102</v>
      </c>
      <c r="Z7" s="123">
        <f>VLOOKUP($A7, RawData!$A:$AJ, 24, FALSE)</f>
        <v>0.15409425</v>
      </c>
      <c r="AA7" s="100">
        <f>VLOOKUP($A7, RawData!$A:$AJ, 26, FALSE)</f>
        <v>17.024931</v>
      </c>
      <c r="AB7" s="102">
        <f>VLOOKUP($A7, RawData!$A:$AJ, 28, FALSE)</f>
        <v>3.0551877</v>
      </c>
      <c r="AC7" s="107">
        <f>VLOOKUP($A7, RawData!$A:$AJ, 29, FALSE)</f>
        <v>2.5909</v>
      </c>
      <c r="AD7" s="96">
        <f>VLOOKUP($A7, RawData!$A:$AJ,32, FALSE)</f>
        <v>0.025040235</v>
      </c>
      <c r="AE7" s="95">
        <f>VLOOKUP($A7, RawData!$A:$AJ, 34, FALSE)</f>
        <v>633.629</v>
      </c>
      <c r="AF7" s="95">
        <f>VLOOKUP($A7, RawData!$A:$AJ, 35, FALSE)</f>
        <v>32.41</v>
      </c>
      <c r="AG7" s="113">
        <f>VLOOKUP($A7, RawData!$A:$AJ, 36, FALSE)</f>
        <v>19.3</v>
      </c>
    </row>
    <row r="8">
      <c r="A8" s="9" t="s">
        <v>454</v>
      </c>
      <c r="B8" s="9" t="s">
        <v>1851</v>
      </c>
      <c r="C8" s="92" t="s">
        <v>942</v>
      </c>
      <c r="D8" s="2" t="s">
        <v>1852</v>
      </c>
      <c r="E8" s="114" t="str">
        <f>IFERROR(__xludf.DUMMYFUNCTION("IFERROR(HYPERLINK(REGEXEXTRACT(D8,""\(([^)]*)\)""),REGEXEXTRACT(D8,""\[([^\]]+)\]"")),"""")"),"READ PITCH")</f>
        <v>READ PITCH</v>
      </c>
      <c r="F8" s="95">
        <f>VLOOKUP($A8, RawData!$A:$AJ, 33, FALSE)</f>
        <v>151.66318</v>
      </c>
      <c r="G8" s="122">
        <f>VLOOKUP($A8, RawData!$A:$AJ, 2, FALSE)</f>
        <v>103.752</v>
      </c>
      <c r="H8" s="96">
        <f>VLOOKUP($A8, RawData!$A:$AJ, 3, FALSE)</f>
        <v>-0.2903</v>
      </c>
      <c r="I8" s="96" t="str">
        <f>VLOOKUP($A8, RawData!$A:$AJ, 5, FALSE)</f>
        <v/>
      </c>
      <c r="J8" s="98" t="str">
        <f>VLOOKUP($A8, RawData!$A:$AM, 37, FALSE)</f>
        <v/>
      </c>
      <c r="K8" s="99">
        <f>VLOOKUP($A8, RawData!$A:$AM, 38, FALSE)</f>
        <v>-1.1286299</v>
      </c>
      <c r="L8" s="99">
        <f>VLOOKUP($A8, RawData!$A:$AM, 39, FALSE)</f>
        <v>-0.02109192</v>
      </c>
      <c r="M8" s="103">
        <f>VLOOKUP($A8, RawData!$A:$AJ, 30, FALSE)</f>
        <v>50.840637</v>
      </c>
      <c r="N8" s="98" t="str">
        <f>VLOOKUP($A8, RawData!$A:$AJ, 5, FALSE)</f>
        <v/>
      </c>
      <c r="O8" s="99" t="str">
        <f>VLOOKUP($A8, RawData!$A:$AJ, 6, FALSE)</f>
        <v/>
      </c>
      <c r="P8" s="99">
        <f>VLOOKUP($A8, RawData!$A:$AJ, 8, FALSE)</f>
        <v>0.2193</v>
      </c>
      <c r="Q8" s="99">
        <f>VLOOKUP($A8, RawData!$A:$AJ, 10, FALSE)</f>
        <v>0.01878518</v>
      </c>
      <c r="R8" s="99" t="str">
        <f>VLOOKUP($A8, RawData!$A:$AJ, 11, FALSE)</f>
        <v/>
      </c>
      <c r="S8" s="98">
        <f>VLOOKUP($A8, RawData!$A:$AJ, 13, FALSE)</f>
        <v>6.345</v>
      </c>
      <c r="T8" s="99">
        <f>VLOOKUP($A8, RawData!$A:$AJ, 14, FALSE)</f>
        <v>1.0754237</v>
      </c>
      <c r="U8" s="107">
        <f>VLOOKUP($A8, RawData!$A:$AJ, 15, FALSE)</f>
        <v>3.2306</v>
      </c>
      <c r="V8" s="99">
        <f>VLOOKUP($A8, RawData!$A:$AJ, 16, FALSE)</f>
        <v>0.016317757</v>
      </c>
      <c r="W8" s="98">
        <f>VLOOKUP($A8, RawData!$A:$AJ, 21, FALSE)</f>
        <v>-56.194</v>
      </c>
      <c r="X8" s="99">
        <f>VLOOKUP($A8, RawData!$A:$AJ, 22, FALSE)</f>
        <v>-0.6452554</v>
      </c>
      <c r="Y8" s="99">
        <f>VLOOKUP($A8, RawData!$A:$AJ, 23, FALSE)</f>
        <v>0.0065</v>
      </c>
      <c r="Z8" s="123">
        <f>VLOOKUP($A8, RawData!$A:$AJ, 24, FALSE)</f>
        <v>0.010093239</v>
      </c>
      <c r="AA8" s="100">
        <f>VLOOKUP($A8, RawData!$A:$AJ, 26, FALSE)</f>
        <v>176.65802</v>
      </c>
      <c r="AB8" s="102">
        <f>VLOOKUP($A8, RawData!$A:$AJ, 28, FALSE)</f>
        <v>1.4966689</v>
      </c>
      <c r="AC8" s="107">
        <f>VLOOKUP($A8, RawData!$A:$AJ, 29, FALSE)</f>
        <v>1.7818</v>
      </c>
      <c r="AD8" s="96">
        <f>VLOOKUP($A8, RawData!$A:$AJ,32, FALSE)</f>
        <v>0</v>
      </c>
      <c r="AE8" s="95">
        <f>VLOOKUP($A8, RawData!$A:$AJ, 34, FALSE)</f>
        <v>99.0884</v>
      </c>
      <c r="AF8" s="95">
        <f>VLOOKUP($A8, RawData!$A:$AJ, 35, FALSE)</f>
        <v>16.59</v>
      </c>
      <c r="AG8" s="113">
        <f>VLOOKUP($A8, RawData!$A:$AJ, 36, FALSE)</f>
        <v>9.36</v>
      </c>
    </row>
    <row r="9">
      <c r="A9" s="9" t="s">
        <v>455</v>
      </c>
      <c r="B9" s="9" t="s">
        <v>1853</v>
      </c>
      <c r="C9" s="92" t="s">
        <v>930</v>
      </c>
      <c r="D9" s="2" t="s">
        <v>1854</v>
      </c>
      <c r="E9" s="114" t="str">
        <f>IFERROR(__xludf.DUMMYFUNCTION("IFERROR(HYPERLINK(REGEXEXTRACT(D9,""\(([^)]*)\)""),REGEXEXTRACT(D9,""\[([^\]]+)\]"")),"""")"),"READ PITCH")</f>
        <v>READ PITCH</v>
      </c>
      <c r="F9" s="95">
        <f>VLOOKUP($A9, RawData!$A:$AJ, 33, FALSE)</f>
        <v>285.78943</v>
      </c>
      <c r="G9" s="122">
        <f>VLOOKUP($A9, RawData!$A:$AJ, 2, FALSE)</f>
        <v>0</v>
      </c>
      <c r="H9" s="96">
        <f>VLOOKUP($A9, RawData!$A:$AJ, 3, FALSE)</f>
        <v>0.8388815</v>
      </c>
      <c r="I9" s="96" t="str">
        <f>VLOOKUP($A9, RawData!$A:$AJ, 5, FALSE)</f>
        <v/>
      </c>
      <c r="J9" s="98" t="str">
        <f>VLOOKUP($A9, RawData!$A:$AM, 37, FALSE)</f>
        <v/>
      </c>
      <c r="K9" s="99" t="str">
        <f>VLOOKUP($A9, RawData!$A:$AM, 38, FALSE)</f>
        <v>No data</v>
      </c>
      <c r="L9" s="99" t="str">
        <f>VLOOKUP($A9, RawData!$A:$AM, 39, FALSE)</f>
        <v>No data</v>
      </c>
      <c r="M9" s="103" t="str">
        <f>VLOOKUP($A9, RawData!$A:$AJ, 30, FALSE)</f>
        <v/>
      </c>
      <c r="N9" s="98" t="str">
        <f>VLOOKUP($A9, RawData!$A:$AJ, 5, FALSE)</f>
        <v/>
      </c>
      <c r="O9" s="99" t="str">
        <f>VLOOKUP($A9, RawData!$A:$AJ, 6, FALSE)</f>
        <v/>
      </c>
      <c r="P9" s="99">
        <f>VLOOKUP($A9, RawData!$A:$AJ, 8, FALSE)</f>
        <v>0.1684</v>
      </c>
      <c r="Q9" s="106" t="str">
        <f>VLOOKUP($A9, RawData!$A:$AJ, 10, FALSE)</f>
        <v>No data</v>
      </c>
      <c r="R9" s="99" t="str">
        <f>VLOOKUP($A9, RawData!$A:$AJ, 11, FALSE)</f>
        <v/>
      </c>
      <c r="S9" s="98">
        <f>VLOOKUP($A9, RawData!$A:$AJ, 13, FALSE)</f>
        <v>-14.09667</v>
      </c>
      <c r="T9" s="99">
        <f>VLOOKUP($A9, RawData!$A:$AJ, 14, FALSE)</f>
        <v>1.9491457</v>
      </c>
      <c r="U9" s="107">
        <f>VLOOKUP($A9, RawData!$A:$AJ, 15, FALSE)</f>
        <v>12.6376</v>
      </c>
      <c r="V9" s="99" t="str">
        <f>VLOOKUP($A9, RawData!$A:$AJ, 16, FALSE)</f>
        <v>No data</v>
      </c>
      <c r="W9" s="98">
        <f>VLOOKUP($A9, RawData!$A:$AJ, 21, FALSE)</f>
        <v>-8.83673</v>
      </c>
      <c r="X9" s="99">
        <f>VLOOKUP($A9, RawData!$A:$AJ, 22, FALSE)</f>
        <v>-0.3595</v>
      </c>
      <c r="Y9" s="99">
        <f>VLOOKUP($A9, RawData!$A:$AJ, 23, FALSE)</f>
        <v>-0.7787</v>
      </c>
      <c r="Z9" s="123">
        <f>VLOOKUP($A9, RawData!$A:$AJ, 24, FALSE)</f>
        <v>-0.8417492</v>
      </c>
      <c r="AA9" s="100" t="str">
        <f>VLOOKUP($A9, RawData!$A:$AJ, 26, FALSE)</f>
        <v/>
      </c>
      <c r="AB9" s="102" t="str">
        <f>VLOOKUP($A9, RawData!$A:$AJ, 28, FALSE)</f>
        <v/>
      </c>
      <c r="AC9" s="107">
        <f>VLOOKUP($A9, RawData!$A:$AJ, 29, FALSE)</f>
        <v>11.5443</v>
      </c>
      <c r="AD9" s="96">
        <f>VLOOKUP($A9, RawData!$A:$AJ,32, FALSE)</f>
        <v>0</v>
      </c>
      <c r="AE9" s="95">
        <f>VLOOKUP($A9, RawData!$A:$AJ, 34, FALSE)</f>
        <v>282.50208</v>
      </c>
      <c r="AF9" s="95">
        <f>VLOOKUP($A9, RawData!$A:$AJ, 35, FALSE)</f>
        <v>20.26</v>
      </c>
      <c r="AG9" s="113">
        <f>VLOOKUP($A9, RawData!$A:$AJ, 36, FALSE)</f>
        <v>14.38</v>
      </c>
    </row>
    <row r="10">
      <c r="A10" s="9" t="s">
        <v>456</v>
      </c>
      <c r="B10" s="9" t="s">
        <v>1855</v>
      </c>
      <c r="C10" s="92" t="s">
        <v>930</v>
      </c>
      <c r="D10" s="2" t="s">
        <v>1856</v>
      </c>
      <c r="E10" s="114" t="str">
        <f>IFERROR(__xludf.DUMMYFUNCTION("IFERROR(HYPERLINK(REGEXEXTRACT(D10,""\(([^)]*)\)""),REGEXEXTRACT(D10,""\[([^\]]+)\]"")),"""")"),"READ PITCH")</f>
        <v>READ PITCH</v>
      </c>
      <c r="F10" s="95">
        <f>VLOOKUP($A10, RawData!$A:$AJ, 33, FALSE)</f>
        <v>18.765598</v>
      </c>
      <c r="G10" s="122">
        <f>VLOOKUP($A10, RawData!$A:$AJ, 2, FALSE)</f>
        <v>0.83596</v>
      </c>
      <c r="H10" s="96">
        <f>VLOOKUP($A10, RawData!$A:$AJ, 3, FALSE)</f>
        <v>-0.6054</v>
      </c>
      <c r="I10" s="96" t="str">
        <f>VLOOKUP($A10, RawData!$A:$AJ, 5, FALSE)</f>
        <v/>
      </c>
      <c r="J10" s="98" t="str">
        <f>VLOOKUP($A10, RawData!$A:$AM, 37, FALSE)</f>
        <v/>
      </c>
      <c r="K10" s="99">
        <f>VLOOKUP($A10, RawData!$A:$AM, 38, FALSE)</f>
        <v>-0.68972814</v>
      </c>
      <c r="L10" s="99">
        <f>VLOOKUP($A10, RawData!$A:$AM, 39, FALSE)</f>
        <v>-0.12908326</v>
      </c>
      <c r="M10" s="103">
        <f>VLOOKUP($A10, RawData!$A:$AJ, 30, FALSE)</f>
        <v>62.709312</v>
      </c>
      <c r="N10" s="98" t="str">
        <f>VLOOKUP($A10, RawData!$A:$AJ, 5, FALSE)</f>
        <v/>
      </c>
      <c r="O10" s="99" t="str">
        <f>VLOOKUP($A10, RawData!$A:$AJ, 6, FALSE)</f>
        <v/>
      </c>
      <c r="P10" s="99">
        <f>VLOOKUP($A10, RawData!$A:$AJ, 8, FALSE)</f>
        <v>0.9143</v>
      </c>
      <c r="Q10" s="99">
        <f>VLOOKUP($A10, RawData!$A:$AJ, 10, FALSE)</f>
        <v>0.21925691</v>
      </c>
      <c r="R10" s="99" t="str">
        <f>VLOOKUP($A10, RawData!$A:$AJ, 11, FALSE)</f>
        <v/>
      </c>
      <c r="S10" s="98">
        <f>VLOOKUP($A10, RawData!$A:$AJ, 13, FALSE)</f>
        <v>-0.05512</v>
      </c>
      <c r="T10" s="99">
        <f>VLOOKUP($A10, RawData!$A:$AJ, 14, FALSE)</f>
        <v>-0.048922934</v>
      </c>
      <c r="U10" s="107">
        <f>VLOOKUP($A10, RawData!$A:$AJ, 15, FALSE)</f>
        <v>52</v>
      </c>
      <c r="V10" s="99">
        <f>VLOOKUP($A10, RawData!$A:$AJ, 16, FALSE)</f>
        <v>0.0023123918</v>
      </c>
      <c r="W10" s="98">
        <f>VLOOKUP($A10, RawData!$A:$AJ, 21, FALSE)</f>
        <v>-7.46851</v>
      </c>
      <c r="X10" s="99">
        <f>VLOOKUP($A10, RawData!$A:$AJ, 22, FALSE)</f>
        <v>-0.39912817</v>
      </c>
      <c r="Y10" s="99">
        <f>VLOOKUP($A10, RawData!$A:$AJ, 23, FALSE)</f>
        <v>0.0192</v>
      </c>
      <c r="Z10" s="123">
        <f>VLOOKUP($A10, RawData!$A:$AJ, 24, FALSE)</f>
        <v>0.019393375</v>
      </c>
      <c r="AA10" s="100">
        <f>VLOOKUP($A10, RawData!$A:$AJ, 26, FALSE)</f>
        <v>52.254128</v>
      </c>
      <c r="AB10" s="102">
        <f>VLOOKUP($A10, RawData!$A:$AJ, 28, FALSE)</f>
        <v>22.683502</v>
      </c>
      <c r="AC10" s="107">
        <f>VLOOKUP($A10, RawData!$A:$AJ, 29, FALSE)</f>
        <v>1.0127</v>
      </c>
      <c r="AD10" s="96">
        <f>VLOOKUP($A10, RawData!$A:$AJ,32, FALSE)</f>
        <v>0</v>
      </c>
      <c r="AE10" s="95">
        <f>VLOOKUP($A10, RawData!$A:$AJ, 34, FALSE)</f>
        <v>11.49399</v>
      </c>
      <c r="AF10" s="95">
        <f>VLOOKUP($A10, RawData!$A:$AJ, 35, FALSE)</f>
        <v>9.25</v>
      </c>
      <c r="AG10" s="113">
        <f>VLOOKUP($A10, RawData!$A:$AJ, 36, FALSE)</f>
        <v>2.05</v>
      </c>
    </row>
    <row r="11">
      <c r="A11" s="9" t="s">
        <v>457</v>
      </c>
      <c r="B11" s="9" t="s">
        <v>1857</v>
      </c>
      <c r="C11" s="92" t="s">
        <v>1098</v>
      </c>
      <c r="D11" s="2" t="s">
        <v>1858</v>
      </c>
      <c r="E11" s="114" t="str">
        <f>IFERROR(__xludf.DUMMYFUNCTION("IFERROR(HYPERLINK(REGEXEXTRACT(D11,""\(([^)]*)\)""),REGEXEXTRACT(D11,""\[([^\]]+)\]"")),"""")"),"READ PITCH")</f>
        <v>READ PITCH</v>
      </c>
      <c r="F11" s="95">
        <f>VLOOKUP($A11, RawData!$A:$AJ, 33, FALSE)</f>
        <v>105.747</v>
      </c>
      <c r="G11" s="122">
        <f>VLOOKUP($A11, RawData!$A:$AJ, 2, FALSE)</f>
        <v>35.302</v>
      </c>
      <c r="H11" s="96">
        <f>VLOOKUP($A11, RawData!$A:$AJ, 3, FALSE)</f>
        <v>-0.2314</v>
      </c>
      <c r="I11" s="96" t="str">
        <f>VLOOKUP($A11, RawData!$A:$AJ, 5, FALSE)</f>
        <v/>
      </c>
      <c r="J11" s="98" t="str">
        <f>VLOOKUP($A11, RawData!$A:$AM, 37, FALSE)</f>
        <v/>
      </c>
      <c r="K11" s="99">
        <f>VLOOKUP($A11, RawData!$A:$AM, 38, FALSE)</f>
        <v>-1.4172081</v>
      </c>
      <c r="L11" s="99">
        <f>VLOOKUP($A11, RawData!$A:$AM, 39, FALSE)</f>
        <v>-0.050795797</v>
      </c>
      <c r="M11" s="103">
        <f>VLOOKUP($A11, RawData!$A:$AJ, 30, FALSE)</f>
        <v>-20.733189</v>
      </c>
      <c r="N11" s="98" t="str">
        <f>VLOOKUP($A11, RawData!$A:$AJ, 5, FALSE)</f>
        <v/>
      </c>
      <c r="O11" s="99" t="str">
        <f>VLOOKUP($A11, RawData!$A:$AJ, 6, FALSE)</f>
        <v/>
      </c>
      <c r="P11" s="99">
        <f>VLOOKUP($A11, RawData!$A:$AJ, 8, FALSE)</f>
        <v>0.7715</v>
      </c>
      <c r="Q11" s="99">
        <f>VLOOKUP($A11, RawData!$A:$AJ, 10, FALSE)</f>
        <v>-0.24009971</v>
      </c>
      <c r="R11" s="99" t="str">
        <f>VLOOKUP($A11, RawData!$A:$AJ, 11, FALSE)</f>
        <v/>
      </c>
      <c r="S11" s="98">
        <f>VLOOKUP($A11, RawData!$A:$AJ, 13, FALSE)</f>
        <v>-31.632</v>
      </c>
      <c r="T11" s="99">
        <f>VLOOKUP($A11, RawData!$A:$AJ, 14, FALSE)</f>
        <v>-1.2165686</v>
      </c>
      <c r="U11" s="107">
        <f>VLOOKUP($A11, RawData!$A:$AJ, 15, FALSE)</f>
        <v>16346</v>
      </c>
      <c r="V11" s="99">
        <f>VLOOKUP($A11, RawData!$A:$AJ, 16, FALSE)</f>
        <v>0.0025211037</v>
      </c>
      <c r="W11" s="98">
        <f>VLOOKUP($A11, RawData!$A:$AJ, 21, FALSE)</f>
        <v>17.493</v>
      </c>
      <c r="X11" s="99">
        <f>VLOOKUP($A11, RawData!$A:$AJ, 22, FALSE)</f>
        <v>0.0468</v>
      </c>
      <c r="Y11" s="99">
        <f>VLOOKUP($A11, RawData!$A:$AJ, 23, FALSE)</f>
        <v>-0.0062</v>
      </c>
      <c r="Z11" s="123">
        <f>VLOOKUP($A11, RawData!$A:$AJ, 24, FALSE)</f>
        <v>-0.06810971</v>
      </c>
      <c r="AA11" s="100" t="str">
        <f>VLOOKUP($A11, RawData!$A:$AJ, 26, FALSE)</f>
        <v/>
      </c>
      <c r="AB11" s="102">
        <f>VLOOKUP($A11, RawData!$A:$AJ, 28, FALSE)</f>
        <v>4.4825087</v>
      </c>
      <c r="AC11" s="107">
        <f>VLOOKUP($A11, RawData!$A:$AJ, 29, FALSE)</f>
        <v>0.5449</v>
      </c>
      <c r="AD11" s="96">
        <f>VLOOKUP($A11, RawData!$A:$AJ,32, FALSE)</f>
        <v>0</v>
      </c>
      <c r="AE11" s="95">
        <f>VLOOKUP($A11, RawData!$A:$AJ, 34, FALSE)</f>
        <v>126.564285</v>
      </c>
      <c r="AF11" s="95">
        <f>VLOOKUP($A11, RawData!$A:$AJ, 35, FALSE)</f>
        <v>7.69</v>
      </c>
      <c r="AG11" s="113">
        <f>VLOOKUP($A11, RawData!$A:$AJ, 36, FALSE)</f>
        <v>14.82</v>
      </c>
    </row>
    <row r="12">
      <c r="A12" s="9" t="s">
        <v>458</v>
      </c>
      <c r="B12" s="9" t="s">
        <v>1859</v>
      </c>
      <c r="C12" s="92" t="s">
        <v>942</v>
      </c>
      <c r="D12" s="2" t="s">
        <v>1860</v>
      </c>
      <c r="E12" s="114" t="str">
        <f>IFERROR(__xludf.DUMMYFUNCTION("IFERROR(HYPERLINK(REGEXEXTRACT(D12,""\(([^)]*)\)""),REGEXEXTRACT(D12,""\[([^\]]+)\]"")),"""")"),"READ PITCH")</f>
        <v>READ PITCH</v>
      </c>
      <c r="F12" s="95">
        <f>VLOOKUP($A12, RawData!$A:$AJ, 33, FALSE)</f>
        <v>541.3414</v>
      </c>
      <c r="G12" s="122">
        <f>VLOOKUP($A12, RawData!$A:$AJ, 2, FALSE)</f>
        <v>220.501</v>
      </c>
      <c r="H12" s="96">
        <f>VLOOKUP($A12, RawData!$A:$AJ, 3, FALSE)</f>
        <v>0.2356</v>
      </c>
      <c r="I12" s="96" t="str">
        <f>VLOOKUP($A12, RawData!$A:$AJ, 5, FALSE)</f>
        <v/>
      </c>
      <c r="J12" s="98" t="str">
        <f>VLOOKUP($A12, RawData!$A:$AM, 37, FALSE)</f>
        <v/>
      </c>
      <c r="K12" s="99">
        <f>VLOOKUP($A12, RawData!$A:$AM, 38, FALSE)</f>
        <v>1.2769085</v>
      </c>
      <c r="L12" s="99">
        <f>VLOOKUP($A12, RawData!$A:$AM, 39, FALSE)</f>
        <v>-0.32254475</v>
      </c>
      <c r="M12" s="103">
        <f>VLOOKUP($A12, RawData!$A:$AJ, 30, FALSE)</f>
        <v>22.608562</v>
      </c>
      <c r="N12" s="98" t="str">
        <f>VLOOKUP($A12, RawData!$A:$AJ, 5, FALSE)</f>
        <v/>
      </c>
      <c r="O12" s="99" t="str">
        <f>VLOOKUP($A12, RawData!$A:$AJ, 6, FALSE)</f>
        <v/>
      </c>
      <c r="P12" s="99">
        <f>VLOOKUP($A12, RawData!$A:$AJ, 8, FALSE)</f>
        <v>0.2581</v>
      </c>
      <c r="Q12" s="99">
        <f>VLOOKUP($A12, RawData!$A:$AJ, 10, FALSE)</f>
        <v>0.108888395</v>
      </c>
      <c r="R12" s="99" t="str">
        <f>VLOOKUP($A12, RawData!$A:$AJ, 11, FALSE)</f>
        <v/>
      </c>
      <c r="S12" s="98">
        <f>VLOOKUP($A12, RawData!$A:$AJ, 13, FALSE)</f>
        <v>-4.753</v>
      </c>
      <c r="T12" s="99">
        <f>VLOOKUP($A12, RawData!$A:$AJ, 14, FALSE)</f>
        <v>-1.6406628</v>
      </c>
      <c r="U12" s="107">
        <f>VLOOKUP($A12, RawData!$A:$AJ, 15, FALSE)</f>
        <v>12.595</v>
      </c>
      <c r="V12" s="99">
        <f>VLOOKUP($A12, RawData!$A:$AJ, 16, FALSE)</f>
        <v>0.014267509</v>
      </c>
      <c r="W12" s="98">
        <f>VLOOKUP($A12, RawData!$A:$AJ, 21, FALSE)</f>
        <v>42.032</v>
      </c>
      <c r="X12" s="99">
        <f>VLOOKUP($A12, RawData!$A:$AJ, 22, FALSE)</f>
        <v>0.38038698</v>
      </c>
      <c r="Y12" s="99">
        <f>VLOOKUP($A12, RawData!$A:$AJ, 23, FALSE)</f>
        <v>0.1759</v>
      </c>
      <c r="Z12" s="123">
        <f>VLOOKUP($A12, RawData!$A:$AJ, 24, FALSE)</f>
        <v>0.28899166</v>
      </c>
      <c r="AA12" s="100">
        <f>VLOOKUP($A12, RawData!$A:$AJ, 26, FALSE)</f>
        <v>15.682823</v>
      </c>
      <c r="AB12" s="102">
        <f>VLOOKUP($A12, RawData!$A:$AJ, 28, FALSE)</f>
        <v>2.2711897</v>
      </c>
      <c r="AC12" s="107">
        <f>VLOOKUP($A12, RawData!$A:$AJ, 29, FALSE)</f>
        <v>4.5849</v>
      </c>
      <c r="AD12" s="96">
        <f>VLOOKUP($A12, RawData!$A:$AJ,32, FALSE)</f>
        <v>0</v>
      </c>
      <c r="AE12" s="95">
        <f>VLOOKUP($A12, RawData!$A:$AJ, 34, FALSE)</f>
        <v>542.8316</v>
      </c>
      <c r="AF12" s="95">
        <f>VLOOKUP($A12, RawData!$A:$AJ, 35, FALSE)</f>
        <v>16.66</v>
      </c>
      <c r="AG12" s="113">
        <f>VLOOKUP($A12, RawData!$A:$AJ, 36, FALSE)</f>
        <v>30.06</v>
      </c>
    </row>
    <row r="13">
      <c r="A13" s="9" t="s">
        <v>459</v>
      </c>
      <c r="B13" s="9" t="s">
        <v>1861</v>
      </c>
      <c r="C13" s="92" t="s">
        <v>923</v>
      </c>
      <c r="D13" s="2" t="s">
        <v>1862</v>
      </c>
      <c r="E13" s="114" t="str">
        <f>IFERROR(__xludf.DUMMYFUNCTION("IFERROR(HYPERLINK(REGEXEXTRACT(D13,""\(([^)]*)\)""),REGEXEXTRACT(D13,""\[([^\]]+)\]"")),"""")"),"READ PITCH")</f>
        <v>READ PITCH</v>
      </c>
      <c r="F13" s="95">
        <f>VLOOKUP($A13, RawData!$A:$AJ, 33, FALSE)</f>
        <v>20.96884</v>
      </c>
      <c r="G13" s="122">
        <f>VLOOKUP($A13, RawData!$A:$AJ, 2, FALSE)</f>
        <v>7.44442</v>
      </c>
      <c r="H13" s="96">
        <f>VLOOKUP($A13, RawData!$A:$AJ, 3, FALSE)</f>
        <v>0.1306</v>
      </c>
      <c r="I13" s="96" t="str">
        <f>VLOOKUP($A13, RawData!$A:$AJ, 5, FALSE)</f>
        <v/>
      </c>
      <c r="J13" s="98" t="str">
        <f>VLOOKUP($A13, RawData!$A:$AM, 37, FALSE)</f>
        <v/>
      </c>
      <c r="K13" s="99">
        <f>VLOOKUP($A13, RawData!$A:$AM, 38, FALSE)</f>
        <v>0.22459523</v>
      </c>
      <c r="L13" s="99">
        <f>VLOOKUP($A13, RawData!$A:$AM, 39, FALSE)</f>
        <v>0.51106507</v>
      </c>
      <c r="M13" s="103">
        <f>VLOOKUP($A13, RawData!$A:$AJ, 30, FALSE)</f>
        <v>4.3596425</v>
      </c>
      <c r="N13" s="98" t="str">
        <f>VLOOKUP($A13, RawData!$A:$AJ, 5, FALSE)</f>
        <v/>
      </c>
      <c r="O13" s="99" t="str">
        <f>VLOOKUP($A13, RawData!$A:$AJ, 6, FALSE)</f>
        <v/>
      </c>
      <c r="P13" s="99">
        <f>VLOOKUP($A13, RawData!$A:$AJ, 8, FALSE)</f>
        <v>0.7888</v>
      </c>
      <c r="Q13" s="99">
        <f>VLOOKUP($A13, RawData!$A:$AJ, 10, FALSE)</f>
        <v>0.6037059</v>
      </c>
      <c r="R13" s="99" t="str">
        <f>VLOOKUP($A13, RawData!$A:$AJ, 11, FALSE)</f>
        <v/>
      </c>
      <c r="S13" s="98">
        <f>VLOOKUP($A13, RawData!$A:$AJ, 13, FALSE)</f>
        <v>1.28276</v>
      </c>
      <c r="T13" s="99">
        <f>VLOOKUP($A13, RawData!$A:$AJ, 14, FALSE)</f>
        <v>2.2407463</v>
      </c>
      <c r="U13" s="107">
        <f>VLOOKUP($A13, RawData!$A:$AJ, 15, FALSE)</f>
        <v>52.15235</v>
      </c>
      <c r="V13" s="99">
        <f>VLOOKUP($A13, RawData!$A:$AJ, 16, FALSE)</f>
        <v>0.4394607</v>
      </c>
      <c r="W13" s="98">
        <f>VLOOKUP($A13, RawData!$A:$AJ, 21, FALSE)</f>
        <v>-2.54672</v>
      </c>
      <c r="X13" s="99">
        <f>VLOOKUP($A13, RawData!$A:$AJ, 22, FALSE)</f>
        <v>-0.13546196</v>
      </c>
      <c r="Y13" s="99">
        <f>VLOOKUP($A13, RawData!$A:$AJ, 23, FALSE)</f>
        <v>0.0834</v>
      </c>
      <c r="Z13" s="123">
        <f>VLOOKUP($A13, RawData!$A:$AJ, 24, FALSE)</f>
        <v>0.088471115</v>
      </c>
      <c r="AA13" s="100">
        <f>VLOOKUP($A13, RawData!$A:$AJ, 26, FALSE)</f>
        <v>13.3110485</v>
      </c>
      <c r="AB13" s="102">
        <f>VLOOKUP($A13, RawData!$A:$AJ, 28, FALSE)</f>
        <v>2.9740396</v>
      </c>
      <c r="AC13" s="107">
        <f>VLOOKUP($A13, RawData!$A:$AJ, 29, FALSE)</f>
        <v>1.1177</v>
      </c>
      <c r="AD13" s="96">
        <f>VLOOKUP($A13, RawData!$A:$AJ,32, FALSE)</f>
        <v>0.009241194</v>
      </c>
      <c r="AE13" s="95">
        <f>VLOOKUP($A13, RawData!$A:$AJ, 34, FALSE)</f>
        <v>19.59328</v>
      </c>
      <c r="AF13" s="95">
        <f>VLOOKUP($A13, RawData!$A:$AJ, 35, FALSE)</f>
        <v>10.8</v>
      </c>
      <c r="AG13" s="113">
        <f>VLOOKUP($A13, RawData!$A:$AJ, 36, FALSE)</f>
        <v>2.05</v>
      </c>
    </row>
    <row r="14">
      <c r="A14" s="9" t="s">
        <v>460</v>
      </c>
      <c r="B14" s="9" t="s">
        <v>1863</v>
      </c>
      <c r="C14" s="92" t="s">
        <v>942</v>
      </c>
      <c r="D14" s="2" t="s">
        <v>1864</v>
      </c>
      <c r="E14" s="114" t="str">
        <f>IFERROR(__xludf.DUMMYFUNCTION("IFERROR(HYPERLINK(REGEXEXTRACT(D14,""\(([^)]*)\)""),REGEXEXTRACT(D14,""\[([^\]]+)\]"")),"""")"),"READ PITCH")</f>
        <v>READ PITCH</v>
      </c>
      <c r="F14" s="95">
        <f>VLOOKUP($A14, RawData!$A:$AJ, 33, FALSE)</f>
        <v>470.26987</v>
      </c>
      <c r="G14" s="122">
        <f>VLOOKUP($A14, RawData!$A:$AJ, 2, FALSE)</f>
        <v>221.545</v>
      </c>
      <c r="H14" s="96">
        <f>VLOOKUP($A14, RawData!$A:$AJ, 3, FALSE)</f>
        <v>0.2942</v>
      </c>
      <c r="I14" s="96" t="str">
        <f>VLOOKUP($A14, RawData!$A:$AJ, 5, FALSE)</f>
        <v/>
      </c>
      <c r="J14" s="98" t="str">
        <f>VLOOKUP($A14, RawData!$A:$AM, 37, FALSE)</f>
        <v/>
      </c>
      <c r="K14" s="99">
        <f>VLOOKUP($A14, RawData!$A:$AM, 38, FALSE)</f>
        <v>-4.349965</v>
      </c>
      <c r="L14" s="99">
        <f>VLOOKUP($A14, RawData!$A:$AM, 39, FALSE)</f>
        <v>0.13564077</v>
      </c>
      <c r="M14" s="103">
        <f>VLOOKUP($A14, RawData!$A:$AJ, 30, FALSE)</f>
        <v>9.951383</v>
      </c>
      <c r="N14" s="98" t="str">
        <f>VLOOKUP($A14, RawData!$A:$AJ, 5, FALSE)</f>
        <v/>
      </c>
      <c r="O14" s="99" t="str">
        <f>VLOOKUP($A14, RawData!$A:$AJ, 6, FALSE)</f>
        <v/>
      </c>
      <c r="P14" s="99">
        <f>VLOOKUP($A14, RawData!$A:$AJ, 8, FALSE)</f>
        <v>0.4883</v>
      </c>
      <c r="Q14" s="99">
        <f>VLOOKUP($A14, RawData!$A:$AJ, 10, FALSE)</f>
        <v>0.22580515</v>
      </c>
      <c r="R14" s="99" t="str">
        <f>VLOOKUP($A14, RawData!$A:$AJ, 11, FALSE)</f>
        <v/>
      </c>
      <c r="S14" s="98">
        <f>VLOOKUP($A14, RawData!$A:$AJ, 13, FALSE)</f>
        <v>21.445</v>
      </c>
      <c r="T14" s="99">
        <f>VLOOKUP($A14, RawData!$A:$AJ, 14, FALSE)</f>
        <v>109.86168</v>
      </c>
      <c r="U14" s="107">
        <f>VLOOKUP($A14, RawData!$A:$AJ, 15, FALSE)</f>
        <v>6.6344</v>
      </c>
      <c r="V14" s="99">
        <f>VLOOKUP($A14, RawData!$A:$AJ, 16, FALSE)</f>
        <v>0.0908619</v>
      </c>
      <c r="W14" s="98">
        <f>VLOOKUP($A14, RawData!$A:$AJ, 21, FALSE)</f>
        <v>27.558</v>
      </c>
      <c r="X14" s="99">
        <f>VLOOKUP($A14, RawData!$A:$AJ, 22, FALSE)</f>
        <v>0.1161</v>
      </c>
      <c r="Y14" s="99">
        <f>VLOOKUP($A14, RawData!$A:$AJ, 23, FALSE)</f>
        <v>0.0235</v>
      </c>
      <c r="Z14" s="123">
        <f>VLOOKUP($A14, RawData!$A:$AJ, 24, FALSE)</f>
        <v>0.031448185</v>
      </c>
      <c r="AA14" s="100">
        <f>VLOOKUP($A14, RawData!$A:$AJ, 26, FALSE)</f>
        <v>63.013515</v>
      </c>
      <c r="AB14" s="102">
        <f>VLOOKUP($A14, RawData!$A:$AJ, 28, FALSE)</f>
        <v>2.1226833</v>
      </c>
      <c r="AC14" s="107">
        <f>VLOOKUP($A14, RawData!$A:$AJ, 29, FALSE)</f>
        <v>2.0455</v>
      </c>
      <c r="AD14" s="96">
        <f>VLOOKUP($A14, RawData!$A:$AJ,32, FALSE)</f>
        <v>0.011700446</v>
      </c>
      <c r="AE14" s="95">
        <f>VLOOKUP($A14, RawData!$A:$AJ, 34, FALSE)</f>
        <v>497.82785</v>
      </c>
      <c r="AF14" s="95">
        <f>VLOOKUP($A14, RawData!$A:$AJ, 35, FALSE)</f>
        <v>9.0435</v>
      </c>
      <c r="AG14" s="113" t="str">
        <f>VLOOKUP($A14, RawData!$A:$AJ, 36, FALSE)</f>
        <v>No data</v>
      </c>
    </row>
    <row r="15">
      <c r="A15" s="9" t="s">
        <v>461</v>
      </c>
      <c r="B15" s="9" t="s">
        <v>1865</v>
      </c>
      <c r="C15" s="92" t="s">
        <v>1016</v>
      </c>
      <c r="D15" s="2" t="s">
        <v>1866</v>
      </c>
      <c r="E15" s="114" t="str">
        <f>IFERROR(__xludf.DUMMYFUNCTION("IFERROR(HYPERLINK(REGEXEXTRACT(D15,""\(([^)]*)\)""),REGEXEXTRACT(D15,""\[([^\]]+)\]"")),"""")"),"READ PITCH")</f>
        <v>READ PITCH</v>
      </c>
      <c r="F15" s="95">
        <f>VLOOKUP($A15, RawData!$A:$AJ, 33, FALSE)</f>
        <v>0.25783154</v>
      </c>
      <c r="G15" s="122">
        <f>VLOOKUP($A15, RawData!$A:$AJ, 2, FALSE)</f>
        <v>37.75855</v>
      </c>
      <c r="H15" s="96">
        <f>VLOOKUP($A15, RawData!$A:$AJ, 3, FALSE)</f>
        <v>-0.4502</v>
      </c>
      <c r="I15" s="96" t="str">
        <f>VLOOKUP($A15, RawData!$A:$AJ, 5, FALSE)</f>
        <v/>
      </c>
      <c r="J15" s="98" t="str">
        <f>VLOOKUP($A15, RawData!$A:$AM, 37, FALSE)</f>
        <v/>
      </c>
      <c r="K15" s="99">
        <f>VLOOKUP($A15, RawData!$A:$AM, 38, FALSE)</f>
        <v>0.3596953</v>
      </c>
      <c r="L15" s="99">
        <f>VLOOKUP($A15, RawData!$A:$AM, 39, FALSE)</f>
        <v>0.046329837</v>
      </c>
      <c r="M15" s="103">
        <f>VLOOKUP($A15, RawData!$A:$AJ, 30, FALSE)</f>
        <v>-1.600681</v>
      </c>
      <c r="N15" s="98" t="str">
        <f>VLOOKUP($A15, RawData!$A:$AJ, 5, FALSE)</f>
        <v/>
      </c>
      <c r="O15" s="99" t="str">
        <f>VLOOKUP($A15, RawData!$A:$AJ, 6, FALSE)</f>
        <v/>
      </c>
      <c r="P15" s="99">
        <f>VLOOKUP($A15, RawData!$A:$AJ, 8, FALSE)</f>
        <v>0.2464</v>
      </c>
      <c r="Q15" s="99">
        <f>VLOOKUP($A15, RawData!$A:$AJ, 10, FALSE)</f>
        <v>-0.36137378</v>
      </c>
      <c r="R15" s="99" t="str">
        <f>VLOOKUP($A15, RawData!$A:$AJ, 11, FALSE)</f>
        <v/>
      </c>
      <c r="S15" s="98">
        <f>VLOOKUP($A15, RawData!$A:$AJ, 13, FALSE)</f>
        <v>-0.93722</v>
      </c>
      <c r="T15" s="99">
        <f>VLOOKUP($A15, RawData!$A:$AJ, 14, FALSE)</f>
        <v>0.09487175</v>
      </c>
      <c r="U15" s="107">
        <f>VLOOKUP($A15, RawData!$A:$AJ, 15, FALSE)</f>
        <v>0.9432</v>
      </c>
      <c r="V15" s="99">
        <f>VLOOKUP($A15, RawData!$A:$AJ, 16, FALSE)</f>
        <v>0.014143816</v>
      </c>
      <c r="W15" s="98">
        <f>VLOOKUP($A15, RawData!$A:$AJ, 21, FALSE)</f>
        <v>21.58328</v>
      </c>
      <c r="X15" s="99">
        <f>VLOOKUP($A15, RawData!$A:$AJ, 22, FALSE)</f>
        <v>0.6553174</v>
      </c>
      <c r="Y15" s="99">
        <f>VLOOKUP($A15, RawData!$A:$AJ, 23, FALSE)</f>
        <v>-0.3579</v>
      </c>
      <c r="Z15" s="123">
        <f>VLOOKUP($A15, RawData!$A:$AJ, 24, FALSE)</f>
        <v>-0.9788366</v>
      </c>
      <c r="AA15" s="100" t="str">
        <f>VLOOKUP($A15, RawData!$A:$AJ, 26, FALSE)</f>
        <v/>
      </c>
      <c r="AB15" s="102">
        <f>VLOOKUP($A15, RawData!$A:$AJ, 28, FALSE)</f>
        <v>0.006828437</v>
      </c>
      <c r="AC15" s="107">
        <f>VLOOKUP($A15, RawData!$A:$AJ, 29, FALSE)</f>
        <v>0.0124</v>
      </c>
      <c r="AD15" s="96">
        <f>VLOOKUP($A15, RawData!$A:$AJ,32, FALSE)</f>
        <v>0</v>
      </c>
      <c r="AE15" s="95">
        <f>VLOOKUP($A15, RawData!$A:$AJ, 34, FALSE)</f>
        <v>21.841131</v>
      </c>
      <c r="AF15" s="95">
        <f>VLOOKUP($A15, RawData!$A:$AJ, 35, FALSE)</f>
        <v>0.9463</v>
      </c>
      <c r="AG15" s="113">
        <f>VLOOKUP($A15, RawData!$A:$AJ, 36, FALSE)</f>
        <v>2.15</v>
      </c>
    </row>
    <row r="16">
      <c r="A16" s="9" t="s">
        <v>462</v>
      </c>
      <c r="B16" s="9" t="s">
        <v>1867</v>
      </c>
      <c r="C16" s="92" t="s">
        <v>930</v>
      </c>
      <c r="D16" s="2" t="s">
        <v>1868</v>
      </c>
      <c r="E16" s="114" t="str">
        <f>IFERROR(__xludf.DUMMYFUNCTION("IFERROR(HYPERLINK(REGEXEXTRACT(D16,""\(([^)]*)\)""),REGEXEXTRACT(D16,""\[([^\]]+)\]"")),"""")"),"READ PITCH")</f>
        <v>READ PITCH</v>
      </c>
      <c r="F16" s="95">
        <f>VLOOKUP($A16, RawData!$A:$AJ, 33, FALSE)</f>
        <v>4303.1953</v>
      </c>
      <c r="G16" s="122">
        <f>VLOOKUP($A16, RawData!$A:$AJ, 2, FALSE)</f>
        <v>78.742</v>
      </c>
      <c r="H16" s="96">
        <f>VLOOKUP($A16, RawData!$A:$AJ, 3, FALSE)</f>
        <v>1.0369</v>
      </c>
      <c r="I16" s="96" t="str">
        <f>VLOOKUP($A16, RawData!$A:$AJ, 5, FALSE)</f>
        <v/>
      </c>
      <c r="J16" s="98" t="str">
        <f>VLOOKUP($A16, RawData!$A:$AM, 37, FALSE)</f>
        <v/>
      </c>
      <c r="K16" s="99">
        <f>VLOOKUP($A16, RawData!$A:$AM, 38, FALSE)</f>
        <v>1.6774362</v>
      </c>
      <c r="L16" s="99">
        <f>VLOOKUP($A16, RawData!$A:$AM, 39, FALSE)</f>
        <v>0.2573191</v>
      </c>
      <c r="M16" s="103">
        <f>VLOOKUP($A16, RawData!$A:$AJ, 30, FALSE)</f>
        <v>-50.119144</v>
      </c>
      <c r="N16" s="98" t="str">
        <f>VLOOKUP($A16, RawData!$A:$AJ, 5, FALSE)</f>
        <v/>
      </c>
      <c r="O16" s="99" t="str">
        <f>VLOOKUP($A16, RawData!$A:$AJ, 6, FALSE)</f>
        <v/>
      </c>
      <c r="P16" s="99">
        <f>VLOOKUP($A16, RawData!$A:$AJ, 8, FALSE)</f>
        <v>0.0615</v>
      </c>
      <c r="Q16" s="99">
        <f>VLOOKUP($A16, RawData!$A:$AJ, 10, FALSE)</f>
        <v>-1.2334459</v>
      </c>
      <c r="R16" s="99" t="str">
        <f>VLOOKUP($A16, RawData!$A:$AJ, 11, FALSE)</f>
        <v/>
      </c>
      <c r="S16" s="98">
        <f>VLOOKUP($A16, RawData!$A:$AJ, 13, FALSE)</f>
        <v>-117.567</v>
      </c>
      <c r="T16" s="99">
        <f>VLOOKUP($A16, RawData!$A:$AJ, 14, FALSE)</f>
        <v>2.3574693</v>
      </c>
      <c r="U16" s="107">
        <f>VLOOKUP($A16, RawData!$A:$AJ, 15, FALSE)</f>
        <v>1.3404</v>
      </c>
      <c r="V16" s="99">
        <f>VLOOKUP($A16, RawData!$A:$AJ, 16, FALSE)</f>
        <v>0.4485408</v>
      </c>
      <c r="W16" s="98">
        <f>VLOOKUP($A16, RawData!$A:$AJ, 21, FALSE)</f>
        <v>-93.962</v>
      </c>
      <c r="X16" s="99">
        <f>VLOOKUP($A16, RawData!$A:$AJ, 22, FALSE)</f>
        <v>-0.13361204</v>
      </c>
      <c r="Y16" s="99">
        <f>VLOOKUP($A16, RawData!$A:$AJ, 23, FALSE)</f>
        <v>-0.1436</v>
      </c>
      <c r="Z16" s="123">
        <f>VLOOKUP($A16, RawData!$A:$AJ, 24, FALSE)</f>
        <v>-0.13902836</v>
      </c>
      <c r="AA16" s="100" t="str">
        <f>VLOOKUP($A16, RawData!$A:$AJ, 26, FALSE)</f>
        <v/>
      </c>
      <c r="AB16" s="102">
        <f>VLOOKUP($A16, RawData!$A:$AJ, 28, FALSE)</f>
        <v>63.012547</v>
      </c>
      <c r="AC16" s="107">
        <f>VLOOKUP($A16, RawData!$A:$AJ, 29, FALSE)</f>
        <v>6.6168</v>
      </c>
      <c r="AD16" s="96">
        <f>VLOOKUP($A16, RawData!$A:$AJ,32, FALSE)</f>
        <v>0</v>
      </c>
      <c r="AE16" s="95">
        <f>VLOOKUP($A16, RawData!$A:$AJ, 34, FALSE)</f>
        <v>4867.772</v>
      </c>
      <c r="AF16" s="95">
        <f>VLOOKUP($A16, RawData!$A:$AJ, 35, FALSE)</f>
        <v>20.91</v>
      </c>
      <c r="AG16" s="113">
        <f>VLOOKUP($A16, RawData!$A:$AJ, 36, FALSE)</f>
        <v>237.29</v>
      </c>
    </row>
    <row r="17">
      <c r="A17" s="9" t="s">
        <v>463</v>
      </c>
      <c r="B17" s="9" t="s">
        <v>1869</v>
      </c>
      <c r="C17" s="92" t="s">
        <v>930</v>
      </c>
      <c r="D17" s="2" t="s">
        <v>1870</v>
      </c>
      <c r="E17" s="114" t="str">
        <f>IFERROR(__xludf.DUMMYFUNCTION("IFERROR(HYPERLINK(REGEXEXTRACT(D17,""\(([^)]*)\)""),REGEXEXTRACT(D17,""\[([^\]]+)\]"")),"""")"),"READ PITCH")</f>
        <v>READ PITCH</v>
      </c>
      <c r="F17" s="95">
        <f>VLOOKUP($A17, RawData!$A:$AJ, 33, FALSE)</f>
        <v>13.917251</v>
      </c>
      <c r="G17" s="122">
        <f>VLOOKUP($A17, RawData!$A:$AJ, 2, FALSE)</f>
        <v>14.24</v>
      </c>
      <c r="H17" s="96">
        <f>VLOOKUP($A17, RawData!$A:$AJ, 3, FALSE)</f>
        <v>-0.3291</v>
      </c>
      <c r="I17" s="96" t="str">
        <f>VLOOKUP($A17, RawData!$A:$AJ, 5, FALSE)</f>
        <v/>
      </c>
      <c r="J17" s="98" t="str">
        <f>VLOOKUP($A17, RawData!$A:$AM, 37, FALSE)</f>
        <v/>
      </c>
      <c r="K17" s="99">
        <f>VLOOKUP($A17, RawData!$A:$AM, 38, FALSE)</f>
        <v>2.6901925</v>
      </c>
      <c r="L17" s="99">
        <f>VLOOKUP($A17, RawData!$A:$AM, 39, FALSE)</f>
        <v>0.06958912</v>
      </c>
      <c r="M17" s="103">
        <f>VLOOKUP($A17, RawData!$A:$AJ, 30, FALSE)</f>
        <v>-2.7400026</v>
      </c>
      <c r="N17" s="98" t="str">
        <f>VLOOKUP($A17, RawData!$A:$AJ, 5, FALSE)</f>
        <v/>
      </c>
      <c r="O17" s="99" t="str">
        <f>VLOOKUP($A17, RawData!$A:$AJ, 6, FALSE)</f>
        <v/>
      </c>
      <c r="P17" s="99">
        <f>VLOOKUP($A17, RawData!$A:$AJ, 8, FALSE)</f>
        <v>0.3198</v>
      </c>
      <c r="Q17" s="99">
        <f>VLOOKUP($A17, RawData!$A:$AJ, 10, FALSE)</f>
        <v>-0.2827247</v>
      </c>
      <c r="R17" s="99" t="str">
        <f>VLOOKUP($A17, RawData!$A:$AJ, 11, FALSE)</f>
        <v/>
      </c>
      <c r="S17" s="98">
        <f>VLOOKUP($A17, RawData!$A:$AJ, 13, FALSE)</f>
        <v>-4.942</v>
      </c>
      <c r="T17" s="99">
        <f>VLOOKUP($A17, RawData!$A:$AJ, 14, FALSE)</f>
        <v>-4.177515</v>
      </c>
      <c r="U17" s="107">
        <f>VLOOKUP($A17, RawData!$A:$AJ, 15, FALSE)</f>
        <v>52.15235</v>
      </c>
      <c r="V17" s="99">
        <f>VLOOKUP($A17, RawData!$A:$AJ, 16, FALSE)</f>
        <v>0.21587078</v>
      </c>
      <c r="W17" s="98">
        <f>VLOOKUP($A17, RawData!$A:$AJ, 21, FALSE)</f>
        <v>-2.886</v>
      </c>
      <c r="X17" s="99">
        <f>VLOOKUP($A17, RawData!$A:$AJ, 22, FALSE)</f>
        <v>-0.41181508</v>
      </c>
      <c r="Y17" s="99">
        <f>VLOOKUP($A17, RawData!$A:$AJ, 23, FALSE)</f>
        <v>-0.2992</v>
      </c>
      <c r="Z17" s="123">
        <f>VLOOKUP($A17, RawData!$A:$AJ, 24, FALSE)</f>
        <v>-1.0135559</v>
      </c>
      <c r="AA17" s="100" t="str">
        <f>VLOOKUP($A17, RawData!$A:$AJ, 26, FALSE)</f>
        <v/>
      </c>
      <c r="AB17" s="102">
        <f>VLOOKUP($A17, RawData!$A:$AJ, 28, FALSE)</f>
        <v>0.977335</v>
      </c>
      <c r="AC17" s="107">
        <f>VLOOKUP($A17, RawData!$A:$AJ, 29, FALSE)</f>
        <v>2.0396</v>
      </c>
      <c r="AD17" s="96">
        <f>VLOOKUP($A17, RawData!$A:$AJ,32, FALSE)</f>
        <v>0</v>
      </c>
      <c r="AE17" s="95">
        <f>VLOOKUP($A17, RawData!$A:$AJ, 34, FALSE)</f>
        <v>11.03125</v>
      </c>
      <c r="AF17" s="95">
        <f>VLOOKUP($A17, RawData!$A:$AJ, 35, FALSE)</f>
        <v>1.15</v>
      </c>
      <c r="AG17" s="113">
        <f>VLOOKUP($A17, RawData!$A:$AJ, 36, FALSE)</f>
        <v>10.07</v>
      </c>
    </row>
    <row r="18">
      <c r="A18" s="9" t="s">
        <v>464</v>
      </c>
      <c r="B18" s="9" t="s">
        <v>1871</v>
      </c>
      <c r="C18" s="92" t="s">
        <v>1044</v>
      </c>
      <c r="D18" s="2" t="s">
        <v>1872</v>
      </c>
      <c r="E18" s="114" t="str">
        <f>IFERROR(__xludf.DUMMYFUNCTION("IFERROR(HYPERLINK(REGEXEXTRACT(D18,""\(([^)]*)\)""),REGEXEXTRACT(D18,""\[([^\]]+)\]"")),"""")"),"READ PITCH")</f>
        <v>READ PITCH</v>
      </c>
      <c r="F18" s="95">
        <f>VLOOKUP($A18, RawData!$A:$AJ, 33, FALSE)</f>
        <v>3.5418224</v>
      </c>
      <c r="G18" s="122">
        <f>VLOOKUP($A18, RawData!$A:$AJ, 2, FALSE)</f>
        <v>59.481</v>
      </c>
      <c r="H18" s="96">
        <f>VLOOKUP($A18, RawData!$A:$AJ, 3, FALSE)</f>
        <v>0.5262</v>
      </c>
      <c r="I18" s="96" t="str">
        <f>VLOOKUP($A18, RawData!$A:$AJ, 5, FALSE)</f>
        <v/>
      </c>
      <c r="J18" s="98" t="str">
        <f>VLOOKUP($A18, RawData!$A:$AM, 37, FALSE)</f>
        <v/>
      </c>
      <c r="K18" s="99">
        <f>VLOOKUP($A18, RawData!$A:$AM, 38, FALSE)</f>
        <v>-0.11613352</v>
      </c>
      <c r="L18" s="99" t="str">
        <f>VLOOKUP($A18, RawData!$A:$AM, 39, FALSE)</f>
        <v>No data</v>
      </c>
      <c r="M18" s="103">
        <f>VLOOKUP($A18, RawData!$A:$AJ, 30, FALSE)</f>
        <v>3.4742723</v>
      </c>
      <c r="N18" s="98" t="str">
        <f>VLOOKUP($A18, RawData!$A:$AJ, 5, FALSE)</f>
        <v/>
      </c>
      <c r="O18" s="99" t="str">
        <f>VLOOKUP($A18, RawData!$A:$AJ, 6, FALSE)</f>
        <v/>
      </c>
      <c r="P18" s="99">
        <f>VLOOKUP($A18, RawData!$A:$AJ, 8, FALSE)</f>
        <v>0.0949</v>
      </c>
      <c r="Q18" s="99">
        <f>VLOOKUP($A18, RawData!$A:$AJ, 10, FALSE)</f>
        <v>0.021368168</v>
      </c>
      <c r="R18" s="99" t="str">
        <f>VLOOKUP($A18, RawData!$A:$AJ, 11, FALSE)</f>
        <v/>
      </c>
      <c r="S18" s="98">
        <f>VLOOKUP($A18, RawData!$A:$AJ, 13, FALSE)</f>
        <v>-1.037</v>
      </c>
      <c r="T18" s="99">
        <f>VLOOKUP($A18, RawData!$A:$AJ, 14, FALSE)</f>
        <v>1</v>
      </c>
      <c r="U18" s="107">
        <f>VLOOKUP($A18, RawData!$A:$AJ, 15, FALSE)</f>
        <v>4.8956</v>
      </c>
      <c r="V18" s="99">
        <f>VLOOKUP($A18, RawData!$A:$AJ, 16, FALSE)</f>
        <v>0.013735479</v>
      </c>
      <c r="W18" s="98">
        <f>VLOOKUP($A18, RawData!$A:$AJ, 21, FALSE)</f>
        <v>0.805</v>
      </c>
      <c r="X18" s="99">
        <f>VLOOKUP($A18, RawData!$A:$AJ, 22, FALSE)</f>
        <v>0.0292</v>
      </c>
      <c r="Y18" s="99">
        <f>VLOOKUP($A18, RawData!$A:$AJ, 23, FALSE)</f>
        <v>-0.0555</v>
      </c>
      <c r="Z18" s="123">
        <f>VLOOKUP($A18, RawData!$A:$AJ, 24, FALSE)</f>
        <v>-0.07346332</v>
      </c>
      <c r="AA18" s="100" t="str">
        <f>VLOOKUP($A18, RawData!$A:$AJ, 26, FALSE)</f>
        <v/>
      </c>
      <c r="AB18" s="102">
        <f>VLOOKUP($A18, RawData!$A:$AJ, 28, FALSE)</f>
        <v>0.0607051</v>
      </c>
      <c r="AC18" s="107">
        <f>VLOOKUP($A18, RawData!$A:$AJ, 29, FALSE)</f>
        <v>0.1309</v>
      </c>
      <c r="AD18" s="96">
        <f>VLOOKUP($A18, RawData!$A:$AJ,32, FALSE)</f>
        <v>0</v>
      </c>
      <c r="AE18" s="95">
        <f>VLOOKUP($A18, RawData!$A:$AJ, 34, FALSE)</f>
        <v>4.4158</v>
      </c>
      <c r="AF18" s="95">
        <f>VLOOKUP($A18, RawData!$A:$AJ, 35, FALSE)</f>
        <v>1.04</v>
      </c>
      <c r="AG18" s="113">
        <f>VLOOKUP($A18, RawData!$A:$AJ, 36, FALSE)</f>
        <v>3.54</v>
      </c>
    </row>
    <row r="19">
      <c r="A19" s="9" t="s">
        <v>465</v>
      </c>
      <c r="B19" s="9" t="s">
        <v>1873</v>
      </c>
      <c r="C19" s="92" t="s">
        <v>1044</v>
      </c>
      <c r="D19" s="2" t="s">
        <v>1874</v>
      </c>
      <c r="E19" s="114" t="str">
        <f>IFERROR(__xludf.DUMMYFUNCTION("IFERROR(HYPERLINK(REGEXEXTRACT(D19,""\(([^)]*)\)""),REGEXEXTRACT(D19,""\[([^\]]+)\]"")),"""")"),"READ PITCH")</f>
        <v>READ PITCH</v>
      </c>
      <c r="F19" s="95">
        <f>VLOOKUP($A19, RawData!$A:$AJ, 33, FALSE)</f>
        <v>15.824519</v>
      </c>
      <c r="G19" s="122">
        <f>VLOOKUP($A19, RawData!$A:$AJ, 2, FALSE)</f>
        <v>0</v>
      </c>
      <c r="H19" s="96">
        <f>VLOOKUP($A19, RawData!$A:$AJ, 3, FALSE)</f>
        <v>0.8388815</v>
      </c>
      <c r="I19" s="96" t="str">
        <f>VLOOKUP($A19, RawData!$A:$AJ, 5, FALSE)</f>
        <v/>
      </c>
      <c r="J19" s="98" t="str">
        <f>VLOOKUP($A19, RawData!$A:$AM, 37, FALSE)</f>
        <v/>
      </c>
      <c r="K19" s="99" t="str">
        <f>VLOOKUP($A19, RawData!$A:$AM, 38, FALSE)</f>
        <v>No data</v>
      </c>
      <c r="L19" s="99" t="str">
        <f>VLOOKUP($A19, RawData!$A:$AM, 39, FALSE)</f>
        <v>No data</v>
      </c>
      <c r="M19" s="103" t="str">
        <f>VLOOKUP($A19, RawData!$A:$AJ, 30, FALSE)</f>
        <v/>
      </c>
      <c r="N19" s="98" t="str">
        <f>VLOOKUP($A19, RawData!$A:$AJ, 5, FALSE)</f>
        <v/>
      </c>
      <c r="O19" s="99" t="str">
        <f>VLOOKUP($A19, RawData!$A:$AJ, 6, FALSE)</f>
        <v/>
      </c>
      <c r="P19" s="99">
        <f>VLOOKUP($A19, RawData!$A:$AJ, 8, FALSE)</f>
        <v>0.7665954</v>
      </c>
      <c r="Q19" s="106" t="str">
        <f>VLOOKUP($A19, RawData!$A:$AJ, 10, FALSE)</f>
        <v>No data</v>
      </c>
      <c r="R19" s="99" t="str">
        <f>VLOOKUP($A19, RawData!$A:$AJ, 11, FALSE)</f>
        <v/>
      </c>
      <c r="S19" s="98">
        <f>VLOOKUP($A19, RawData!$A:$AJ, 13, FALSE)</f>
        <v>0.34791</v>
      </c>
      <c r="T19" s="99">
        <f>VLOOKUP($A19, RawData!$A:$AJ, 14, FALSE)</f>
        <v>-0.414218</v>
      </c>
      <c r="U19" s="107">
        <f>VLOOKUP($A19, RawData!$A:$AJ, 15, FALSE)</f>
        <v>52.15235</v>
      </c>
      <c r="V19" s="99" t="str">
        <f>VLOOKUP($A19, RawData!$A:$AJ, 16, FALSE)</f>
        <v>No data</v>
      </c>
      <c r="W19" s="98">
        <f>VLOOKUP($A19, RawData!$A:$AJ, 21, FALSE)</f>
        <v>-0.70584</v>
      </c>
      <c r="X19" s="99">
        <f>VLOOKUP($A19, RawData!$A:$AJ, 22, FALSE)</f>
        <v>-0.1391</v>
      </c>
      <c r="Y19" s="99">
        <f>VLOOKUP($A19, RawData!$A:$AJ, 23, FALSE)</f>
        <v>-0.013</v>
      </c>
      <c r="Z19" s="123">
        <f>VLOOKUP($A19, RawData!$A:$AJ, 24, FALSE)</f>
        <v>-0.014391958</v>
      </c>
      <c r="AA19" s="100" t="str">
        <f>VLOOKUP($A19, RawData!$A:$AJ, 26, FALSE)</f>
        <v/>
      </c>
      <c r="AB19" s="102" t="str">
        <f>VLOOKUP($A19, RawData!$A:$AJ, 28, FALSE)</f>
        <v/>
      </c>
      <c r="AC19" s="107">
        <f>VLOOKUP($A19, RawData!$A:$AJ, 29, FALSE)</f>
        <v>2.0692</v>
      </c>
      <c r="AD19" s="96">
        <f>VLOOKUP($A19, RawData!$A:$AJ,32, FALSE)</f>
        <v>0</v>
      </c>
      <c r="AE19" s="95">
        <f>VLOOKUP($A19, RawData!$A:$AJ, 34, FALSE)</f>
        <v>14.053391</v>
      </c>
      <c r="AF19" s="95">
        <f>VLOOKUP($A19, RawData!$A:$AJ, 35, FALSE)</f>
        <v>0.22165</v>
      </c>
      <c r="AG19" s="113" t="str">
        <f>VLOOKUP($A19, RawData!$A:$AJ, 36, FALSE)</f>
        <v>No data</v>
      </c>
    </row>
    <row r="20">
      <c r="A20" s="9" t="s">
        <v>466</v>
      </c>
      <c r="B20" s="9" t="s">
        <v>1875</v>
      </c>
      <c r="C20" s="92" t="s">
        <v>942</v>
      </c>
      <c r="D20" s="2" t="s">
        <v>1876</v>
      </c>
      <c r="E20" s="114" t="str">
        <f>IFERROR(__xludf.DUMMYFUNCTION("IFERROR(HYPERLINK(REGEXEXTRACT(D20,""\(([^)]*)\)""),REGEXEXTRACT(D20,""\[([^\]]+)\]"")),"""")"),"READ PITCH")</f>
        <v>READ PITCH</v>
      </c>
      <c r="F20" s="95">
        <f>VLOOKUP($A20, RawData!$A:$AJ, 33, FALSE)</f>
        <v>23.33561</v>
      </c>
      <c r="G20" s="122">
        <f>VLOOKUP($A20, RawData!$A:$AJ, 2, FALSE)</f>
        <v>66.807</v>
      </c>
      <c r="H20" s="96">
        <f>VLOOKUP($A20, RawData!$A:$AJ, 3, FALSE)</f>
        <v>-0.4721068</v>
      </c>
      <c r="I20" s="96" t="str">
        <f>VLOOKUP($A20, RawData!$A:$AJ, 5, FALSE)</f>
        <v/>
      </c>
      <c r="J20" s="98" t="str">
        <f>VLOOKUP($A20, RawData!$A:$AM, 37, FALSE)</f>
        <v/>
      </c>
      <c r="K20" s="99" t="str">
        <f>VLOOKUP($A20, RawData!$A:$AM, 38, FALSE)</f>
        <v>No data</v>
      </c>
      <c r="L20" s="99" t="str">
        <f>VLOOKUP($A20, RawData!$A:$AM, 39, FALSE)</f>
        <v>No data</v>
      </c>
      <c r="M20" s="103" t="str">
        <f>VLOOKUP($A20, RawData!$A:$AJ, 30, FALSE)</f>
        <v/>
      </c>
      <c r="N20" s="98" t="str">
        <f>VLOOKUP($A20, RawData!$A:$AJ, 5, FALSE)</f>
        <v/>
      </c>
      <c r="O20" s="99" t="str">
        <f>VLOOKUP($A20, RawData!$A:$AJ, 6, FALSE)</f>
        <v/>
      </c>
      <c r="P20" s="99">
        <f>VLOOKUP($A20, RawData!$A:$AJ, 8, FALSE)</f>
        <v>-1.4998728</v>
      </c>
      <c r="Q20" s="106" t="str">
        <f>VLOOKUP($A20, RawData!$A:$AJ, 10, FALSE)</f>
        <v>No data</v>
      </c>
      <c r="R20" s="99" t="str">
        <f>VLOOKUP($A20, RawData!$A:$AJ, 11, FALSE)</f>
        <v/>
      </c>
      <c r="S20" s="98">
        <f>VLOOKUP($A20, RawData!$A:$AJ, 13, FALSE)</f>
        <v>0.035</v>
      </c>
      <c r="T20" s="99">
        <f>VLOOKUP($A20, RawData!$A:$AJ, 14, FALSE)</f>
        <v>-0.0021525216</v>
      </c>
      <c r="U20" s="107">
        <f>VLOOKUP($A20, RawData!$A:$AJ, 15, FALSE)</f>
        <v>52.15235</v>
      </c>
      <c r="V20" s="99">
        <f>VLOOKUP($A20, RawData!$A:$AJ, 16, FALSE)</f>
        <v>0.002858982</v>
      </c>
      <c r="W20" s="98">
        <f>VLOOKUP($A20, RawData!$A:$AJ, 21, FALSE)</f>
        <v>1114.46</v>
      </c>
      <c r="X20" s="99">
        <f>VLOOKUP($A20, RawData!$A:$AJ, 22, FALSE)</f>
        <v>92.8232</v>
      </c>
      <c r="Y20" s="99">
        <f>VLOOKUP($A20, RawData!$A:$AJ, 23, FALSE)</f>
        <v>-0.1387</v>
      </c>
      <c r="Z20" s="123">
        <f>VLOOKUP($A20, RawData!$A:$AJ, 24, FALSE)</f>
        <v>0.9361192</v>
      </c>
      <c r="AA20" s="100" t="str">
        <f>VLOOKUP($A20, RawData!$A:$AJ, 26, FALSE)</f>
        <v/>
      </c>
      <c r="AB20" s="102">
        <f>VLOOKUP($A20, RawData!$A:$AJ, 28, FALSE)</f>
        <v>0.3243919</v>
      </c>
      <c r="AC20" s="107">
        <f>VLOOKUP($A20, RawData!$A:$AJ, 29, FALSE)</f>
        <v>1.4711</v>
      </c>
      <c r="AD20" s="96">
        <f>VLOOKUP($A20, RawData!$A:$AJ,32, FALSE)</f>
        <v>1.1646066</v>
      </c>
      <c r="AE20" s="95">
        <f>VLOOKUP($A20, RawData!$A:$AJ, 34, FALSE)</f>
        <v>1136.1316</v>
      </c>
      <c r="AF20" s="95">
        <f>VLOOKUP($A20, RawData!$A:$AJ, 35, FALSE)</f>
        <v>0.124</v>
      </c>
      <c r="AG20" s="113">
        <f>VLOOKUP($A20, RawData!$A:$AJ, 36, FALSE)</f>
        <v>190.52</v>
      </c>
    </row>
    <row r="21">
      <c r="A21" s="9" t="s">
        <v>467</v>
      </c>
      <c r="B21" s="9" t="s">
        <v>1877</v>
      </c>
      <c r="C21" s="92" t="s">
        <v>930</v>
      </c>
      <c r="D21" s="2" t="s">
        <v>1878</v>
      </c>
      <c r="E21" s="114" t="str">
        <f>IFERROR(__xludf.DUMMYFUNCTION("IFERROR(HYPERLINK(REGEXEXTRACT(D21,""\(([^)]*)\)""),REGEXEXTRACT(D21,""\[([^\]]+)\]"")),"""")"),"READ PITCH")</f>
        <v>READ PITCH</v>
      </c>
      <c r="F21" s="95">
        <f>VLOOKUP($A21, RawData!$A:$AJ, 33, FALSE)</f>
        <v>26.505651</v>
      </c>
      <c r="G21" s="122">
        <f>VLOOKUP($A21, RawData!$A:$AJ, 2, FALSE)</f>
        <v>4.353</v>
      </c>
      <c r="H21" s="96">
        <f>VLOOKUP($A21, RawData!$A:$AJ, 3, FALSE)</f>
        <v>-0.1324</v>
      </c>
      <c r="I21" s="96" t="str">
        <f>VLOOKUP($A21, RawData!$A:$AJ, 5, FALSE)</f>
        <v/>
      </c>
      <c r="J21" s="98" t="str">
        <f>VLOOKUP($A21, RawData!$A:$AM, 37, FALSE)</f>
        <v/>
      </c>
      <c r="K21" s="99">
        <f>VLOOKUP($A21, RawData!$A:$AM, 38, FALSE)</f>
        <v>0.13968958</v>
      </c>
      <c r="L21" s="99">
        <f>VLOOKUP($A21, RawData!$A:$AM, 39, FALSE)</f>
        <v>0.0015637293</v>
      </c>
      <c r="M21" s="103">
        <f>VLOOKUP($A21, RawData!$A:$AJ, 30, FALSE)</f>
        <v>-18.710117</v>
      </c>
      <c r="N21" s="98" t="str">
        <f>VLOOKUP($A21, RawData!$A:$AJ, 5, FALSE)</f>
        <v/>
      </c>
      <c r="O21" s="99" t="str">
        <f>VLOOKUP($A21, RawData!$A:$AJ, 6, FALSE)</f>
        <v/>
      </c>
      <c r="P21" s="99">
        <f>VLOOKUP($A21, RawData!$A:$AJ, 8, FALSE)</f>
        <v>0.4799</v>
      </c>
      <c r="Q21" s="99">
        <f>VLOOKUP($A21, RawData!$A:$AJ, 10, FALSE)</f>
        <v>-0.23615897</v>
      </c>
      <c r="R21" s="99" t="str">
        <f>VLOOKUP($A21, RawData!$A:$AJ, 11, FALSE)</f>
        <v/>
      </c>
      <c r="S21" s="98">
        <f>VLOOKUP($A21, RawData!$A:$AJ, 13, FALSE)</f>
        <v>0.14</v>
      </c>
      <c r="T21" s="99">
        <f>VLOOKUP($A21, RawData!$A:$AJ, 14, FALSE)</f>
        <v>0.21806854</v>
      </c>
      <c r="U21" s="107">
        <f>VLOOKUP($A21, RawData!$A:$AJ, 15, FALSE)</f>
        <v>52.15235</v>
      </c>
      <c r="V21" s="99">
        <f>VLOOKUP($A21, RawData!$A:$AJ, 16, FALSE)</f>
        <v>0.004230317</v>
      </c>
      <c r="W21" s="98">
        <f>VLOOKUP($A21, RawData!$A:$AJ, 21, FALSE)</f>
        <v>-7.166</v>
      </c>
      <c r="X21" s="99">
        <f>VLOOKUP($A21, RawData!$A:$AJ, 22, FALSE)</f>
        <v>-0.4399</v>
      </c>
      <c r="Y21" s="99">
        <f>VLOOKUP($A21, RawData!$A:$AJ, 23, FALSE)</f>
        <v>-0.0176</v>
      </c>
      <c r="Z21" s="123">
        <f>VLOOKUP($A21, RawData!$A:$AJ, 24, FALSE)</f>
        <v>-0.02989564</v>
      </c>
      <c r="AA21" s="100" t="str">
        <f>VLOOKUP($A21, RawData!$A:$AJ, 26, FALSE)</f>
        <v/>
      </c>
      <c r="AB21" s="102">
        <f>VLOOKUP($A21, RawData!$A:$AJ, 28, FALSE)</f>
        <v>6.064783</v>
      </c>
      <c r="AC21" s="107">
        <f>VLOOKUP($A21, RawData!$A:$AJ, 29, FALSE)</f>
        <v>1.6202</v>
      </c>
      <c r="AD21" s="96">
        <f>VLOOKUP($A21, RawData!$A:$AJ,32, FALSE)</f>
        <v>0</v>
      </c>
      <c r="AE21" s="95">
        <f>VLOOKUP($A21, RawData!$A:$AJ, 34, FALSE)</f>
        <v>19.234</v>
      </c>
      <c r="AF21" s="95">
        <f>VLOOKUP($A21, RawData!$A:$AJ, 35, FALSE)</f>
        <v>4</v>
      </c>
      <c r="AG21" s="113">
        <f>VLOOKUP($A21, RawData!$A:$AJ, 36, FALSE)</f>
        <v>6.6</v>
      </c>
    </row>
    <row r="22">
      <c r="A22" s="9" t="s">
        <v>468</v>
      </c>
      <c r="B22" s="9" t="s">
        <v>1879</v>
      </c>
      <c r="C22" s="92" t="s">
        <v>1044</v>
      </c>
      <c r="D22" s="2" t="s">
        <v>1880</v>
      </c>
      <c r="E22" s="114" t="str">
        <f>IFERROR(__xludf.DUMMYFUNCTION("IFERROR(HYPERLINK(REGEXEXTRACT(D22,""\(([^)]*)\)""),REGEXEXTRACT(D22,""\[([^\]]+)\]"")),"""")"),"READ PITCH")</f>
        <v>READ PITCH</v>
      </c>
      <c r="F22" s="95" t="str">
        <f>VLOOKUP($A22, RawData!$A:$AJ, 33, FALSE)</f>
        <v>No data</v>
      </c>
      <c r="G22" s="122" t="str">
        <f>VLOOKUP($A22, RawData!$A:$AJ, 2, FALSE)</f>
        <v>No data</v>
      </c>
      <c r="H22" s="106" t="str">
        <f>VLOOKUP($A22, RawData!$A:$AJ, 3, FALSE)</f>
        <v>No data</v>
      </c>
      <c r="I22" s="96" t="str">
        <f>VLOOKUP($A22, RawData!$A:$AJ, 5, FALSE)</f>
        <v/>
      </c>
      <c r="J22" s="98" t="str">
        <f>VLOOKUP($A22, RawData!$A:$AM, 37, FALSE)</f>
        <v/>
      </c>
      <c r="K22" s="99" t="str">
        <f>VLOOKUP($A22, RawData!$A:$AM, 38, FALSE)</f>
        <v>No data</v>
      </c>
      <c r="L22" s="99" t="str">
        <f>VLOOKUP($A22, RawData!$A:$AM, 39, FALSE)</f>
        <v>No data</v>
      </c>
      <c r="M22" s="103" t="str">
        <f>VLOOKUP($A22, RawData!$A:$AJ, 30, FALSE)</f>
        <v>No data</v>
      </c>
      <c r="N22" s="98" t="str">
        <f>VLOOKUP($A22, RawData!$A:$AJ, 5, FALSE)</f>
        <v/>
      </c>
      <c r="O22" s="106" t="str">
        <f>VLOOKUP($A22, RawData!$A:$AJ, 6, FALSE)</f>
        <v/>
      </c>
      <c r="P22" s="106" t="str">
        <f>VLOOKUP($A22, RawData!$A:$AJ, 8, FALSE)</f>
        <v>No data</v>
      </c>
      <c r="Q22" s="106" t="str">
        <f>VLOOKUP($A22, RawData!$A:$AJ, 10, FALSE)</f>
        <v>No data</v>
      </c>
      <c r="R22" s="106" t="str">
        <f>VLOOKUP($A22, RawData!$A:$AJ, 11, FALSE)</f>
        <v/>
      </c>
      <c r="S22" s="98" t="str">
        <f>VLOOKUP($A22, RawData!$A:$AJ, 13, FALSE)</f>
        <v>No data</v>
      </c>
      <c r="T22" s="106" t="str">
        <f>VLOOKUP($A22, RawData!$A:$AJ, 14, FALSE)</f>
        <v>No data</v>
      </c>
      <c r="U22" s="107" t="str">
        <f>VLOOKUP($A22, RawData!$A:$AJ, 15, FALSE)</f>
        <v>No data</v>
      </c>
      <c r="V22" s="99" t="str">
        <f>VLOOKUP($A22, RawData!$A:$AJ, 16, FALSE)</f>
        <v>No data</v>
      </c>
      <c r="W22" s="98" t="str">
        <f>VLOOKUP($A22, RawData!$A:$AJ, 21, FALSE)</f>
        <v>No data</v>
      </c>
      <c r="X22" s="99" t="str">
        <f>VLOOKUP($A22, RawData!$A:$AJ, 22, FALSE)</f>
        <v>No data</v>
      </c>
      <c r="Y22" s="106" t="str">
        <f>VLOOKUP($A22, RawData!$A:$AJ, 23, FALSE)</f>
        <v>No data</v>
      </c>
      <c r="Z22" s="106" t="str">
        <f>VLOOKUP($A22, RawData!$A:$AJ, 24, FALSE)</f>
        <v>No data</v>
      </c>
      <c r="AA22" s="100" t="str">
        <f>VLOOKUP($A22, RawData!$A:$AJ, 26, FALSE)</f>
        <v>No data</v>
      </c>
      <c r="AB22" s="102" t="str">
        <f>VLOOKUP($A22, RawData!$A:$AJ, 28, FALSE)</f>
        <v>No data</v>
      </c>
      <c r="AC22" s="107" t="str">
        <f>VLOOKUP($A22, RawData!$A:$AJ, 29, FALSE)</f>
        <v>No data</v>
      </c>
      <c r="AD22" s="106" t="str">
        <f>VLOOKUP($A22, RawData!$A:$AJ,32, FALSE)</f>
        <v>No data</v>
      </c>
      <c r="AE22" s="95" t="str">
        <f>VLOOKUP($A22, RawData!$A:$AJ, 34, FALSE)</f>
        <v>No data</v>
      </c>
      <c r="AF22" s="95">
        <f>VLOOKUP($A22, RawData!$A:$AJ, 35, FALSE)</f>
        <v>474</v>
      </c>
      <c r="AG22" s="113" t="str">
        <f>VLOOKUP($A22, RawData!$A:$AJ, 36, FALSE)</f>
        <v>No data</v>
      </c>
    </row>
    <row r="23">
      <c r="A23" s="9" t="s">
        <v>883</v>
      </c>
      <c r="B23" s="9" t="s">
        <v>1881</v>
      </c>
      <c r="C23" s="92" t="s">
        <v>1164</v>
      </c>
      <c r="D23" s="2" t="s">
        <v>1882</v>
      </c>
      <c r="E23" s="114" t="str">
        <f>IFERROR(__xludf.DUMMYFUNCTION("IFERROR(HYPERLINK(REGEXEXTRACT(D23,""\(([^)]*)\)""),REGEXEXTRACT(D23,""\[([^\]]+)\]"")),"""")"),"READ PITCH")</f>
        <v>READ PITCH</v>
      </c>
      <c r="F23" s="95">
        <f>VLOOKUP($A23, RawData!$A:$AJ, 33, FALSE)</f>
        <v>322.53098</v>
      </c>
      <c r="G23" s="122">
        <f>VLOOKUP($A23, RawData!$A:$AJ, 2, FALSE)</f>
        <v>1556.1</v>
      </c>
      <c r="H23" s="96">
        <f>VLOOKUP($A23, RawData!$A:$AJ, 3, FALSE)</f>
        <v>-0.2176</v>
      </c>
      <c r="I23" s="96">
        <f>VLOOKUP($A23, RawData!$A:$AJ, 5, FALSE)</f>
        <v>8.865336</v>
      </c>
      <c r="J23" s="98">
        <f>VLOOKUP($A23, RawData!$A:$AM, 37, FALSE)</f>
        <v>15.4</v>
      </c>
      <c r="K23" s="99">
        <f>VLOOKUP($A23, RawData!$A:$AM, 38, FALSE)</f>
        <v>-0.8699324</v>
      </c>
      <c r="L23" s="99" t="str">
        <f>VLOOKUP($A23, RawData!$A:$AM, 39, FALSE)</f>
        <v/>
      </c>
      <c r="M23" s="103">
        <f>VLOOKUP($A23, RawData!$A:$AJ, 30, FALSE)</f>
        <v>40.765793</v>
      </c>
      <c r="N23" s="98">
        <f>VLOOKUP($A23, RawData!$A:$AJ, 5, FALSE)</f>
        <v>8.865336</v>
      </c>
      <c r="O23" s="106">
        <f>VLOOKUP($A23, RawData!$A:$AJ, 6, FALSE)</f>
        <v>3.44375</v>
      </c>
      <c r="P23" s="99">
        <f>VLOOKUP($A23, RawData!$A:$AJ, 8, FALSE)</f>
        <v>0.0727</v>
      </c>
      <c r="Q23" s="106" t="str">
        <f>VLOOKUP($A23, RawData!$A:$AJ, 10, FALSE)</f>
        <v/>
      </c>
      <c r="R23" s="106">
        <f>VLOOKUP($A23, RawData!$A:$AJ, 11, FALSE)</f>
        <v>-0.0477</v>
      </c>
      <c r="S23" s="98">
        <f>VLOOKUP($A23, RawData!$A:$AJ, 13, FALSE)</f>
        <v>-134.6</v>
      </c>
      <c r="T23" s="106" t="str">
        <f>VLOOKUP($A23, RawData!$A:$AJ, 14, FALSE)</f>
        <v/>
      </c>
      <c r="U23" s="107">
        <f>VLOOKUP($A23, RawData!$A:$AJ, 15, FALSE)</f>
        <v>5.2683</v>
      </c>
      <c r="V23" s="99" t="str">
        <f>VLOOKUP($A23, RawData!$A:$AJ, 16, FALSE)</f>
        <v/>
      </c>
      <c r="W23" s="98">
        <f>VLOOKUP($A23, RawData!$A:$AJ, 21, FALSE)</f>
        <v>301.7</v>
      </c>
      <c r="X23" s="99" t="str">
        <f>VLOOKUP($A23, RawData!$A:$AJ, 22, FALSE)</f>
        <v/>
      </c>
      <c r="Y23" s="99">
        <f>VLOOKUP($A23, RawData!$A:$AJ, 23, FALSE)</f>
        <v>0.0873</v>
      </c>
      <c r="Z23" s="106">
        <f>VLOOKUP($A23, RawData!$A:$AJ, 24, FALSE)</f>
        <v>0.1816092</v>
      </c>
      <c r="AA23" s="100">
        <f>VLOOKUP($A23, RawData!$A:$AJ, 26, FALSE)</f>
        <v>2.2932012</v>
      </c>
      <c r="AB23" s="102">
        <f>VLOOKUP($A23, RawData!$A:$AJ, 28, FALSE)</f>
        <v>0.209558</v>
      </c>
      <c r="AC23" s="107">
        <f>VLOOKUP($A23, RawData!$A:$AJ, 29, FALSE)</f>
        <v>0.4147</v>
      </c>
      <c r="AD23" s="96" t="str">
        <f>VLOOKUP($A23, RawData!$A:$AJ,32, FALSE)</f>
        <v/>
      </c>
      <c r="AE23" s="95">
        <f>VLOOKUP($A23, RawData!$A:$AJ, 34, FALSE)</f>
        <v>627.7932</v>
      </c>
      <c r="AF23" s="95">
        <f>VLOOKUP($A23, RawData!$A:$AJ, 35, FALSE)</f>
        <v>20.33</v>
      </c>
      <c r="AG23" s="113">
        <f>VLOOKUP($A23, RawData!$A:$AJ, 36, FALSE)</f>
        <v>16.04</v>
      </c>
    </row>
    <row r="24">
      <c r="A24" s="9" t="s">
        <v>886</v>
      </c>
      <c r="B24" s="9" t="s">
        <v>1883</v>
      </c>
      <c r="C24" s="92" t="s">
        <v>1164</v>
      </c>
      <c r="D24" s="2" t="s">
        <v>1884</v>
      </c>
      <c r="E24" s="114" t="str">
        <f>IFERROR(__xludf.DUMMYFUNCTION("IFERROR(HYPERLINK(REGEXEXTRACT(D24,""\(([^)]*)\)""),REGEXEXTRACT(D24,""\[([^\]]+)\]"")),"""")"),"READ PITCH")</f>
        <v>READ PITCH</v>
      </c>
      <c r="F24" s="95">
        <f>VLOOKUP($A24, RawData!$A:$AJ, 33, FALSE)</f>
        <v>1308.8124</v>
      </c>
      <c r="G24" s="122">
        <f>VLOOKUP($A24, RawData!$A:$AJ, 2, FALSE)</f>
        <v>1024.5</v>
      </c>
      <c r="H24" s="96">
        <f>VLOOKUP($A24, RawData!$A:$AJ, 3, FALSE)</f>
        <v>0.0583</v>
      </c>
      <c r="I24" s="96">
        <f>VLOOKUP($A24, RawData!$A:$AJ, 5, FALSE)</f>
        <v>0.25291216</v>
      </c>
      <c r="J24" s="98">
        <f>VLOOKUP($A24, RawData!$A:$AM, 37, FALSE)</f>
        <v>485.8</v>
      </c>
      <c r="K24" s="99">
        <f>VLOOKUP($A24, RawData!$A:$AM, 38, FALSE)</f>
        <v>0.08027574</v>
      </c>
      <c r="L24" s="99" t="str">
        <f>VLOOKUP($A24, RawData!$A:$AM, 39, FALSE)</f>
        <v/>
      </c>
      <c r="M24" s="103">
        <f>VLOOKUP($A24, RawData!$A:$AJ, 30, FALSE)</f>
        <v>6.4165783</v>
      </c>
      <c r="N24" s="98">
        <f>VLOOKUP($A24, RawData!$A:$AJ, 5, FALSE)</f>
        <v>0.25291216</v>
      </c>
      <c r="O24" s="106">
        <f>VLOOKUP($A24, RawData!$A:$AJ, 6, FALSE)</f>
        <v>-0.14133017</v>
      </c>
      <c r="P24" s="106" t="str">
        <f>VLOOKUP($A24, RawData!$A:$AJ, 8, FALSE)</f>
        <v>No data</v>
      </c>
      <c r="Q24" s="106" t="str">
        <f>VLOOKUP($A24, RawData!$A:$AJ, 10, FALSE)</f>
        <v/>
      </c>
      <c r="R24" s="106">
        <f>VLOOKUP($A24, RawData!$A:$AJ, 11, FALSE)</f>
        <v>0.3472</v>
      </c>
      <c r="S24" s="98">
        <f>VLOOKUP($A24, RawData!$A:$AJ, 13, FALSE)</f>
        <v>-49.3</v>
      </c>
      <c r="T24" s="106" t="str">
        <f>VLOOKUP($A24, RawData!$A:$AJ, 14, FALSE)</f>
        <v/>
      </c>
      <c r="U24" s="107" t="str">
        <f>VLOOKUP($A24, RawData!$A:$AJ, 15, FALSE)</f>
        <v>No data</v>
      </c>
      <c r="V24" s="99" t="str">
        <f>VLOOKUP($A24, RawData!$A:$AJ, 16, FALSE)</f>
        <v/>
      </c>
      <c r="W24" s="98">
        <f>VLOOKUP($A24, RawData!$A:$AJ, 21, FALSE)</f>
        <v>1827.9</v>
      </c>
      <c r="X24" s="99" t="str">
        <f>VLOOKUP($A24, RawData!$A:$AJ, 22, FALSE)</f>
        <v/>
      </c>
      <c r="Y24" s="99">
        <f>VLOOKUP($A24, RawData!$A:$AJ, 23, FALSE)</f>
        <v>0.0211</v>
      </c>
      <c r="Z24" s="106">
        <f>VLOOKUP($A24, RawData!$A:$AJ, 24, FALSE)</f>
        <v>0.06341549</v>
      </c>
      <c r="AA24" s="100">
        <f>VLOOKUP($A24, RawData!$A:$AJ, 26, FALSE)</f>
        <v>17.832277</v>
      </c>
      <c r="AB24" s="102">
        <f>VLOOKUP($A24, RawData!$A:$AJ, 28, FALSE)</f>
        <v>1.2584419</v>
      </c>
      <c r="AC24" s="107">
        <f>VLOOKUP($A24, RawData!$A:$AJ, 29, FALSE)</f>
        <v>1.1789</v>
      </c>
      <c r="AD24" s="96" t="str">
        <f>VLOOKUP($A24, RawData!$A:$AJ,32, FALSE)</f>
        <v/>
      </c>
      <c r="AE24" s="95">
        <f>VLOOKUP($A24, RawData!$A:$AJ, 34, FALSE)</f>
        <v>3117.1736</v>
      </c>
      <c r="AF24" s="95">
        <f>VLOOKUP($A24, RawData!$A:$AJ, 35, FALSE)</f>
        <v>4.51</v>
      </c>
      <c r="AG24" s="113">
        <f>VLOOKUP($A24, RawData!$A:$AJ, 36, FALSE)</f>
        <v>285.87</v>
      </c>
    </row>
    <row r="25">
      <c r="A25" s="9" t="s">
        <v>892</v>
      </c>
      <c r="B25" s="9" t="s">
        <v>1885</v>
      </c>
      <c r="C25" s="92" t="s">
        <v>1164</v>
      </c>
      <c r="D25" s="2" t="s">
        <v>1886</v>
      </c>
      <c r="E25" s="114" t="str">
        <f>IFERROR(__xludf.DUMMYFUNCTION("IFERROR(HYPERLINK(REGEXEXTRACT(D25,""\(([^)]*)\)""),REGEXEXTRACT(D25,""\[([^\]]+)\]"")),"""")"),"READ PITCH")</f>
        <v>READ PITCH</v>
      </c>
      <c r="F25" s="95">
        <f>VLOOKUP($A25, RawData!$A:$AJ, 33, FALSE)</f>
        <v>916.333</v>
      </c>
      <c r="G25" s="122">
        <f>VLOOKUP($A25, RawData!$A:$AJ, 2, FALSE)</f>
        <v>1373.244</v>
      </c>
      <c r="H25" s="96">
        <f>VLOOKUP($A25, RawData!$A:$AJ, 3, FALSE)</f>
        <v>-0.1689</v>
      </c>
      <c r="I25" s="96">
        <f>VLOOKUP($A25, RawData!$A:$AJ, 5, FALSE)</f>
        <v>-0.62918603</v>
      </c>
      <c r="J25" s="98">
        <f>VLOOKUP($A25, RawData!$A:$AM, 37, FALSE)</f>
        <v>-23.685</v>
      </c>
      <c r="K25" s="99">
        <f>VLOOKUP($A25, RawData!$A:$AM, 38, FALSE)</f>
        <v>-1.1326772</v>
      </c>
      <c r="L25" s="99" t="str">
        <f>VLOOKUP($A25, RawData!$A:$AM, 39, FALSE)</f>
        <v/>
      </c>
      <c r="M25" s="103">
        <f>VLOOKUP($A25, RawData!$A:$AJ, 30, FALSE)</f>
        <v>-45.708866</v>
      </c>
      <c r="N25" s="98">
        <f>VLOOKUP($A25, RawData!$A:$AJ, 5, FALSE)</f>
        <v>-0.62918603</v>
      </c>
      <c r="O25" s="106">
        <f>VLOOKUP($A25, RawData!$A:$AJ, 6, FALSE)</f>
        <v>-3.906764</v>
      </c>
      <c r="P25" s="99">
        <f>VLOOKUP($A25, RawData!$A:$AJ, 8, FALSE)</f>
        <v>0.3281</v>
      </c>
      <c r="Q25" s="106" t="str">
        <f>VLOOKUP($A25, RawData!$A:$AJ, 10, FALSE)</f>
        <v/>
      </c>
      <c r="R25" s="106">
        <f>VLOOKUP($A25, RawData!$A:$AJ, 11, FALSE)</f>
        <v>-0.0717</v>
      </c>
      <c r="S25" s="98">
        <f>VLOOKUP($A25, RawData!$A:$AJ, 13, FALSE)</f>
        <v>20.86</v>
      </c>
      <c r="T25" s="106" t="str">
        <f>VLOOKUP($A25, RawData!$A:$AJ, 14, FALSE)</f>
        <v/>
      </c>
      <c r="U25" s="107">
        <f>VLOOKUP($A25, RawData!$A:$AJ, 15, FALSE)</f>
        <v>2.3746</v>
      </c>
      <c r="V25" s="99" t="str">
        <f>VLOOKUP($A25, RawData!$A:$AJ, 16, FALSE)</f>
        <v/>
      </c>
      <c r="W25" s="98">
        <f>VLOOKUP($A25, RawData!$A:$AJ, 21, FALSE)</f>
        <v>91.533</v>
      </c>
      <c r="X25" s="99" t="str">
        <f>VLOOKUP($A25, RawData!$A:$AJ, 22, FALSE)</f>
        <v/>
      </c>
      <c r="Y25" s="99">
        <f>VLOOKUP($A25, RawData!$A:$AJ, 23, FALSE)</f>
        <v>-0.0759</v>
      </c>
      <c r="Z25" s="106">
        <f>VLOOKUP($A25, RawData!$A:$AJ, 24, FALSE)</f>
        <v>-0.14981742</v>
      </c>
      <c r="AA25" s="100" t="str">
        <f>VLOOKUP($A25, RawData!$A:$AJ, 26, FALSE)</f>
        <v/>
      </c>
      <c r="AB25" s="102">
        <f>VLOOKUP($A25, RawData!$A:$AJ, 28, FALSE)</f>
        <v>0.7217103</v>
      </c>
      <c r="AC25" s="107">
        <f>VLOOKUP($A25, RawData!$A:$AJ, 29, FALSE)</f>
        <v>1.1788</v>
      </c>
      <c r="AD25" s="96" t="str">
        <f>VLOOKUP($A25, RawData!$A:$AJ,32, FALSE)</f>
        <v/>
      </c>
      <c r="AE25" s="95">
        <f>VLOOKUP($A25, RawData!$A:$AJ, 34, FALSE)</f>
        <v>1082.6145</v>
      </c>
      <c r="AF25" s="95">
        <f>VLOOKUP($A25, RawData!$A:$AJ, 35, FALSE)</f>
        <v>5.29</v>
      </c>
      <c r="AG25" s="113">
        <f>VLOOKUP($A25, RawData!$A:$AJ, 36, FALSE)</f>
        <v>187.35</v>
      </c>
    </row>
    <row r="26">
      <c r="C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99"/>
      <c r="W26" s="98"/>
      <c r="X26" s="99"/>
      <c r="Y26" s="106"/>
      <c r="Z26" s="106"/>
      <c r="AA26" s="106"/>
      <c r="AB26" s="106"/>
      <c r="AC26" s="106"/>
      <c r="AD26" s="106"/>
      <c r="AE26" s="106"/>
      <c r="AF26" s="106"/>
      <c r="AG26" s="106"/>
    </row>
    <row r="27">
      <c r="C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99"/>
      <c r="W27" s="98"/>
      <c r="X27" s="99"/>
      <c r="Y27" s="106"/>
      <c r="Z27" s="106"/>
      <c r="AA27" s="106"/>
      <c r="AB27" s="106"/>
      <c r="AC27" s="106"/>
      <c r="AD27" s="106"/>
      <c r="AE27" s="106"/>
      <c r="AF27" s="106"/>
      <c r="AG27" s="106"/>
    </row>
    <row r="28">
      <c r="C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99"/>
      <c r="W28" s="98"/>
      <c r="X28" s="99"/>
      <c r="Y28" s="106"/>
      <c r="Z28" s="106"/>
      <c r="AA28" s="106"/>
      <c r="AB28" s="106"/>
      <c r="AC28" s="106"/>
      <c r="AD28" s="106"/>
      <c r="AE28" s="106"/>
      <c r="AF28" s="106"/>
      <c r="AG28" s="106"/>
    </row>
    <row r="29">
      <c r="C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99"/>
      <c r="W29" s="98"/>
      <c r="X29" s="99"/>
      <c r="Y29" s="106"/>
      <c r="Z29" s="106"/>
      <c r="AA29" s="106"/>
      <c r="AB29" s="106"/>
      <c r="AC29" s="106"/>
      <c r="AD29" s="106"/>
      <c r="AE29" s="106"/>
      <c r="AF29" s="106"/>
      <c r="AG29" s="106"/>
    </row>
    <row r="30">
      <c r="C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99"/>
      <c r="W30" s="98"/>
      <c r="X30" s="99"/>
      <c r="Y30" s="106"/>
      <c r="Z30" s="106"/>
      <c r="AA30" s="106"/>
      <c r="AB30" s="106"/>
      <c r="AC30" s="106"/>
      <c r="AD30" s="106"/>
      <c r="AE30" s="106"/>
      <c r="AF30" s="106"/>
      <c r="AG30" s="106"/>
    </row>
    <row r="31">
      <c r="C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99"/>
      <c r="W31" s="98"/>
      <c r="X31" s="99"/>
      <c r="Y31" s="106"/>
      <c r="Z31" s="106"/>
      <c r="AA31" s="106"/>
      <c r="AB31" s="106"/>
      <c r="AC31" s="106"/>
      <c r="AD31" s="106"/>
      <c r="AE31" s="106"/>
      <c r="AF31" s="106"/>
      <c r="AG31" s="106"/>
    </row>
    <row r="32">
      <c r="C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99"/>
      <c r="W32" s="98"/>
      <c r="X32" s="99"/>
      <c r="Y32" s="106"/>
      <c r="Z32" s="106"/>
      <c r="AA32" s="106"/>
      <c r="AB32" s="106"/>
      <c r="AC32" s="106"/>
      <c r="AD32" s="106"/>
      <c r="AE32" s="106"/>
      <c r="AF32" s="106"/>
      <c r="AG32" s="106"/>
    </row>
    <row r="33">
      <c r="C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99"/>
      <c r="W33" s="98"/>
      <c r="X33" s="99"/>
      <c r="Y33" s="106"/>
      <c r="Z33" s="106"/>
      <c r="AA33" s="106"/>
      <c r="AB33" s="106"/>
      <c r="AC33" s="106"/>
      <c r="AD33" s="106"/>
      <c r="AE33" s="106"/>
      <c r="AF33" s="106"/>
      <c r="AG33" s="106"/>
    </row>
    <row r="34">
      <c r="C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99"/>
      <c r="W34" s="98"/>
      <c r="X34" s="99"/>
      <c r="Y34" s="106"/>
      <c r="Z34" s="106"/>
      <c r="AA34" s="106"/>
      <c r="AB34" s="106"/>
      <c r="AC34" s="106"/>
      <c r="AD34" s="106"/>
      <c r="AE34" s="106"/>
      <c r="AF34" s="106"/>
      <c r="AG34" s="106"/>
    </row>
    <row r="35">
      <c r="C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99"/>
      <c r="W35" s="98"/>
      <c r="X35" s="99"/>
      <c r="Y35" s="106"/>
      <c r="Z35" s="106"/>
      <c r="AA35" s="106"/>
      <c r="AB35" s="106"/>
      <c r="AC35" s="106"/>
      <c r="AD35" s="106"/>
      <c r="AE35" s="106"/>
      <c r="AF35" s="106"/>
      <c r="AG35" s="106"/>
    </row>
    <row r="36">
      <c r="C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99"/>
      <c r="W36" s="98"/>
      <c r="X36" s="99"/>
      <c r="Y36" s="106"/>
      <c r="Z36" s="106"/>
      <c r="AA36" s="106"/>
      <c r="AB36" s="106"/>
      <c r="AC36" s="106"/>
      <c r="AD36" s="106"/>
      <c r="AE36" s="106"/>
      <c r="AF36" s="106"/>
      <c r="AG36" s="106"/>
    </row>
    <row r="37">
      <c r="C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99"/>
      <c r="W37" s="98"/>
      <c r="X37" s="99"/>
      <c r="Y37" s="106"/>
      <c r="Z37" s="106"/>
      <c r="AA37" s="106"/>
      <c r="AB37" s="106"/>
      <c r="AC37" s="106"/>
      <c r="AD37" s="106"/>
      <c r="AE37" s="106"/>
      <c r="AF37" s="106"/>
      <c r="AG37" s="106"/>
    </row>
    <row r="38">
      <c r="C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99"/>
      <c r="W38" s="98"/>
      <c r="X38" s="99"/>
      <c r="Y38" s="106"/>
      <c r="Z38" s="106"/>
      <c r="AA38" s="106"/>
      <c r="AB38" s="106"/>
      <c r="AC38" s="106"/>
      <c r="AD38" s="106"/>
      <c r="AE38" s="106"/>
      <c r="AF38" s="106"/>
      <c r="AG38" s="106"/>
    </row>
    <row r="39">
      <c r="C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99"/>
      <c r="W39" s="98"/>
      <c r="X39" s="99"/>
      <c r="Y39" s="106"/>
      <c r="Z39" s="106"/>
      <c r="AA39" s="106"/>
      <c r="AB39" s="106"/>
      <c r="AC39" s="106"/>
      <c r="AD39" s="106"/>
      <c r="AE39" s="106"/>
      <c r="AF39" s="106"/>
      <c r="AG39" s="106"/>
    </row>
    <row r="40">
      <c r="C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99"/>
      <c r="W40" s="98"/>
      <c r="X40" s="99"/>
      <c r="Y40" s="106"/>
      <c r="Z40" s="106"/>
      <c r="AA40" s="106"/>
      <c r="AB40" s="106"/>
      <c r="AC40" s="106"/>
      <c r="AD40" s="106"/>
      <c r="AE40" s="106"/>
      <c r="AF40" s="106"/>
      <c r="AG40" s="106"/>
    </row>
    <row r="41">
      <c r="C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99"/>
      <c r="W41" s="98"/>
      <c r="X41" s="99"/>
      <c r="Y41" s="106"/>
      <c r="Z41" s="106"/>
      <c r="AA41" s="106"/>
      <c r="AB41" s="106"/>
      <c r="AC41" s="106"/>
      <c r="AD41" s="106"/>
      <c r="AE41" s="106"/>
      <c r="AF41" s="106"/>
      <c r="AG41" s="106"/>
    </row>
    <row r="42">
      <c r="C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99"/>
      <c r="W42" s="98"/>
      <c r="X42" s="99"/>
      <c r="Y42" s="106"/>
      <c r="Z42" s="106"/>
      <c r="AA42" s="106"/>
      <c r="AB42" s="106"/>
      <c r="AC42" s="106"/>
      <c r="AD42" s="106"/>
      <c r="AE42" s="106"/>
      <c r="AF42" s="106"/>
      <c r="AG42" s="106"/>
    </row>
    <row r="43">
      <c r="C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99"/>
      <c r="W43" s="98"/>
      <c r="X43" s="99"/>
      <c r="Y43" s="106"/>
      <c r="Z43" s="106"/>
      <c r="AA43" s="106"/>
      <c r="AB43" s="106"/>
      <c r="AC43" s="106"/>
      <c r="AD43" s="106"/>
      <c r="AE43" s="106"/>
      <c r="AF43" s="106"/>
      <c r="AG43" s="106"/>
    </row>
    <row r="44">
      <c r="C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99"/>
      <c r="W44" s="98"/>
      <c r="X44" s="99"/>
      <c r="Y44" s="106"/>
      <c r="Z44" s="106"/>
      <c r="AA44" s="106"/>
      <c r="AB44" s="106"/>
      <c r="AC44" s="106"/>
      <c r="AD44" s="106"/>
      <c r="AE44" s="106"/>
      <c r="AF44" s="106"/>
      <c r="AG44" s="106"/>
    </row>
    <row r="45">
      <c r="C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99"/>
      <c r="W45" s="98"/>
      <c r="X45" s="99"/>
      <c r="Y45" s="106"/>
      <c r="Z45" s="106"/>
      <c r="AA45" s="106"/>
      <c r="AB45" s="106"/>
      <c r="AC45" s="106"/>
      <c r="AD45" s="106"/>
      <c r="AE45" s="106"/>
      <c r="AF45" s="106"/>
      <c r="AG45" s="106"/>
    </row>
    <row r="46">
      <c r="C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99"/>
      <c r="W46" s="98"/>
      <c r="X46" s="99"/>
      <c r="Y46" s="106"/>
      <c r="Z46" s="106"/>
      <c r="AA46" s="106"/>
      <c r="AB46" s="106"/>
      <c r="AC46" s="106"/>
      <c r="AD46" s="106"/>
      <c r="AE46" s="106"/>
      <c r="AF46" s="106"/>
      <c r="AG46" s="106"/>
    </row>
    <row r="47">
      <c r="C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99"/>
      <c r="W47" s="98"/>
      <c r="X47" s="99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>
      <c r="C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99"/>
      <c r="W48" s="98"/>
      <c r="X48" s="99"/>
      <c r="Y48" s="106"/>
      <c r="Z48" s="106"/>
      <c r="AA48" s="106"/>
      <c r="AB48" s="106"/>
      <c r="AC48" s="106"/>
      <c r="AD48" s="106"/>
      <c r="AE48" s="106"/>
      <c r="AF48" s="106"/>
      <c r="AG48" s="106"/>
    </row>
    <row r="49">
      <c r="C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99"/>
      <c r="W49" s="98"/>
      <c r="X49" s="99"/>
      <c r="Y49" s="106"/>
      <c r="Z49" s="106"/>
      <c r="AA49" s="106"/>
      <c r="AB49" s="106"/>
      <c r="AC49" s="106"/>
      <c r="AD49" s="106"/>
      <c r="AE49" s="106"/>
      <c r="AF49" s="106"/>
      <c r="AG49" s="106"/>
    </row>
    <row r="50">
      <c r="C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99"/>
      <c r="W50" s="98"/>
      <c r="X50" s="99"/>
      <c r="Y50" s="106"/>
      <c r="Z50" s="106"/>
      <c r="AA50" s="106"/>
      <c r="AB50" s="106"/>
      <c r="AC50" s="106"/>
      <c r="AD50" s="106"/>
      <c r="AE50" s="106"/>
      <c r="AF50" s="106"/>
      <c r="AG50" s="106"/>
    </row>
    <row r="51">
      <c r="C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99"/>
      <c r="W51" s="98"/>
      <c r="X51" s="99"/>
      <c r="Y51" s="106"/>
      <c r="Z51" s="106"/>
      <c r="AA51" s="106"/>
      <c r="AB51" s="106"/>
      <c r="AC51" s="106"/>
      <c r="AD51" s="106"/>
      <c r="AE51" s="106"/>
      <c r="AF51" s="106"/>
      <c r="AG51" s="106"/>
    </row>
    <row r="52">
      <c r="C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99"/>
      <c r="W52" s="98"/>
      <c r="X52" s="99"/>
      <c r="Y52" s="106"/>
      <c r="Z52" s="106"/>
      <c r="AA52" s="106"/>
      <c r="AB52" s="106"/>
      <c r="AC52" s="106"/>
      <c r="AD52" s="106"/>
      <c r="AE52" s="106"/>
      <c r="AF52" s="106"/>
      <c r="AG52" s="106"/>
    </row>
    <row r="53">
      <c r="C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99"/>
      <c r="W53" s="98"/>
      <c r="X53" s="99"/>
      <c r="Y53" s="106"/>
      <c r="Z53" s="106"/>
      <c r="AA53" s="106"/>
      <c r="AB53" s="106"/>
      <c r="AC53" s="106"/>
      <c r="AD53" s="106"/>
      <c r="AE53" s="106"/>
      <c r="AF53" s="106"/>
      <c r="AG53" s="106"/>
    </row>
    <row r="54">
      <c r="C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99"/>
      <c r="W54" s="98"/>
      <c r="X54" s="99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>
      <c r="C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99"/>
      <c r="W55" s="98"/>
      <c r="X55" s="99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>
      <c r="C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99"/>
      <c r="W56" s="98"/>
      <c r="X56" s="99"/>
      <c r="Y56" s="106"/>
      <c r="Z56" s="106"/>
      <c r="AA56" s="106"/>
      <c r="AB56" s="106"/>
      <c r="AC56" s="106"/>
      <c r="AD56" s="106"/>
      <c r="AE56" s="106"/>
      <c r="AF56" s="106"/>
      <c r="AG56" s="106"/>
    </row>
    <row r="57">
      <c r="C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99"/>
      <c r="W57" s="98"/>
      <c r="X57" s="99"/>
      <c r="Y57" s="106"/>
      <c r="Z57" s="106"/>
      <c r="AA57" s="106"/>
      <c r="AB57" s="106"/>
      <c r="AC57" s="106"/>
      <c r="AD57" s="106"/>
      <c r="AE57" s="106"/>
      <c r="AF57" s="106"/>
      <c r="AG57" s="106"/>
    </row>
    <row r="58">
      <c r="C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99"/>
      <c r="W58" s="98"/>
      <c r="X58" s="99"/>
      <c r="Y58" s="106"/>
      <c r="Z58" s="106"/>
      <c r="AA58" s="106"/>
      <c r="AB58" s="106"/>
      <c r="AC58" s="106"/>
      <c r="AD58" s="106"/>
      <c r="AE58" s="106"/>
      <c r="AF58" s="106"/>
      <c r="AG58" s="106"/>
    </row>
    <row r="59">
      <c r="C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99"/>
      <c r="W59" s="98"/>
      <c r="X59" s="99"/>
      <c r="Y59" s="106"/>
      <c r="Z59" s="106"/>
      <c r="AA59" s="106"/>
      <c r="AB59" s="106"/>
      <c r="AC59" s="106"/>
      <c r="AD59" s="106"/>
      <c r="AE59" s="106"/>
      <c r="AF59" s="106"/>
      <c r="AG59" s="106"/>
    </row>
    <row r="60">
      <c r="C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99"/>
      <c r="W60" s="98"/>
      <c r="X60" s="99"/>
      <c r="Y60" s="106"/>
      <c r="Z60" s="106"/>
      <c r="AA60" s="106"/>
      <c r="AB60" s="106"/>
      <c r="AC60" s="106"/>
      <c r="AD60" s="106"/>
      <c r="AE60" s="106"/>
      <c r="AF60" s="106"/>
      <c r="AG60" s="106"/>
    </row>
    <row r="61">
      <c r="C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99"/>
      <c r="W61" s="98"/>
      <c r="X61" s="99"/>
      <c r="Y61" s="106"/>
      <c r="Z61" s="106"/>
      <c r="AA61" s="106"/>
      <c r="AB61" s="106"/>
      <c r="AC61" s="106"/>
      <c r="AD61" s="106"/>
      <c r="AE61" s="106"/>
      <c r="AF61" s="106"/>
      <c r="AG61" s="106"/>
    </row>
    <row r="62">
      <c r="C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99"/>
      <c r="W62" s="98"/>
      <c r="X62" s="99"/>
      <c r="Y62" s="106"/>
      <c r="Z62" s="106"/>
      <c r="AA62" s="106"/>
      <c r="AB62" s="106"/>
      <c r="AC62" s="106"/>
      <c r="AD62" s="106"/>
      <c r="AE62" s="106"/>
      <c r="AF62" s="106"/>
      <c r="AG62" s="106"/>
    </row>
    <row r="63">
      <c r="C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99"/>
      <c r="W63" s="98"/>
      <c r="X63" s="99"/>
      <c r="Y63" s="106"/>
      <c r="Z63" s="106"/>
      <c r="AA63" s="106"/>
      <c r="AB63" s="106"/>
      <c r="AC63" s="106"/>
      <c r="AD63" s="106"/>
      <c r="AE63" s="106"/>
      <c r="AF63" s="106"/>
      <c r="AG63" s="106"/>
    </row>
    <row r="64">
      <c r="C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99"/>
      <c r="W64" s="98"/>
      <c r="X64" s="99"/>
      <c r="Y64" s="106"/>
      <c r="Z64" s="106"/>
      <c r="AA64" s="106"/>
      <c r="AB64" s="106"/>
      <c r="AC64" s="106"/>
      <c r="AD64" s="106"/>
      <c r="AE64" s="106"/>
      <c r="AF64" s="106"/>
      <c r="AG64" s="106"/>
    </row>
    <row r="65">
      <c r="C65" s="106"/>
      <c r="V65" s="43"/>
      <c r="W65" s="55"/>
      <c r="X65" s="43"/>
    </row>
    <row r="66">
      <c r="C66" s="106"/>
      <c r="V66" s="43"/>
      <c r="W66" s="55"/>
      <c r="X66" s="43"/>
    </row>
    <row r="67">
      <c r="C67" s="106"/>
      <c r="V67" s="43"/>
      <c r="W67" s="55"/>
      <c r="X67" s="43"/>
    </row>
    <row r="68">
      <c r="C68" s="106"/>
      <c r="V68" s="43"/>
      <c r="W68" s="55"/>
      <c r="X68" s="43"/>
    </row>
    <row r="69">
      <c r="C69" s="106"/>
      <c r="V69" s="43"/>
      <c r="W69" s="55"/>
      <c r="X69" s="43"/>
    </row>
    <row r="70">
      <c r="C70" s="106"/>
      <c r="V70" s="43"/>
      <c r="W70" s="55"/>
      <c r="X70" s="43"/>
    </row>
    <row r="71">
      <c r="V71" s="43"/>
      <c r="W71" s="55"/>
      <c r="X71" s="43"/>
    </row>
    <row r="72">
      <c r="V72" s="43"/>
      <c r="W72" s="55"/>
      <c r="X72" s="43"/>
    </row>
    <row r="73">
      <c r="V73" s="43"/>
      <c r="W73" s="55"/>
      <c r="X73" s="43"/>
    </row>
    <row r="74">
      <c r="V74" s="43"/>
      <c r="W74" s="55"/>
      <c r="X74" s="43"/>
    </row>
    <row r="75">
      <c r="V75" s="43"/>
      <c r="W75" s="55"/>
      <c r="X75" s="43"/>
    </row>
    <row r="76">
      <c r="V76" s="43"/>
      <c r="W76" s="55"/>
      <c r="X76" s="43"/>
    </row>
    <row r="77">
      <c r="V77" s="43"/>
      <c r="W77" s="55"/>
      <c r="X77" s="43"/>
    </row>
    <row r="78">
      <c r="V78" s="43"/>
      <c r="W78" s="55"/>
      <c r="X78" s="43"/>
    </row>
    <row r="79">
      <c r="V79" s="43"/>
      <c r="W79" s="55"/>
      <c r="X79" s="43"/>
    </row>
    <row r="80">
      <c r="V80" s="43"/>
      <c r="W80" s="55"/>
      <c r="X80" s="43"/>
    </row>
    <row r="81">
      <c r="V81" s="43"/>
      <c r="W81" s="55"/>
      <c r="X81" s="43"/>
    </row>
    <row r="82">
      <c r="V82" s="43"/>
      <c r="W82" s="55"/>
      <c r="X82" s="43"/>
    </row>
    <row r="83">
      <c r="V83" s="43"/>
      <c r="W83" s="55"/>
      <c r="X83" s="43"/>
    </row>
    <row r="84">
      <c r="V84" s="43"/>
      <c r="W84" s="55"/>
      <c r="X84" s="43"/>
    </row>
    <row r="85">
      <c r="V85" s="43"/>
      <c r="W85" s="55"/>
      <c r="X85" s="43"/>
    </row>
    <row r="86">
      <c r="V86" s="43"/>
      <c r="W86" s="55"/>
      <c r="X86" s="43"/>
    </row>
    <row r="87">
      <c r="V87" s="43"/>
      <c r="W87" s="55"/>
      <c r="X87" s="43"/>
    </row>
    <row r="88">
      <c r="V88" s="43"/>
      <c r="W88" s="55"/>
      <c r="X88" s="43"/>
    </row>
    <row r="89">
      <c r="V89" s="43"/>
      <c r="W89" s="55"/>
      <c r="X89" s="43"/>
    </row>
    <row r="90">
      <c r="V90" s="43"/>
      <c r="W90" s="55"/>
      <c r="X90" s="43"/>
    </row>
    <row r="91">
      <c r="V91" s="43"/>
      <c r="W91" s="55"/>
      <c r="X91" s="43"/>
    </row>
    <row r="92">
      <c r="V92" s="43"/>
      <c r="W92" s="55"/>
      <c r="X92" s="43"/>
    </row>
    <row r="93">
      <c r="V93" s="43"/>
      <c r="W93" s="55"/>
      <c r="X93" s="43"/>
    </row>
    <row r="94">
      <c r="V94" s="43"/>
      <c r="W94" s="55"/>
      <c r="X94" s="43"/>
    </row>
    <row r="95">
      <c r="V95" s="43"/>
      <c r="W95" s="55"/>
      <c r="X95" s="43"/>
    </row>
    <row r="96">
      <c r="V96" s="43"/>
      <c r="W96" s="55"/>
      <c r="X96" s="43"/>
    </row>
    <row r="97">
      <c r="V97" s="43"/>
      <c r="W97" s="55"/>
      <c r="X97" s="43"/>
    </row>
    <row r="98">
      <c r="V98" s="43"/>
      <c r="W98" s="55"/>
      <c r="X98" s="43"/>
    </row>
    <row r="99">
      <c r="V99" s="43"/>
      <c r="W99" s="55"/>
      <c r="X99" s="43"/>
    </row>
    <row r="100">
      <c r="V100" s="43"/>
      <c r="W100" s="55"/>
      <c r="X100" s="43"/>
    </row>
    <row r="101">
      <c r="V101" s="43"/>
      <c r="W101" s="55"/>
      <c r="X101" s="43"/>
    </row>
    <row r="102">
      <c r="V102" s="43"/>
      <c r="W102" s="55"/>
      <c r="X102" s="43"/>
    </row>
    <row r="103">
      <c r="V103" s="43"/>
      <c r="W103" s="55"/>
      <c r="X103" s="43"/>
    </row>
    <row r="104">
      <c r="V104" s="43"/>
      <c r="W104" s="55"/>
      <c r="X104" s="43"/>
    </row>
    <row r="105">
      <c r="V105" s="43"/>
      <c r="W105" s="55"/>
      <c r="X105" s="43"/>
    </row>
    <row r="106">
      <c r="V106" s="43"/>
      <c r="W106" s="55"/>
      <c r="X106" s="43"/>
    </row>
    <row r="107">
      <c r="V107" s="43"/>
      <c r="W107" s="55"/>
      <c r="X107" s="43"/>
    </row>
    <row r="108">
      <c r="V108" s="43"/>
      <c r="W108" s="55"/>
      <c r="X108" s="43"/>
    </row>
    <row r="109">
      <c r="V109" s="43"/>
      <c r="W109" s="55"/>
      <c r="X109" s="43"/>
    </row>
    <row r="110">
      <c r="V110" s="43"/>
      <c r="W110" s="55"/>
      <c r="X110" s="43"/>
    </row>
    <row r="111">
      <c r="V111" s="43"/>
      <c r="W111" s="55"/>
      <c r="X111" s="43"/>
    </row>
    <row r="112">
      <c r="V112" s="43"/>
      <c r="W112" s="55"/>
      <c r="X112" s="43"/>
    </row>
    <row r="113">
      <c r="V113" s="43"/>
      <c r="W113" s="55"/>
      <c r="X113" s="43"/>
    </row>
    <row r="114">
      <c r="V114" s="43"/>
      <c r="W114" s="55"/>
      <c r="X114" s="43"/>
    </row>
    <row r="115">
      <c r="V115" s="43"/>
      <c r="W115" s="55"/>
      <c r="X115" s="43"/>
    </row>
    <row r="116">
      <c r="V116" s="43"/>
      <c r="W116" s="55"/>
      <c r="X116" s="43"/>
    </row>
    <row r="117">
      <c r="V117" s="43"/>
      <c r="W117" s="55"/>
      <c r="X117" s="43"/>
    </row>
    <row r="118">
      <c r="V118" s="43"/>
      <c r="W118" s="55"/>
      <c r="X118" s="43"/>
    </row>
    <row r="119">
      <c r="V119" s="43"/>
      <c r="W119" s="55"/>
      <c r="X119" s="43"/>
    </row>
    <row r="120">
      <c r="V120" s="43"/>
      <c r="W120" s="55"/>
      <c r="X120" s="43"/>
    </row>
    <row r="121">
      <c r="V121" s="43"/>
      <c r="W121" s="55"/>
      <c r="X121" s="43"/>
    </row>
    <row r="122">
      <c r="V122" s="43"/>
      <c r="W122" s="55"/>
      <c r="X122" s="43"/>
    </row>
    <row r="123">
      <c r="V123" s="43"/>
      <c r="W123" s="55"/>
      <c r="X123" s="43"/>
    </row>
    <row r="124">
      <c r="V124" s="43"/>
      <c r="W124" s="55"/>
      <c r="X124" s="43"/>
    </row>
    <row r="125">
      <c r="V125" s="43"/>
      <c r="W125" s="55"/>
      <c r="X125" s="43"/>
    </row>
    <row r="126">
      <c r="V126" s="43"/>
      <c r="W126" s="55"/>
      <c r="X126" s="43"/>
    </row>
    <row r="127">
      <c r="V127" s="43"/>
      <c r="W127" s="55"/>
      <c r="X127" s="43"/>
    </row>
    <row r="128">
      <c r="V128" s="43"/>
      <c r="W128" s="55"/>
      <c r="X128" s="43"/>
    </row>
    <row r="129">
      <c r="V129" s="43"/>
      <c r="W129" s="55"/>
      <c r="X129" s="43"/>
    </row>
    <row r="130">
      <c r="V130" s="43"/>
      <c r="W130" s="55"/>
      <c r="X130" s="43"/>
    </row>
    <row r="131">
      <c r="V131" s="43"/>
      <c r="W131" s="55"/>
      <c r="X131" s="43"/>
    </row>
    <row r="132">
      <c r="V132" s="43"/>
      <c r="W132" s="55"/>
      <c r="X132" s="43"/>
    </row>
    <row r="133">
      <c r="V133" s="43"/>
      <c r="W133" s="55"/>
      <c r="X133" s="43"/>
    </row>
    <row r="134">
      <c r="V134" s="43"/>
      <c r="W134" s="55"/>
      <c r="X134" s="43"/>
    </row>
    <row r="135">
      <c r="V135" s="43"/>
      <c r="W135" s="55"/>
      <c r="X135" s="43"/>
    </row>
    <row r="136">
      <c r="V136" s="43"/>
      <c r="W136" s="55"/>
      <c r="X136" s="43"/>
    </row>
    <row r="137">
      <c r="V137" s="43"/>
      <c r="W137" s="55"/>
      <c r="X137" s="43"/>
    </row>
    <row r="138">
      <c r="V138" s="43"/>
      <c r="W138" s="55"/>
      <c r="X138" s="43"/>
    </row>
    <row r="139">
      <c r="V139" s="43"/>
      <c r="W139" s="55"/>
      <c r="X139" s="43"/>
    </row>
    <row r="140">
      <c r="V140" s="43"/>
      <c r="W140" s="55"/>
      <c r="X140" s="43"/>
    </row>
    <row r="141">
      <c r="V141" s="43"/>
      <c r="W141" s="55"/>
      <c r="X141" s="43"/>
    </row>
    <row r="142">
      <c r="V142" s="43"/>
      <c r="W142" s="55"/>
      <c r="X142" s="43"/>
    </row>
    <row r="143">
      <c r="V143" s="43"/>
      <c r="W143" s="55"/>
      <c r="X143" s="43"/>
    </row>
    <row r="144">
      <c r="V144" s="43"/>
      <c r="W144" s="55"/>
      <c r="X144" s="43"/>
    </row>
    <row r="145">
      <c r="V145" s="43"/>
      <c r="W145" s="55"/>
      <c r="X145" s="43"/>
    </row>
    <row r="146">
      <c r="V146" s="43"/>
      <c r="W146" s="55"/>
      <c r="X146" s="43"/>
    </row>
    <row r="147">
      <c r="V147" s="43"/>
      <c r="W147" s="55"/>
      <c r="X147" s="43"/>
    </row>
    <row r="148">
      <c r="V148" s="43"/>
      <c r="W148" s="55"/>
      <c r="X148" s="43"/>
    </row>
    <row r="149">
      <c r="V149" s="43"/>
      <c r="W149" s="55"/>
      <c r="X149" s="43"/>
    </row>
    <row r="150">
      <c r="V150" s="43"/>
      <c r="W150" s="55"/>
      <c r="X150" s="43"/>
    </row>
    <row r="151">
      <c r="V151" s="43"/>
      <c r="W151" s="55"/>
      <c r="X151" s="43"/>
    </row>
    <row r="152">
      <c r="V152" s="43"/>
      <c r="W152" s="55"/>
      <c r="X152" s="43"/>
    </row>
    <row r="153">
      <c r="V153" s="43"/>
      <c r="W153" s="55"/>
      <c r="X153" s="43"/>
    </row>
    <row r="154">
      <c r="V154" s="43"/>
      <c r="W154" s="55"/>
      <c r="X154" s="43"/>
    </row>
    <row r="155">
      <c r="V155" s="43"/>
      <c r="W155" s="55"/>
      <c r="X155" s="43"/>
    </row>
    <row r="156">
      <c r="V156" s="43"/>
      <c r="W156" s="55"/>
      <c r="X156" s="43"/>
    </row>
    <row r="157">
      <c r="V157" s="43"/>
      <c r="W157" s="55"/>
      <c r="X157" s="43"/>
    </row>
    <row r="158">
      <c r="V158" s="43"/>
      <c r="W158" s="55"/>
      <c r="X158" s="43"/>
    </row>
    <row r="159">
      <c r="V159" s="43"/>
      <c r="W159" s="55"/>
      <c r="X159" s="43"/>
    </row>
    <row r="160">
      <c r="V160" s="43"/>
      <c r="W160" s="55"/>
      <c r="X160" s="43"/>
    </row>
    <row r="161">
      <c r="V161" s="43"/>
      <c r="W161" s="55"/>
      <c r="X161" s="43"/>
    </row>
    <row r="162">
      <c r="V162" s="43"/>
      <c r="W162" s="55"/>
      <c r="X162" s="43"/>
    </row>
    <row r="163">
      <c r="V163" s="43"/>
      <c r="W163" s="55"/>
      <c r="X163" s="43"/>
    </row>
    <row r="164">
      <c r="V164" s="43"/>
      <c r="W164" s="55"/>
      <c r="X164" s="43"/>
    </row>
    <row r="165">
      <c r="V165" s="43"/>
      <c r="W165" s="55"/>
      <c r="X165" s="43"/>
    </row>
    <row r="166">
      <c r="V166" s="43"/>
      <c r="W166" s="55"/>
      <c r="X166" s="43"/>
    </row>
    <row r="167">
      <c r="V167" s="43"/>
      <c r="W167" s="55"/>
      <c r="X167" s="43"/>
    </row>
    <row r="168">
      <c r="V168" s="43"/>
      <c r="W168" s="55"/>
      <c r="X168" s="43"/>
    </row>
    <row r="169">
      <c r="V169" s="43"/>
      <c r="W169" s="55"/>
      <c r="X169" s="43"/>
    </row>
    <row r="170">
      <c r="V170" s="43"/>
      <c r="W170" s="55"/>
      <c r="X170" s="43"/>
    </row>
    <row r="171">
      <c r="V171" s="43"/>
      <c r="W171" s="55"/>
      <c r="X171" s="43"/>
    </row>
    <row r="172">
      <c r="V172" s="43"/>
      <c r="W172" s="55"/>
      <c r="X172" s="43"/>
    </row>
    <row r="173">
      <c r="V173" s="43"/>
      <c r="W173" s="55"/>
      <c r="X173" s="43"/>
    </row>
    <row r="174">
      <c r="V174" s="43"/>
      <c r="W174" s="55"/>
      <c r="X174" s="43"/>
    </row>
    <row r="175">
      <c r="V175" s="43"/>
      <c r="W175" s="55"/>
      <c r="X175" s="43"/>
    </row>
    <row r="176">
      <c r="V176" s="43"/>
      <c r="W176" s="55"/>
      <c r="X176" s="43"/>
    </row>
    <row r="177">
      <c r="V177" s="43"/>
      <c r="W177" s="55"/>
      <c r="X177" s="43"/>
    </row>
    <row r="178">
      <c r="V178" s="43"/>
      <c r="W178" s="55"/>
      <c r="X178" s="43"/>
    </row>
    <row r="179">
      <c r="V179" s="43"/>
      <c r="W179" s="55"/>
      <c r="X179" s="43"/>
    </row>
    <row r="180">
      <c r="V180" s="43"/>
      <c r="W180" s="55"/>
      <c r="X180" s="43"/>
    </row>
    <row r="181">
      <c r="V181" s="43"/>
      <c r="W181" s="55"/>
      <c r="X181" s="43"/>
    </row>
    <row r="182">
      <c r="V182" s="43"/>
      <c r="W182" s="55"/>
      <c r="X182" s="43"/>
    </row>
    <row r="183">
      <c r="V183" s="43"/>
      <c r="W183" s="55"/>
      <c r="X183" s="43"/>
    </row>
    <row r="184">
      <c r="V184" s="43"/>
      <c r="W184" s="55"/>
      <c r="X184" s="43"/>
    </row>
    <row r="185">
      <c r="V185" s="43"/>
      <c r="W185" s="55"/>
      <c r="X185" s="43"/>
    </row>
    <row r="186">
      <c r="V186" s="43"/>
      <c r="W186" s="55"/>
      <c r="X186" s="43"/>
    </row>
    <row r="187">
      <c r="V187" s="43"/>
      <c r="W187" s="55"/>
      <c r="X187" s="43"/>
    </row>
    <row r="188">
      <c r="V188" s="43"/>
      <c r="W188" s="55"/>
      <c r="X188" s="43"/>
    </row>
    <row r="189">
      <c r="V189" s="43"/>
      <c r="W189" s="55"/>
      <c r="X189" s="43"/>
    </row>
    <row r="190">
      <c r="V190" s="43"/>
      <c r="W190" s="55"/>
      <c r="X190" s="43"/>
    </row>
    <row r="191">
      <c r="V191" s="43"/>
      <c r="W191" s="55"/>
      <c r="X191" s="43"/>
    </row>
    <row r="192">
      <c r="V192" s="43"/>
      <c r="W192" s="55"/>
      <c r="X192" s="43"/>
    </row>
    <row r="193">
      <c r="V193" s="43"/>
      <c r="W193" s="55"/>
      <c r="X193" s="43"/>
    </row>
    <row r="194">
      <c r="V194" s="43"/>
      <c r="W194" s="55"/>
      <c r="X194" s="43"/>
    </row>
    <row r="195">
      <c r="V195" s="43"/>
      <c r="W195" s="55"/>
      <c r="X195" s="43"/>
    </row>
    <row r="196">
      <c r="V196" s="43"/>
      <c r="W196" s="55"/>
      <c r="X196" s="43"/>
    </row>
    <row r="197">
      <c r="V197" s="43"/>
      <c r="W197" s="55"/>
      <c r="X197" s="43"/>
    </row>
    <row r="198">
      <c r="V198" s="43"/>
      <c r="W198" s="55"/>
      <c r="X198" s="43"/>
    </row>
    <row r="199">
      <c r="V199" s="43"/>
      <c r="W199" s="55"/>
      <c r="X199" s="43"/>
    </row>
    <row r="200">
      <c r="V200" s="43"/>
      <c r="W200" s="55"/>
      <c r="X200" s="43"/>
    </row>
    <row r="201">
      <c r="V201" s="43"/>
      <c r="W201" s="55"/>
      <c r="X201" s="43"/>
    </row>
    <row r="202">
      <c r="V202" s="43"/>
      <c r="W202" s="55"/>
      <c r="X202" s="43"/>
    </row>
    <row r="203">
      <c r="V203" s="43"/>
      <c r="W203" s="55"/>
      <c r="X203" s="43"/>
    </row>
    <row r="204">
      <c r="V204" s="43"/>
      <c r="W204" s="55"/>
      <c r="X204" s="43"/>
    </row>
    <row r="205">
      <c r="V205" s="43"/>
      <c r="W205" s="55"/>
      <c r="X205" s="43"/>
    </row>
    <row r="206">
      <c r="V206" s="43"/>
      <c r="W206" s="55"/>
      <c r="X206" s="43"/>
    </row>
    <row r="207">
      <c r="V207" s="43"/>
      <c r="W207" s="55"/>
      <c r="X207" s="43"/>
    </row>
    <row r="208">
      <c r="V208" s="43"/>
      <c r="W208" s="55"/>
      <c r="X208" s="43"/>
    </row>
    <row r="209">
      <c r="V209" s="43"/>
      <c r="W209" s="55"/>
      <c r="X209" s="43"/>
    </row>
    <row r="210">
      <c r="V210" s="43"/>
      <c r="W210" s="55"/>
      <c r="X210" s="43"/>
    </row>
    <row r="211">
      <c r="V211" s="43"/>
      <c r="W211" s="55"/>
      <c r="X211" s="43"/>
    </row>
    <row r="212">
      <c r="V212" s="43"/>
      <c r="W212" s="55"/>
      <c r="X212" s="43"/>
    </row>
    <row r="213">
      <c r="V213" s="43"/>
      <c r="W213" s="55"/>
      <c r="X213" s="43"/>
    </row>
    <row r="214">
      <c r="V214" s="43"/>
      <c r="W214" s="55"/>
      <c r="X214" s="43"/>
    </row>
    <row r="215">
      <c r="V215" s="43"/>
      <c r="W215" s="55"/>
      <c r="X215" s="43"/>
    </row>
    <row r="216">
      <c r="V216" s="43"/>
      <c r="W216" s="55"/>
      <c r="X216" s="43"/>
    </row>
    <row r="217">
      <c r="V217" s="43"/>
      <c r="W217" s="55"/>
      <c r="X217" s="43"/>
    </row>
    <row r="218">
      <c r="V218" s="43"/>
      <c r="W218" s="55"/>
      <c r="X218" s="43"/>
    </row>
    <row r="219">
      <c r="V219" s="43"/>
      <c r="W219" s="55"/>
      <c r="X219" s="43"/>
    </row>
    <row r="220">
      <c r="V220" s="43"/>
      <c r="W220" s="55"/>
      <c r="X220" s="43"/>
    </row>
    <row r="221">
      <c r="V221" s="43"/>
      <c r="W221" s="55"/>
      <c r="X221" s="43"/>
    </row>
    <row r="222">
      <c r="V222" s="43"/>
      <c r="W222" s="55"/>
      <c r="X222" s="43"/>
    </row>
    <row r="223">
      <c r="V223" s="43"/>
      <c r="W223" s="55"/>
      <c r="X223" s="43"/>
    </row>
    <row r="224">
      <c r="V224" s="43"/>
      <c r="W224" s="55"/>
      <c r="X224" s="43"/>
    </row>
    <row r="225">
      <c r="V225" s="43"/>
      <c r="W225" s="55"/>
      <c r="X225" s="43"/>
    </row>
    <row r="226">
      <c r="V226" s="43"/>
      <c r="W226" s="55"/>
      <c r="X226" s="43"/>
    </row>
    <row r="227">
      <c r="V227" s="43"/>
      <c r="W227" s="55"/>
      <c r="X227" s="43"/>
    </row>
    <row r="228">
      <c r="V228" s="43"/>
      <c r="W228" s="55"/>
      <c r="X228" s="43"/>
    </row>
    <row r="229">
      <c r="V229" s="43"/>
      <c r="W229" s="55"/>
      <c r="X229" s="43"/>
    </row>
    <row r="230">
      <c r="V230" s="43"/>
      <c r="W230" s="55"/>
      <c r="X230" s="43"/>
    </row>
    <row r="231">
      <c r="V231" s="43"/>
      <c r="W231" s="55"/>
      <c r="X231" s="43"/>
    </row>
    <row r="232">
      <c r="V232" s="43"/>
      <c r="W232" s="55"/>
      <c r="X232" s="43"/>
    </row>
    <row r="233">
      <c r="V233" s="43"/>
      <c r="W233" s="55"/>
      <c r="X233" s="43"/>
    </row>
    <row r="234">
      <c r="V234" s="43"/>
      <c r="W234" s="55"/>
      <c r="X234" s="43"/>
    </row>
    <row r="235">
      <c r="V235" s="43"/>
      <c r="W235" s="55"/>
      <c r="X235" s="43"/>
    </row>
    <row r="236">
      <c r="V236" s="43"/>
      <c r="W236" s="55"/>
      <c r="X236" s="43"/>
    </row>
    <row r="237">
      <c r="V237" s="43"/>
      <c r="W237" s="55"/>
      <c r="X237" s="43"/>
    </row>
    <row r="238">
      <c r="V238" s="43"/>
      <c r="W238" s="55"/>
      <c r="X238" s="43"/>
    </row>
    <row r="239">
      <c r="V239" s="43"/>
      <c r="W239" s="55"/>
      <c r="X239" s="43"/>
    </row>
    <row r="240">
      <c r="V240" s="43"/>
      <c r="W240" s="55"/>
      <c r="X240" s="43"/>
    </row>
    <row r="241">
      <c r="V241" s="43"/>
      <c r="W241" s="55"/>
      <c r="X241" s="43"/>
    </row>
    <row r="242">
      <c r="V242" s="43"/>
      <c r="W242" s="55"/>
      <c r="X242" s="43"/>
    </row>
    <row r="243">
      <c r="V243" s="43"/>
      <c r="W243" s="55"/>
      <c r="X243" s="43"/>
    </row>
    <row r="244">
      <c r="V244" s="43"/>
      <c r="W244" s="55"/>
      <c r="X244" s="43"/>
    </row>
    <row r="245">
      <c r="V245" s="43"/>
      <c r="W245" s="55"/>
      <c r="X245" s="43"/>
    </row>
    <row r="246">
      <c r="V246" s="43"/>
      <c r="W246" s="55"/>
      <c r="X246" s="43"/>
    </row>
    <row r="247">
      <c r="V247" s="43"/>
      <c r="W247" s="55"/>
      <c r="X247" s="43"/>
    </row>
    <row r="248">
      <c r="V248" s="43"/>
      <c r="W248" s="55"/>
      <c r="X248" s="43"/>
    </row>
    <row r="249">
      <c r="V249" s="43"/>
      <c r="W249" s="55"/>
      <c r="X249" s="43"/>
    </row>
    <row r="250">
      <c r="V250" s="43"/>
      <c r="W250" s="55"/>
      <c r="X250" s="43"/>
    </row>
    <row r="251">
      <c r="V251" s="43"/>
      <c r="W251" s="55"/>
      <c r="X251" s="43"/>
    </row>
    <row r="252">
      <c r="V252" s="43"/>
      <c r="W252" s="55"/>
      <c r="X252" s="43"/>
    </row>
    <row r="253">
      <c r="V253" s="43"/>
      <c r="W253" s="55"/>
      <c r="X253" s="43"/>
    </row>
    <row r="254">
      <c r="V254" s="43"/>
      <c r="W254" s="55"/>
      <c r="X254" s="43"/>
    </row>
    <row r="255">
      <c r="V255" s="43"/>
      <c r="W255" s="55"/>
      <c r="X255" s="43"/>
    </row>
    <row r="256">
      <c r="V256" s="43"/>
      <c r="W256" s="55"/>
      <c r="X256" s="43"/>
    </row>
    <row r="257">
      <c r="V257" s="43"/>
      <c r="W257" s="55"/>
      <c r="X257" s="43"/>
    </row>
    <row r="258">
      <c r="V258" s="43"/>
      <c r="W258" s="55"/>
      <c r="X258" s="43"/>
    </row>
    <row r="259">
      <c r="V259" s="43"/>
      <c r="W259" s="55"/>
      <c r="X259" s="43"/>
    </row>
    <row r="260">
      <c r="V260" s="43"/>
      <c r="W260" s="55"/>
      <c r="X260" s="43"/>
    </row>
    <row r="261">
      <c r="V261" s="43"/>
      <c r="W261" s="55"/>
      <c r="X261" s="43"/>
    </row>
    <row r="262">
      <c r="V262" s="43"/>
      <c r="W262" s="55"/>
      <c r="X262" s="43"/>
    </row>
    <row r="263">
      <c r="V263" s="43"/>
      <c r="W263" s="55"/>
      <c r="X263" s="43"/>
    </row>
    <row r="264">
      <c r="V264" s="43"/>
      <c r="W264" s="55"/>
      <c r="X264" s="43"/>
    </row>
    <row r="265">
      <c r="V265" s="43"/>
      <c r="W265" s="55"/>
      <c r="X265" s="43"/>
    </row>
    <row r="266">
      <c r="V266" s="43"/>
      <c r="W266" s="55"/>
      <c r="X266" s="43"/>
    </row>
    <row r="267">
      <c r="V267" s="43"/>
      <c r="W267" s="55"/>
      <c r="X267" s="43"/>
    </row>
    <row r="268">
      <c r="V268" s="43"/>
      <c r="W268" s="55"/>
      <c r="X268" s="43"/>
    </row>
    <row r="269">
      <c r="V269" s="43"/>
      <c r="W269" s="55"/>
      <c r="X269" s="43"/>
    </row>
    <row r="270">
      <c r="V270" s="43"/>
      <c r="W270" s="55"/>
      <c r="X270" s="43"/>
    </row>
    <row r="271">
      <c r="V271" s="43"/>
      <c r="W271" s="55"/>
      <c r="X271" s="43"/>
    </row>
    <row r="272">
      <c r="V272" s="43"/>
      <c r="W272" s="55"/>
      <c r="X272" s="43"/>
    </row>
    <row r="273">
      <c r="V273" s="43"/>
      <c r="W273" s="55"/>
      <c r="X273" s="43"/>
    </row>
    <row r="274">
      <c r="V274" s="43"/>
      <c r="W274" s="55"/>
      <c r="X274" s="43"/>
    </row>
    <row r="275">
      <c r="V275" s="43"/>
      <c r="W275" s="55"/>
      <c r="X275" s="43"/>
    </row>
    <row r="276">
      <c r="V276" s="43"/>
      <c r="W276" s="55"/>
      <c r="X276" s="43"/>
    </row>
    <row r="277">
      <c r="V277" s="43"/>
      <c r="W277" s="55"/>
      <c r="X277" s="43"/>
    </row>
    <row r="278">
      <c r="V278" s="43"/>
      <c r="W278" s="55"/>
      <c r="X278" s="43"/>
    </row>
    <row r="279">
      <c r="V279" s="43"/>
      <c r="W279" s="55"/>
      <c r="X279" s="43"/>
    </row>
    <row r="280">
      <c r="V280" s="43"/>
      <c r="W280" s="55"/>
      <c r="X280" s="43"/>
    </row>
    <row r="281">
      <c r="V281" s="43"/>
      <c r="W281" s="55"/>
      <c r="X281" s="43"/>
    </row>
    <row r="282">
      <c r="V282" s="43"/>
      <c r="W282" s="55"/>
      <c r="X282" s="43"/>
    </row>
    <row r="283">
      <c r="V283" s="43"/>
      <c r="W283" s="55"/>
      <c r="X283" s="43"/>
    </row>
    <row r="284">
      <c r="V284" s="43"/>
      <c r="W284" s="55"/>
      <c r="X284" s="43"/>
    </row>
    <row r="285">
      <c r="V285" s="43"/>
      <c r="W285" s="55"/>
      <c r="X285" s="43"/>
    </row>
    <row r="286">
      <c r="V286" s="43"/>
      <c r="W286" s="55"/>
      <c r="X286" s="43"/>
    </row>
    <row r="287">
      <c r="V287" s="43"/>
      <c r="W287" s="55"/>
      <c r="X287" s="43"/>
    </row>
    <row r="288">
      <c r="V288" s="43"/>
      <c r="W288" s="55"/>
      <c r="X288" s="43"/>
    </row>
    <row r="289">
      <c r="V289" s="43"/>
      <c r="W289" s="55"/>
      <c r="X289" s="43"/>
    </row>
    <row r="290">
      <c r="V290" s="43"/>
      <c r="W290" s="55"/>
      <c r="X290" s="43"/>
    </row>
    <row r="291">
      <c r="V291" s="43"/>
      <c r="W291" s="55"/>
      <c r="X291" s="43"/>
    </row>
    <row r="292">
      <c r="V292" s="43"/>
      <c r="W292" s="55"/>
      <c r="X292" s="43"/>
    </row>
    <row r="293">
      <c r="V293" s="43"/>
      <c r="W293" s="55"/>
      <c r="X293" s="43"/>
    </row>
    <row r="294">
      <c r="V294" s="43"/>
      <c r="W294" s="55"/>
      <c r="X294" s="43"/>
    </row>
    <row r="295">
      <c r="V295" s="43"/>
      <c r="W295" s="55"/>
      <c r="X295" s="43"/>
    </row>
    <row r="296">
      <c r="V296" s="43"/>
      <c r="W296" s="55"/>
      <c r="X296" s="43"/>
    </row>
    <row r="297">
      <c r="V297" s="43"/>
      <c r="W297" s="55"/>
      <c r="X297" s="43"/>
    </row>
    <row r="298">
      <c r="V298" s="43"/>
      <c r="W298" s="55"/>
      <c r="X298" s="43"/>
    </row>
    <row r="299">
      <c r="V299" s="43"/>
      <c r="W299" s="55"/>
      <c r="X299" s="43"/>
    </row>
    <row r="300">
      <c r="V300" s="43"/>
      <c r="W300" s="55"/>
      <c r="X300" s="43"/>
    </row>
    <row r="301">
      <c r="V301" s="43"/>
      <c r="W301" s="55"/>
      <c r="X301" s="43"/>
    </row>
    <row r="302">
      <c r="V302" s="43"/>
      <c r="W302" s="55"/>
      <c r="X302" s="43"/>
    </row>
    <row r="303">
      <c r="V303" s="43"/>
      <c r="W303" s="55"/>
      <c r="X303" s="43"/>
    </row>
    <row r="304">
      <c r="V304" s="43"/>
      <c r="W304" s="55"/>
      <c r="X304" s="43"/>
    </row>
    <row r="305">
      <c r="V305" s="43"/>
      <c r="W305" s="55"/>
      <c r="X305" s="43"/>
    </row>
    <row r="306">
      <c r="V306" s="43"/>
      <c r="W306" s="55"/>
      <c r="X306" s="43"/>
    </row>
    <row r="307">
      <c r="V307" s="43"/>
      <c r="W307" s="55"/>
      <c r="X307" s="43"/>
    </row>
    <row r="308">
      <c r="V308" s="43"/>
      <c r="W308" s="55"/>
      <c r="X308" s="43"/>
    </row>
    <row r="309">
      <c r="V309" s="43"/>
      <c r="W309" s="55"/>
      <c r="X309" s="43"/>
    </row>
    <row r="310">
      <c r="V310" s="43"/>
      <c r="W310" s="55"/>
      <c r="X310" s="43"/>
    </row>
    <row r="311">
      <c r="V311" s="43"/>
      <c r="W311" s="55"/>
      <c r="X311" s="43"/>
    </row>
    <row r="312">
      <c r="V312" s="43"/>
      <c r="W312" s="55"/>
      <c r="X312" s="43"/>
    </row>
    <row r="313">
      <c r="V313" s="43"/>
      <c r="W313" s="55"/>
      <c r="X313" s="43"/>
    </row>
    <row r="314">
      <c r="V314" s="43"/>
      <c r="W314" s="55"/>
      <c r="X314" s="43"/>
    </row>
    <row r="315">
      <c r="V315" s="43"/>
      <c r="W315" s="55"/>
      <c r="X315" s="43"/>
    </row>
    <row r="316">
      <c r="V316" s="43"/>
      <c r="W316" s="55"/>
      <c r="X316" s="43"/>
    </row>
    <row r="317">
      <c r="V317" s="43"/>
      <c r="W317" s="55"/>
      <c r="X317" s="43"/>
    </row>
    <row r="318">
      <c r="V318" s="43"/>
      <c r="W318" s="55"/>
      <c r="X318" s="43"/>
    </row>
    <row r="319">
      <c r="V319" s="43"/>
      <c r="W319" s="55"/>
      <c r="X319" s="43"/>
    </row>
    <row r="320">
      <c r="V320" s="43"/>
      <c r="W320" s="55"/>
      <c r="X320" s="43"/>
    </row>
    <row r="321">
      <c r="V321" s="43"/>
      <c r="W321" s="55"/>
      <c r="X321" s="43"/>
    </row>
    <row r="322">
      <c r="V322" s="43"/>
      <c r="W322" s="55"/>
      <c r="X322" s="43"/>
    </row>
    <row r="323">
      <c r="V323" s="43"/>
      <c r="W323" s="55"/>
      <c r="X323" s="43"/>
    </row>
    <row r="324">
      <c r="V324" s="43"/>
      <c r="W324" s="55"/>
      <c r="X324" s="43"/>
    </row>
    <row r="325">
      <c r="V325" s="43"/>
      <c r="W325" s="55"/>
      <c r="X325" s="43"/>
    </row>
    <row r="326">
      <c r="V326" s="43"/>
      <c r="W326" s="55"/>
      <c r="X326" s="43"/>
    </row>
    <row r="327">
      <c r="V327" s="43"/>
      <c r="W327" s="55"/>
      <c r="X327" s="43"/>
    </row>
    <row r="328">
      <c r="V328" s="43"/>
      <c r="W328" s="55"/>
      <c r="X328" s="43"/>
    </row>
    <row r="329">
      <c r="V329" s="43"/>
      <c r="W329" s="55"/>
      <c r="X329" s="43"/>
    </row>
    <row r="330">
      <c r="V330" s="43"/>
      <c r="W330" s="55"/>
      <c r="X330" s="43"/>
    </row>
    <row r="331">
      <c r="V331" s="43"/>
      <c r="W331" s="55"/>
      <c r="X331" s="43"/>
    </row>
    <row r="332">
      <c r="V332" s="43"/>
      <c r="W332" s="55"/>
      <c r="X332" s="43"/>
    </row>
    <row r="333">
      <c r="V333" s="43"/>
      <c r="W333" s="55"/>
      <c r="X333" s="43"/>
    </row>
    <row r="334">
      <c r="V334" s="43"/>
      <c r="W334" s="55"/>
      <c r="X334" s="43"/>
    </row>
    <row r="335">
      <c r="V335" s="43"/>
      <c r="W335" s="55"/>
      <c r="X335" s="43"/>
    </row>
    <row r="336">
      <c r="V336" s="43"/>
      <c r="W336" s="55"/>
      <c r="X336" s="43"/>
    </row>
    <row r="337">
      <c r="V337" s="43"/>
      <c r="W337" s="55"/>
      <c r="X337" s="43"/>
    </row>
    <row r="338">
      <c r="V338" s="43"/>
      <c r="W338" s="55"/>
      <c r="X338" s="43"/>
    </row>
    <row r="339">
      <c r="V339" s="43"/>
      <c r="W339" s="55"/>
      <c r="X339" s="43"/>
    </row>
    <row r="340">
      <c r="V340" s="43"/>
      <c r="W340" s="55"/>
      <c r="X340" s="43"/>
    </row>
    <row r="341">
      <c r="V341" s="43"/>
      <c r="W341" s="55"/>
      <c r="X341" s="43"/>
    </row>
    <row r="342">
      <c r="V342" s="43"/>
      <c r="W342" s="55"/>
      <c r="X342" s="43"/>
    </row>
    <row r="343">
      <c r="V343" s="43"/>
      <c r="W343" s="55"/>
      <c r="X343" s="43"/>
    </row>
    <row r="344">
      <c r="V344" s="43"/>
      <c r="W344" s="55"/>
      <c r="X344" s="43"/>
    </row>
    <row r="345">
      <c r="V345" s="43"/>
      <c r="W345" s="55"/>
      <c r="X345" s="43"/>
    </row>
    <row r="346">
      <c r="V346" s="43"/>
      <c r="W346" s="55"/>
      <c r="X346" s="43"/>
    </row>
    <row r="347">
      <c r="V347" s="43"/>
      <c r="W347" s="55"/>
      <c r="X347" s="43"/>
    </row>
    <row r="348">
      <c r="V348" s="43"/>
      <c r="W348" s="55"/>
      <c r="X348" s="43"/>
    </row>
    <row r="349">
      <c r="V349" s="43"/>
      <c r="W349" s="55"/>
      <c r="X349" s="43"/>
    </row>
    <row r="350">
      <c r="V350" s="43"/>
      <c r="W350" s="55"/>
      <c r="X350" s="43"/>
    </row>
    <row r="351">
      <c r="V351" s="43"/>
      <c r="W351" s="55"/>
      <c r="X351" s="43"/>
    </row>
    <row r="352">
      <c r="V352" s="43"/>
      <c r="W352" s="55"/>
      <c r="X352" s="43"/>
    </row>
    <row r="353">
      <c r="V353" s="43"/>
      <c r="W353" s="55"/>
      <c r="X353" s="43"/>
    </row>
    <row r="354">
      <c r="V354" s="43"/>
      <c r="W354" s="55"/>
      <c r="X354" s="43"/>
    </row>
    <row r="355">
      <c r="V355" s="43"/>
      <c r="W355" s="55"/>
      <c r="X355" s="43"/>
    </row>
    <row r="356">
      <c r="V356" s="43"/>
      <c r="W356" s="55"/>
      <c r="X356" s="43"/>
    </row>
    <row r="357">
      <c r="V357" s="43"/>
      <c r="W357" s="55"/>
      <c r="X357" s="43"/>
    </row>
    <row r="358">
      <c r="V358" s="43"/>
      <c r="W358" s="55"/>
      <c r="X358" s="43"/>
    </row>
    <row r="359">
      <c r="V359" s="43"/>
      <c r="W359" s="55"/>
      <c r="X359" s="43"/>
    </row>
    <row r="360">
      <c r="V360" s="43"/>
      <c r="W360" s="55"/>
      <c r="X360" s="43"/>
    </row>
    <row r="361">
      <c r="V361" s="43"/>
      <c r="W361" s="55"/>
      <c r="X361" s="43"/>
    </row>
    <row r="362">
      <c r="V362" s="43"/>
      <c r="W362" s="55"/>
      <c r="X362" s="43"/>
    </row>
    <row r="363">
      <c r="V363" s="43"/>
      <c r="W363" s="55"/>
      <c r="X363" s="43"/>
    </row>
    <row r="364">
      <c r="V364" s="43"/>
      <c r="W364" s="55"/>
      <c r="X364" s="43"/>
    </row>
    <row r="365">
      <c r="V365" s="43"/>
      <c r="W365" s="55"/>
      <c r="X365" s="43"/>
    </row>
    <row r="366">
      <c r="V366" s="43"/>
      <c r="W366" s="55"/>
      <c r="X366" s="43"/>
    </row>
    <row r="367">
      <c r="V367" s="43"/>
      <c r="W367" s="55"/>
      <c r="X367" s="43"/>
    </row>
    <row r="368">
      <c r="V368" s="43"/>
      <c r="W368" s="55"/>
      <c r="X368" s="43"/>
    </row>
    <row r="369">
      <c r="V369" s="43"/>
      <c r="W369" s="55"/>
      <c r="X369" s="43"/>
    </row>
    <row r="370">
      <c r="V370" s="43"/>
      <c r="W370" s="55"/>
      <c r="X370" s="43"/>
    </row>
    <row r="371">
      <c r="V371" s="43"/>
      <c r="W371" s="55"/>
      <c r="X371" s="43"/>
    </row>
    <row r="372">
      <c r="V372" s="43"/>
      <c r="W372" s="55"/>
      <c r="X372" s="43"/>
    </row>
    <row r="373">
      <c r="V373" s="43"/>
      <c r="W373" s="55"/>
      <c r="X373" s="43"/>
    </row>
    <row r="374">
      <c r="V374" s="43"/>
      <c r="W374" s="55"/>
      <c r="X374" s="43"/>
    </row>
    <row r="375">
      <c r="V375" s="43"/>
      <c r="W375" s="55"/>
      <c r="X375" s="43"/>
    </row>
    <row r="376">
      <c r="V376" s="43"/>
      <c r="W376" s="55"/>
      <c r="X376" s="43"/>
    </row>
    <row r="377">
      <c r="V377" s="43"/>
      <c r="W377" s="55"/>
      <c r="X377" s="43"/>
    </row>
    <row r="378">
      <c r="V378" s="43"/>
      <c r="W378" s="55"/>
      <c r="X378" s="43"/>
    </row>
    <row r="379">
      <c r="V379" s="43"/>
      <c r="W379" s="55"/>
      <c r="X379" s="43"/>
    </row>
    <row r="380">
      <c r="V380" s="43"/>
      <c r="W380" s="55"/>
      <c r="X380" s="43"/>
    </row>
    <row r="381">
      <c r="V381" s="43"/>
      <c r="W381" s="55"/>
      <c r="X381" s="43"/>
    </row>
    <row r="382">
      <c r="V382" s="43"/>
      <c r="W382" s="55"/>
      <c r="X382" s="43"/>
    </row>
    <row r="383">
      <c r="V383" s="43"/>
      <c r="W383" s="55"/>
      <c r="X383" s="43"/>
    </row>
    <row r="384">
      <c r="V384" s="43"/>
      <c r="W384" s="55"/>
      <c r="X384" s="43"/>
    </row>
    <row r="385">
      <c r="V385" s="43"/>
      <c r="W385" s="55"/>
      <c r="X385" s="43"/>
    </row>
    <row r="386">
      <c r="V386" s="43"/>
      <c r="W386" s="55"/>
      <c r="X386" s="43"/>
    </row>
    <row r="387">
      <c r="V387" s="43"/>
      <c r="W387" s="55"/>
      <c r="X387" s="43"/>
    </row>
    <row r="388">
      <c r="V388" s="43"/>
      <c r="W388" s="55"/>
      <c r="X388" s="43"/>
    </row>
    <row r="389">
      <c r="V389" s="43"/>
      <c r="W389" s="55"/>
      <c r="X389" s="43"/>
    </row>
    <row r="390">
      <c r="V390" s="43"/>
      <c r="W390" s="55"/>
      <c r="X390" s="43"/>
    </row>
    <row r="391">
      <c r="V391" s="43"/>
      <c r="W391" s="55"/>
      <c r="X391" s="43"/>
    </row>
    <row r="392">
      <c r="V392" s="43"/>
      <c r="W392" s="55"/>
      <c r="X392" s="43"/>
    </row>
    <row r="393">
      <c r="V393" s="43"/>
      <c r="W393" s="55"/>
      <c r="X393" s="43"/>
    </row>
    <row r="394">
      <c r="V394" s="43"/>
      <c r="W394" s="55"/>
      <c r="X394" s="43"/>
    </row>
    <row r="395">
      <c r="V395" s="43"/>
      <c r="W395" s="55"/>
      <c r="X395" s="43"/>
    </row>
    <row r="396">
      <c r="V396" s="43"/>
      <c r="W396" s="55"/>
      <c r="X396" s="43"/>
    </row>
    <row r="397">
      <c r="V397" s="43"/>
      <c r="W397" s="55"/>
      <c r="X397" s="43"/>
    </row>
    <row r="398">
      <c r="V398" s="43"/>
      <c r="W398" s="55"/>
      <c r="X398" s="43"/>
    </row>
    <row r="399">
      <c r="V399" s="43"/>
      <c r="W399" s="55"/>
      <c r="X399" s="43"/>
    </row>
    <row r="400">
      <c r="V400" s="43"/>
      <c r="W400" s="55"/>
      <c r="X400" s="43"/>
    </row>
    <row r="401">
      <c r="V401" s="43"/>
      <c r="W401" s="55"/>
      <c r="X401" s="43"/>
    </row>
    <row r="402">
      <c r="V402" s="43"/>
      <c r="W402" s="55"/>
      <c r="X402" s="43"/>
    </row>
    <row r="403">
      <c r="V403" s="43"/>
      <c r="W403" s="55"/>
      <c r="X403" s="43"/>
    </row>
    <row r="404">
      <c r="V404" s="43"/>
      <c r="W404" s="55"/>
      <c r="X404" s="43"/>
    </row>
    <row r="405">
      <c r="V405" s="43"/>
      <c r="W405" s="55"/>
      <c r="X405" s="43"/>
    </row>
    <row r="406">
      <c r="V406" s="43"/>
      <c r="W406" s="55"/>
      <c r="X406" s="43"/>
    </row>
    <row r="407">
      <c r="V407" s="43"/>
      <c r="W407" s="55"/>
      <c r="X407" s="43"/>
    </row>
    <row r="408">
      <c r="V408" s="43"/>
      <c r="W408" s="55"/>
      <c r="X408" s="43"/>
    </row>
    <row r="409">
      <c r="V409" s="43"/>
      <c r="W409" s="55"/>
      <c r="X409" s="43"/>
    </row>
    <row r="410">
      <c r="V410" s="43"/>
      <c r="W410" s="55"/>
      <c r="X410" s="43"/>
    </row>
    <row r="411">
      <c r="V411" s="43"/>
      <c r="W411" s="55"/>
      <c r="X411" s="43"/>
    </row>
    <row r="412">
      <c r="V412" s="43"/>
      <c r="W412" s="55"/>
      <c r="X412" s="43"/>
    </row>
    <row r="413">
      <c r="V413" s="43"/>
      <c r="W413" s="55"/>
      <c r="X413" s="43"/>
    </row>
    <row r="414">
      <c r="V414" s="43"/>
      <c r="W414" s="55"/>
      <c r="X414" s="43"/>
    </row>
    <row r="415">
      <c r="V415" s="43"/>
      <c r="W415" s="55"/>
      <c r="X415" s="43"/>
    </row>
    <row r="416">
      <c r="V416" s="43"/>
      <c r="W416" s="55"/>
      <c r="X416" s="43"/>
    </row>
    <row r="417">
      <c r="V417" s="43"/>
      <c r="W417" s="55"/>
      <c r="X417" s="43"/>
    </row>
    <row r="418">
      <c r="V418" s="43"/>
      <c r="W418" s="55"/>
      <c r="X418" s="43"/>
    </row>
    <row r="419">
      <c r="V419" s="43"/>
      <c r="W419" s="55"/>
      <c r="X419" s="43"/>
    </row>
    <row r="420">
      <c r="V420" s="43"/>
      <c r="W420" s="55"/>
      <c r="X420" s="43"/>
    </row>
    <row r="421">
      <c r="V421" s="43"/>
      <c r="W421" s="55"/>
      <c r="X421" s="43"/>
    </row>
    <row r="422">
      <c r="V422" s="43"/>
      <c r="W422" s="55"/>
      <c r="X422" s="43"/>
    </row>
    <row r="423">
      <c r="V423" s="43"/>
      <c r="W423" s="55"/>
      <c r="X423" s="43"/>
    </row>
    <row r="424">
      <c r="V424" s="43"/>
      <c r="W424" s="55"/>
      <c r="X424" s="43"/>
    </row>
    <row r="425">
      <c r="V425" s="43"/>
      <c r="W425" s="55"/>
      <c r="X425" s="43"/>
    </row>
    <row r="426">
      <c r="V426" s="43"/>
      <c r="W426" s="55"/>
      <c r="X426" s="43"/>
    </row>
    <row r="427">
      <c r="V427" s="43"/>
      <c r="W427" s="55"/>
      <c r="X427" s="43"/>
    </row>
    <row r="428">
      <c r="V428" s="43"/>
      <c r="W428" s="55"/>
      <c r="X428" s="43"/>
    </row>
    <row r="429">
      <c r="V429" s="43"/>
      <c r="W429" s="55"/>
      <c r="X429" s="43"/>
    </row>
    <row r="430">
      <c r="V430" s="43"/>
      <c r="W430" s="55"/>
      <c r="X430" s="43"/>
    </row>
    <row r="431">
      <c r="V431" s="43"/>
      <c r="W431" s="55"/>
      <c r="X431" s="43"/>
    </row>
    <row r="432">
      <c r="V432" s="43"/>
      <c r="W432" s="55"/>
      <c r="X432" s="43"/>
    </row>
    <row r="433">
      <c r="V433" s="43"/>
      <c r="W433" s="55"/>
      <c r="X433" s="43"/>
    </row>
    <row r="434">
      <c r="V434" s="43"/>
      <c r="W434" s="55"/>
      <c r="X434" s="43"/>
    </row>
    <row r="435">
      <c r="V435" s="43"/>
      <c r="W435" s="55"/>
      <c r="X435" s="43"/>
    </row>
    <row r="436">
      <c r="V436" s="43"/>
      <c r="W436" s="55"/>
      <c r="X436" s="43"/>
    </row>
    <row r="437">
      <c r="V437" s="43"/>
      <c r="W437" s="55"/>
      <c r="X437" s="43"/>
    </row>
    <row r="438">
      <c r="V438" s="43"/>
      <c r="W438" s="55"/>
      <c r="X438" s="43"/>
    </row>
    <row r="439">
      <c r="V439" s="43"/>
      <c r="W439" s="55"/>
      <c r="X439" s="43"/>
    </row>
    <row r="440">
      <c r="V440" s="43"/>
      <c r="W440" s="55"/>
      <c r="X440" s="43"/>
    </row>
    <row r="441">
      <c r="V441" s="43"/>
      <c r="W441" s="55"/>
      <c r="X441" s="43"/>
    </row>
    <row r="442">
      <c r="V442" s="43"/>
      <c r="W442" s="55"/>
      <c r="X442" s="43"/>
    </row>
    <row r="443">
      <c r="V443" s="43"/>
      <c r="W443" s="55"/>
      <c r="X443" s="43"/>
    </row>
    <row r="444">
      <c r="V444" s="43"/>
      <c r="W444" s="55"/>
      <c r="X444" s="43"/>
    </row>
    <row r="445">
      <c r="V445" s="43"/>
      <c r="W445" s="55"/>
      <c r="X445" s="43"/>
    </row>
    <row r="446">
      <c r="V446" s="43"/>
      <c r="W446" s="55"/>
      <c r="X446" s="43"/>
    </row>
    <row r="447">
      <c r="V447" s="43"/>
      <c r="W447" s="55"/>
      <c r="X447" s="43"/>
    </row>
    <row r="448">
      <c r="V448" s="43"/>
      <c r="W448" s="55"/>
      <c r="X448" s="43"/>
    </row>
    <row r="449">
      <c r="V449" s="43"/>
      <c r="W449" s="55"/>
      <c r="X449" s="43"/>
    </row>
    <row r="450">
      <c r="V450" s="43"/>
      <c r="W450" s="55"/>
      <c r="X450" s="43"/>
    </row>
    <row r="451">
      <c r="V451" s="43"/>
      <c r="W451" s="55"/>
      <c r="X451" s="43"/>
    </row>
    <row r="452">
      <c r="V452" s="43"/>
      <c r="W452" s="55"/>
      <c r="X452" s="43"/>
    </row>
    <row r="453">
      <c r="V453" s="43"/>
      <c r="W453" s="55"/>
      <c r="X453" s="43"/>
    </row>
    <row r="454">
      <c r="V454" s="43"/>
      <c r="W454" s="55"/>
      <c r="X454" s="43"/>
    </row>
    <row r="455">
      <c r="V455" s="43"/>
      <c r="W455" s="55"/>
      <c r="X455" s="43"/>
    </row>
    <row r="456">
      <c r="V456" s="43"/>
      <c r="W456" s="55"/>
      <c r="X456" s="43"/>
    </row>
    <row r="457">
      <c r="V457" s="43"/>
      <c r="W457" s="55"/>
      <c r="X457" s="43"/>
    </row>
    <row r="458">
      <c r="V458" s="43"/>
      <c r="W458" s="55"/>
      <c r="X458" s="43"/>
    </row>
    <row r="459">
      <c r="V459" s="43"/>
      <c r="W459" s="55"/>
      <c r="X459" s="43"/>
    </row>
    <row r="460">
      <c r="V460" s="43"/>
      <c r="W460" s="55"/>
      <c r="X460" s="43"/>
    </row>
    <row r="461">
      <c r="V461" s="43"/>
      <c r="W461" s="55"/>
      <c r="X461" s="43"/>
    </row>
    <row r="462">
      <c r="V462" s="43"/>
      <c r="W462" s="55"/>
      <c r="X462" s="43"/>
    </row>
    <row r="463">
      <c r="V463" s="43"/>
      <c r="W463" s="55"/>
      <c r="X463" s="43"/>
    </row>
    <row r="464">
      <c r="V464" s="43"/>
      <c r="W464" s="55"/>
      <c r="X464" s="43"/>
    </row>
    <row r="465">
      <c r="V465" s="43"/>
      <c r="W465" s="55"/>
      <c r="X465" s="43"/>
    </row>
    <row r="466">
      <c r="V466" s="43"/>
      <c r="W466" s="55"/>
      <c r="X466" s="43"/>
    </row>
    <row r="467">
      <c r="V467" s="43"/>
      <c r="W467" s="55"/>
      <c r="X467" s="43"/>
    </row>
    <row r="468">
      <c r="V468" s="43"/>
      <c r="W468" s="55"/>
      <c r="X468" s="43"/>
    </row>
    <row r="469">
      <c r="V469" s="43"/>
      <c r="W469" s="55"/>
      <c r="X469" s="43"/>
    </row>
    <row r="470">
      <c r="V470" s="43"/>
      <c r="W470" s="55"/>
      <c r="X470" s="43"/>
    </row>
    <row r="471">
      <c r="V471" s="43"/>
      <c r="W471" s="55"/>
      <c r="X471" s="43"/>
    </row>
    <row r="472">
      <c r="V472" s="43"/>
      <c r="W472" s="55"/>
      <c r="X472" s="43"/>
    </row>
    <row r="473">
      <c r="V473" s="43"/>
      <c r="W473" s="55"/>
      <c r="X473" s="43"/>
    </row>
    <row r="474">
      <c r="V474" s="43"/>
      <c r="W474" s="55"/>
      <c r="X474" s="43"/>
    </row>
    <row r="475">
      <c r="V475" s="43"/>
      <c r="W475" s="55"/>
      <c r="X475" s="43"/>
    </row>
    <row r="476">
      <c r="V476" s="43"/>
      <c r="W476" s="55"/>
      <c r="X476" s="43"/>
    </row>
    <row r="477">
      <c r="V477" s="43"/>
      <c r="W477" s="55"/>
      <c r="X477" s="43"/>
    </row>
    <row r="478">
      <c r="V478" s="43"/>
      <c r="W478" s="55"/>
      <c r="X478" s="43"/>
    </row>
    <row r="479">
      <c r="V479" s="43"/>
      <c r="W479" s="55"/>
      <c r="X479" s="43"/>
    </row>
    <row r="480">
      <c r="V480" s="43"/>
      <c r="W480" s="55"/>
      <c r="X480" s="43"/>
    </row>
    <row r="481">
      <c r="V481" s="43"/>
      <c r="W481" s="55"/>
      <c r="X481" s="43"/>
    </row>
    <row r="482">
      <c r="V482" s="43"/>
      <c r="W482" s="55"/>
      <c r="X482" s="43"/>
    </row>
    <row r="483">
      <c r="V483" s="43"/>
      <c r="W483" s="55"/>
      <c r="X483" s="43"/>
    </row>
    <row r="484">
      <c r="V484" s="43"/>
      <c r="W484" s="55"/>
      <c r="X484" s="43"/>
    </row>
    <row r="485">
      <c r="V485" s="43"/>
      <c r="W485" s="55"/>
      <c r="X485" s="43"/>
    </row>
    <row r="486">
      <c r="V486" s="43"/>
      <c r="W486" s="55"/>
      <c r="X486" s="43"/>
    </row>
    <row r="487">
      <c r="V487" s="43"/>
      <c r="W487" s="55"/>
      <c r="X487" s="43"/>
    </row>
    <row r="488">
      <c r="V488" s="43"/>
      <c r="W488" s="55"/>
      <c r="X488" s="43"/>
    </row>
    <row r="489">
      <c r="V489" s="43"/>
      <c r="W489" s="55"/>
      <c r="X489" s="43"/>
    </row>
    <row r="490">
      <c r="V490" s="43"/>
      <c r="W490" s="55"/>
      <c r="X490" s="43"/>
    </row>
    <row r="491">
      <c r="V491" s="43"/>
      <c r="W491" s="55"/>
      <c r="X491" s="43"/>
    </row>
    <row r="492">
      <c r="V492" s="43"/>
      <c r="W492" s="55"/>
      <c r="X492" s="43"/>
    </row>
    <row r="493">
      <c r="V493" s="43"/>
      <c r="W493" s="55"/>
      <c r="X493" s="43"/>
    </row>
    <row r="494">
      <c r="V494" s="43"/>
      <c r="W494" s="55"/>
      <c r="X494" s="43"/>
    </row>
    <row r="495">
      <c r="V495" s="43"/>
      <c r="W495" s="55"/>
      <c r="X495" s="43"/>
    </row>
    <row r="496">
      <c r="V496" s="43"/>
      <c r="W496" s="55"/>
      <c r="X496" s="43"/>
    </row>
    <row r="497">
      <c r="V497" s="43"/>
      <c r="W497" s="55"/>
      <c r="X497" s="43"/>
    </row>
    <row r="498">
      <c r="V498" s="43"/>
      <c r="W498" s="55"/>
      <c r="X498" s="43"/>
    </row>
    <row r="499">
      <c r="V499" s="43"/>
      <c r="W499" s="55"/>
      <c r="X499" s="43"/>
    </row>
    <row r="500">
      <c r="V500" s="43"/>
      <c r="W500" s="55"/>
      <c r="X500" s="43"/>
    </row>
    <row r="501">
      <c r="V501" s="43"/>
      <c r="W501" s="55"/>
      <c r="X501" s="43"/>
    </row>
    <row r="502">
      <c r="V502" s="43"/>
      <c r="W502" s="55"/>
      <c r="X502" s="43"/>
    </row>
    <row r="503">
      <c r="V503" s="43"/>
      <c r="W503" s="55"/>
      <c r="X503" s="43"/>
    </row>
    <row r="504">
      <c r="V504" s="43"/>
      <c r="W504" s="55"/>
      <c r="X504" s="43"/>
    </row>
    <row r="505">
      <c r="V505" s="43"/>
      <c r="W505" s="55"/>
      <c r="X505" s="43"/>
    </row>
    <row r="506">
      <c r="V506" s="43"/>
      <c r="W506" s="55"/>
      <c r="X506" s="43"/>
    </row>
    <row r="507">
      <c r="V507" s="43"/>
      <c r="W507" s="55"/>
      <c r="X507" s="43"/>
    </row>
    <row r="508">
      <c r="V508" s="43"/>
      <c r="W508" s="55"/>
      <c r="X508" s="43"/>
    </row>
    <row r="509">
      <c r="V509" s="43"/>
      <c r="W509" s="55"/>
      <c r="X509" s="43"/>
    </row>
    <row r="510">
      <c r="V510" s="43"/>
      <c r="W510" s="55"/>
      <c r="X510" s="43"/>
    </row>
    <row r="511">
      <c r="V511" s="43"/>
      <c r="W511" s="55"/>
      <c r="X511" s="43"/>
    </row>
    <row r="512">
      <c r="V512" s="43"/>
      <c r="W512" s="55"/>
      <c r="X512" s="43"/>
    </row>
    <row r="513">
      <c r="V513" s="43"/>
      <c r="W513" s="55"/>
      <c r="X513" s="43"/>
    </row>
    <row r="514">
      <c r="V514" s="43"/>
      <c r="W514" s="55"/>
      <c r="X514" s="43"/>
    </row>
    <row r="515">
      <c r="V515" s="43"/>
      <c r="W515" s="55"/>
      <c r="X515" s="43"/>
    </row>
    <row r="516">
      <c r="V516" s="43"/>
      <c r="W516" s="55"/>
      <c r="X516" s="43"/>
    </row>
    <row r="517">
      <c r="V517" s="43"/>
      <c r="W517" s="55"/>
      <c r="X517" s="43"/>
    </row>
    <row r="518">
      <c r="V518" s="43"/>
      <c r="W518" s="55"/>
      <c r="X518" s="43"/>
    </row>
    <row r="519">
      <c r="V519" s="43"/>
      <c r="W519" s="55"/>
      <c r="X519" s="43"/>
    </row>
    <row r="520">
      <c r="V520" s="43"/>
      <c r="W520" s="55"/>
      <c r="X520" s="43"/>
    </row>
    <row r="521">
      <c r="V521" s="43"/>
      <c r="W521" s="55"/>
      <c r="X521" s="43"/>
    </row>
    <row r="522">
      <c r="V522" s="43"/>
      <c r="W522" s="55"/>
      <c r="X522" s="43"/>
    </row>
    <row r="523">
      <c r="V523" s="43"/>
      <c r="W523" s="55"/>
      <c r="X523" s="43"/>
    </row>
    <row r="524">
      <c r="V524" s="43"/>
      <c r="W524" s="55"/>
      <c r="X524" s="43"/>
    </row>
    <row r="525">
      <c r="V525" s="43"/>
      <c r="W525" s="55"/>
      <c r="X525" s="43"/>
    </row>
    <row r="526">
      <c r="V526" s="43"/>
      <c r="W526" s="55"/>
      <c r="X526" s="43"/>
    </row>
    <row r="527">
      <c r="V527" s="43"/>
      <c r="W527" s="55"/>
      <c r="X527" s="43"/>
    </row>
    <row r="528">
      <c r="V528" s="43"/>
      <c r="W528" s="55"/>
      <c r="X528" s="43"/>
    </row>
    <row r="529">
      <c r="V529" s="43"/>
      <c r="W529" s="55"/>
      <c r="X529" s="43"/>
    </row>
    <row r="530">
      <c r="V530" s="43"/>
      <c r="W530" s="55"/>
      <c r="X530" s="43"/>
    </row>
    <row r="531">
      <c r="V531" s="43"/>
      <c r="W531" s="55"/>
      <c r="X531" s="43"/>
    </row>
    <row r="532">
      <c r="V532" s="43"/>
      <c r="W532" s="55"/>
      <c r="X532" s="43"/>
    </row>
    <row r="533">
      <c r="V533" s="43"/>
      <c r="W533" s="55"/>
      <c r="X533" s="43"/>
    </row>
    <row r="534">
      <c r="V534" s="43"/>
      <c r="W534" s="55"/>
      <c r="X534" s="43"/>
    </row>
    <row r="535">
      <c r="V535" s="43"/>
      <c r="W535" s="55"/>
      <c r="X535" s="43"/>
    </row>
    <row r="536">
      <c r="V536" s="43"/>
      <c r="W536" s="55"/>
      <c r="X536" s="43"/>
    </row>
    <row r="537">
      <c r="V537" s="43"/>
      <c r="W537" s="55"/>
      <c r="X537" s="43"/>
    </row>
    <row r="538">
      <c r="V538" s="43"/>
      <c r="W538" s="55"/>
      <c r="X538" s="43"/>
    </row>
    <row r="539">
      <c r="V539" s="43"/>
      <c r="W539" s="55"/>
      <c r="X539" s="43"/>
    </row>
    <row r="540">
      <c r="V540" s="43"/>
      <c r="W540" s="55"/>
      <c r="X540" s="43"/>
    </row>
    <row r="541">
      <c r="V541" s="43"/>
      <c r="W541" s="55"/>
      <c r="X541" s="43"/>
    </row>
    <row r="542">
      <c r="V542" s="43"/>
      <c r="W542" s="55"/>
      <c r="X542" s="43"/>
    </row>
    <row r="543">
      <c r="V543" s="43"/>
      <c r="W543" s="55"/>
      <c r="X543" s="43"/>
    </row>
    <row r="544">
      <c r="V544" s="43"/>
      <c r="W544" s="55"/>
      <c r="X544" s="43"/>
    </row>
    <row r="545">
      <c r="V545" s="43"/>
      <c r="W545" s="55"/>
      <c r="X545" s="43"/>
    </row>
    <row r="546">
      <c r="V546" s="43"/>
      <c r="W546" s="55"/>
      <c r="X546" s="43"/>
    </row>
    <row r="547">
      <c r="V547" s="43"/>
      <c r="W547" s="55"/>
      <c r="X547" s="43"/>
    </row>
    <row r="548">
      <c r="V548" s="43"/>
      <c r="W548" s="55"/>
      <c r="X548" s="43"/>
    </row>
    <row r="549">
      <c r="V549" s="43"/>
      <c r="W549" s="55"/>
      <c r="X549" s="43"/>
    </row>
    <row r="550">
      <c r="V550" s="43"/>
      <c r="W550" s="55"/>
      <c r="X550" s="43"/>
    </row>
    <row r="551">
      <c r="V551" s="43"/>
      <c r="W551" s="55"/>
      <c r="X551" s="43"/>
    </row>
    <row r="552">
      <c r="V552" s="43"/>
      <c r="W552" s="55"/>
      <c r="X552" s="43"/>
    </row>
    <row r="553">
      <c r="V553" s="43"/>
      <c r="W553" s="55"/>
      <c r="X553" s="43"/>
    </row>
    <row r="554">
      <c r="V554" s="43"/>
      <c r="W554" s="55"/>
      <c r="X554" s="43"/>
    </row>
    <row r="555">
      <c r="V555" s="43"/>
      <c r="W555" s="55"/>
      <c r="X555" s="43"/>
    </row>
    <row r="556">
      <c r="V556" s="43"/>
      <c r="W556" s="55"/>
      <c r="X556" s="43"/>
    </row>
    <row r="557">
      <c r="V557" s="43"/>
      <c r="W557" s="55"/>
      <c r="X557" s="43"/>
    </row>
    <row r="558">
      <c r="V558" s="43"/>
      <c r="W558" s="55"/>
      <c r="X558" s="43"/>
    </row>
    <row r="559">
      <c r="V559" s="43"/>
      <c r="W559" s="55"/>
      <c r="X559" s="43"/>
    </row>
    <row r="560">
      <c r="V560" s="43"/>
      <c r="W560" s="55"/>
      <c r="X560" s="43"/>
    </row>
    <row r="561">
      <c r="V561" s="43"/>
      <c r="W561" s="55"/>
      <c r="X561" s="43"/>
    </row>
    <row r="562">
      <c r="V562" s="43"/>
      <c r="W562" s="55"/>
      <c r="X562" s="43"/>
    </row>
    <row r="563">
      <c r="V563" s="43"/>
      <c r="W563" s="55"/>
      <c r="X563" s="43"/>
    </row>
    <row r="564">
      <c r="V564" s="43"/>
      <c r="W564" s="55"/>
      <c r="X564" s="43"/>
    </row>
    <row r="565">
      <c r="V565" s="43"/>
      <c r="W565" s="55"/>
      <c r="X565" s="43"/>
    </row>
    <row r="566">
      <c r="V566" s="43"/>
      <c r="W566" s="55"/>
      <c r="X566" s="43"/>
    </row>
    <row r="567">
      <c r="V567" s="43"/>
      <c r="W567" s="55"/>
      <c r="X567" s="43"/>
    </row>
    <row r="568">
      <c r="V568" s="43"/>
      <c r="W568" s="55"/>
      <c r="X568" s="43"/>
    </row>
    <row r="569">
      <c r="V569" s="43"/>
      <c r="W569" s="55"/>
      <c r="X569" s="43"/>
    </row>
    <row r="570">
      <c r="V570" s="43"/>
      <c r="W570" s="55"/>
      <c r="X570" s="43"/>
    </row>
    <row r="571">
      <c r="V571" s="43"/>
      <c r="W571" s="55"/>
      <c r="X571" s="43"/>
    </row>
    <row r="572">
      <c r="V572" s="43"/>
      <c r="W572" s="55"/>
      <c r="X572" s="43"/>
    </row>
    <row r="573">
      <c r="V573" s="43"/>
      <c r="W573" s="55"/>
      <c r="X573" s="43"/>
    </row>
    <row r="574">
      <c r="V574" s="43"/>
      <c r="W574" s="55"/>
      <c r="X574" s="43"/>
    </row>
    <row r="575">
      <c r="V575" s="43"/>
      <c r="W575" s="55"/>
      <c r="X575" s="43"/>
    </row>
    <row r="576">
      <c r="V576" s="43"/>
      <c r="W576" s="55"/>
      <c r="X576" s="43"/>
    </row>
    <row r="577">
      <c r="V577" s="43"/>
      <c r="W577" s="55"/>
      <c r="X577" s="43"/>
    </row>
    <row r="578">
      <c r="V578" s="43"/>
      <c r="W578" s="55"/>
      <c r="X578" s="43"/>
    </row>
    <row r="579">
      <c r="V579" s="43"/>
      <c r="W579" s="55"/>
      <c r="X579" s="43"/>
    </row>
    <row r="580">
      <c r="V580" s="43"/>
      <c r="W580" s="55"/>
      <c r="X580" s="43"/>
    </row>
    <row r="581">
      <c r="V581" s="43"/>
      <c r="W581" s="55"/>
      <c r="X581" s="43"/>
    </row>
    <row r="582">
      <c r="V582" s="43"/>
      <c r="W582" s="55"/>
      <c r="X582" s="43"/>
    </row>
    <row r="583">
      <c r="V583" s="43"/>
      <c r="W583" s="55"/>
      <c r="X583" s="43"/>
    </row>
    <row r="584">
      <c r="V584" s="43"/>
      <c r="W584" s="55"/>
      <c r="X584" s="43"/>
    </row>
    <row r="585">
      <c r="V585" s="43"/>
      <c r="W585" s="55"/>
      <c r="X585" s="43"/>
    </row>
    <row r="586">
      <c r="V586" s="43"/>
      <c r="W586" s="55"/>
      <c r="X586" s="43"/>
    </row>
    <row r="587">
      <c r="V587" s="43"/>
      <c r="W587" s="55"/>
      <c r="X587" s="43"/>
    </row>
    <row r="588">
      <c r="V588" s="43"/>
      <c r="W588" s="55"/>
      <c r="X588" s="43"/>
    </row>
    <row r="589">
      <c r="V589" s="43"/>
      <c r="W589" s="55"/>
      <c r="X589" s="43"/>
    </row>
    <row r="590">
      <c r="V590" s="43"/>
      <c r="W590" s="55"/>
      <c r="X590" s="43"/>
    </row>
    <row r="591">
      <c r="V591" s="43"/>
      <c r="W591" s="55"/>
      <c r="X591" s="43"/>
    </row>
    <row r="592">
      <c r="V592" s="43"/>
      <c r="W592" s="55"/>
      <c r="X592" s="43"/>
    </row>
    <row r="593">
      <c r="V593" s="43"/>
      <c r="W593" s="55"/>
      <c r="X593" s="43"/>
    </row>
    <row r="594">
      <c r="V594" s="43"/>
      <c r="W594" s="55"/>
      <c r="X594" s="43"/>
    </row>
    <row r="595">
      <c r="V595" s="43"/>
      <c r="W595" s="55"/>
      <c r="X595" s="43"/>
    </row>
    <row r="596">
      <c r="V596" s="43"/>
      <c r="W596" s="55"/>
      <c r="X596" s="43"/>
    </row>
    <row r="597">
      <c r="V597" s="43"/>
      <c r="W597" s="55"/>
      <c r="X597" s="43"/>
    </row>
    <row r="598">
      <c r="V598" s="43"/>
      <c r="W598" s="55"/>
      <c r="X598" s="43"/>
    </row>
    <row r="599">
      <c r="V599" s="43"/>
      <c r="W599" s="55"/>
      <c r="X599" s="43"/>
    </row>
    <row r="600">
      <c r="V600" s="43"/>
      <c r="W600" s="55"/>
      <c r="X600" s="43"/>
    </row>
    <row r="601">
      <c r="V601" s="43"/>
      <c r="W601" s="55"/>
      <c r="X601" s="43"/>
    </row>
    <row r="602">
      <c r="V602" s="43"/>
      <c r="W602" s="55"/>
      <c r="X602" s="43"/>
    </row>
    <row r="603">
      <c r="V603" s="43"/>
      <c r="W603" s="55"/>
      <c r="X603" s="43"/>
    </row>
    <row r="604">
      <c r="V604" s="43"/>
      <c r="W604" s="55"/>
      <c r="X604" s="43"/>
    </row>
    <row r="605">
      <c r="V605" s="43"/>
      <c r="W605" s="55"/>
      <c r="X605" s="43"/>
    </row>
    <row r="606">
      <c r="V606" s="43"/>
      <c r="W606" s="55"/>
      <c r="X606" s="43"/>
    </row>
    <row r="607">
      <c r="V607" s="43"/>
      <c r="W607" s="55"/>
      <c r="X607" s="43"/>
    </row>
    <row r="608">
      <c r="V608" s="43"/>
      <c r="W608" s="55"/>
      <c r="X608" s="43"/>
    </row>
    <row r="609">
      <c r="V609" s="43"/>
      <c r="W609" s="55"/>
      <c r="X609" s="43"/>
    </row>
    <row r="610">
      <c r="V610" s="43"/>
      <c r="W610" s="55"/>
      <c r="X610" s="43"/>
    </row>
    <row r="611">
      <c r="V611" s="43"/>
      <c r="W611" s="55"/>
      <c r="X611" s="43"/>
    </row>
    <row r="612">
      <c r="V612" s="43"/>
      <c r="W612" s="55"/>
      <c r="X612" s="43"/>
    </row>
    <row r="613">
      <c r="V613" s="43"/>
      <c r="W613" s="55"/>
      <c r="X613" s="43"/>
    </row>
    <row r="614">
      <c r="V614" s="43"/>
      <c r="W614" s="55"/>
      <c r="X614" s="43"/>
    </row>
    <row r="615">
      <c r="V615" s="43"/>
      <c r="W615" s="55"/>
      <c r="X615" s="43"/>
    </row>
    <row r="616">
      <c r="V616" s="43"/>
      <c r="W616" s="55"/>
      <c r="X616" s="43"/>
    </row>
    <row r="617">
      <c r="V617" s="43"/>
      <c r="W617" s="55"/>
      <c r="X617" s="43"/>
    </row>
    <row r="618">
      <c r="V618" s="43"/>
      <c r="W618" s="55"/>
      <c r="X618" s="43"/>
    </row>
    <row r="619">
      <c r="V619" s="43"/>
      <c r="W619" s="55"/>
      <c r="X619" s="43"/>
    </row>
    <row r="620">
      <c r="V620" s="43"/>
      <c r="W620" s="55"/>
      <c r="X620" s="43"/>
    </row>
    <row r="621">
      <c r="V621" s="43"/>
      <c r="W621" s="55"/>
      <c r="X621" s="43"/>
    </row>
    <row r="622">
      <c r="V622" s="43"/>
      <c r="W622" s="55"/>
      <c r="X622" s="43"/>
    </row>
    <row r="623">
      <c r="V623" s="43"/>
      <c r="W623" s="55"/>
      <c r="X623" s="43"/>
    </row>
    <row r="624">
      <c r="V624" s="43"/>
      <c r="W624" s="55"/>
      <c r="X624" s="43"/>
    </row>
    <row r="625">
      <c r="V625" s="43"/>
      <c r="W625" s="55"/>
      <c r="X625" s="43"/>
    </row>
    <row r="626">
      <c r="V626" s="43"/>
      <c r="W626" s="55"/>
      <c r="X626" s="43"/>
    </row>
    <row r="627">
      <c r="V627" s="43"/>
      <c r="W627" s="55"/>
      <c r="X627" s="43"/>
    </row>
    <row r="628">
      <c r="V628" s="43"/>
      <c r="W628" s="55"/>
      <c r="X628" s="43"/>
    </row>
    <row r="629">
      <c r="V629" s="43"/>
      <c r="W629" s="55"/>
      <c r="X629" s="43"/>
    </row>
    <row r="630">
      <c r="V630" s="43"/>
      <c r="W630" s="55"/>
      <c r="X630" s="43"/>
    </row>
    <row r="631">
      <c r="V631" s="43"/>
      <c r="W631" s="55"/>
      <c r="X631" s="43"/>
    </row>
    <row r="632">
      <c r="V632" s="43"/>
      <c r="W632" s="55"/>
      <c r="X632" s="43"/>
    </row>
    <row r="633">
      <c r="V633" s="43"/>
      <c r="W633" s="55"/>
      <c r="X633" s="43"/>
    </row>
    <row r="634">
      <c r="V634" s="43"/>
      <c r="W634" s="55"/>
      <c r="X634" s="43"/>
    </row>
    <row r="635">
      <c r="V635" s="43"/>
      <c r="W635" s="55"/>
      <c r="X635" s="43"/>
    </row>
    <row r="636">
      <c r="V636" s="43"/>
      <c r="W636" s="55"/>
      <c r="X636" s="43"/>
    </row>
    <row r="637">
      <c r="V637" s="43"/>
      <c r="W637" s="55"/>
      <c r="X637" s="43"/>
    </row>
    <row r="638">
      <c r="V638" s="43"/>
      <c r="W638" s="55"/>
      <c r="X638" s="43"/>
    </row>
    <row r="639">
      <c r="V639" s="43"/>
      <c r="W639" s="55"/>
      <c r="X639" s="43"/>
    </row>
    <row r="640">
      <c r="V640" s="43"/>
      <c r="W640" s="55"/>
      <c r="X640" s="43"/>
    </row>
    <row r="641">
      <c r="V641" s="43"/>
      <c r="W641" s="55"/>
      <c r="X641" s="43"/>
    </row>
    <row r="642">
      <c r="V642" s="43"/>
      <c r="W642" s="55"/>
      <c r="X642" s="43"/>
    </row>
    <row r="643">
      <c r="V643" s="43"/>
      <c r="W643" s="55"/>
      <c r="X643" s="43"/>
    </row>
    <row r="644">
      <c r="V644" s="43"/>
      <c r="W644" s="55"/>
      <c r="X644" s="43"/>
    </row>
    <row r="645">
      <c r="V645" s="43"/>
      <c r="W645" s="55"/>
      <c r="X645" s="43"/>
    </row>
    <row r="646">
      <c r="V646" s="43"/>
      <c r="W646" s="55"/>
      <c r="X646" s="43"/>
    </row>
    <row r="647">
      <c r="V647" s="43"/>
      <c r="W647" s="55"/>
      <c r="X647" s="43"/>
    </row>
    <row r="648">
      <c r="V648" s="43"/>
      <c r="W648" s="55"/>
      <c r="X648" s="43"/>
    </row>
    <row r="649">
      <c r="V649" s="43"/>
      <c r="W649" s="55"/>
      <c r="X649" s="43"/>
    </row>
    <row r="650">
      <c r="V650" s="43"/>
      <c r="W650" s="55"/>
      <c r="X650" s="43"/>
    </row>
    <row r="651">
      <c r="V651" s="43"/>
      <c r="W651" s="55"/>
      <c r="X651" s="43"/>
    </row>
    <row r="652">
      <c r="V652" s="43"/>
      <c r="W652" s="55"/>
      <c r="X652" s="43"/>
    </row>
    <row r="653">
      <c r="V653" s="43"/>
      <c r="W653" s="55"/>
      <c r="X653" s="43"/>
    </row>
    <row r="654">
      <c r="V654" s="43"/>
      <c r="W654" s="55"/>
      <c r="X654" s="43"/>
    </row>
    <row r="655">
      <c r="V655" s="43"/>
      <c r="W655" s="55"/>
      <c r="X655" s="43"/>
    </row>
    <row r="656">
      <c r="V656" s="43"/>
      <c r="W656" s="55"/>
      <c r="X656" s="43"/>
    </row>
    <row r="657">
      <c r="V657" s="43"/>
      <c r="W657" s="55"/>
      <c r="X657" s="43"/>
    </row>
    <row r="658">
      <c r="V658" s="43"/>
      <c r="W658" s="55"/>
      <c r="X658" s="43"/>
    </row>
    <row r="659">
      <c r="V659" s="43"/>
      <c r="W659" s="55"/>
      <c r="X659" s="43"/>
    </row>
    <row r="660">
      <c r="V660" s="43"/>
      <c r="W660" s="55"/>
      <c r="X660" s="43"/>
    </row>
    <row r="661">
      <c r="V661" s="43"/>
      <c r="W661" s="55"/>
      <c r="X661" s="43"/>
    </row>
    <row r="662">
      <c r="V662" s="43"/>
      <c r="W662" s="55"/>
      <c r="X662" s="43"/>
    </row>
    <row r="663">
      <c r="V663" s="43"/>
      <c r="W663" s="55"/>
      <c r="X663" s="43"/>
    </row>
    <row r="664">
      <c r="V664" s="43"/>
      <c r="W664" s="55"/>
      <c r="X664" s="43"/>
    </row>
    <row r="665">
      <c r="V665" s="43"/>
      <c r="W665" s="55"/>
      <c r="X665" s="43"/>
    </row>
    <row r="666">
      <c r="V666" s="43"/>
      <c r="W666" s="55"/>
      <c r="X666" s="43"/>
    </row>
    <row r="667">
      <c r="V667" s="43"/>
      <c r="W667" s="55"/>
      <c r="X667" s="43"/>
    </row>
    <row r="668">
      <c r="V668" s="43"/>
      <c r="W668" s="55"/>
      <c r="X668" s="43"/>
    </row>
    <row r="669">
      <c r="V669" s="43"/>
      <c r="W669" s="55"/>
      <c r="X669" s="43"/>
    </row>
    <row r="670">
      <c r="V670" s="43"/>
      <c r="W670" s="55"/>
      <c r="X670" s="43"/>
    </row>
    <row r="671">
      <c r="V671" s="43"/>
      <c r="W671" s="55"/>
      <c r="X671" s="43"/>
    </row>
    <row r="672">
      <c r="V672" s="43"/>
      <c r="W672" s="55"/>
      <c r="X672" s="43"/>
    </row>
    <row r="673">
      <c r="V673" s="43"/>
      <c r="W673" s="55"/>
      <c r="X673" s="43"/>
    </row>
    <row r="674">
      <c r="V674" s="43"/>
      <c r="W674" s="55"/>
      <c r="X674" s="43"/>
    </row>
    <row r="675">
      <c r="V675" s="43"/>
      <c r="W675" s="55"/>
      <c r="X675" s="43"/>
    </row>
    <row r="676">
      <c r="V676" s="43"/>
      <c r="W676" s="55"/>
      <c r="X676" s="43"/>
    </row>
    <row r="677">
      <c r="V677" s="43"/>
      <c r="W677" s="55"/>
      <c r="X677" s="43"/>
    </row>
    <row r="678">
      <c r="V678" s="43"/>
      <c r="W678" s="55"/>
      <c r="X678" s="43"/>
    </row>
    <row r="679">
      <c r="V679" s="43"/>
      <c r="W679" s="55"/>
      <c r="X679" s="43"/>
    </row>
    <row r="680">
      <c r="V680" s="43"/>
      <c r="W680" s="55"/>
      <c r="X680" s="43"/>
    </row>
    <row r="681">
      <c r="V681" s="43"/>
      <c r="W681" s="55"/>
      <c r="X681" s="43"/>
    </row>
    <row r="682">
      <c r="V682" s="43"/>
      <c r="W682" s="55"/>
      <c r="X682" s="43"/>
    </row>
    <row r="683">
      <c r="V683" s="43"/>
      <c r="W683" s="55"/>
      <c r="X683" s="43"/>
    </row>
    <row r="684">
      <c r="V684" s="43"/>
      <c r="W684" s="55"/>
      <c r="X684" s="43"/>
    </row>
    <row r="685">
      <c r="V685" s="43"/>
      <c r="W685" s="55"/>
      <c r="X685" s="43"/>
    </row>
    <row r="686">
      <c r="V686" s="43"/>
      <c r="W686" s="55"/>
      <c r="X686" s="43"/>
    </row>
    <row r="687">
      <c r="V687" s="43"/>
      <c r="W687" s="55"/>
      <c r="X687" s="43"/>
    </row>
    <row r="688">
      <c r="V688" s="43"/>
      <c r="W688" s="55"/>
      <c r="X688" s="43"/>
    </row>
    <row r="689">
      <c r="V689" s="43"/>
      <c r="W689" s="55"/>
      <c r="X689" s="43"/>
    </row>
    <row r="690">
      <c r="V690" s="43"/>
      <c r="W690" s="55"/>
      <c r="X690" s="43"/>
    </row>
    <row r="691">
      <c r="V691" s="43"/>
      <c r="W691" s="55"/>
      <c r="X691" s="43"/>
    </row>
    <row r="692">
      <c r="V692" s="43"/>
      <c r="W692" s="55"/>
      <c r="X692" s="43"/>
    </row>
    <row r="693">
      <c r="V693" s="43"/>
      <c r="W693" s="55"/>
      <c r="X693" s="43"/>
    </row>
    <row r="694">
      <c r="V694" s="43"/>
      <c r="W694" s="55"/>
      <c r="X694" s="43"/>
    </row>
    <row r="695">
      <c r="V695" s="43"/>
      <c r="W695" s="55"/>
      <c r="X695" s="43"/>
    </row>
    <row r="696">
      <c r="V696" s="43"/>
      <c r="W696" s="55"/>
      <c r="X696" s="43"/>
    </row>
    <row r="697">
      <c r="V697" s="43"/>
      <c r="W697" s="55"/>
      <c r="X697" s="43"/>
    </row>
    <row r="698">
      <c r="V698" s="43"/>
      <c r="W698" s="55"/>
      <c r="X698" s="43"/>
    </row>
    <row r="699">
      <c r="V699" s="43"/>
      <c r="W699" s="55"/>
      <c r="X699" s="43"/>
    </row>
    <row r="700">
      <c r="V700" s="43"/>
      <c r="W700" s="55"/>
      <c r="X700" s="43"/>
    </row>
    <row r="701">
      <c r="V701" s="43"/>
      <c r="W701" s="55"/>
      <c r="X701" s="43"/>
    </row>
    <row r="702">
      <c r="V702" s="43"/>
      <c r="W702" s="55"/>
      <c r="X702" s="43"/>
    </row>
    <row r="703">
      <c r="V703" s="43"/>
      <c r="W703" s="55"/>
      <c r="X703" s="43"/>
    </row>
    <row r="704">
      <c r="V704" s="43"/>
      <c r="W704" s="55"/>
      <c r="X704" s="43"/>
    </row>
    <row r="705">
      <c r="V705" s="43"/>
      <c r="W705" s="55"/>
      <c r="X705" s="43"/>
    </row>
    <row r="706">
      <c r="V706" s="43"/>
      <c r="W706" s="55"/>
      <c r="X706" s="43"/>
    </row>
    <row r="707">
      <c r="V707" s="43"/>
      <c r="W707" s="55"/>
      <c r="X707" s="43"/>
    </row>
    <row r="708">
      <c r="V708" s="43"/>
      <c r="W708" s="55"/>
      <c r="X708" s="43"/>
    </row>
    <row r="709">
      <c r="V709" s="43"/>
      <c r="W709" s="55"/>
      <c r="X709" s="43"/>
    </row>
    <row r="710">
      <c r="V710" s="43"/>
      <c r="W710" s="55"/>
      <c r="X710" s="43"/>
    </row>
    <row r="711">
      <c r="V711" s="43"/>
      <c r="W711" s="55"/>
      <c r="X711" s="43"/>
    </row>
    <row r="712">
      <c r="V712" s="43"/>
      <c r="W712" s="55"/>
      <c r="X712" s="43"/>
    </row>
    <row r="713">
      <c r="V713" s="43"/>
      <c r="W713" s="55"/>
      <c r="X713" s="43"/>
    </row>
    <row r="714">
      <c r="V714" s="43"/>
      <c r="W714" s="55"/>
      <c r="X714" s="43"/>
    </row>
    <row r="715">
      <c r="V715" s="43"/>
      <c r="W715" s="55"/>
      <c r="X715" s="43"/>
    </row>
    <row r="716">
      <c r="V716" s="43"/>
      <c r="W716" s="55"/>
      <c r="X716" s="43"/>
    </row>
    <row r="717">
      <c r="V717" s="43"/>
      <c r="W717" s="55"/>
      <c r="X717" s="43"/>
    </row>
    <row r="718">
      <c r="V718" s="43"/>
      <c r="W718" s="55"/>
      <c r="X718" s="43"/>
    </row>
    <row r="719">
      <c r="V719" s="43"/>
      <c r="W719" s="55"/>
      <c r="X719" s="43"/>
    </row>
    <row r="720">
      <c r="V720" s="43"/>
      <c r="W720" s="55"/>
      <c r="X720" s="43"/>
    </row>
    <row r="721">
      <c r="V721" s="43"/>
      <c r="W721" s="55"/>
      <c r="X721" s="43"/>
    </row>
    <row r="722">
      <c r="V722" s="43"/>
      <c r="W722" s="55"/>
      <c r="X722" s="43"/>
    </row>
    <row r="723">
      <c r="V723" s="43"/>
      <c r="W723" s="55"/>
      <c r="X723" s="43"/>
    </row>
    <row r="724">
      <c r="V724" s="43"/>
      <c r="W724" s="55"/>
      <c r="X724" s="43"/>
    </row>
    <row r="725">
      <c r="V725" s="43"/>
      <c r="W725" s="55"/>
      <c r="X725" s="43"/>
    </row>
    <row r="726">
      <c r="V726" s="43"/>
      <c r="W726" s="55"/>
      <c r="X726" s="43"/>
    </row>
    <row r="727">
      <c r="V727" s="43"/>
      <c r="W727" s="55"/>
      <c r="X727" s="43"/>
    </row>
    <row r="728">
      <c r="V728" s="43"/>
      <c r="W728" s="55"/>
      <c r="X728" s="43"/>
    </row>
    <row r="729">
      <c r="V729" s="43"/>
      <c r="W729" s="55"/>
      <c r="X729" s="43"/>
    </row>
    <row r="730">
      <c r="V730" s="43"/>
      <c r="W730" s="55"/>
      <c r="X730" s="43"/>
    </row>
    <row r="731">
      <c r="V731" s="43"/>
      <c r="W731" s="55"/>
      <c r="X731" s="43"/>
    </row>
    <row r="732">
      <c r="V732" s="43"/>
      <c r="W732" s="55"/>
      <c r="X732" s="43"/>
    </row>
    <row r="733">
      <c r="V733" s="43"/>
      <c r="W733" s="55"/>
      <c r="X733" s="43"/>
    </row>
    <row r="734">
      <c r="V734" s="43"/>
      <c r="W734" s="55"/>
      <c r="X734" s="43"/>
    </row>
    <row r="735">
      <c r="V735" s="43"/>
      <c r="W735" s="55"/>
      <c r="X735" s="43"/>
    </row>
    <row r="736">
      <c r="V736" s="43"/>
      <c r="W736" s="55"/>
      <c r="X736" s="43"/>
    </row>
    <row r="737">
      <c r="V737" s="43"/>
      <c r="W737" s="55"/>
      <c r="X737" s="43"/>
    </row>
    <row r="738">
      <c r="V738" s="43"/>
      <c r="W738" s="55"/>
      <c r="X738" s="43"/>
    </row>
    <row r="739">
      <c r="V739" s="43"/>
      <c r="W739" s="55"/>
      <c r="X739" s="43"/>
    </row>
    <row r="740">
      <c r="V740" s="43"/>
      <c r="W740" s="55"/>
      <c r="X740" s="43"/>
    </row>
    <row r="741">
      <c r="V741" s="43"/>
      <c r="W741" s="55"/>
      <c r="X741" s="43"/>
    </row>
    <row r="742">
      <c r="V742" s="43"/>
      <c r="W742" s="55"/>
      <c r="X742" s="43"/>
    </row>
    <row r="743">
      <c r="V743" s="43"/>
      <c r="W743" s="55"/>
      <c r="X743" s="43"/>
    </row>
    <row r="744">
      <c r="V744" s="43"/>
      <c r="W744" s="55"/>
      <c r="X744" s="43"/>
    </row>
    <row r="745">
      <c r="V745" s="43"/>
      <c r="W745" s="55"/>
      <c r="X745" s="43"/>
    </row>
    <row r="746">
      <c r="V746" s="43"/>
      <c r="W746" s="55"/>
      <c r="X746" s="43"/>
    </row>
    <row r="747">
      <c r="V747" s="43"/>
      <c r="W747" s="55"/>
      <c r="X747" s="43"/>
    </row>
    <row r="748">
      <c r="V748" s="43"/>
      <c r="W748" s="55"/>
      <c r="X748" s="43"/>
    </row>
    <row r="749">
      <c r="V749" s="43"/>
      <c r="W749" s="55"/>
      <c r="X749" s="43"/>
    </row>
    <row r="750">
      <c r="V750" s="43"/>
      <c r="W750" s="55"/>
      <c r="X750" s="43"/>
    </row>
    <row r="751">
      <c r="V751" s="43"/>
      <c r="W751" s="55"/>
      <c r="X751" s="43"/>
    </row>
    <row r="752">
      <c r="V752" s="43"/>
      <c r="W752" s="55"/>
      <c r="X752" s="43"/>
    </row>
    <row r="753">
      <c r="V753" s="43"/>
      <c r="W753" s="55"/>
      <c r="X753" s="43"/>
    </row>
    <row r="754">
      <c r="V754" s="43"/>
      <c r="W754" s="55"/>
      <c r="X754" s="43"/>
    </row>
    <row r="755">
      <c r="V755" s="43"/>
      <c r="W755" s="55"/>
      <c r="X755" s="43"/>
    </row>
    <row r="756">
      <c r="V756" s="43"/>
      <c r="W756" s="55"/>
      <c r="X756" s="43"/>
    </row>
    <row r="757">
      <c r="V757" s="43"/>
      <c r="W757" s="55"/>
      <c r="X757" s="43"/>
    </row>
    <row r="758">
      <c r="V758" s="43"/>
      <c r="W758" s="55"/>
      <c r="X758" s="43"/>
    </row>
    <row r="759">
      <c r="V759" s="43"/>
      <c r="W759" s="55"/>
      <c r="X759" s="43"/>
    </row>
    <row r="760">
      <c r="V760" s="43"/>
      <c r="W760" s="55"/>
      <c r="X760" s="43"/>
    </row>
    <row r="761">
      <c r="V761" s="43"/>
      <c r="W761" s="55"/>
      <c r="X761" s="43"/>
    </row>
    <row r="762">
      <c r="V762" s="43"/>
      <c r="W762" s="55"/>
      <c r="X762" s="43"/>
    </row>
    <row r="763">
      <c r="V763" s="43"/>
      <c r="W763" s="55"/>
      <c r="X763" s="43"/>
    </row>
    <row r="764">
      <c r="V764" s="43"/>
      <c r="W764" s="55"/>
      <c r="X764" s="43"/>
    </row>
    <row r="765">
      <c r="V765" s="43"/>
      <c r="W765" s="55"/>
      <c r="X765" s="43"/>
    </row>
    <row r="766">
      <c r="V766" s="43"/>
      <c r="W766" s="55"/>
      <c r="X766" s="43"/>
    </row>
    <row r="767">
      <c r="V767" s="43"/>
      <c r="W767" s="55"/>
      <c r="X767" s="43"/>
    </row>
    <row r="768">
      <c r="V768" s="43"/>
      <c r="W768" s="55"/>
      <c r="X768" s="43"/>
    </row>
    <row r="769">
      <c r="V769" s="43"/>
      <c r="W769" s="55"/>
      <c r="X769" s="43"/>
    </row>
    <row r="770">
      <c r="V770" s="43"/>
      <c r="W770" s="55"/>
      <c r="X770" s="43"/>
    </row>
    <row r="771">
      <c r="V771" s="43"/>
      <c r="W771" s="55"/>
      <c r="X771" s="43"/>
    </row>
    <row r="772">
      <c r="V772" s="43"/>
      <c r="W772" s="55"/>
      <c r="X772" s="43"/>
    </row>
    <row r="773">
      <c r="V773" s="43"/>
      <c r="W773" s="55"/>
      <c r="X773" s="43"/>
    </row>
    <row r="774">
      <c r="V774" s="43"/>
      <c r="W774" s="55"/>
      <c r="X774" s="43"/>
    </row>
    <row r="775">
      <c r="V775" s="43"/>
      <c r="W775" s="55"/>
      <c r="X775" s="43"/>
    </row>
    <row r="776">
      <c r="V776" s="43"/>
      <c r="W776" s="55"/>
      <c r="X776" s="43"/>
    </row>
    <row r="777">
      <c r="V777" s="43"/>
      <c r="W777" s="55"/>
      <c r="X777" s="43"/>
    </row>
    <row r="778">
      <c r="V778" s="43"/>
      <c r="W778" s="55"/>
      <c r="X778" s="43"/>
    </row>
    <row r="779">
      <c r="V779" s="43"/>
      <c r="W779" s="55"/>
      <c r="X779" s="43"/>
    </row>
    <row r="780">
      <c r="V780" s="43"/>
      <c r="W780" s="55"/>
      <c r="X780" s="43"/>
    </row>
    <row r="781">
      <c r="V781" s="43"/>
      <c r="W781" s="55"/>
      <c r="X781" s="43"/>
    </row>
    <row r="782">
      <c r="V782" s="43"/>
      <c r="W782" s="55"/>
      <c r="X782" s="43"/>
    </row>
    <row r="783">
      <c r="V783" s="43"/>
      <c r="W783" s="55"/>
      <c r="X783" s="43"/>
    </row>
    <row r="784">
      <c r="V784" s="43"/>
      <c r="W784" s="55"/>
      <c r="X784" s="43"/>
    </row>
    <row r="785">
      <c r="V785" s="43"/>
      <c r="W785" s="55"/>
      <c r="X785" s="43"/>
    </row>
    <row r="786">
      <c r="V786" s="43"/>
      <c r="W786" s="55"/>
      <c r="X786" s="43"/>
    </row>
    <row r="787">
      <c r="V787" s="43"/>
      <c r="W787" s="55"/>
      <c r="X787" s="43"/>
    </row>
    <row r="788">
      <c r="V788" s="43"/>
      <c r="W788" s="55"/>
      <c r="X788" s="43"/>
    </row>
    <row r="789">
      <c r="V789" s="43"/>
      <c r="W789" s="55"/>
      <c r="X789" s="43"/>
    </row>
    <row r="790">
      <c r="V790" s="43"/>
      <c r="W790" s="55"/>
      <c r="X790" s="43"/>
    </row>
    <row r="791">
      <c r="V791" s="43"/>
      <c r="W791" s="55"/>
      <c r="X791" s="43"/>
    </row>
    <row r="792">
      <c r="V792" s="43"/>
      <c r="W792" s="55"/>
      <c r="X792" s="43"/>
    </row>
    <row r="793">
      <c r="V793" s="43"/>
      <c r="W793" s="55"/>
      <c r="X793" s="43"/>
    </row>
    <row r="794">
      <c r="V794" s="43"/>
      <c r="W794" s="55"/>
      <c r="X794" s="43"/>
    </row>
    <row r="795">
      <c r="V795" s="43"/>
      <c r="W795" s="55"/>
      <c r="X795" s="43"/>
    </row>
    <row r="796">
      <c r="V796" s="43"/>
      <c r="W796" s="55"/>
      <c r="X796" s="43"/>
    </row>
    <row r="797">
      <c r="V797" s="43"/>
      <c r="W797" s="55"/>
      <c r="X797" s="43"/>
    </row>
    <row r="798">
      <c r="V798" s="43"/>
      <c r="W798" s="55"/>
      <c r="X798" s="43"/>
    </row>
    <row r="799">
      <c r="V799" s="43"/>
      <c r="W799" s="55"/>
      <c r="X799" s="43"/>
    </row>
    <row r="800">
      <c r="V800" s="43"/>
      <c r="W800" s="55"/>
      <c r="X800" s="43"/>
    </row>
    <row r="801">
      <c r="V801" s="43"/>
      <c r="W801" s="55"/>
      <c r="X801" s="43"/>
    </row>
    <row r="802">
      <c r="V802" s="43"/>
      <c r="W802" s="55"/>
      <c r="X802" s="43"/>
    </row>
    <row r="803">
      <c r="V803" s="43"/>
      <c r="W803" s="55"/>
      <c r="X803" s="43"/>
    </row>
    <row r="804">
      <c r="V804" s="43"/>
      <c r="W804" s="55"/>
      <c r="X804" s="43"/>
    </row>
    <row r="805">
      <c r="V805" s="43"/>
      <c r="W805" s="55"/>
      <c r="X805" s="43"/>
    </row>
    <row r="806">
      <c r="V806" s="43"/>
      <c r="W806" s="55"/>
      <c r="X806" s="43"/>
    </row>
    <row r="807">
      <c r="V807" s="43"/>
      <c r="W807" s="55"/>
      <c r="X807" s="43"/>
    </row>
    <row r="808">
      <c r="V808" s="43"/>
      <c r="W808" s="55"/>
      <c r="X808" s="43"/>
    </row>
    <row r="809">
      <c r="V809" s="43"/>
      <c r="W809" s="55"/>
      <c r="X809" s="43"/>
    </row>
    <row r="810">
      <c r="V810" s="43"/>
      <c r="W810" s="55"/>
      <c r="X810" s="43"/>
    </row>
    <row r="811">
      <c r="V811" s="43"/>
      <c r="W811" s="55"/>
      <c r="X811" s="43"/>
    </row>
    <row r="812">
      <c r="V812" s="43"/>
      <c r="W812" s="55"/>
      <c r="X812" s="43"/>
    </row>
    <row r="813">
      <c r="V813" s="43"/>
      <c r="W813" s="55"/>
      <c r="X813" s="43"/>
    </row>
    <row r="814">
      <c r="V814" s="43"/>
      <c r="W814" s="55"/>
      <c r="X814" s="43"/>
    </row>
    <row r="815">
      <c r="V815" s="43"/>
      <c r="W815" s="55"/>
      <c r="X815" s="43"/>
    </row>
    <row r="816">
      <c r="V816" s="43"/>
      <c r="W816" s="55"/>
      <c r="X816" s="43"/>
    </row>
    <row r="817">
      <c r="V817" s="43"/>
      <c r="W817" s="55"/>
      <c r="X817" s="43"/>
    </row>
    <row r="818">
      <c r="V818" s="43"/>
      <c r="W818" s="55"/>
      <c r="X818" s="43"/>
    </row>
    <row r="819">
      <c r="V819" s="43"/>
      <c r="W819" s="55"/>
      <c r="X819" s="43"/>
    </row>
    <row r="820">
      <c r="V820" s="43"/>
      <c r="W820" s="55"/>
      <c r="X820" s="43"/>
    </row>
    <row r="821">
      <c r="V821" s="43"/>
      <c r="W821" s="55"/>
      <c r="X821" s="43"/>
    </row>
    <row r="822">
      <c r="V822" s="43"/>
      <c r="W822" s="55"/>
      <c r="X822" s="43"/>
    </row>
    <row r="823">
      <c r="V823" s="43"/>
      <c r="W823" s="55"/>
      <c r="X823" s="43"/>
    </row>
    <row r="824">
      <c r="V824" s="43"/>
      <c r="W824" s="55"/>
      <c r="X824" s="43"/>
    </row>
    <row r="825">
      <c r="V825" s="43"/>
      <c r="W825" s="55"/>
      <c r="X825" s="43"/>
    </row>
    <row r="826">
      <c r="V826" s="43"/>
      <c r="W826" s="55"/>
      <c r="X826" s="43"/>
    </row>
    <row r="827">
      <c r="V827" s="43"/>
      <c r="W827" s="55"/>
      <c r="X827" s="43"/>
    </row>
    <row r="828">
      <c r="V828" s="43"/>
      <c r="W828" s="55"/>
      <c r="X828" s="43"/>
    </row>
    <row r="829">
      <c r="V829" s="43"/>
      <c r="W829" s="55"/>
      <c r="X829" s="43"/>
    </row>
    <row r="830">
      <c r="V830" s="43"/>
      <c r="W830" s="55"/>
      <c r="X830" s="43"/>
    </row>
    <row r="831">
      <c r="V831" s="43"/>
      <c r="W831" s="55"/>
      <c r="X831" s="43"/>
    </row>
    <row r="832">
      <c r="V832" s="43"/>
      <c r="W832" s="55"/>
      <c r="X832" s="43"/>
    </row>
    <row r="833">
      <c r="V833" s="43"/>
      <c r="W833" s="55"/>
      <c r="X833" s="43"/>
    </row>
    <row r="834">
      <c r="V834" s="43"/>
      <c r="W834" s="55"/>
      <c r="X834" s="43"/>
    </row>
    <row r="835">
      <c r="V835" s="43"/>
      <c r="W835" s="55"/>
      <c r="X835" s="43"/>
    </row>
    <row r="836">
      <c r="V836" s="43"/>
      <c r="W836" s="55"/>
      <c r="X836" s="43"/>
    </row>
    <row r="837">
      <c r="V837" s="43"/>
      <c r="W837" s="55"/>
      <c r="X837" s="43"/>
    </row>
    <row r="838">
      <c r="V838" s="43"/>
      <c r="W838" s="55"/>
      <c r="X838" s="43"/>
    </row>
    <row r="839">
      <c r="V839" s="43"/>
      <c r="W839" s="55"/>
      <c r="X839" s="43"/>
    </row>
    <row r="840">
      <c r="V840" s="43"/>
      <c r="W840" s="55"/>
      <c r="X840" s="43"/>
    </row>
    <row r="841">
      <c r="V841" s="43"/>
      <c r="W841" s="55"/>
      <c r="X841" s="43"/>
    </row>
    <row r="842">
      <c r="V842" s="43"/>
      <c r="W842" s="55"/>
      <c r="X842" s="43"/>
    </row>
    <row r="843">
      <c r="V843" s="43"/>
      <c r="W843" s="55"/>
      <c r="X843" s="43"/>
    </row>
    <row r="844">
      <c r="V844" s="43"/>
      <c r="W844" s="55"/>
      <c r="X844" s="43"/>
    </row>
    <row r="845">
      <c r="V845" s="43"/>
      <c r="W845" s="55"/>
      <c r="X845" s="43"/>
    </row>
    <row r="846">
      <c r="V846" s="43"/>
      <c r="W846" s="55"/>
      <c r="X846" s="43"/>
    </row>
    <row r="847">
      <c r="V847" s="43"/>
      <c r="W847" s="55"/>
      <c r="X847" s="43"/>
    </row>
    <row r="848">
      <c r="V848" s="43"/>
      <c r="W848" s="55"/>
      <c r="X848" s="43"/>
    </row>
    <row r="849">
      <c r="V849" s="43"/>
      <c r="W849" s="55"/>
      <c r="X849" s="43"/>
    </row>
    <row r="850">
      <c r="V850" s="43"/>
      <c r="W850" s="55"/>
      <c r="X850" s="43"/>
    </row>
    <row r="851">
      <c r="V851" s="43"/>
      <c r="W851" s="55"/>
      <c r="X851" s="43"/>
    </row>
    <row r="852">
      <c r="V852" s="43"/>
      <c r="W852" s="55"/>
      <c r="X852" s="43"/>
    </row>
    <row r="853">
      <c r="V853" s="43"/>
      <c r="W853" s="55"/>
      <c r="X853" s="43"/>
    </row>
    <row r="854">
      <c r="V854" s="43"/>
      <c r="W854" s="55"/>
      <c r="X854" s="43"/>
    </row>
    <row r="855">
      <c r="V855" s="43"/>
      <c r="W855" s="55"/>
      <c r="X855" s="43"/>
    </row>
    <row r="856">
      <c r="V856" s="43"/>
      <c r="W856" s="55"/>
      <c r="X856" s="43"/>
    </row>
    <row r="857">
      <c r="V857" s="43"/>
      <c r="W857" s="55"/>
      <c r="X857" s="43"/>
    </row>
    <row r="858">
      <c r="V858" s="43"/>
      <c r="W858" s="55"/>
      <c r="X858" s="43"/>
    </row>
    <row r="859">
      <c r="V859" s="43"/>
      <c r="W859" s="55"/>
      <c r="X859" s="43"/>
    </row>
    <row r="860">
      <c r="V860" s="43"/>
      <c r="W860" s="55"/>
      <c r="X860" s="43"/>
    </row>
    <row r="861">
      <c r="V861" s="43"/>
      <c r="W861" s="55"/>
      <c r="X861" s="43"/>
    </row>
    <row r="862">
      <c r="V862" s="43"/>
      <c r="W862" s="55"/>
      <c r="X862" s="43"/>
    </row>
    <row r="863">
      <c r="V863" s="43"/>
      <c r="W863" s="55"/>
      <c r="X863" s="43"/>
    </row>
    <row r="864">
      <c r="V864" s="43"/>
      <c r="W864" s="55"/>
      <c r="X864" s="43"/>
    </row>
    <row r="865">
      <c r="V865" s="43"/>
      <c r="W865" s="55"/>
      <c r="X865" s="43"/>
    </row>
    <row r="866">
      <c r="V866" s="43"/>
      <c r="W866" s="55"/>
      <c r="X866" s="43"/>
    </row>
    <row r="867">
      <c r="V867" s="43"/>
      <c r="W867" s="55"/>
      <c r="X867" s="43"/>
    </row>
    <row r="868">
      <c r="V868" s="43"/>
      <c r="W868" s="55"/>
      <c r="X868" s="43"/>
    </row>
    <row r="869">
      <c r="V869" s="43"/>
      <c r="W869" s="55"/>
      <c r="X869" s="43"/>
    </row>
    <row r="870">
      <c r="V870" s="43"/>
      <c r="W870" s="55"/>
      <c r="X870" s="43"/>
    </row>
    <row r="871">
      <c r="V871" s="43"/>
      <c r="W871" s="55"/>
      <c r="X871" s="43"/>
    </row>
    <row r="872">
      <c r="V872" s="43"/>
      <c r="W872" s="55"/>
      <c r="X872" s="43"/>
    </row>
    <row r="873">
      <c r="V873" s="43"/>
      <c r="W873" s="55"/>
      <c r="X873" s="43"/>
    </row>
    <row r="874">
      <c r="V874" s="43"/>
      <c r="W874" s="55"/>
      <c r="X874" s="43"/>
    </row>
    <row r="875">
      <c r="V875" s="43"/>
      <c r="W875" s="55"/>
      <c r="X875" s="43"/>
    </row>
    <row r="876">
      <c r="V876" s="43"/>
      <c r="W876" s="55"/>
      <c r="X876" s="43"/>
    </row>
    <row r="877">
      <c r="V877" s="43"/>
      <c r="W877" s="55"/>
      <c r="X877" s="43"/>
    </row>
    <row r="878">
      <c r="V878" s="43"/>
      <c r="W878" s="55"/>
      <c r="X878" s="43"/>
    </row>
    <row r="879">
      <c r="V879" s="43"/>
      <c r="W879" s="55"/>
      <c r="X879" s="43"/>
    </row>
    <row r="880">
      <c r="V880" s="43"/>
      <c r="W880" s="55"/>
      <c r="X880" s="43"/>
    </row>
    <row r="881">
      <c r="V881" s="43"/>
      <c r="W881" s="55"/>
      <c r="X881" s="43"/>
    </row>
    <row r="882">
      <c r="V882" s="43"/>
      <c r="W882" s="55"/>
      <c r="X882" s="43"/>
    </row>
    <row r="883">
      <c r="V883" s="43"/>
      <c r="W883" s="55"/>
      <c r="X883" s="43"/>
    </row>
    <row r="884">
      <c r="V884" s="43"/>
      <c r="W884" s="55"/>
      <c r="X884" s="43"/>
    </row>
    <row r="885">
      <c r="V885" s="43"/>
      <c r="W885" s="55"/>
      <c r="X885" s="43"/>
    </row>
    <row r="886">
      <c r="V886" s="43"/>
      <c r="W886" s="55"/>
      <c r="X886" s="43"/>
    </row>
    <row r="887">
      <c r="V887" s="43"/>
      <c r="W887" s="55"/>
      <c r="X887" s="43"/>
    </row>
    <row r="888">
      <c r="V888" s="43"/>
      <c r="W888" s="55"/>
      <c r="X888" s="43"/>
    </row>
    <row r="889">
      <c r="V889" s="43"/>
      <c r="W889" s="55"/>
      <c r="X889" s="43"/>
    </row>
    <row r="890">
      <c r="V890" s="43"/>
      <c r="W890" s="55"/>
      <c r="X890" s="43"/>
    </row>
    <row r="891">
      <c r="V891" s="43"/>
      <c r="W891" s="55"/>
      <c r="X891" s="43"/>
    </row>
    <row r="892">
      <c r="V892" s="43"/>
      <c r="W892" s="55"/>
      <c r="X892" s="43"/>
    </row>
    <row r="893">
      <c r="V893" s="43"/>
      <c r="W893" s="55"/>
      <c r="X893" s="43"/>
    </row>
    <row r="894">
      <c r="V894" s="43"/>
      <c r="W894" s="55"/>
      <c r="X894" s="43"/>
    </row>
    <row r="895">
      <c r="V895" s="43"/>
      <c r="W895" s="55"/>
      <c r="X895" s="43"/>
    </row>
    <row r="896">
      <c r="V896" s="43"/>
      <c r="W896" s="55"/>
      <c r="X896" s="43"/>
    </row>
    <row r="897">
      <c r="V897" s="43"/>
      <c r="W897" s="55"/>
      <c r="X897" s="43"/>
    </row>
    <row r="898">
      <c r="V898" s="43"/>
      <c r="W898" s="55"/>
      <c r="X898" s="43"/>
    </row>
    <row r="899">
      <c r="V899" s="43"/>
      <c r="W899" s="55"/>
      <c r="X899" s="43"/>
    </row>
    <row r="900">
      <c r="V900" s="43"/>
      <c r="W900" s="55"/>
      <c r="X900" s="43"/>
    </row>
    <row r="901">
      <c r="V901" s="43"/>
      <c r="W901" s="55"/>
      <c r="X901" s="43"/>
    </row>
    <row r="902">
      <c r="V902" s="43"/>
      <c r="W902" s="55"/>
      <c r="X902" s="43"/>
    </row>
    <row r="903">
      <c r="V903" s="43"/>
      <c r="W903" s="55"/>
      <c r="X903" s="43"/>
    </row>
    <row r="904">
      <c r="V904" s="43"/>
      <c r="W904" s="55"/>
      <c r="X904" s="43"/>
    </row>
    <row r="905">
      <c r="V905" s="43"/>
      <c r="W905" s="55"/>
      <c r="X905" s="43"/>
    </row>
    <row r="906">
      <c r="V906" s="43"/>
      <c r="W906" s="55"/>
      <c r="X906" s="43"/>
    </row>
    <row r="907">
      <c r="V907" s="43"/>
      <c r="W907" s="55"/>
      <c r="X907" s="43"/>
    </row>
    <row r="908">
      <c r="V908" s="43"/>
      <c r="W908" s="55"/>
      <c r="X908" s="43"/>
    </row>
    <row r="909">
      <c r="V909" s="43"/>
      <c r="W909" s="55"/>
      <c r="X909" s="43"/>
    </row>
    <row r="910">
      <c r="V910" s="43"/>
      <c r="W910" s="55"/>
      <c r="X910" s="43"/>
    </row>
    <row r="911">
      <c r="V911" s="43"/>
      <c r="W911" s="55"/>
      <c r="X911" s="43"/>
    </row>
    <row r="912">
      <c r="V912" s="43"/>
      <c r="W912" s="55"/>
      <c r="X912" s="43"/>
    </row>
    <row r="913">
      <c r="V913" s="43"/>
      <c r="W913" s="55"/>
      <c r="X913" s="43"/>
    </row>
    <row r="914">
      <c r="V914" s="43"/>
      <c r="W914" s="55"/>
      <c r="X914" s="43"/>
    </row>
    <row r="915">
      <c r="V915" s="43"/>
      <c r="W915" s="55"/>
      <c r="X915" s="43"/>
    </row>
    <row r="916">
      <c r="V916" s="43"/>
      <c r="W916" s="55"/>
      <c r="X916" s="43"/>
    </row>
    <row r="917">
      <c r="V917" s="43"/>
      <c r="W917" s="55"/>
      <c r="X917" s="43"/>
    </row>
    <row r="918">
      <c r="V918" s="43"/>
      <c r="W918" s="55"/>
      <c r="X918" s="43"/>
    </row>
    <row r="919">
      <c r="V919" s="43"/>
      <c r="W919" s="55"/>
      <c r="X919" s="43"/>
    </row>
    <row r="920">
      <c r="V920" s="43"/>
      <c r="W920" s="55"/>
      <c r="X920" s="43"/>
    </row>
    <row r="921">
      <c r="V921" s="43"/>
      <c r="W921" s="55"/>
      <c r="X921" s="43"/>
    </row>
    <row r="922">
      <c r="V922" s="43"/>
      <c r="W922" s="55"/>
      <c r="X922" s="43"/>
    </row>
    <row r="923">
      <c r="V923" s="43"/>
      <c r="W923" s="55"/>
      <c r="X923" s="43"/>
    </row>
    <row r="924">
      <c r="V924" s="43"/>
      <c r="W924" s="55"/>
      <c r="X924" s="43"/>
    </row>
    <row r="925">
      <c r="V925" s="43"/>
      <c r="W925" s="55"/>
      <c r="X925" s="43"/>
    </row>
    <row r="926">
      <c r="V926" s="43"/>
      <c r="W926" s="55"/>
      <c r="X926" s="43"/>
    </row>
    <row r="927">
      <c r="V927" s="43"/>
      <c r="W927" s="55"/>
      <c r="X927" s="43"/>
    </row>
    <row r="928">
      <c r="V928" s="43"/>
      <c r="W928" s="55"/>
      <c r="X928" s="43"/>
    </row>
    <row r="929">
      <c r="V929" s="43"/>
      <c r="W929" s="55"/>
      <c r="X929" s="43"/>
    </row>
    <row r="930">
      <c r="V930" s="43"/>
      <c r="W930" s="55"/>
      <c r="X930" s="43"/>
    </row>
    <row r="931">
      <c r="V931" s="43"/>
      <c r="W931" s="55"/>
      <c r="X931" s="43"/>
    </row>
    <row r="932">
      <c r="V932" s="43"/>
      <c r="W932" s="55"/>
      <c r="X932" s="43"/>
    </row>
    <row r="933">
      <c r="V933" s="43"/>
      <c r="W933" s="55"/>
      <c r="X933" s="43"/>
    </row>
    <row r="934">
      <c r="V934" s="43"/>
      <c r="W934" s="55"/>
      <c r="X934" s="43"/>
    </row>
    <row r="935">
      <c r="V935" s="43"/>
      <c r="W935" s="55"/>
      <c r="X935" s="43"/>
    </row>
    <row r="936">
      <c r="V936" s="43"/>
      <c r="W936" s="55"/>
      <c r="X936" s="43"/>
    </row>
    <row r="937">
      <c r="V937" s="43"/>
      <c r="W937" s="55"/>
      <c r="X937" s="43"/>
    </row>
    <row r="938">
      <c r="V938" s="43"/>
      <c r="W938" s="55"/>
      <c r="X938" s="43"/>
    </row>
    <row r="939">
      <c r="V939" s="43"/>
      <c r="W939" s="55"/>
      <c r="X939" s="43"/>
    </row>
    <row r="940">
      <c r="V940" s="43"/>
      <c r="W940" s="55"/>
      <c r="X940" s="43"/>
    </row>
    <row r="941">
      <c r="V941" s="43"/>
      <c r="W941" s="55"/>
      <c r="X941" s="43"/>
    </row>
    <row r="942">
      <c r="V942" s="43"/>
      <c r="W942" s="55"/>
      <c r="X942" s="43"/>
    </row>
    <row r="943">
      <c r="V943" s="43"/>
      <c r="W943" s="55"/>
      <c r="X943" s="43"/>
    </row>
    <row r="944">
      <c r="V944" s="43"/>
      <c r="W944" s="55"/>
      <c r="X944" s="43"/>
    </row>
    <row r="945">
      <c r="V945" s="43"/>
      <c r="W945" s="55"/>
      <c r="X945" s="43"/>
    </row>
    <row r="946">
      <c r="V946" s="43"/>
      <c r="W946" s="55"/>
      <c r="X946" s="43"/>
    </row>
    <row r="947">
      <c r="V947" s="43"/>
      <c r="W947" s="55"/>
      <c r="X947" s="43"/>
    </row>
    <row r="948">
      <c r="V948" s="43"/>
      <c r="W948" s="55"/>
      <c r="X948" s="43"/>
    </row>
    <row r="949">
      <c r="V949" s="43"/>
      <c r="W949" s="55"/>
      <c r="X949" s="43"/>
    </row>
    <row r="950">
      <c r="V950" s="43"/>
      <c r="W950" s="55"/>
      <c r="X950" s="43"/>
    </row>
    <row r="951">
      <c r="V951" s="43"/>
      <c r="W951" s="55"/>
      <c r="X951" s="43"/>
    </row>
    <row r="952">
      <c r="V952" s="43"/>
      <c r="W952" s="55"/>
      <c r="X952" s="43"/>
    </row>
    <row r="953">
      <c r="V953" s="43"/>
      <c r="W953" s="55"/>
      <c r="X953" s="43"/>
    </row>
    <row r="954">
      <c r="V954" s="43"/>
      <c r="W954" s="55"/>
      <c r="X954" s="43"/>
    </row>
    <row r="955">
      <c r="V955" s="43"/>
      <c r="W955" s="55"/>
      <c r="X955" s="43"/>
    </row>
    <row r="956">
      <c r="V956" s="43"/>
      <c r="W956" s="55"/>
      <c r="X956" s="43"/>
    </row>
    <row r="957">
      <c r="V957" s="43"/>
      <c r="W957" s="55"/>
      <c r="X957" s="43"/>
    </row>
    <row r="958">
      <c r="V958" s="43"/>
      <c r="W958" s="55"/>
      <c r="X958" s="43"/>
    </row>
    <row r="959">
      <c r="V959" s="43"/>
      <c r="W959" s="55"/>
      <c r="X959" s="43"/>
    </row>
    <row r="960">
      <c r="V960" s="43"/>
      <c r="W960" s="55"/>
      <c r="X960" s="43"/>
    </row>
    <row r="961">
      <c r="V961" s="43"/>
      <c r="W961" s="55"/>
      <c r="X961" s="43"/>
    </row>
    <row r="962">
      <c r="V962" s="43"/>
      <c r="W962" s="55"/>
      <c r="X962" s="43"/>
    </row>
    <row r="963">
      <c r="V963" s="43"/>
      <c r="W963" s="55"/>
      <c r="X963" s="43"/>
    </row>
    <row r="964">
      <c r="V964" s="43"/>
      <c r="W964" s="55"/>
      <c r="X964" s="43"/>
    </row>
    <row r="965">
      <c r="V965" s="43"/>
      <c r="W965" s="55"/>
      <c r="X965" s="43"/>
    </row>
    <row r="966">
      <c r="V966" s="43"/>
      <c r="W966" s="55"/>
      <c r="X966" s="43"/>
    </row>
    <row r="967">
      <c r="V967" s="43"/>
      <c r="W967" s="55"/>
      <c r="X967" s="43"/>
    </row>
    <row r="968">
      <c r="V968" s="43"/>
      <c r="W968" s="55"/>
      <c r="X968" s="43"/>
    </row>
    <row r="969">
      <c r="V969" s="43"/>
      <c r="W969" s="55"/>
      <c r="X969" s="43"/>
    </row>
    <row r="970">
      <c r="V970" s="43"/>
      <c r="W970" s="55"/>
      <c r="X970" s="43"/>
    </row>
    <row r="971">
      <c r="V971" s="43"/>
      <c r="W971" s="55"/>
      <c r="X971" s="43"/>
    </row>
    <row r="972">
      <c r="V972" s="43"/>
      <c r="W972" s="55"/>
      <c r="X972" s="43"/>
    </row>
    <row r="973">
      <c r="V973" s="43"/>
      <c r="W973" s="55"/>
      <c r="X973" s="43"/>
    </row>
    <row r="974">
      <c r="V974" s="43"/>
      <c r="W974" s="55"/>
      <c r="X974" s="43"/>
    </row>
    <row r="975">
      <c r="V975" s="43"/>
      <c r="W975" s="55"/>
      <c r="X975" s="43"/>
    </row>
  </sheetData>
  <autoFilter ref="$C$1:$AG$975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26.38"/>
    <col customWidth="1" min="3" max="3" width="14.25"/>
    <col hidden="1" min="4" max="4" width="12.63"/>
    <col customWidth="1" min="6" max="6" width="14.63"/>
    <col customWidth="1" min="9" max="9" width="16.0"/>
    <col customWidth="1" min="12" max="12" width="17.5"/>
    <col customWidth="1" min="13" max="13" width="12.38"/>
    <col customWidth="1" min="16" max="16" width="14.25"/>
    <col customWidth="1" min="22" max="22" width="18.5"/>
    <col customWidth="1" min="24" max="24" width="15.25"/>
    <col customWidth="1" min="27" max="27" width="14.88"/>
    <col customWidth="1" min="28" max="28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932</v>
      </c>
      <c r="S1" s="87" t="s">
        <v>21</v>
      </c>
      <c r="T1" s="87" t="s">
        <v>22</v>
      </c>
      <c r="U1" s="87" t="s">
        <v>27</v>
      </c>
      <c r="V1" s="87" t="s">
        <v>1494</v>
      </c>
      <c r="W1" s="87" t="s">
        <v>24</v>
      </c>
      <c r="X1" s="87" t="s">
        <v>25</v>
      </c>
      <c r="Y1" s="87" t="s">
        <v>919</v>
      </c>
      <c r="Z1" s="87" t="s">
        <v>32</v>
      </c>
      <c r="AA1" s="87" t="s">
        <v>920</v>
      </c>
      <c r="AB1" s="87" t="s">
        <v>921</v>
      </c>
    </row>
    <row r="2">
      <c r="A2" s="82" t="s">
        <v>469</v>
      </c>
      <c r="B2" s="9" t="s">
        <v>1887</v>
      </c>
      <c r="C2" s="92" t="s">
        <v>930</v>
      </c>
      <c r="D2" s="2" t="s">
        <v>1888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2133.858</v>
      </c>
      <c r="G2" s="98">
        <f>VLOOKUP($A2, RawData!$A:$AJ, 2, FALSE)</f>
        <v>2988.433</v>
      </c>
      <c r="H2" s="96">
        <f>VLOOKUP($A2, RawData!$A:$AJ, 3, FALSE)</f>
        <v>0.1141</v>
      </c>
      <c r="I2" s="96" t="str">
        <f>VLOOKUP($A2, RawData!$A:$AJ, 4, FALSE)</f>
        <v/>
      </c>
      <c r="J2" s="98" t="str">
        <f>VLOOKUP($A2, RawData!$A:$AM, 37, FALSE)</f>
        <v/>
      </c>
      <c r="K2" s="99" t="str">
        <f>VLOOKUP($A2, RawData!$A:$AM, 38, FALSE)</f>
        <v>No data</v>
      </c>
      <c r="L2" s="99" t="str">
        <f>VLOOKUP($A2, RawData!$A:$AM, 39, FALSE)</f>
        <v>No data</v>
      </c>
      <c r="M2" s="100" t="str">
        <f>VLOOKUP($A2, RawData!$A:$AJ, 30, FALSE)</f>
        <v/>
      </c>
      <c r="N2" s="98" t="str">
        <f>VLOOKUP($A2, RawData!$A:$AJ, 5, FALSE)</f>
        <v/>
      </c>
      <c r="O2" s="123" t="str">
        <f>VLOOKUP($A2, RawData!$A:$AJ, 6, FALSE)</f>
        <v/>
      </c>
      <c r="P2" s="96">
        <f>VLOOKUP($A2, RawData!$A:$AJ, 7, FALSE)</f>
        <v>0.37010205</v>
      </c>
      <c r="Q2" s="99">
        <f>VLOOKUP($A2, RawData!$A:$AJ, 8, FALSE)</f>
        <v>0.0545</v>
      </c>
      <c r="R2" s="99" t="str">
        <f>VLOOKUP($A2, RawData!$A:$AJ, 11, FALSE)</f>
        <v/>
      </c>
      <c r="S2" s="99">
        <f>VLOOKUP($A2, RawData!$A:$AJ, 23, FALSE)</f>
        <v>0.0265</v>
      </c>
      <c r="T2" s="99">
        <f>VLOOKUP($A2, RawData!$A:$AJ, 24, FALSE)</f>
        <v>0.13716067</v>
      </c>
      <c r="U2" s="107">
        <f>VLOOKUP($A2, RawData!$A:$AJ, 29, FALSE)</f>
        <v>2.4053</v>
      </c>
      <c r="V2" s="123">
        <f>VLOOKUP($A2, RawData!$A:$AJ, 22, FALSE)</f>
        <v>-0.0964</v>
      </c>
      <c r="W2" s="100">
        <f>VLOOKUP($A2, RawData!$A:$AJ, 26, FALSE)</f>
        <v>17.2632</v>
      </c>
      <c r="X2" s="107">
        <f>VLOOKUP($A2, RawData!$A:$AJ, 27, FALSE)</f>
        <v>15.485653</v>
      </c>
      <c r="Y2" s="96">
        <f>VLOOKUP($A2, RawData!$A:$AJ,32, FALSE)</f>
        <v>0</v>
      </c>
      <c r="Z2" s="98">
        <f>VLOOKUP($A2, RawData!$A:$AJ, 34, FALSE)</f>
        <v>2052.3735</v>
      </c>
      <c r="AA2" s="98">
        <f>VLOOKUP($A2, RawData!$A:$AJ, 35, FALSE)</f>
        <v>45.64</v>
      </c>
      <c r="AB2" s="113">
        <f>VLOOKUP($A2, RawData!$A:$AJ, 36, FALSE)</f>
        <v>47.81</v>
      </c>
    </row>
    <row r="3">
      <c r="A3" s="47" t="s">
        <v>470</v>
      </c>
      <c r="B3" s="9" t="s">
        <v>1889</v>
      </c>
      <c r="C3" s="92" t="s">
        <v>959</v>
      </c>
      <c r="D3" s="2" t="s">
        <v>1890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131.79247</v>
      </c>
      <c r="G3" s="98">
        <f>VLOOKUP($A3, RawData!$A:$AJ, 2, FALSE)</f>
        <v>80.08864</v>
      </c>
      <c r="H3" s="96">
        <f>VLOOKUP($A3, RawData!$A:$AJ, 3, FALSE)</f>
        <v>-0.07</v>
      </c>
      <c r="I3" s="96" t="str">
        <f>VLOOKUP($A3, RawData!$A:$AJ, 4, FALSE)</f>
        <v/>
      </c>
      <c r="J3" s="98" t="str">
        <f>VLOOKUP($A3, RawData!$A:$AM, 37, FALSE)</f>
        <v/>
      </c>
      <c r="K3" s="99" t="str">
        <f>VLOOKUP($A3, RawData!$A:$AM, 38, FALSE)</f>
        <v>No data</v>
      </c>
      <c r="L3" s="99" t="str">
        <f>VLOOKUP($A3, RawData!$A:$AM, 39, FALSE)</f>
        <v>No data</v>
      </c>
      <c r="M3" s="100" t="str">
        <f>VLOOKUP($A3, RawData!$A:$AJ, 30, FALSE)</f>
        <v/>
      </c>
      <c r="N3" s="98" t="str">
        <f>VLOOKUP($A3, RawData!$A:$AJ, 5, FALSE)</f>
        <v/>
      </c>
      <c r="O3" s="123" t="str">
        <f>VLOOKUP($A3, RawData!$A:$AJ, 6, FALSE)</f>
        <v/>
      </c>
      <c r="P3" s="96">
        <f>VLOOKUP($A3, RawData!$A:$AJ, 7, FALSE)</f>
        <v>-0.056569826</v>
      </c>
      <c r="Q3" s="99">
        <f>VLOOKUP($A3, RawData!$A:$AJ, 8, FALSE)</f>
        <v>0.9842</v>
      </c>
      <c r="R3" s="99" t="str">
        <f>VLOOKUP($A3, RawData!$A:$AJ, 11, FALSE)</f>
        <v/>
      </c>
      <c r="S3" s="99">
        <f>VLOOKUP($A3, RawData!$A:$AJ, 23, FALSE)</f>
        <v>0.0326</v>
      </c>
      <c r="T3" s="99">
        <f>VLOOKUP($A3, RawData!$A:$AJ, 24, FALSE)</f>
        <v>0.050367933</v>
      </c>
      <c r="U3" s="107">
        <f>VLOOKUP($A3, RawData!$A:$AJ, 29, FALSE)</f>
        <v>1.1662</v>
      </c>
      <c r="V3" s="123">
        <f>VLOOKUP($A3, RawData!$A:$AJ, 22, FALSE)</f>
        <v>-0.9974</v>
      </c>
      <c r="W3" s="100">
        <f>VLOOKUP($A3, RawData!$A:$AJ, 26, FALSE)</f>
        <v>23.199223</v>
      </c>
      <c r="X3" s="107">
        <f>VLOOKUP($A3, RawData!$A:$AJ, 27, FALSE)</f>
        <v>9.561111</v>
      </c>
      <c r="Y3" s="96">
        <f>VLOOKUP($A3, RawData!$A:$AJ,32, FALSE)</f>
        <v>0</v>
      </c>
      <c r="Z3" s="98">
        <f>VLOOKUP($A3, RawData!$A:$AJ, 34, FALSE)</f>
        <v>19.91583</v>
      </c>
      <c r="AA3" s="98">
        <f>VLOOKUP($A3, RawData!$A:$AJ, 35, FALSE)</f>
        <v>22.33</v>
      </c>
      <c r="AB3" s="113">
        <f>VLOOKUP($A3, RawData!$A:$AJ, 36, FALSE)</f>
        <v>6.13</v>
      </c>
    </row>
    <row r="4">
      <c r="A4" s="47" t="s">
        <v>471</v>
      </c>
      <c r="B4" s="9" t="s">
        <v>1891</v>
      </c>
      <c r="C4" s="92" t="s">
        <v>942</v>
      </c>
      <c r="D4" s="2" t="s">
        <v>1892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249.70523</v>
      </c>
      <c r="G4" s="98">
        <f>VLOOKUP($A4, RawData!$A:$AJ, 2, FALSE)</f>
        <v>512.1</v>
      </c>
      <c r="H4" s="96">
        <f>VLOOKUP($A4, RawData!$A:$AJ, 3, FALSE)</f>
        <v>0.0811</v>
      </c>
      <c r="I4" s="96" t="str">
        <f>VLOOKUP($A4, RawData!$A:$AJ, 4, FALSE)</f>
        <v/>
      </c>
      <c r="J4" s="98" t="str">
        <f>VLOOKUP($A4, RawData!$A:$AM, 37, FALSE)</f>
        <v/>
      </c>
      <c r="K4" s="99">
        <f>VLOOKUP($A4, RawData!$A:$AM, 38, FALSE)</f>
        <v>1.215</v>
      </c>
      <c r="L4" s="99">
        <f>VLOOKUP($A4, RawData!$A:$AM, 39, FALSE)</f>
        <v>0.32511508</v>
      </c>
      <c r="M4" s="100">
        <f>VLOOKUP($A4, RawData!$A:$AJ, 30, FALSE)</f>
        <v>10.382994</v>
      </c>
      <c r="N4" s="98" t="str">
        <f>VLOOKUP($A4, RawData!$A:$AJ, 5, FALSE)</f>
        <v/>
      </c>
      <c r="O4" s="123" t="str">
        <f>VLOOKUP($A4, RawData!$A:$AJ, 6, FALSE)</f>
        <v/>
      </c>
      <c r="P4" s="96">
        <f>VLOOKUP($A4, RawData!$A:$AJ, 7, FALSE)</f>
        <v>1.1393944</v>
      </c>
      <c r="Q4" s="99">
        <f>VLOOKUP($A4, RawData!$A:$AJ, 8, FALSE)</f>
        <v>0.2619</v>
      </c>
      <c r="R4" s="99" t="str">
        <f>VLOOKUP($A4, RawData!$A:$AJ, 11, FALSE)</f>
        <v/>
      </c>
      <c r="S4" s="99">
        <f>VLOOKUP($A4, RawData!$A:$AJ, 23, FALSE)</f>
        <v>-0.0553</v>
      </c>
      <c r="T4" s="99">
        <f>VLOOKUP($A4, RawData!$A:$AJ, 24, FALSE)</f>
        <v>-0.14764899</v>
      </c>
      <c r="U4" s="107">
        <f>VLOOKUP($A4, RawData!$A:$AJ, 29, FALSE)</f>
        <v>0.7559</v>
      </c>
      <c r="V4" s="123">
        <f>VLOOKUP($A4, RawData!$A:$AJ, 22, FALSE)</f>
        <v>0.6164</v>
      </c>
      <c r="W4" s="100" t="str">
        <f>VLOOKUP($A4, RawData!$A:$AJ, 26, FALSE)</f>
        <v/>
      </c>
      <c r="X4" s="107">
        <f>VLOOKUP($A4, RawData!$A:$AJ, 27, FALSE)</f>
        <v>5.6375027</v>
      </c>
      <c r="Y4" s="96">
        <f>VLOOKUP($A4, RawData!$A:$AJ,32, FALSE)</f>
        <v>0.02321312</v>
      </c>
      <c r="Z4" s="98">
        <f>VLOOKUP($A4, RawData!$A:$AJ, 34, FALSE)</f>
        <v>459.9666</v>
      </c>
      <c r="AA4" s="98">
        <f>VLOOKUP($A4, RawData!$A:$AJ, 35, FALSE)</f>
        <v>2.87</v>
      </c>
      <c r="AB4" s="113">
        <f>VLOOKUP($A4, RawData!$A:$AJ, 36, FALSE)</f>
        <v>90.13</v>
      </c>
    </row>
    <row r="5">
      <c r="A5" s="46" t="s">
        <v>472</v>
      </c>
      <c r="B5" s="9" t="s">
        <v>1893</v>
      </c>
      <c r="C5" s="92" t="s">
        <v>1098</v>
      </c>
      <c r="D5" s="2" t="s">
        <v>1894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23.136984</v>
      </c>
      <c r="G5" s="98">
        <f>VLOOKUP($A5, RawData!$A:$AJ, 2, FALSE)</f>
        <v>6.02456</v>
      </c>
      <c r="H5" s="96">
        <f>VLOOKUP($A5, RawData!$A:$AJ, 3, FALSE)</f>
        <v>0.0366</v>
      </c>
      <c r="I5" s="96" t="str">
        <f>VLOOKUP($A5, RawData!$A:$AJ, 4, FALSE)</f>
        <v/>
      </c>
      <c r="J5" s="98" t="str">
        <f>VLOOKUP($A5, RawData!$A:$AM, 37, FALSE)</f>
        <v/>
      </c>
      <c r="K5" s="99" t="str">
        <f>VLOOKUP($A5, RawData!$A:$AM, 38, FALSE)</f>
        <v>No data</v>
      </c>
      <c r="L5" s="99" t="str">
        <f>VLOOKUP($A5, RawData!$A:$AM, 39, FALSE)</f>
        <v>No data</v>
      </c>
      <c r="M5" s="100" t="str">
        <f>VLOOKUP($A5, RawData!$A:$AJ, 30, FALSE)</f>
        <v/>
      </c>
      <c r="N5" s="98" t="str">
        <f>VLOOKUP($A5, RawData!$A:$AJ, 5, FALSE)</f>
        <v/>
      </c>
      <c r="O5" s="123" t="str">
        <f>VLOOKUP($A5, RawData!$A:$AJ, 6, FALSE)</f>
        <v/>
      </c>
      <c r="P5" s="96">
        <f>VLOOKUP($A5, RawData!$A:$AJ, 7, FALSE)</f>
        <v>-0.37838736</v>
      </c>
      <c r="Q5" s="99">
        <f>VLOOKUP($A5, RawData!$A:$AJ, 8, FALSE)</f>
        <v>1.0355</v>
      </c>
      <c r="R5" s="99" t="str">
        <f>VLOOKUP($A5, RawData!$A:$AJ, 11, FALSE)</f>
        <v/>
      </c>
      <c r="S5" s="99">
        <f>VLOOKUP($A5, RawData!$A:$AJ, 23, FALSE)</f>
        <v>-0.0101</v>
      </c>
      <c r="T5" s="99">
        <f>VLOOKUP($A5, RawData!$A:$AJ, 24, FALSE)</f>
        <v>-0.021951802</v>
      </c>
      <c r="U5" s="107">
        <f>VLOOKUP($A5, RawData!$A:$AJ, 29, FALSE)</f>
        <v>0.6504</v>
      </c>
      <c r="V5" s="123">
        <f>VLOOKUP($A5, RawData!$A:$AJ, 22, FALSE)</f>
        <v>1.2639</v>
      </c>
      <c r="W5" s="100" t="str">
        <f>VLOOKUP($A5, RawData!$A:$AJ, 26, FALSE)</f>
        <v/>
      </c>
      <c r="X5" s="107" t="str">
        <f>VLOOKUP($A5, RawData!$A:$AJ, 27, FALSE)</f>
        <v/>
      </c>
      <c r="Y5" s="96">
        <f>VLOOKUP($A5, RawData!$A:$AJ,32, FALSE)</f>
        <v>0</v>
      </c>
      <c r="Z5" s="98">
        <f>VLOOKUP($A5, RawData!$A:$AJ, 34, FALSE)</f>
        <v>70.6776</v>
      </c>
      <c r="AA5" s="98">
        <f>VLOOKUP($A5, RawData!$A:$AJ, 35, FALSE)</f>
        <v>0.82</v>
      </c>
      <c r="AB5" s="113">
        <f>VLOOKUP($A5, RawData!$A:$AJ, 36, FALSE)</f>
        <v>29.98</v>
      </c>
    </row>
    <row r="6">
      <c r="A6" s="46" t="s">
        <v>473</v>
      </c>
      <c r="B6" s="9" t="s">
        <v>1895</v>
      </c>
      <c r="C6" s="92" t="s">
        <v>1098</v>
      </c>
      <c r="D6" s="2" t="s">
        <v>1896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129.50014</v>
      </c>
      <c r="G6" s="98">
        <f>VLOOKUP($A6, RawData!$A:$AJ, 2, FALSE)</f>
        <v>31.92767</v>
      </c>
      <c r="H6" s="96">
        <f>VLOOKUP($A6, RawData!$A:$AJ, 3, FALSE)</f>
        <v>0.1271</v>
      </c>
      <c r="I6" s="96" t="str">
        <f>VLOOKUP($A6, RawData!$A:$AJ, 4, FALSE)</f>
        <v/>
      </c>
      <c r="J6" s="98" t="str">
        <f>VLOOKUP($A6, RawData!$A:$AM, 37, FALSE)</f>
        <v/>
      </c>
      <c r="K6" s="99">
        <f>VLOOKUP($A6, RawData!$A:$AM, 38, FALSE)</f>
        <v>1.8902963</v>
      </c>
      <c r="L6" s="99">
        <f>VLOOKUP($A6, RawData!$A:$AM, 39, FALSE)</f>
        <v>0.72649455</v>
      </c>
      <c r="M6" s="100">
        <f>VLOOKUP($A6, RawData!$A:$AJ, 30, FALSE)</f>
        <v>6.3637013</v>
      </c>
      <c r="N6" s="98" t="str">
        <f>VLOOKUP($A6, RawData!$A:$AJ, 5, FALSE)</f>
        <v/>
      </c>
      <c r="O6" s="123" t="str">
        <f>VLOOKUP($A6, RawData!$A:$AJ, 6, FALSE)</f>
        <v/>
      </c>
      <c r="P6" s="96">
        <f>VLOOKUP($A6, RawData!$A:$AJ, 7, FALSE)</f>
        <v>0.47939837</v>
      </c>
      <c r="Q6" s="99">
        <f>VLOOKUP($A6, RawData!$A:$AJ, 8, FALSE)</f>
        <v>0.6068</v>
      </c>
      <c r="R6" s="99" t="str">
        <f>VLOOKUP($A6, RawData!$A:$AJ, 11, FALSE)</f>
        <v/>
      </c>
      <c r="S6" s="99">
        <f>VLOOKUP($A6, RawData!$A:$AJ, 23, FALSE)</f>
        <v>0.0546</v>
      </c>
      <c r="T6" s="99">
        <f>VLOOKUP($A6, RawData!$A:$AJ, 24, FALSE)</f>
        <v>0.11104322</v>
      </c>
      <c r="U6" s="107">
        <f>VLOOKUP($A6, RawData!$A:$AJ, 29, FALSE)</f>
        <v>0.7963</v>
      </c>
      <c r="V6" s="123">
        <f>VLOOKUP($A6, RawData!$A:$AJ, 22, FALSE)</f>
        <v>0.8996</v>
      </c>
      <c r="W6" s="100">
        <f>VLOOKUP($A6, RawData!$A:$AJ, 26, FALSE)</f>
        <v>7.2480493</v>
      </c>
      <c r="X6" s="107">
        <f>VLOOKUP($A6, RawData!$A:$AJ, 27, FALSE)</f>
        <v>14.851485</v>
      </c>
      <c r="Y6" s="96">
        <f>VLOOKUP($A6, RawData!$A:$AJ,32, FALSE)</f>
        <v>0</v>
      </c>
      <c r="Z6" s="98">
        <f>VLOOKUP($A6, RawData!$A:$AJ, 34, FALSE)</f>
        <v>269.4773</v>
      </c>
      <c r="AA6" s="98">
        <f>VLOOKUP($A6, RawData!$A:$AJ, 35, FALSE)</f>
        <v>0.59</v>
      </c>
      <c r="AB6" s="113">
        <f>VLOOKUP($A6, RawData!$A:$AJ, 36, FALSE)</f>
        <v>215.67</v>
      </c>
    </row>
    <row r="7">
      <c r="A7" s="47" t="s">
        <v>474</v>
      </c>
      <c r="B7" s="9" t="s">
        <v>1897</v>
      </c>
      <c r="C7" s="92" t="s">
        <v>1105</v>
      </c>
      <c r="D7" s="2" t="s">
        <v>1898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76.56</v>
      </c>
      <c r="G7" s="98">
        <f>VLOOKUP($A7, RawData!$A:$AJ, 2, FALSE)</f>
        <v>8.67386</v>
      </c>
      <c r="H7" s="96">
        <f>VLOOKUP($A7, RawData!$A:$AJ, 3, FALSE)</f>
        <v>0.3369</v>
      </c>
      <c r="I7" s="96" t="str">
        <f>VLOOKUP($A7, RawData!$A:$AJ, 4, FALSE)</f>
        <v/>
      </c>
      <c r="J7" s="98" t="str">
        <f>VLOOKUP($A7, RawData!$A:$AM, 37, FALSE)</f>
        <v/>
      </c>
      <c r="K7" s="99">
        <f>VLOOKUP($A7, RawData!$A:$AM, 38, FALSE)</f>
        <v>-0.29218054</v>
      </c>
      <c r="L7" s="99">
        <f>VLOOKUP($A7, RawData!$A:$AM, 39, FALSE)</f>
        <v>0.08377092</v>
      </c>
      <c r="M7" s="100">
        <f>VLOOKUP($A7, RawData!$A:$AJ, 30, FALSE)</f>
        <v>-4.8361197</v>
      </c>
      <c r="N7" s="98" t="str">
        <f>VLOOKUP($A7, RawData!$A:$AJ, 5, FALSE)</f>
        <v/>
      </c>
      <c r="O7" s="123" t="str">
        <f>VLOOKUP($A7, RawData!$A:$AJ, 6, FALSE)</f>
        <v/>
      </c>
      <c r="P7" s="96">
        <f>VLOOKUP($A7, RawData!$A:$AJ, 7, FALSE)</f>
        <v>-0.030332902</v>
      </c>
      <c r="Q7" s="99">
        <f>VLOOKUP($A7, RawData!$A:$AJ, 8, FALSE)</f>
        <v>0.9534</v>
      </c>
      <c r="R7" s="99" t="str">
        <f>VLOOKUP($A7, RawData!$A:$AJ, 11, FALSE)</f>
        <v/>
      </c>
      <c r="S7" s="99">
        <f>VLOOKUP($A7, RawData!$A:$AJ, 23, FALSE)</f>
        <v>-0.0621</v>
      </c>
      <c r="T7" s="99">
        <f>VLOOKUP($A7, RawData!$A:$AJ, 24, FALSE)</f>
        <v>-0.171746</v>
      </c>
      <c r="U7" s="107">
        <f>VLOOKUP($A7, RawData!$A:$AJ, 29, FALSE)</f>
        <v>1.6816032</v>
      </c>
      <c r="V7" s="123">
        <f>VLOOKUP($A7, RawData!$A:$AJ, 22, FALSE)</f>
        <v>-0.27072868</v>
      </c>
      <c r="W7" s="100" t="str">
        <f>VLOOKUP($A7, RawData!$A:$AJ, 26, FALSE)</f>
        <v/>
      </c>
      <c r="X7" s="107" t="str">
        <f>VLOOKUP($A7, RawData!$A:$AJ, 27, FALSE)</f>
        <v/>
      </c>
      <c r="Y7" s="96">
        <f>VLOOKUP($A7, RawData!$A:$AJ,32, FALSE)</f>
        <v>0</v>
      </c>
      <c r="Z7" s="98">
        <f>VLOOKUP($A7, RawData!$A:$AJ, 34, FALSE)</f>
        <v>62.6853</v>
      </c>
      <c r="AA7" s="98" t="str">
        <f>VLOOKUP($A7, RawData!$A:$AJ, 35, FALSE)</f>
        <v>No data</v>
      </c>
      <c r="AB7" s="113">
        <f>VLOOKUP($A7, RawData!$A:$AJ, 36, FALSE)</f>
        <v>355.78</v>
      </c>
    </row>
    <row r="8">
      <c r="A8" s="47" t="s">
        <v>475</v>
      </c>
      <c r="B8" s="9" t="s">
        <v>1899</v>
      </c>
      <c r="C8" s="92" t="s">
        <v>1098</v>
      </c>
      <c r="D8" s="2" t="s">
        <v>1900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8.919026</v>
      </c>
      <c r="G8" s="98">
        <f>VLOOKUP($A8, RawData!$A:$AJ, 2, FALSE)</f>
        <v>12.72877</v>
      </c>
      <c r="H8" s="96">
        <f>VLOOKUP($A8, RawData!$A:$AJ, 3, FALSE)</f>
        <v>-0.3579</v>
      </c>
      <c r="I8" s="96" t="str">
        <f>VLOOKUP($A8, RawData!$A:$AJ, 4, FALSE)</f>
        <v/>
      </c>
      <c r="J8" s="98" t="str">
        <f>VLOOKUP($A8, RawData!$A:$AM, 37, FALSE)</f>
        <v/>
      </c>
      <c r="K8" s="99">
        <f>VLOOKUP($A8, RawData!$A:$AM, 38, FALSE)</f>
        <v>6.649717</v>
      </c>
      <c r="L8" s="99">
        <f>VLOOKUP($A8, RawData!$A:$AM, 39, FALSE)</f>
        <v>0.1363642</v>
      </c>
      <c r="M8" s="100">
        <f>VLOOKUP($A8, RawData!$A:$AJ, 30, FALSE)</f>
        <v>-1.2300704</v>
      </c>
      <c r="N8" s="98" t="str">
        <f>VLOOKUP($A8, RawData!$A:$AJ, 5, FALSE)</f>
        <v/>
      </c>
      <c r="O8" s="123" t="str">
        <f>VLOOKUP($A8, RawData!$A:$AJ, 6, FALSE)</f>
        <v/>
      </c>
      <c r="P8" s="96">
        <f>VLOOKUP($A8, RawData!$A:$AJ, 7, FALSE)</f>
        <v>0.028284302</v>
      </c>
      <c r="Q8" s="99">
        <f>VLOOKUP($A8, RawData!$A:$AJ, 8, FALSE)</f>
        <v>0.6334</v>
      </c>
      <c r="R8" s="99" t="str">
        <f>VLOOKUP($A8, RawData!$A:$AJ, 11, FALSE)</f>
        <v/>
      </c>
      <c r="S8" s="99">
        <f>VLOOKUP($A8, RawData!$A:$AJ, 23, FALSE)</f>
        <v>-0.3261</v>
      </c>
      <c r="T8" s="99">
        <f>VLOOKUP($A8, RawData!$A:$AJ, 24, FALSE)</f>
        <v>5.3068376</v>
      </c>
      <c r="U8" s="107">
        <f>VLOOKUP($A8, RawData!$A:$AJ, 29, FALSE)</f>
        <v>14.0024</v>
      </c>
      <c r="V8" s="123">
        <f>VLOOKUP($A8, RawData!$A:$AJ, 22, FALSE)</f>
        <v>7.6894</v>
      </c>
      <c r="W8" s="100" t="str">
        <f>VLOOKUP($A8, RawData!$A:$AJ, 26, FALSE)</f>
        <v/>
      </c>
      <c r="X8" s="107" t="str">
        <f>VLOOKUP($A8, RawData!$A:$AJ, 27, FALSE)</f>
        <v>No data</v>
      </c>
      <c r="Y8" s="96">
        <f>VLOOKUP($A8, RawData!$A:$AJ,32, FALSE)</f>
        <v>0</v>
      </c>
      <c r="Z8" s="98">
        <f>VLOOKUP($A8, RawData!$A:$AJ, 34, FALSE)</f>
        <v>12.820662</v>
      </c>
      <c r="AA8" s="98">
        <f>VLOOKUP($A8, RawData!$A:$AJ, 35, FALSE)</f>
        <v>0.05</v>
      </c>
      <c r="AB8" s="113">
        <f>VLOOKUP($A8, RawData!$A:$AJ, 36, FALSE)</f>
        <v>153.24</v>
      </c>
    </row>
    <row r="9">
      <c r="A9" s="46" t="s">
        <v>476</v>
      </c>
      <c r="B9" s="9" t="s">
        <v>1901</v>
      </c>
      <c r="C9" s="92" t="s">
        <v>1044</v>
      </c>
      <c r="D9" s="2" t="s">
        <v>1902</v>
      </c>
      <c r="E9" s="114" t="str">
        <f>IFERROR(__xludf.DUMMYFUNCTION("IFERROR(HYPERLINK(REGEXEXTRACT(D9,""\(([^)]*)\)""),REGEXEXTRACT(D9,""\[([^\]]+)\]"")),"""")"),"READ PITCH")</f>
        <v>READ PITCH</v>
      </c>
      <c r="F9" s="98" t="str">
        <f>VLOOKUP($A9, RawData!$A:$AJ, 33, FALSE)</f>
        <v>No data</v>
      </c>
      <c r="G9" s="98" t="str">
        <f>VLOOKUP($A9, RawData!$A:$AJ, 2, FALSE)</f>
        <v>No data</v>
      </c>
      <c r="H9" s="106" t="str">
        <f>VLOOKUP($A9, RawData!$A:$AJ, 3, FALSE)</f>
        <v>No data</v>
      </c>
      <c r="I9" s="106" t="str">
        <f>VLOOKUP($A9, RawData!$A:$AJ, 4, FALSE)</f>
        <v/>
      </c>
      <c r="J9" s="98" t="str">
        <f>VLOOKUP($A9, RawData!$A:$AM, 37, FALSE)</f>
        <v/>
      </c>
      <c r="K9" s="99" t="str">
        <f>VLOOKUP($A9, RawData!$A:$AM, 38, FALSE)</f>
        <v>No data</v>
      </c>
      <c r="L9" s="99" t="str">
        <f>VLOOKUP($A9, RawData!$A:$AM, 39, FALSE)</f>
        <v>No data</v>
      </c>
      <c r="M9" s="100" t="str">
        <f>VLOOKUP($A9, RawData!$A:$AJ, 30, FALSE)</f>
        <v>No data</v>
      </c>
      <c r="N9" s="98" t="str">
        <f>VLOOKUP($A9, RawData!$A:$AJ, 5, FALSE)</f>
        <v/>
      </c>
      <c r="O9" s="106" t="str">
        <f>VLOOKUP($A9, RawData!$A:$AJ, 6, FALSE)</f>
        <v/>
      </c>
      <c r="P9" s="106" t="str">
        <f>VLOOKUP($A9, RawData!$A:$AJ, 7, FALSE)</f>
        <v>No data</v>
      </c>
      <c r="Q9" s="106" t="str">
        <f>VLOOKUP($A9, RawData!$A:$AJ, 8, FALSE)</f>
        <v>No data</v>
      </c>
      <c r="R9" s="106" t="str">
        <f>VLOOKUP($A9, RawData!$A:$AJ, 11, FALSE)</f>
        <v/>
      </c>
      <c r="S9" s="106" t="str">
        <f>VLOOKUP($A9, RawData!$A:$AJ, 23, FALSE)</f>
        <v>No data</v>
      </c>
      <c r="T9" s="106" t="str">
        <f>VLOOKUP($A9, RawData!$A:$AJ, 24, FALSE)</f>
        <v>No data</v>
      </c>
      <c r="U9" s="107" t="str">
        <f>VLOOKUP($A9, RawData!$A:$AJ, 29, FALSE)</f>
        <v>No data</v>
      </c>
      <c r="V9" s="106" t="str">
        <f>VLOOKUP($A9, RawData!$A:$AJ, 22, FALSE)</f>
        <v>No data</v>
      </c>
      <c r="W9" s="100" t="str">
        <f>VLOOKUP($A9, RawData!$A:$AJ, 26, FALSE)</f>
        <v>No data</v>
      </c>
      <c r="X9" s="107" t="str">
        <f>VLOOKUP($A9, RawData!$A:$AJ, 27, FALSE)</f>
        <v>No data</v>
      </c>
      <c r="Y9" s="106" t="str">
        <f>VLOOKUP($A9, RawData!$A:$AJ,32, FALSE)</f>
        <v>No data</v>
      </c>
      <c r="Z9" s="98" t="str">
        <f>VLOOKUP($A9, RawData!$A:$AJ, 34, FALSE)</f>
        <v>No data</v>
      </c>
      <c r="AA9" s="98">
        <f>VLOOKUP($A9, RawData!$A:$AJ, 35, FALSE)</f>
        <v>0.1</v>
      </c>
      <c r="AB9" s="113" t="str">
        <f>VLOOKUP($A9, RawData!$A:$AJ, 36, FALSE)</f>
        <v>No data</v>
      </c>
    </row>
    <row r="10">
      <c r="A10" s="46" t="s">
        <v>865</v>
      </c>
      <c r="B10" s="9" t="s">
        <v>1903</v>
      </c>
      <c r="C10" s="92" t="s">
        <v>1164</v>
      </c>
      <c r="D10" s="2" t="s">
        <v>1904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103.257</v>
      </c>
      <c r="G10" s="106">
        <f>VLOOKUP($A10, RawData!$A:$AJ, 2, FALSE)</f>
        <v>30.407</v>
      </c>
      <c r="H10" s="96">
        <f>VLOOKUP($A10, RawData!$A:$AJ, 3, FALSE)</f>
        <v>0.5504</v>
      </c>
      <c r="I10" s="96">
        <f>VLOOKUP($A10, RawData!$A:$AJ, 4, FALSE)</f>
        <v>0.7380122</v>
      </c>
      <c r="J10" s="98" t="str">
        <f>VLOOKUP($A10, RawData!$A:$AM, 37, FALSE)</f>
        <v>No data</v>
      </c>
      <c r="K10" s="99" t="str">
        <f>VLOOKUP($A10, RawData!$A:$AM, 38, FALSE)</f>
        <v>No data</v>
      </c>
      <c r="L10" s="99" t="str">
        <f>VLOOKUP($A10, RawData!$A:$AM, 39, FALSE)</f>
        <v/>
      </c>
      <c r="M10" s="100" t="str">
        <f>VLOOKUP($A10, RawData!$A:$AJ, 30, FALSE)</f>
        <v/>
      </c>
      <c r="N10" s="98">
        <f>VLOOKUP($A10, RawData!$A:$AJ, 5, FALSE)</f>
        <v>3.017572</v>
      </c>
      <c r="O10" s="106">
        <f>VLOOKUP($A10, RawData!$A:$AJ, 6, FALSE)</f>
        <v>0.49604014</v>
      </c>
      <c r="P10" s="96">
        <f>VLOOKUP($A10, RawData!$A:$AJ, 7, FALSE)</f>
        <v>0.7817985</v>
      </c>
      <c r="Q10" s="99">
        <f>VLOOKUP($A10, RawData!$A:$AJ, 8, FALSE)</f>
        <v>0.9924</v>
      </c>
      <c r="R10" s="106">
        <f>VLOOKUP($A10, RawData!$A:$AJ, 11, FALSE)</f>
        <v>0.9572</v>
      </c>
      <c r="S10" s="99">
        <f>VLOOKUP($A10, RawData!$A:$AJ, 23, FALSE)</f>
        <v>0.3284</v>
      </c>
      <c r="T10" s="106">
        <f>VLOOKUP($A10, RawData!$A:$AJ, 24, FALSE)</f>
        <v>0.31954125</v>
      </c>
      <c r="U10" s="107">
        <f>VLOOKUP($A10, RawData!$A:$AJ, 29, FALSE)</f>
        <v>1.1539</v>
      </c>
      <c r="V10" s="106" t="str">
        <f>VLOOKUP($A10, RawData!$A:$AJ, 22, FALSE)</f>
        <v/>
      </c>
      <c r="W10" s="100">
        <f>VLOOKUP($A10, RawData!$A:$AJ, 26, FALSE)</f>
        <v>3.6121757</v>
      </c>
      <c r="X10" s="106" t="str">
        <f>VLOOKUP($A10, RawData!$A:$AJ, 27, FALSE)</f>
        <v/>
      </c>
      <c r="Y10" s="96" t="str">
        <f>VLOOKUP($A10, RawData!$A:$AJ,32, FALSE)</f>
        <v/>
      </c>
      <c r="Z10" s="98">
        <f>VLOOKUP($A10, RawData!$A:$AJ, 34, FALSE)</f>
        <v>93.653</v>
      </c>
      <c r="AA10" s="98">
        <f>VLOOKUP($A10, RawData!$A:$AJ, 35, FALSE)</f>
        <v>10.95</v>
      </c>
      <c r="AB10" s="113">
        <f>VLOOKUP($A10, RawData!$A:$AJ, 36, FALSE)</f>
        <v>9.39</v>
      </c>
    </row>
    <row r="11">
      <c r="C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</row>
    <row r="12">
      <c r="C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</row>
    <row r="13">
      <c r="C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</row>
    <row r="14">
      <c r="C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</row>
    <row r="15">
      <c r="C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</row>
    <row r="16">
      <c r="C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</row>
    <row r="17">
      <c r="C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</row>
    <row r="18">
      <c r="C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</row>
    <row r="19">
      <c r="C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</row>
    <row r="20">
      <c r="C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</row>
    <row r="21">
      <c r="C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>
      <c r="C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>
      <c r="C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>
      <c r="C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>
      <c r="C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>
      <c r="C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>
      <c r="C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>
      <c r="C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>
      <c r="C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>
      <c r="C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>
      <c r="C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>
      <c r="C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>
      <c r="C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</row>
    <row r="34">
      <c r="C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>
      <c r="C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>
      <c r="C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>
      <c r="C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</row>
    <row r="38">
      <c r="C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>
      <c r="C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>
      <c r="C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>
      <c r="C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>
      <c r="C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>
      <c r="C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>
      <c r="C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>
      <c r="C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>
      <c r="C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>
      <c r="C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</row>
    <row r="48">
      <c r="C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</row>
    <row r="49">
      <c r="C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</row>
    <row r="50">
      <c r="C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</row>
    <row r="51">
      <c r="C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</row>
    <row r="52">
      <c r="C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>
      <c r="C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>
      <c r="C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</row>
    <row r="55">
      <c r="C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</row>
    <row r="56">
      <c r="C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>
      <c r="C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>
      <c r="C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</row>
    <row r="63"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</row>
    <row r="67"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</row>
    <row r="68"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</row>
    <row r="76"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</sheetData>
  <autoFilter ref="$C$1:$AB$996"/>
  <hyperlinks>
    <hyperlink r:id="rId2" ref="A3"/>
    <hyperlink r:id="rId3" ref="A4"/>
    <hyperlink r:id="rId4" ref="A7"/>
    <hyperlink r:id="rId5" ref="A8"/>
    <hyperlink r:id="rId6" ref="A10"/>
  </hyperlinks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4.88"/>
    <col customWidth="1" min="3" max="3" width="14.25"/>
    <col hidden="1" min="4" max="4" width="12.63"/>
    <col customWidth="1" min="11" max="11" width="17.5"/>
    <col customWidth="1" min="22" max="22" width="19.38"/>
    <col customWidth="1" min="29" max="29" width="14.88"/>
    <col customWidth="1" min="30" max="30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108" t="s">
        <v>0</v>
      </c>
      <c r="H1" s="108" t="s">
        <v>912</v>
      </c>
      <c r="I1" s="87" t="s">
        <v>35</v>
      </c>
      <c r="J1" s="87" t="s">
        <v>914</v>
      </c>
      <c r="K1" s="87" t="s">
        <v>915</v>
      </c>
      <c r="L1" s="87" t="s">
        <v>28</v>
      </c>
      <c r="M1" s="108" t="s">
        <v>3</v>
      </c>
      <c r="N1" s="108" t="s">
        <v>916</v>
      </c>
      <c r="O1" s="87" t="s">
        <v>6</v>
      </c>
      <c r="P1" s="89" t="s">
        <v>8</v>
      </c>
      <c r="Q1" s="87" t="s">
        <v>932</v>
      </c>
      <c r="R1" s="87" t="s">
        <v>11</v>
      </c>
      <c r="S1" s="87" t="s">
        <v>933</v>
      </c>
      <c r="T1" s="87" t="s">
        <v>1179</v>
      </c>
      <c r="U1" s="87" t="s">
        <v>1180</v>
      </c>
      <c r="V1" s="87" t="s">
        <v>1494</v>
      </c>
      <c r="W1" s="87" t="s">
        <v>21</v>
      </c>
      <c r="X1" s="87" t="s">
        <v>24</v>
      </c>
      <c r="Y1" s="87" t="s">
        <v>26</v>
      </c>
      <c r="Z1" s="87" t="s">
        <v>27</v>
      </c>
      <c r="AA1" s="87" t="s">
        <v>919</v>
      </c>
      <c r="AB1" s="87" t="s">
        <v>32</v>
      </c>
      <c r="AC1" s="87" t="s">
        <v>920</v>
      </c>
      <c r="AD1" s="87" t="s">
        <v>921</v>
      </c>
    </row>
    <row r="2">
      <c r="A2" s="46" t="s">
        <v>477</v>
      </c>
      <c r="B2" s="9" t="s">
        <v>1905</v>
      </c>
      <c r="C2" s="92" t="s">
        <v>930</v>
      </c>
      <c r="D2" s="2" t="s">
        <v>1906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10.665445</v>
      </c>
      <c r="G2" s="98">
        <f>VLOOKUP($A2, RawData!$A:$AJ, 2, FALSE)</f>
        <v>10.099</v>
      </c>
      <c r="H2" s="96">
        <f>VLOOKUP($A2, RawData!$A:$AJ, 3, FALSE)</f>
        <v>-0.7546</v>
      </c>
      <c r="I2" s="98" t="str">
        <f>VLOOKUP($A2, RawData!$A:$AM, 37, FALSE)</f>
        <v/>
      </c>
      <c r="J2" s="99">
        <f>VLOOKUP($A2, RawData!$A:$AM, 38, FALSE)</f>
        <v>-0.27549195</v>
      </c>
      <c r="K2" s="99">
        <f>VLOOKUP($A2, RawData!$A:$AM, 39, FALSE)</f>
        <v>-0.3309022</v>
      </c>
      <c r="L2" s="100">
        <f>VLOOKUP($A2, RawData!$A:$AJ, 30, FALSE)</f>
        <v>5.9669137</v>
      </c>
      <c r="M2" s="98" t="str">
        <f>VLOOKUP($A2, RawData!$A:$AJ, 5, FALSE)</f>
        <v/>
      </c>
      <c r="N2" s="99" t="str">
        <f>VLOOKUP($A2, RawData!$A:$AJ, 6, FALSE)</f>
        <v/>
      </c>
      <c r="O2" s="99">
        <f>VLOOKUP($A2, RawData!$A:$AJ, 8, FALSE)</f>
        <v>0.5239</v>
      </c>
      <c r="P2" s="99">
        <f>VLOOKUP($A2, RawData!$A:$AJ, 10, FALSE)</f>
        <v>0.2005149</v>
      </c>
      <c r="Q2" s="99" t="str">
        <f>VLOOKUP($A2, RawData!$A:$AJ, 11, FALSE)</f>
        <v/>
      </c>
      <c r="R2" s="98">
        <f>VLOOKUP($A2, RawData!$A:$AJ, 13, FALSE)</f>
        <v>-0.231</v>
      </c>
      <c r="S2" s="99">
        <f>VLOOKUP($A2, RawData!$A:$AJ, 14, FALSE)</f>
        <v>-0.011308562</v>
      </c>
      <c r="T2" s="100">
        <f>VLOOKUP($A2, RawData!$A:$AJ, 15, FALSE)</f>
        <v>105.6703</v>
      </c>
      <c r="U2" s="99">
        <f>VLOOKUP($A2, RawData!$A:$AJ, 16, FALSE)</f>
        <v>0.14486583</v>
      </c>
      <c r="V2" s="98">
        <f>VLOOKUP($A2, RawData!$A:$AJ, 21, FALSE)</f>
        <v>1.415</v>
      </c>
      <c r="W2" s="99">
        <f>VLOOKUP($A2, RawData!$A:$AJ, 23, FALSE)</f>
        <v>-0.0067</v>
      </c>
      <c r="X2" s="100" t="str">
        <f>VLOOKUP($A2, RawData!$A:$AJ, 26, FALSE)</f>
        <v/>
      </c>
      <c r="Y2" s="107">
        <f>VLOOKUP($A2, RawData!$A:$AJ, 28, FALSE)</f>
        <v>1.0563422</v>
      </c>
      <c r="Z2" s="107">
        <f>VLOOKUP($A2, RawData!$A:$AJ, 29, FALSE)</f>
        <v>0.4839</v>
      </c>
      <c r="AA2" s="96">
        <f>VLOOKUP($A2, RawData!$A:$AJ,32, FALSE)</f>
        <v>0</v>
      </c>
      <c r="AB2" s="98">
        <f>VLOOKUP($A2, RawData!$A:$AJ, 34, FALSE)</f>
        <v>12.083</v>
      </c>
      <c r="AC2" s="98">
        <f>VLOOKUP($A2, RawData!$A:$AJ, 35, FALSE)</f>
        <v>0.88</v>
      </c>
      <c r="AD2" s="113">
        <f>VLOOKUP($A2, RawData!$A:$AJ, 36, FALSE)</f>
        <v>12.7</v>
      </c>
    </row>
    <row r="3">
      <c r="A3" s="46" t="s">
        <v>478</v>
      </c>
      <c r="B3" s="9" t="s">
        <v>1907</v>
      </c>
      <c r="C3" s="92" t="s">
        <v>942</v>
      </c>
      <c r="D3" s="2" t="s">
        <v>1908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687.95135</v>
      </c>
      <c r="G3" s="98">
        <f>VLOOKUP($A3, RawData!$A:$AJ, 2, FALSE)</f>
        <v>183.476</v>
      </c>
      <c r="H3" s="96">
        <f>VLOOKUP($A3, RawData!$A:$AJ, 3, FALSE)</f>
        <v>1.9452</v>
      </c>
      <c r="I3" s="98" t="str">
        <f>VLOOKUP($A3, RawData!$A:$AM, 37, FALSE)</f>
        <v/>
      </c>
      <c r="J3" s="99">
        <f>VLOOKUP($A3, RawData!$A:$AM, 38, FALSE)</f>
        <v>44.278152</v>
      </c>
      <c r="K3" s="99">
        <f>VLOOKUP($A3, RawData!$A:$AM, 39, FALSE)</f>
        <v>-0.315001</v>
      </c>
      <c r="L3" s="100">
        <f>VLOOKUP($A3, RawData!$A:$AJ, 30, FALSE)</f>
        <v>2.4679055</v>
      </c>
      <c r="M3" s="98" t="str">
        <f>VLOOKUP($A3, RawData!$A:$AJ, 5, FALSE)</f>
        <v/>
      </c>
      <c r="N3" s="99" t="str">
        <f>VLOOKUP($A3, RawData!$A:$AJ, 6, FALSE)</f>
        <v/>
      </c>
      <c r="O3" s="99">
        <f>VLOOKUP($A3, RawData!$A:$AJ, 8, FALSE)</f>
        <v>0.6301</v>
      </c>
      <c r="P3" s="99">
        <f>VLOOKUP($A3, RawData!$A:$AJ, 10, FALSE)</f>
        <v>1.4221915</v>
      </c>
      <c r="Q3" s="99" t="str">
        <f>VLOOKUP($A3, RawData!$A:$AJ, 11, FALSE)</f>
        <v/>
      </c>
      <c r="R3" s="98">
        <f>VLOOKUP($A3, RawData!$A:$AJ, 13, FALSE)</f>
        <v>42.671</v>
      </c>
      <c r="S3" s="99">
        <f>VLOOKUP($A3, RawData!$A:$AJ, 14, FALSE)</f>
        <v>-11.054664</v>
      </c>
      <c r="T3" s="100">
        <f>VLOOKUP($A3, RawData!$A:$AJ, 15, FALSE)</f>
        <v>52.15235</v>
      </c>
      <c r="U3" s="99">
        <f>VLOOKUP($A3, RawData!$A:$AJ, 16, FALSE)</f>
        <v>0.2069208</v>
      </c>
      <c r="V3" s="98">
        <f>VLOOKUP($A3, RawData!$A:$AJ, 21, FALSE)</f>
        <v>-43.981</v>
      </c>
      <c r="W3" s="99">
        <f>VLOOKUP($A3, RawData!$A:$AJ, 23, FALSE)</f>
        <v>0.1541</v>
      </c>
      <c r="X3" s="100">
        <f>VLOOKUP($A3, RawData!$A:$AJ, 26, FALSE)</f>
        <v>3.4053457</v>
      </c>
      <c r="Y3" s="107">
        <f>VLOOKUP($A3, RawData!$A:$AJ, 28, FALSE)</f>
        <v>3.7495441</v>
      </c>
      <c r="Z3" s="107">
        <f>VLOOKUP($A3, RawData!$A:$AJ, 29, FALSE)</f>
        <v>2.809</v>
      </c>
      <c r="AA3" s="96">
        <f>VLOOKUP($A3, RawData!$A:$AJ,32, FALSE)</f>
        <v>0</v>
      </c>
      <c r="AB3" s="98">
        <f>VLOOKUP($A3, RawData!$A:$AJ, 34, FALSE)</f>
        <v>643.97034</v>
      </c>
      <c r="AC3" s="98">
        <f>VLOOKUP($A3, RawData!$A:$AJ, 35, FALSE)</f>
        <v>31.72</v>
      </c>
      <c r="AD3" s="113">
        <f>VLOOKUP($A3, RawData!$A:$AJ, 36, FALSE)</f>
        <v>28.37</v>
      </c>
    </row>
    <row r="4">
      <c r="A4" s="46" t="s">
        <v>479</v>
      </c>
      <c r="B4" s="9" t="s">
        <v>1909</v>
      </c>
      <c r="C4" s="92" t="s">
        <v>1016</v>
      </c>
      <c r="D4" s="2" t="s">
        <v>1910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4822.233</v>
      </c>
      <c r="G4" s="98">
        <f>VLOOKUP($A4, RawData!$A:$AJ, 2, FALSE)</f>
        <v>770.175</v>
      </c>
      <c r="H4" s="96">
        <f>VLOOKUP($A4, RawData!$A:$AJ, 3, FALSE)</f>
        <v>1.1422</v>
      </c>
      <c r="I4" s="98" t="str">
        <f>VLOOKUP($A4, RawData!$A:$AM, 37, FALSE)</f>
        <v/>
      </c>
      <c r="J4" s="99">
        <f>VLOOKUP($A4, RawData!$A:$AM, 38, FALSE)</f>
        <v>3.2966588</v>
      </c>
      <c r="K4" s="99">
        <f>VLOOKUP($A4, RawData!$A:$AM, 39, FALSE)</f>
        <v>-0.0037906466</v>
      </c>
      <c r="L4" s="100">
        <f>VLOOKUP($A4, RawData!$A:$AJ, 30, FALSE)</f>
        <v>10.088564</v>
      </c>
      <c r="M4" s="98" t="str">
        <f>VLOOKUP($A4, RawData!$A:$AJ, 5, FALSE)</f>
        <v/>
      </c>
      <c r="N4" s="99" t="str">
        <f>VLOOKUP($A4, RawData!$A:$AJ, 6, FALSE)</f>
        <v/>
      </c>
      <c r="O4" s="99">
        <f>VLOOKUP($A4, RawData!$A:$AJ, 8, FALSE)</f>
        <v>0.456</v>
      </c>
      <c r="P4" s="99">
        <f>VLOOKUP($A4, RawData!$A:$AJ, 10, FALSE)</f>
        <v>0.39621255</v>
      </c>
      <c r="Q4" s="99" t="str">
        <f>VLOOKUP($A4, RawData!$A:$AJ, 11, FALSE)</f>
        <v/>
      </c>
      <c r="R4" s="98">
        <f>VLOOKUP($A4, RawData!$A:$AJ, 13, FALSE)</f>
        <v>126.539</v>
      </c>
      <c r="S4" s="99">
        <f>VLOOKUP($A4, RawData!$A:$AJ, 14, FALSE)</f>
        <v>-1.3995509</v>
      </c>
      <c r="T4" s="100">
        <f>VLOOKUP($A4, RawData!$A:$AJ, 15, FALSE)</f>
        <v>8.0903</v>
      </c>
      <c r="U4" s="99">
        <f>VLOOKUP($A4, RawData!$A:$AJ, 16, FALSE)</f>
        <v>0.2684364</v>
      </c>
      <c r="V4" s="98">
        <f>VLOOKUP($A4, RawData!$A:$AJ, 21, FALSE)</f>
        <v>99.96</v>
      </c>
      <c r="W4" s="99">
        <f>VLOOKUP($A4, RawData!$A:$AJ, 23, FALSE)</f>
        <v>0.0227</v>
      </c>
      <c r="X4" s="100">
        <f>VLOOKUP($A4, RawData!$A:$AJ, 26, FALSE)</f>
        <v>60.579964</v>
      </c>
      <c r="Y4" s="107">
        <f>VLOOKUP($A4, RawData!$A:$AJ, 28, FALSE)</f>
        <v>3.867427</v>
      </c>
      <c r="Z4" s="107">
        <f>VLOOKUP($A4, RawData!$A:$AJ, 29, FALSE)</f>
        <v>3.1338</v>
      </c>
      <c r="AA4" s="96">
        <f>VLOOKUP($A4, RawData!$A:$AJ,32, FALSE)</f>
        <v>0</v>
      </c>
      <c r="AB4" s="98">
        <f>VLOOKUP($A4, RawData!$A:$AJ, 34, FALSE)</f>
        <v>4274.574</v>
      </c>
      <c r="AC4" s="98">
        <f>VLOOKUP($A4, RawData!$A:$AJ, 35, FALSE)</f>
        <v>24.95</v>
      </c>
      <c r="AD4" s="113">
        <f>VLOOKUP($A4, RawData!$A:$AJ, 36, FALSE)</f>
        <v>170.9</v>
      </c>
    </row>
    <row r="5">
      <c r="A5" s="46" t="s">
        <v>480</v>
      </c>
      <c r="B5" s="9" t="s">
        <v>1911</v>
      </c>
      <c r="C5" s="92" t="s">
        <v>962</v>
      </c>
      <c r="D5" s="2" t="s">
        <v>1912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834.8108</v>
      </c>
      <c r="G5" s="98">
        <f>VLOOKUP($A5, RawData!$A:$AJ, 2, FALSE)</f>
        <v>716.945</v>
      </c>
      <c r="H5" s="96">
        <f>VLOOKUP($A5, RawData!$A:$AJ, 3, FALSE)</f>
        <v>0.2722</v>
      </c>
      <c r="I5" s="98" t="str">
        <f>VLOOKUP($A5, RawData!$A:$AM, 37, FALSE)</f>
        <v/>
      </c>
      <c r="J5" s="99">
        <f>VLOOKUP($A5, RawData!$A:$AM, 38, FALSE)</f>
        <v>-0.08546478</v>
      </c>
      <c r="K5" s="99">
        <f>VLOOKUP($A5, RawData!$A:$AM, 39, FALSE)</f>
        <v>2.1250808</v>
      </c>
      <c r="L5" s="100">
        <f>VLOOKUP($A5, RawData!$A:$AJ, 30, FALSE)</f>
        <v>1.587412</v>
      </c>
      <c r="M5" s="98" t="str">
        <f>VLOOKUP($A5, RawData!$A:$AJ, 5, FALSE)</f>
        <v/>
      </c>
      <c r="N5" s="99" t="str">
        <f>VLOOKUP($A5, RawData!$A:$AJ, 6, FALSE)</f>
        <v/>
      </c>
      <c r="O5" s="99">
        <f>VLOOKUP($A5, RawData!$A:$AJ, 8, FALSE)</f>
        <v>0.5513</v>
      </c>
      <c r="P5" s="99">
        <f>VLOOKUP($A5, RawData!$A:$AJ, 10, FALSE)</f>
        <v>0.44186792</v>
      </c>
      <c r="Q5" s="99" t="str">
        <f>VLOOKUP($A5, RawData!$A:$AJ, 11, FALSE)</f>
        <v/>
      </c>
      <c r="R5" s="98">
        <f>VLOOKUP($A5, RawData!$A:$AJ, 13, FALSE)</f>
        <v>151.19</v>
      </c>
      <c r="S5" s="99">
        <f>VLOOKUP($A5, RawData!$A:$AJ, 14, FALSE)</f>
        <v>2.2844236</v>
      </c>
      <c r="T5" s="100">
        <f>VLOOKUP($A5, RawData!$A:$AJ, 15, FALSE)</f>
        <v>4.2231</v>
      </c>
      <c r="U5" s="99">
        <f>VLOOKUP($A5, RawData!$A:$AJ, 16, FALSE)</f>
        <v>0.23576704</v>
      </c>
      <c r="V5" s="98">
        <f>VLOOKUP($A5, RawData!$A:$AJ, 21, FALSE)</f>
        <v>-131.8</v>
      </c>
      <c r="W5" s="99">
        <f>VLOOKUP($A5, RawData!$A:$AJ, 23, FALSE)</f>
        <v>0.2928</v>
      </c>
      <c r="X5" s="100">
        <f>VLOOKUP($A5, RawData!$A:$AJ, 26, FALSE)</f>
        <v>2.5456815</v>
      </c>
      <c r="Y5" s="107">
        <f>VLOOKUP($A5, RawData!$A:$AJ, 28, FALSE)</f>
        <v>0.885262</v>
      </c>
      <c r="Z5" s="107">
        <f>VLOOKUP($A5, RawData!$A:$AJ, 29, FALSE)</f>
        <v>1.1369</v>
      </c>
      <c r="AA5" s="96">
        <f>VLOOKUP($A5, RawData!$A:$AJ,32, FALSE)</f>
        <v>0</v>
      </c>
      <c r="AB5" s="98">
        <f>VLOOKUP($A5, RawData!$A:$AJ, 34, FALSE)</f>
        <v>698.2547</v>
      </c>
      <c r="AC5" s="98">
        <f>VLOOKUP($A5, RawData!$A:$AJ, 35, FALSE)</f>
        <v>8.65</v>
      </c>
      <c r="AD5" s="113">
        <f>VLOOKUP($A5, RawData!$A:$AJ, 36, FALSE)</f>
        <v>105.54</v>
      </c>
    </row>
    <row r="6">
      <c r="A6" s="46" t="s">
        <v>481</v>
      </c>
      <c r="B6" s="9" t="s">
        <v>1913</v>
      </c>
      <c r="C6" s="92" t="s">
        <v>942</v>
      </c>
      <c r="D6" s="2" t="s">
        <v>1914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78.96236</v>
      </c>
      <c r="G6" s="98">
        <f>VLOOKUP($A6, RawData!$A:$AJ, 2, FALSE)</f>
        <v>83.447</v>
      </c>
      <c r="H6" s="96">
        <f>VLOOKUP($A6, RawData!$A:$AJ, 3, FALSE)</f>
        <v>0.1565</v>
      </c>
      <c r="I6" s="98" t="str">
        <f>VLOOKUP($A6, RawData!$A:$AM, 37, FALSE)</f>
        <v/>
      </c>
      <c r="J6" s="99">
        <f>VLOOKUP($A6, RawData!$A:$AM, 38, FALSE)</f>
        <v>0.038667247</v>
      </c>
      <c r="K6" s="99">
        <f>VLOOKUP($A6, RawData!$A:$AM, 39, FALSE)</f>
        <v>0.22498241</v>
      </c>
      <c r="L6" s="100">
        <f>VLOOKUP($A6, RawData!$A:$AJ, 30, FALSE)</f>
        <v>5.9054346</v>
      </c>
      <c r="M6" s="98" t="str">
        <f>VLOOKUP($A6, RawData!$A:$AJ, 5, FALSE)</f>
        <v/>
      </c>
      <c r="N6" s="99" t="str">
        <f>VLOOKUP($A6, RawData!$A:$AJ, 6, FALSE)</f>
        <v/>
      </c>
      <c r="O6" s="99">
        <f>VLOOKUP($A6, RawData!$A:$AJ, 8, FALSE)</f>
        <v>0.3664</v>
      </c>
      <c r="P6" s="99">
        <f>VLOOKUP($A6, RawData!$A:$AJ, 10, FALSE)</f>
        <v>0.1722171</v>
      </c>
      <c r="Q6" s="99" t="str">
        <f>VLOOKUP($A6, RawData!$A:$AJ, 11, FALSE)</f>
        <v/>
      </c>
      <c r="R6" s="98">
        <f>VLOOKUP($A6, RawData!$A:$AJ, 13, FALSE)</f>
        <v>-2.259</v>
      </c>
      <c r="S6" s="99">
        <f>VLOOKUP($A6, RawData!$A:$AJ, 14, FALSE)</f>
        <v>1.9781085</v>
      </c>
      <c r="T6" s="100">
        <f>VLOOKUP($A6, RawData!$A:$AJ, 15, FALSE)</f>
        <v>1.2898</v>
      </c>
      <c r="U6" s="99">
        <f>VLOOKUP($A6, RawData!$A:$AJ, 16, FALSE)</f>
        <v>0.08360995</v>
      </c>
      <c r="V6" s="98">
        <f>VLOOKUP($A6, RawData!$A:$AJ, 21, FALSE)</f>
        <v>3.395</v>
      </c>
      <c r="W6" s="99">
        <f>VLOOKUP($A6, RawData!$A:$AJ, 23, FALSE)</f>
        <v>0.0751</v>
      </c>
      <c r="X6" s="100">
        <f>VLOOKUP($A6, RawData!$A:$AJ, 26, FALSE)</f>
        <v>11.4314575</v>
      </c>
      <c r="Y6" s="107">
        <f>VLOOKUP($A6, RawData!$A:$AJ, 28, FALSE)</f>
        <v>0.9763323</v>
      </c>
      <c r="Z6" s="107">
        <f>VLOOKUP($A6, RawData!$A:$AJ, 29, FALSE)</f>
        <v>1.269</v>
      </c>
      <c r="AA6" s="96">
        <f>VLOOKUP($A6, RawData!$A:$AJ,32, FALSE)</f>
        <v>0.029899836</v>
      </c>
      <c r="AB6" s="98">
        <f>VLOOKUP($A6, RawData!$A:$AJ, 34, FALSE)</f>
        <v>84.867</v>
      </c>
      <c r="AC6" s="98">
        <f>VLOOKUP($A6, RawData!$A:$AJ, 35, FALSE)</f>
        <v>3.03</v>
      </c>
      <c r="AD6" s="113">
        <f>VLOOKUP($A6, RawData!$A:$AJ, 36, FALSE)</f>
        <v>26.8</v>
      </c>
    </row>
    <row r="7">
      <c r="A7" s="9" t="s">
        <v>482</v>
      </c>
      <c r="B7" s="9" t="s">
        <v>1915</v>
      </c>
      <c r="C7" s="92" t="s">
        <v>942</v>
      </c>
      <c r="D7" s="2" t="s">
        <v>1916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155.50113</v>
      </c>
      <c r="G7" s="98">
        <f>VLOOKUP($A7, RawData!$A:$AJ, 2, FALSE)</f>
        <v>6.97755</v>
      </c>
      <c r="H7" s="96">
        <f>VLOOKUP($A7, RawData!$A:$AJ, 3, FALSE)</f>
        <v>1.1849</v>
      </c>
      <c r="I7" s="98" t="str">
        <f>VLOOKUP($A7, RawData!$A:$AM, 37, FALSE)</f>
        <v/>
      </c>
      <c r="J7" s="99">
        <f>VLOOKUP($A7, RawData!$A:$AM, 38, FALSE)</f>
        <v>-3.0232623</v>
      </c>
      <c r="K7" s="99">
        <f>VLOOKUP($A7, RawData!$A:$AM, 39, FALSE)</f>
        <v>2.45359</v>
      </c>
      <c r="L7" s="100">
        <f>VLOOKUP($A7, RawData!$A:$AJ, 30, FALSE)</f>
        <v>144.31601</v>
      </c>
      <c r="M7" s="98" t="str">
        <f>VLOOKUP($A7, RawData!$A:$AJ, 5, FALSE)</f>
        <v/>
      </c>
      <c r="N7" s="99" t="str">
        <f>VLOOKUP($A7, RawData!$A:$AJ, 6, FALSE)</f>
        <v/>
      </c>
      <c r="O7" s="99">
        <f>VLOOKUP($A7, RawData!$A:$AJ, 8, FALSE)</f>
        <v>0.7741</v>
      </c>
      <c r="P7" s="99">
        <f>VLOOKUP($A7, RawData!$A:$AJ, 10, FALSE)</f>
        <v>0.13736627</v>
      </c>
      <c r="Q7" s="99" t="str">
        <f>VLOOKUP($A7, RawData!$A:$AJ, 11, FALSE)</f>
        <v/>
      </c>
      <c r="R7" s="98">
        <f>VLOOKUP($A7, RawData!$A:$AJ, 13, FALSE)</f>
        <v>0.77318</v>
      </c>
      <c r="S7" s="99">
        <f>VLOOKUP($A7, RawData!$A:$AJ, 14, FALSE)</f>
        <v>-7.2510552</v>
      </c>
      <c r="T7" s="100">
        <f>VLOOKUP($A7, RawData!$A:$AJ, 15, FALSE)</f>
        <v>52.15235</v>
      </c>
      <c r="U7" s="99">
        <f>VLOOKUP($A7, RawData!$A:$AJ, 16, FALSE)</f>
        <v>0.000218155</v>
      </c>
      <c r="V7" s="98">
        <f>VLOOKUP($A7, RawData!$A:$AJ, 21, FALSE)</f>
        <v>-3.65531</v>
      </c>
      <c r="W7" s="99">
        <f>VLOOKUP($A7, RawData!$A:$AJ, 23, FALSE)</f>
        <v>0.0127</v>
      </c>
      <c r="X7" s="100" t="str">
        <f>VLOOKUP($A7, RawData!$A:$AJ, 26, FALSE)</f>
        <v/>
      </c>
      <c r="Y7" s="107">
        <f>VLOOKUP($A7, RawData!$A:$AJ, 28, FALSE)</f>
        <v>20.348019</v>
      </c>
      <c r="Z7" s="107">
        <f>VLOOKUP($A7, RawData!$A:$AJ, 29, FALSE)</f>
        <v>4.0452137</v>
      </c>
      <c r="AA7" s="96">
        <f>VLOOKUP($A7, RawData!$A:$AJ,32, FALSE)</f>
        <v>0</v>
      </c>
      <c r="AB7" s="98">
        <f>VLOOKUP($A7, RawData!$A:$AJ, 34, FALSE)</f>
        <v>138.324</v>
      </c>
      <c r="AC7" s="98" t="str">
        <f>VLOOKUP($A7, RawData!$A:$AJ, 35, FALSE)</f>
        <v>No data</v>
      </c>
      <c r="AD7" s="113">
        <f>VLOOKUP($A7, RawData!$A:$AJ, 36, FALSE)</f>
        <v>45.0728</v>
      </c>
    </row>
    <row r="8">
      <c r="A8" s="46" t="s">
        <v>483</v>
      </c>
      <c r="B8" s="9" t="s">
        <v>1917</v>
      </c>
      <c r="C8" s="92" t="s">
        <v>942</v>
      </c>
      <c r="D8" s="2" t="s">
        <v>1918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190.53922</v>
      </c>
      <c r="G8" s="98">
        <f>VLOOKUP($A8, RawData!$A:$AJ, 2, FALSE)</f>
        <v>171.18816</v>
      </c>
      <c r="H8" s="96">
        <f>VLOOKUP($A8, RawData!$A:$AJ, 3, FALSE)</f>
        <v>0.2228</v>
      </c>
      <c r="I8" s="98" t="str">
        <f>VLOOKUP($A8, RawData!$A:$AM, 37, FALSE)</f>
        <v/>
      </c>
      <c r="J8" s="99">
        <f>VLOOKUP($A8, RawData!$A:$AM, 38, FALSE)</f>
        <v>0.2521005</v>
      </c>
      <c r="K8" s="99">
        <f>VLOOKUP($A8, RawData!$A:$AM, 39, FALSE)</f>
        <v>0.19643131</v>
      </c>
      <c r="L8" s="100">
        <f>VLOOKUP($A8, RawData!$A:$AJ, 30, FALSE)</f>
        <v>3.539086</v>
      </c>
      <c r="M8" s="98" t="str">
        <f>VLOOKUP($A8, RawData!$A:$AJ, 5, FALSE)</f>
        <v/>
      </c>
      <c r="N8" s="99" t="str">
        <f>VLOOKUP($A8, RawData!$A:$AJ, 6, FALSE)</f>
        <v/>
      </c>
      <c r="O8" s="99">
        <f>VLOOKUP($A8, RawData!$A:$AJ, 8, FALSE)</f>
        <v>0.1987</v>
      </c>
      <c r="P8" s="99">
        <f>VLOOKUP($A8, RawData!$A:$AJ, 10, FALSE)</f>
        <v>0.2097987</v>
      </c>
      <c r="Q8" s="99" t="str">
        <f>VLOOKUP($A8, RawData!$A:$AJ, 11, FALSE)</f>
        <v/>
      </c>
      <c r="R8" s="98">
        <f>VLOOKUP($A8, RawData!$A:$AJ, 13, FALSE)</f>
        <v>8.78497</v>
      </c>
      <c r="S8" s="99">
        <f>VLOOKUP($A8, RawData!$A:$AJ, 14, FALSE)</f>
        <v>21.370983</v>
      </c>
      <c r="T8" s="100">
        <f>VLOOKUP($A8, RawData!$A:$AJ, 15, FALSE)</f>
        <v>3.8636</v>
      </c>
      <c r="U8" s="99">
        <f>VLOOKUP($A8, RawData!$A:$AJ, 16, FALSE)</f>
        <v>0.13005094</v>
      </c>
      <c r="V8" s="98">
        <f>VLOOKUP($A8, RawData!$A:$AJ, 21, FALSE)</f>
        <v>-10.11084</v>
      </c>
      <c r="W8" s="99">
        <f>VLOOKUP($A8, RawData!$A:$AJ, 23, FALSE)</f>
        <v>0.0525</v>
      </c>
      <c r="X8" s="100">
        <f>VLOOKUP($A8, RawData!$A:$AJ, 26, FALSE)</f>
        <v>14.763277</v>
      </c>
      <c r="Y8" s="107">
        <f>VLOOKUP($A8, RawData!$A:$AJ, 28, FALSE)</f>
        <v>0.80155987</v>
      </c>
      <c r="Z8" s="107">
        <f>VLOOKUP($A8, RawData!$A:$AJ, 29, FALSE)</f>
        <v>1.0594</v>
      </c>
      <c r="AA8" s="96">
        <f>VLOOKUP($A8, RawData!$A:$AJ,32, FALSE)</f>
        <v>0</v>
      </c>
      <c r="AB8" s="98">
        <f>VLOOKUP($A8, RawData!$A:$AJ, 34, FALSE)</f>
        <v>176.48755</v>
      </c>
      <c r="AC8" s="98">
        <f>VLOOKUP($A8, RawData!$A:$AJ, 35, FALSE)</f>
        <v>4.05</v>
      </c>
      <c r="AD8" s="113">
        <f>VLOOKUP($A8, RawData!$A:$AJ, 36, FALSE)</f>
        <v>47.16</v>
      </c>
    </row>
    <row r="9">
      <c r="A9" s="9" t="s">
        <v>484</v>
      </c>
      <c r="B9" s="9" t="s">
        <v>1919</v>
      </c>
      <c r="C9" s="92" t="s">
        <v>1016</v>
      </c>
      <c r="D9" s="2" t="s">
        <v>1920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167.99464</v>
      </c>
      <c r="G9" s="98">
        <f>VLOOKUP($A9, RawData!$A:$AJ, 2, FALSE)</f>
        <v>108.266</v>
      </c>
      <c r="H9" s="96">
        <f>VLOOKUP($A9, RawData!$A:$AJ, 3, FALSE)</f>
        <v>0.0915</v>
      </c>
      <c r="I9" s="98" t="str">
        <f>VLOOKUP($A9, RawData!$A:$AM, 37, FALSE)</f>
        <v/>
      </c>
      <c r="J9" s="99">
        <f>VLOOKUP($A9, RawData!$A:$AM, 38, FALSE)</f>
        <v>-0.33417958</v>
      </c>
      <c r="K9" s="99">
        <f>VLOOKUP($A9, RawData!$A:$AM, 39, FALSE)</f>
        <v>-0.089697234</v>
      </c>
      <c r="L9" s="100">
        <f>VLOOKUP($A9, RawData!$A:$AJ, 30, FALSE)</f>
        <v>-0.1488194</v>
      </c>
      <c r="M9" s="98" t="str">
        <f>VLOOKUP($A9, RawData!$A:$AJ, 5, FALSE)</f>
        <v/>
      </c>
      <c r="N9" s="99" t="str">
        <f>VLOOKUP($A9, RawData!$A:$AJ, 6, FALSE)</f>
        <v/>
      </c>
      <c r="O9" s="99">
        <f>VLOOKUP($A9, RawData!$A:$AJ, 8, FALSE)</f>
        <v>0.8326</v>
      </c>
      <c r="P9" s="99">
        <f>VLOOKUP($A9, RawData!$A:$AJ, 10, FALSE)</f>
        <v>0.40696064</v>
      </c>
      <c r="Q9" s="99" t="str">
        <f>VLOOKUP($A9, RawData!$A:$AJ, 11, FALSE)</f>
        <v/>
      </c>
      <c r="R9" s="98">
        <f>VLOOKUP($A9, RawData!$A:$AJ, 13, FALSE)</f>
        <v>69.724</v>
      </c>
      <c r="S9" s="99">
        <f>VLOOKUP($A9, RawData!$A:$AJ, 14, FALSE)</f>
        <v>3.278815</v>
      </c>
      <c r="T9" s="100">
        <f>VLOOKUP($A9, RawData!$A:$AJ, 15, FALSE)</f>
        <v>52.15235</v>
      </c>
      <c r="U9" s="99">
        <f>VLOOKUP($A9, RawData!$A:$AJ, 16, FALSE)</f>
        <v>0.19429922</v>
      </c>
      <c r="V9" s="98">
        <f>VLOOKUP($A9, RawData!$A:$AJ, 21, FALSE)</f>
        <v>-127.547</v>
      </c>
      <c r="W9" s="99">
        <f>VLOOKUP($A9, RawData!$A:$AJ, 23, FALSE)</f>
        <v>0.0951</v>
      </c>
      <c r="X9" s="100">
        <f>VLOOKUP($A9, RawData!$A:$AJ, 26, FALSE)</f>
        <v>7.488396</v>
      </c>
      <c r="Y9" s="107">
        <f>VLOOKUP($A9, RawData!$A:$AJ, 28, FALSE)</f>
        <v>1.1175255</v>
      </c>
      <c r="Z9" s="107">
        <f>VLOOKUP($A9, RawData!$A:$AJ, 29, FALSE)</f>
        <v>0.8371</v>
      </c>
      <c r="AA9" s="96">
        <f>VLOOKUP($A9, RawData!$A:$AJ,32, FALSE)</f>
        <v>0.11810767</v>
      </c>
      <c r="AB9" s="98">
        <f>VLOOKUP($A9, RawData!$A:$AJ, 34, FALSE)</f>
        <v>-9.10437</v>
      </c>
      <c r="AC9" s="98">
        <f>VLOOKUP($A9, RawData!$A:$AJ, 35, FALSE)</f>
        <v>3.45</v>
      </c>
      <c r="AD9" s="113">
        <f>VLOOKUP($A9, RawData!$A:$AJ, 36, FALSE)</f>
        <v>19.76</v>
      </c>
    </row>
    <row r="10">
      <c r="A10" s="9" t="s">
        <v>485</v>
      </c>
      <c r="B10" s="9" t="s">
        <v>1921</v>
      </c>
      <c r="C10" s="92" t="s">
        <v>942</v>
      </c>
      <c r="D10" s="2" t="s">
        <v>1922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62.69536</v>
      </c>
      <c r="G10" s="98">
        <f>VLOOKUP($A10, RawData!$A:$AJ, 2, FALSE)</f>
        <v>117.492</v>
      </c>
      <c r="H10" s="96">
        <f>VLOOKUP($A10, RawData!$A:$AJ, 3, FALSE)</f>
        <v>-0.1922</v>
      </c>
      <c r="I10" s="98" t="str">
        <f>VLOOKUP($A10, RawData!$A:$AM, 37, FALSE)</f>
        <v/>
      </c>
      <c r="J10" s="99">
        <f>VLOOKUP($A10, RawData!$A:$AM, 38, FALSE)</f>
        <v>-0.4590332</v>
      </c>
      <c r="K10" s="99">
        <f>VLOOKUP($A10, RawData!$A:$AM, 39, FALSE)</f>
        <v>-0.21512426</v>
      </c>
      <c r="L10" s="100">
        <f>VLOOKUP($A10, RawData!$A:$AJ, 30, FALSE)</f>
        <v>-34.21363</v>
      </c>
      <c r="M10" s="98" t="str">
        <f>VLOOKUP($A10, RawData!$A:$AJ, 5, FALSE)</f>
        <v/>
      </c>
      <c r="N10" s="99" t="str">
        <f>VLOOKUP($A10, RawData!$A:$AJ, 6, FALSE)</f>
        <v/>
      </c>
      <c r="O10" s="99">
        <f>VLOOKUP($A10, RawData!$A:$AJ, 8, FALSE)</f>
        <v>0.0749</v>
      </c>
      <c r="P10" s="99">
        <f>VLOOKUP($A10, RawData!$A:$AJ, 10, FALSE)</f>
        <v>-0.022478126</v>
      </c>
      <c r="Q10" s="99" t="str">
        <f>VLOOKUP($A10, RawData!$A:$AJ, 11, FALSE)</f>
        <v/>
      </c>
      <c r="R10" s="98">
        <f>VLOOKUP($A10, RawData!$A:$AJ, 13, FALSE)</f>
        <v>-5.288</v>
      </c>
      <c r="S10" s="99">
        <f>VLOOKUP($A10, RawData!$A:$AJ, 14, FALSE)</f>
        <v>0.5852147</v>
      </c>
      <c r="T10" s="100">
        <f>VLOOKUP($A10, RawData!$A:$AJ, 15, FALSE)</f>
        <v>301.0693</v>
      </c>
      <c r="U10" s="99">
        <f>VLOOKUP($A10, RawData!$A:$AJ, 16, FALSE)</f>
        <v>0.06334899</v>
      </c>
      <c r="V10" s="98">
        <f>VLOOKUP($A10, RawData!$A:$AJ, 21, FALSE)</f>
        <v>27.257</v>
      </c>
      <c r="W10" s="99">
        <f>VLOOKUP($A10, RawData!$A:$AJ, 23, FALSE)</f>
        <v>-0.1164</v>
      </c>
      <c r="X10" s="100" t="str">
        <f>VLOOKUP($A10, RawData!$A:$AJ, 26, FALSE)</f>
        <v/>
      </c>
      <c r="Y10" s="107">
        <f>VLOOKUP($A10, RawData!$A:$AJ, 28, FALSE)</f>
        <v>0.53706807</v>
      </c>
      <c r="Z10" s="107">
        <f>VLOOKUP($A10, RawData!$A:$AJ, 29, FALSE)</f>
        <v>0.8408</v>
      </c>
      <c r="AA10" s="96">
        <f>VLOOKUP($A10, RawData!$A:$AJ,32, FALSE)</f>
        <v>0</v>
      </c>
      <c r="AB10" s="98">
        <f>VLOOKUP($A10, RawData!$A:$AJ, 34, FALSE)</f>
        <v>90.3582</v>
      </c>
      <c r="AC10" s="98">
        <f>VLOOKUP($A10, RawData!$A:$AJ, 35, FALSE)</f>
        <v>2.82</v>
      </c>
      <c r="AD10" s="113">
        <f>VLOOKUP($A10, RawData!$A:$AJ, 36, FALSE)</f>
        <v>21.61</v>
      </c>
    </row>
    <row r="11">
      <c r="A11" s="46" t="s">
        <v>486</v>
      </c>
      <c r="B11" s="9" t="s">
        <v>1923</v>
      </c>
      <c r="C11" s="92" t="s">
        <v>962</v>
      </c>
      <c r="D11" s="2" t="s">
        <v>1924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3265.7224</v>
      </c>
      <c r="G11" s="98">
        <f>VLOOKUP($A11, RawData!$A:$AJ, 2, FALSE)</f>
        <v>30.075</v>
      </c>
      <c r="H11" s="96">
        <f>VLOOKUP($A11, RawData!$A:$AJ, 3, FALSE)</f>
        <v>0.075</v>
      </c>
      <c r="I11" s="98" t="str">
        <f>VLOOKUP($A11, RawData!$A:$AM, 37, FALSE)</f>
        <v/>
      </c>
      <c r="J11" s="99">
        <f>VLOOKUP($A11, RawData!$A:$AM, 38, FALSE)</f>
        <v>2.6622808</v>
      </c>
      <c r="K11" s="99">
        <f>VLOOKUP($A11, RawData!$A:$AM, 39, FALSE)</f>
        <v>0.018666053</v>
      </c>
      <c r="L11" s="100">
        <f>VLOOKUP($A11, RawData!$A:$AJ, 30, FALSE)</f>
        <v>-151.02647</v>
      </c>
      <c r="M11" s="98" t="str">
        <f>VLOOKUP($A11, RawData!$A:$AJ, 5, FALSE)</f>
        <v/>
      </c>
      <c r="N11" s="99" t="str">
        <f>VLOOKUP($A11, RawData!$A:$AJ, 6, FALSE)</f>
        <v/>
      </c>
      <c r="O11" s="99">
        <f>VLOOKUP($A11, RawData!$A:$AJ, 8, FALSE)</f>
        <v>0.0186</v>
      </c>
      <c r="P11" s="99">
        <f>VLOOKUP($A11, RawData!$A:$AJ, 10, FALSE)</f>
        <v>-0.66633415</v>
      </c>
      <c r="Q11" s="99" t="str">
        <f>VLOOKUP($A11, RawData!$A:$AJ, 11, FALSE)</f>
        <v/>
      </c>
      <c r="R11" s="98">
        <f>VLOOKUP($A11, RawData!$A:$AJ, 13, FALSE)</f>
        <v>-68.833</v>
      </c>
      <c r="S11" s="99">
        <f>VLOOKUP($A11, RawData!$A:$AJ, 14, FALSE)</f>
        <v>1.5962015</v>
      </c>
      <c r="T11" s="100">
        <f>VLOOKUP($A11, RawData!$A:$AJ, 15, FALSE)</f>
        <v>4.3663</v>
      </c>
      <c r="U11" s="99">
        <f>VLOOKUP($A11, RawData!$A:$AJ, 16, FALSE)</f>
        <v>2.1212304</v>
      </c>
      <c r="V11" s="98">
        <f>VLOOKUP($A11, RawData!$A:$AJ, 21, FALSE)</f>
        <v>85.675</v>
      </c>
      <c r="W11" s="99">
        <f>VLOOKUP($A11, RawData!$A:$AJ, 23, FALSE)</f>
        <v>-0.2026</v>
      </c>
      <c r="X11" s="100" t="str">
        <f>VLOOKUP($A11, RawData!$A:$AJ, 26, FALSE)</f>
        <v/>
      </c>
      <c r="Y11" s="107">
        <f>VLOOKUP($A11, RawData!$A:$AJ, 28, FALSE)</f>
        <v>97.785385</v>
      </c>
      <c r="Z11" s="107">
        <f>VLOOKUP($A11, RawData!$A:$AJ, 29, FALSE)</f>
        <v>18.6896</v>
      </c>
      <c r="AA11" s="96">
        <f>VLOOKUP($A11, RawData!$A:$AJ,32, FALSE)</f>
        <v>0</v>
      </c>
      <c r="AB11" s="98">
        <f>VLOOKUP($A11, RawData!$A:$AJ, 34, FALSE)</f>
        <v>3026.5706</v>
      </c>
      <c r="AC11" s="98">
        <f>VLOOKUP($A11, RawData!$A:$AJ, 35, FALSE)</f>
        <v>12.52</v>
      </c>
      <c r="AD11" s="113">
        <f>VLOOKUP($A11, RawData!$A:$AJ, 36, FALSE)</f>
        <v>232.85</v>
      </c>
    </row>
    <row r="12">
      <c r="A12" s="46" t="s">
        <v>487</v>
      </c>
      <c r="B12" s="9" t="s">
        <v>1925</v>
      </c>
      <c r="C12" s="92" t="s">
        <v>942</v>
      </c>
      <c r="D12" s="2" t="s">
        <v>1926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372.57428</v>
      </c>
      <c r="G12" s="98">
        <f>VLOOKUP($A12, RawData!$A:$AJ, 2, FALSE)</f>
        <v>3.808</v>
      </c>
      <c r="H12" s="96">
        <f>VLOOKUP($A12, RawData!$A:$AJ, 3, FALSE)</f>
        <v>-0.2833</v>
      </c>
      <c r="I12" s="98" t="str">
        <f>VLOOKUP($A12, RawData!$A:$AM, 37, FALSE)</f>
        <v/>
      </c>
      <c r="J12" s="99">
        <f>VLOOKUP($A12, RawData!$A:$AM, 38, FALSE)</f>
        <v>-5.8157897</v>
      </c>
      <c r="K12" s="99">
        <f>VLOOKUP($A12, RawData!$A:$AM, 39, FALSE)</f>
        <v>-0.34494445</v>
      </c>
      <c r="L12" s="100">
        <f>VLOOKUP($A12, RawData!$A:$AJ, 30, FALSE)</f>
        <v>-20.264345</v>
      </c>
      <c r="M12" s="98" t="str">
        <f>VLOOKUP($A12, RawData!$A:$AJ, 5, FALSE)</f>
        <v/>
      </c>
      <c r="N12" s="99" t="str">
        <f>VLOOKUP($A12, RawData!$A:$AJ, 6, FALSE)</f>
        <v/>
      </c>
      <c r="O12" s="99">
        <f>VLOOKUP($A12, RawData!$A:$AJ, 8, FALSE)</f>
        <v>0.7705</v>
      </c>
      <c r="P12" s="99">
        <f>VLOOKUP($A12, RawData!$A:$AJ, 10, FALSE)</f>
        <v>-4.2289915</v>
      </c>
      <c r="Q12" s="99" t="str">
        <f>VLOOKUP($A12, RawData!$A:$AJ, 11, FALSE)</f>
        <v/>
      </c>
      <c r="R12" s="98">
        <f>VLOOKUP($A12, RawData!$A:$AJ, 13, FALSE)</f>
        <v>-12.082</v>
      </c>
      <c r="S12" s="99">
        <f>VLOOKUP($A12, RawData!$A:$AJ, 14, FALSE)</f>
        <v>0.980284</v>
      </c>
      <c r="T12" s="100">
        <f>VLOOKUP($A12, RawData!$A:$AJ, 15, FALSE)</f>
        <v>12.4842</v>
      </c>
      <c r="U12" s="99">
        <f>VLOOKUP($A12, RawData!$A:$AJ, 16, FALSE)</f>
        <v>0.005777311</v>
      </c>
      <c r="V12" s="98">
        <f>VLOOKUP($A12, RawData!$A:$AJ, 21, FALSE)</f>
        <v>-29.83</v>
      </c>
      <c r="W12" s="99">
        <f>VLOOKUP($A12, RawData!$A:$AJ, 23, FALSE)</f>
        <v>0.3668</v>
      </c>
      <c r="X12" s="100">
        <f>VLOOKUP($A12, RawData!$A:$AJ, 26, FALSE)</f>
        <v>2.8091094</v>
      </c>
      <c r="Y12" s="107">
        <f>VLOOKUP($A12, RawData!$A:$AJ, 28, FALSE)</f>
        <v>93.53125</v>
      </c>
      <c r="Z12" s="107">
        <f>VLOOKUP($A12, RawData!$A:$AJ, 29, FALSE)</f>
        <v>0.8751</v>
      </c>
      <c r="AA12" s="96">
        <f>VLOOKUP($A12, RawData!$A:$AJ,32, FALSE)</f>
        <v>0</v>
      </c>
      <c r="AB12" s="98">
        <f>VLOOKUP($A12, RawData!$A:$AJ, 34, FALSE)</f>
        <v>326.337</v>
      </c>
      <c r="AC12" s="98">
        <f>VLOOKUP($A12, RawData!$A:$AJ, 35, FALSE)</f>
        <v>4.29</v>
      </c>
      <c r="AD12" s="113">
        <f>VLOOKUP($A12, RawData!$A:$AJ, 36, FALSE)</f>
        <v>86.87</v>
      </c>
    </row>
    <row r="13">
      <c r="A13" s="9" t="s">
        <v>488</v>
      </c>
      <c r="B13" s="9" t="s">
        <v>1927</v>
      </c>
      <c r="C13" s="92" t="s">
        <v>942</v>
      </c>
      <c r="D13" s="2" t="s">
        <v>1928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187.5774</v>
      </c>
      <c r="G13" s="98">
        <f>VLOOKUP($A13, RawData!$A:$AJ, 2, FALSE)</f>
        <v>8.8694</v>
      </c>
      <c r="H13" s="96">
        <f>VLOOKUP($A13, RawData!$A:$AJ, 3, FALSE)</f>
        <v>0.2095</v>
      </c>
      <c r="I13" s="98" t="str">
        <f>VLOOKUP($A13, RawData!$A:$AM, 37, FALSE)</f>
        <v/>
      </c>
      <c r="J13" s="99">
        <f>VLOOKUP($A13, RawData!$A:$AM, 38, FALSE)</f>
        <v>1.0782387</v>
      </c>
      <c r="K13" s="99">
        <f>VLOOKUP($A13, RawData!$A:$AM, 39, FALSE)</f>
        <v>-0.34325534</v>
      </c>
      <c r="L13" s="100">
        <f>VLOOKUP($A13, RawData!$A:$AJ, 30, FALSE)</f>
        <v>38.975937</v>
      </c>
      <c r="M13" s="98" t="str">
        <f>VLOOKUP($A13, RawData!$A:$AJ, 5, FALSE)</f>
        <v/>
      </c>
      <c r="N13" s="99" t="str">
        <f>VLOOKUP($A13, RawData!$A:$AJ, 6, FALSE)</f>
        <v/>
      </c>
      <c r="O13" s="99">
        <f>VLOOKUP($A13, RawData!$A:$AJ, 8, FALSE)</f>
        <v>1</v>
      </c>
      <c r="P13" s="99">
        <f>VLOOKUP($A13, RawData!$A:$AJ, 10, FALSE)</f>
        <v>0.6137405</v>
      </c>
      <c r="Q13" s="99" t="str">
        <f>VLOOKUP($A13, RawData!$A:$AJ, 11, FALSE)</f>
        <v/>
      </c>
      <c r="R13" s="98">
        <f>VLOOKUP($A13, RawData!$A:$AJ, 13, FALSE)</f>
        <v>2.08468</v>
      </c>
      <c r="S13" s="99">
        <f>VLOOKUP($A13, RawData!$A:$AJ, 14, FALSE)</f>
        <v>0.7208562</v>
      </c>
      <c r="T13" s="100">
        <f>VLOOKUP($A13, RawData!$A:$AJ, 15, FALSE)</f>
        <v>52.15235</v>
      </c>
      <c r="U13" s="99">
        <f>VLOOKUP($A13, RawData!$A:$AJ, 16, FALSE)</f>
        <v>0.062056057</v>
      </c>
      <c r="V13" s="98">
        <f>VLOOKUP($A13, RawData!$A:$AJ, 21, FALSE)</f>
        <v>-6.27889</v>
      </c>
      <c r="W13" s="99">
        <f>VLOOKUP($A13, RawData!$A:$AJ, 23, FALSE)</f>
        <v>0.0774</v>
      </c>
      <c r="X13" s="100">
        <f>VLOOKUP($A13, RawData!$A:$AJ, 26, FALSE)</f>
        <v>52.709824</v>
      </c>
      <c r="Y13" s="107">
        <f>VLOOKUP($A13, RawData!$A:$AJ, 28, FALSE)</f>
        <v>24.62904</v>
      </c>
      <c r="Z13" s="107">
        <f>VLOOKUP($A13, RawData!$A:$AJ, 29, FALSE)</f>
        <v>8.9394</v>
      </c>
      <c r="AA13" s="96">
        <f>VLOOKUP($A13, RawData!$A:$AJ,32, FALSE)</f>
        <v>0</v>
      </c>
      <c r="AB13" s="98">
        <f>VLOOKUP($A13, RawData!$A:$AJ, 34, FALSE)</f>
        <v>212.16591</v>
      </c>
      <c r="AC13" s="98">
        <f>VLOOKUP($A13, RawData!$A:$AJ, 35, FALSE)</f>
        <v>3.74</v>
      </c>
      <c r="AD13" s="113">
        <f>VLOOKUP($A13, RawData!$A:$AJ, 36, FALSE)</f>
        <v>59.36</v>
      </c>
    </row>
    <row r="14">
      <c r="A14" s="46" t="s">
        <v>489</v>
      </c>
      <c r="B14" s="9" t="s">
        <v>1929</v>
      </c>
      <c r="C14" s="92" t="s">
        <v>1044</v>
      </c>
      <c r="D14" s="2" t="s">
        <v>1930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823.60547</v>
      </c>
      <c r="G14" s="98">
        <f>VLOOKUP($A14, RawData!$A:$AJ, 2, FALSE)</f>
        <v>198.322</v>
      </c>
      <c r="H14" s="96">
        <f>VLOOKUP($A14, RawData!$A:$AJ, 3, FALSE)</f>
        <v>0.0755</v>
      </c>
      <c r="I14" s="98" t="str">
        <f>VLOOKUP($A14, RawData!$A:$AM, 37, FALSE)</f>
        <v/>
      </c>
      <c r="J14" s="99">
        <f>VLOOKUP($A14, RawData!$A:$AM, 38, FALSE)</f>
        <v>0.13973238</v>
      </c>
      <c r="K14" s="99">
        <f>VLOOKUP($A14, RawData!$A:$AM, 39, FALSE)</f>
        <v>0.25941417</v>
      </c>
      <c r="L14" s="100">
        <f>VLOOKUP($A14, RawData!$A:$AJ, 30, FALSE)</f>
        <v>10.150066</v>
      </c>
      <c r="M14" s="98" t="str">
        <f>VLOOKUP($A14, RawData!$A:$AJ, 5, FALSE)</f>
        <v/>
      </c>
      <c r="N14" s="99" t="str">
        <f>VLOOKUP($A14, RawData!$A:$AJ, 6, FALSE)</f>
        <v/>
      </c>
      <c r="O14" s="99">
        <f>VLOOKUP($A14, RawData!$A:$AJ, 8, FALSE)</f>
        <v>0.2447</v>
      </c>
      <c r="P14" s="99">
        <f>VLOOKUP($A14, RawData!$A:$AJ, 10, FALSE)</f>
        <v>0.31265315</v>
      </c>
      <c r="Q14" s="99" t="str">
        <f>VLOOKUP($A14, RawData!$A:$AJ, 11, FALSE)</f>
        <v/>
      </c>
      <c r="R14" s="98">
        <f>VLOOKUP($A14, RawData!$A:$AJ, 13, FALSE)</f>
        <v>29.76</v>
      </c>
      <c r="S14" s="99">
        <f>VLOOKUP($A14, RawData!$A:$AJ, 14, FALSE)</f>
        <v>0.77136415</v>
      </c>
      <c r="T14" s="100">
        <f>VLOOKUP($A14, RawData!$A:$AJ, 15, FALSE)</f>
        <v>25.8039</v>
      </c>
      <c r="U14" s="99">
        <f>VLOOKUP($A14, RawData!$A:$AJ, 16, FALSE)</f>
        <v>0.056902412</v>
      </c>
      <c r="V14" s="98">
        <f>VLOOKUP($A14, RawData!$A:$AJ, 21, FALSE)</f>
        <v>-20.782</v>
      </c>
      <c r="W14" s="99">
        <f>VLOOKUP($A14, RawData!$A:$AJ, 23, FALSE)</f>
        <v>0.1023</v>
      </c>
      <c r="X14" s="100">
        <f>VLOOKUP($A14, RawData!$A:$AJ, 26, FALSE)</f>
        <v>32.632988</v>
      </c>
      <c r="Y14" s="107">
        <f>VLOOKUP($A14, RawData!$A:$AJ, 28, FALSE)</f>
        <v>3.2782395</v>
      </c>
      <c r="Z14" s="107">
        <f>VLOOKUP($A14, RawData!$A:$AJ, 29, FALSE)</f>
        <v>6.0848</v>
      </c>
      <c r="AA14" s="96">
        <f>VLOOKUP($A14, RawData!$A:$AJ,32, FALSE)</f>
        <v>0.02081836</v>
      </c>
      <c r="AB14" s="98">
        <f>VLOOKUP($A14, RawData!$A:$AJ, 34, FALSE)</f>
        <v>873.8733</v>
      </c>
      <c r="AC14" s="98">
        <f>VLOOKUP($A14, RawData!$A:$AJ, 35, FALSE)</f>
        <v>5.56</v>
      </c>
      <c r="AD14" s="113">
        <f>VLOOKUP($A14, RawData!$A:$AJ, 36, FALSE)</f>
        <v>161.49</v>
      </c>
    </row>
    <row r="15">
      <c r="A15" s="9" t="s">
        <v>490</v>
      </c>
      <c r="B15" s="9" t="s">
        <v>1931</v>
      </c>
      <c r="C15" s="92" t="s">
        <v>923</v>
      </c>
      <c r="D15" s="2" t="s">
        <v>1932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184.52208</v>
      </c>
      <c r="G15" s="98">
        <f>VLOOKUP($A15, RawData!$A:$AJ, 2, FALSE)</f>
        <v>98.237</v>
      </c>
      <c r="H15" s="96">
        <f>VLOOKUP($A15, RawData!$A:$AJ, 3, FALSE)</f>
        <v>-0.0077</v>
      </c>
      <c r="I15" s="98" t="str">
        <f>VLOOKUP($A15, RawData!$A:$AM, 37, FALSE)</f>
        <v/>
      </c>
      <c r="J15" s="99">
        <f>VLOOKUP($A15, RawData!$A:$AM, 38, FALSE)</f>
        <v>0.07637483</v>
      </c>
      <c r="K15" s="99">
        <f>VLOOKUP($A15, RawData!$A:$AM, 39, FALSE)</f>
        <v>0.7544293</v>
      </c>
      <c r="L15" s="100">
        <f>VLOOKUP($A15, RawData!$A:$AJ, 30, FALSE)</f>
        <v>3.1152878</v>
      </c>
      <c r="M15" s="98" t="str">
        <f>VLOOKUP($A15, RawData!$A:$AJ, 5, FALSE)</f>
        <v/>
      </c>
      <c r="N15" s="99" t="str">
        <f>VLOOKUP($A15, RawData!$A:$AJ, 6, FALSE)</f>
        <v/>
      </c>
      <c r="O15" s="99">
        <f>VLOOKUP($A15, RawData!$A:$AJ, 8, FALSE)</f>
        <v>0.6082</v>
      </c>
      <c r="P15" s="99">
        <f>VLOOKUP($A15, RawData!$A:$AJ, 10, FALSE)</f>
        <v>0.5411403</v>
      </c>
      <c r="Q15" s="99" t="str">
        <f>VLOOKUP($A15, RawData!$A:$AJ, 11, FALSE)</f>
        <v/>
      </c>
      <c r="R15" s="98">
        <f>VLOOKUP($A15, RawData!$A:$AJ, 13, FALSE)</f>
        <v>43.69</v>
      </c>
      <c r="S15" s="99">
        <f>VLOOKUP($A15, RawData!$A:$AJ, 14, FALSE)</f>
        <v>1.6135466</v>
      </c>
      <c r="T15" s="100">
        <f>VLOOKUP($A15, RawData!$A:$AJ, 15, FALSE)</f>
        <v>52.15235</v>
      </c>
      <c r="U15" s="99">
        <f>VLOOKUP($A15, RawData!$A:$AJ, 16, FALSE)</f>
        <v>0.12102365</v>
      </c>
      <c r="V15" s="98">
        <f>VLOOKUP($A15, RawData!$A:$AJ, 21, FALSE)</f>
        <v>-22.705</v>
      </c>
      <c r="W15" s="99">
        <f>VLOOKUP($A15, RawData!$A:$AJ, 23, FALSE)</f>
        <v>0.2571</v>
      </c>
      <c r="X15" s="100">
        <f>VLOOKUP($A15, RawData!$A:$AJ, 26, FALSE)</f>
        <v>6.2215443</v>
      </c>
      <c r="Y15" s="107">
        <f>VLOOKUP($A15, RawData!$A:$AJ, 28, FALSE)</f>
        <v>1.9169325</v>
      </c>
      <c r="Z15" s="107">
        <f>VLOOKUP($A15, RawData!$A:$AJ, 29, FALSE)</f>
        <v>2.3849</v>
      </c>
      <c r="AA15" s="96">
        <f>VLOOKUP($A15, RawData!$A:$AJ,32, FALSE)</f>
        <v>0.09738543</v>
      </c>
      <c r="AB15" s="98">
        <f>VLOOKUP($A15, RawData!$A:$AJ, 34, FALSE)</f>
        <v>165.6087</v>
      </c>
      <c r="AC15" s="98">
        <f>VLOOKUP($A15, RawData!$A:$AJ, 35, FALSE)</f>
        <v>1.99</v>
      </c>
      <c r="AD15" s="113">
        <f>VLOOKUP($A15, RawData!$A:$AJ, 36, FALSE)</f>
        <v>94.63</v>
      </c>
    </row>
    <row r="16">
      <c r="A16" s="9" t="s">
        <v>491</v>
      </c>
      <c r="B16" s="9" t="s">
        <v>1933</v>
      </c>
      <c r="C16" s="92" t="s">
        <v>1021</v>
      </c>
      <c r="D16" s="2" t="s">
        <v>1934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836.87354</v>
      </c>
      <c r="G16" s="98">
        <f>VLOOKUP($A16, RawData!$A:$AJ, 2, FALSE)</f>
        <v>39.2</v>
      </c>
      <c r="H16" s="96">
        <f>VLOOKUP($A16, RawData!$A:$AJ, 3, FALSE)</f>
        <v>0.8388815</v>
      </c>
      <c r="I16" s="98" t="str">
        <f>VLOOKUP($A16, RawData!$A:$AM, 37, FALSE)</f>
        <v/>
      </c>
      <c r="J16" s="99" t="str">
        <f>VLOOKUP($A16, RawData!$A:$AM, 38, FALSE)</f>
        <v>No data</v>
      </c>
      <c r="K16" s="99" t="str">
        <f>VLOOKUP($A16, RawData!$A:$AM, 39, FALSE)</f>
        <v>No data</v>
      </c>
      <c r="L16" s="100" t="str">
        <f>VLOOKUP($A16, RawData!$A:$AJ, 30, FALSE)</f>
        <v/>
      </c>
      <c r="M16" s="98" t="str">
        <f>VLOOKUP($A16, RawData!$A:$AJ, 5, FALSE)</f>
        <v/>
      </c>
      <c r="N16" s="99" t="str">
        <f>VLOOKUP($A16, RawData!$A:$AJ, 6, FALSE)</f>
        <v/>
      </c>
      <c r="O16" s="99">
        <f>VLOOKUP($A16, RawData!$A:$AJ, 8, FALSE)</f>
        <v>-0.12441327</v>
      </c>
      <c r="P16" s="106" t="str">
        <f>VLOOKUP($A16, RawData!$A:$AJ, 10, FALSE)</f>
        <v>No data</v>
      </c>
      <c r="Q16" s="99" t="str">
        <f>VLOOKUP($A16, RawData!$A:$AJ, 11, FALSE)</f>
        <v/>
      </c>
      <c r="R16" s="98">
        <f>VLOOKUP($A16, RawData!$A:$AJ, 13, FALSE)</f>
        <v>-43.35543</v>
      </c>
      <c r="S16" s="99">
        <f>VLOOKUP($A16, RawData!$A:$AJ, 14, FALSE)</f>
        <v>3.4621472</v>
      </c>
      <c r="T16" s="100">
        <f>VLOOKUP($A16, RawData!$A:$AJ, 15, FALSE)</f>
        <v>52.15235</v>
      </c>
      <c r="U16" s="106">
        <f>VLOOKUP($A16, RawData!$A:$AJ, 16, FALSE)</f>
        <v>0.28891045</v>
      </c>
      <c r="V16" s="98">
        <f>VLOOKUP($A16, RawData!$A:$AJ, 21, FALSE)</f>
        <v>0</v>
      </c>
      <c r="W16" s="99">
        <f>VLOOKUP($A16, RawData!$A:$AJ, 23, FALSE)</f>
        <v>-0.6566</v>
      </c>
      <c r="X16" s="100">
        <f>VLOOKUP($A16, RawData!$A:$AJ, 26, FALSE)</f>
        <v>200.95554</v>
      </c>
      <c r="Y16" s="107">
        <f>VLOOKUP($A16, RawData!$A:$AJ, 28, FALSE)</f>
        <v>21.724833</v>
      </c>
      <c r="Z16" s="107">
        <f>VLOOKUP($A16, RawData!$A:$AJ, 29, FALSE)</f>
        <v>24.3087</v>
      </c>
      <c r="AA16" s="96">
        <f>VLOOKUP($A16, RawData!$A:$AJ,32, FALSE)</f>
        <v>0</v>
      </c>
      <c r="AB16" s="98">
        <f>VLOOKUP($A16, RawData!$A:$AJ, 34, FALSE)</f>
        <v>851.6134</v>
      </c>
      <c r="AC16" s="98">
        <f>VLOOKUP($A16, RawData!$A:$AJ, 35, FALSE)</f>
        <v>3.65</v>
      </c>
      <c r="AD16" s="113">
        <f>VLOOKUP($A16, RawData!$A:$AJ, 36, FALSE)</f>
        <v>249.74</v>
      </c>
    </row>
    <row r="17">
      <c r="A17" s="46" t="s">
        <v>492</v>
      </c>
      <c r="B17" s="9" t="s">
        <v>1935</v>
      </c>
      <c r="C17" s="92" t="s">
        <v>1044</v>
      </c>
      <c r="D17" s="2" t="s">
        <v>1936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371.09784</v>
      </c>
      <c r="G17" s="98">
        <f>VLOOKUP($A17, RawData!$A:$AJ, 2, FALSE)</f>
        <v>1.17229</v>
      </c>
      <c r="H17" s="96">
        <f>VLOOKUP($A17, RawData!$A:$AJ, 3, FALSE)</f>
        <v>0.5234</v>
      </c>
      <c r="I17" s="98" t="str">
        <f>VLOOKUP($A17, RawData!$A:$AM, 37, FALSE)</f>
        <v/>
      </c>
      <c r="J17" s="99">
        <f>VLOOKUP($A17, RawData!$A:$AM, 38, FALSE)</f>
        <v>-0.047325253</v>
      </c>
      <c r="K17" s="99">
        <f>VLOOKUP($A17, RawData!$A:$AM, 39, FALSE)</f>
        <v>0.3327793</v>
      </c>
      <c r="L17" s="100">
        <f>VLOOKUP($A17, RawData!$A:$AJ, 30, FALSE)</f>
        <v>-36.759953</v>
      </c>
      <c r="M17" s="98" t="str">
        <f>VLOOKUP($A17, RawData!$A:$AJ, 5, FALSE)</f>
        <v/>
      </c>
      <c r="N17" s="99" t="str">
        <f>VLOOKUP($A17, RawData!$A:$AJ, 6, FALSE)</f>
        <v/>
      </c>
      <c r="O17" s="99">
        <f>VLOOKUP($A17, RawData!$A:$AJ, 8, FALSE)</f>
        <v>0.3124</v>
      </c>
      <c r="P17" s="99">
        <f>VLOOKUP($A17, RawData!$A:$AJ, 10, FALSE)</f>
        <v>-7.210281</v>
      </c>
      <c r="Q17" s="99" t="str">
        <f>VLOOKUP($A17, RawData!$A:$AJ, 11, FALSE)</f>
        <v/>
      </c>
      <c r="R17" s="98">
        <f>VLOOKUP($A17, RawData!$A:$AJ, 13, FALSE)</f>
        <v>-96.2548</v>
      </c>
      <c r="S17" s="99">
        <f>VLOOKUP($A17, RawData!$A:$AJ, 14, FALSE)</f>
        <v>1.4697611</v>
      </c>
      <c r="T17" s="100">
        <f>VLOOKUP($A17, RawData!$A:$AJ, 15, FALSE)</f>
        <v>10.3778</v>
      </c>
      <c r="U17" s="99">
        <f>VLOOKUP($A17, RawData!$A:$AJ, 16, FALSE)</f>
        <v>74.786125</v>
      </c>
      <c r="V17" s="98">
        <f>VLOOKUP($A17, RawData!$A:$AJ, 21, FALSE)</f>
        <v>0.78698</v>
      </c>
      <c r="W17" s="99">
        <f>VLOOKUP($A17, RawData!$A:$AJ, 23, FALSE)</f>
        <v>-0.014</v>
      </c>
      <c r="X17" s="100" t="str">
        <f>VLOOKUP($A17, RawData!$A:$AJ, 26, FALSE)</f>
        <v/>
      </c>
      <c r="Y17" s="107">
        <f>VLOOKUP($A17, RawData!$A:$AJ, 28, FALSE)</f>
        <v>264.37827</v>
      </c>
      <c r="Z17" s="107">
        <f>VLOOKUP($A17, RawData!$A:$AJ, 29, FALSE)</f>
        <v>1.2935</v>
      </c>
      <c r="AA17" s="96">
        <f>VLOOKUP($A17, RawData!$A:$AJ,32, FALSE)</f>
        <v>0</v>
      </c>
      <c r="AB17" s="98">
        <f>VLOOKUP($A17, RawData!$A:$AJ, 34, FALSE)</f>
        <v>310.71497</v>
      </c>
      <c r="AC17" s="98">
        <f>VLOOKUP($A17, RawData!$A:$AJ, 35, FALSE)</f>
        <v>0.78</v>
      </c>
      <c r="AD17" s="113">
        <f>VLOOKUP($A17, RawData!$A:$AJ, 36, FALSE)</f>
        <v>407.8</v>
      </c>
    </row>
    <row r="18">
      <c r="A18" s="46" t="s">
        <v>493</v>
      </c>
      <c r="B18" s="9" t="s">
        <v>1937</v>
      </c>
      <c r="C18" s="92" t="s">
        <v>1021</v>
      </c>
      <c r="D18" s="2" t="s">
        <v>1938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578.56116</v>
      </c>
      <c r="G18" s="98">
        <f>VLOOKUP($A18, RawData!$A:$AJ, 2, FALSE)</f>
        <v>0</v>
      </c>
      <c r="H18" s="96">
        <f>VLOOKUP($A18, RawData!$A:$AJ, 3, FALSE)</f>
        <v>0.8388815</v>
      </c>
      <c r="I18" s="98" t="str">
        <f>VLOOKUP($A18, RawData!$A:$AM, 37, FALSE)</f>
        <v/>
      </c>
      <c r="J18" s="99" t="str">
        <f>VLOOKUP($A18, RawData!$A:$AM, 38, FALSE)</f>
        <v>No data</v>
      </c>
      <c r="K18" s="99" t="str">
        <f>VLOOKUP($A18, RawData!$A:$AM, 39, FALSE)</f>
        <v>No data</v>
      </c>
      <c r="L18" s="100" t="str">
        <f>VLOOKUP($A18, RawData!$A:$AJ, 30, FALSE)</f>
        <v/>
      </c>
      <c r="M18" s="98" t="str">
        <f>VLOOKUP($A18, RawData!$A:$AJ, 5, FALSE)</f>
        <v/>
      </c>
      <c r="N18" s="99" t="str">
        <f>VLOOKUP($A18, RawData!$A:$AJ, 6, FALSE)</f>
        <v/>
      </c>
      <c r="O18" s="99">
        <f>VLOOKUP($A18, RawData!$A:$AJ, 8, FALSE)</f>
        <v>0.7665954</v>
      </c>
      <c r="P18" s="106" t="str">
        <f>VLOOKUP($A18, RawData!$A:$AJ, 10, FALSE)</f>
        <v>No data</v>
      </c>
      <c r="Q18" s="99" t="str">
        <f>VLOOKUP($A18, RawData!$A:$AJ, 11, FALSE)</f>
        <v/>
      </c>
      <c r="R18" s="98">
        <f>VLOOKUP($A18, RawData!$A:$AJ, 13, FALSE)</f>
        <v>-34.982</v>
      </c>
      <c r="S18" s="99">
        <f>VLOOKUP($A18, RawData!$A:$AJ, 14, FALSE)</f>
        <v>1.1691064</v>
      </c>
      <c r="T18" s="100">
        <f>VLOOKUP($A18, RawData!$A:$AJ, 15, FALSE)</f>
        <v>52.15235</v>
      </c>
      <c r="U18" s="106" t="str">
        <f>VLOOKUP($A18, RawData!$A:$AJ, 16, FALSE)</f>
        <v>No data</v>
      </c>
      <c r="V18" s="98">
        <f>VLOOKUP($A18, RawData!$A:$AJ, 21, FALSE)</f>
        <v>-27.083</v>
      </c>
      <c r="W18" s="99">
        <f>VLOOKUP($A18, RawData!$A:$AJ, 23, FALSE)</f>
        <v>-0.0491</v>
      </c>
      <c r="X18" s="100" t="str">
        <f>VLOOKUP($A18, RawData!$A:$AJ, 26, FALSE)</f>
        <v/>
      </c>
      <c r="Y18" s="107" t="str">
        <f>VLOOKUP($A18, RawData!$A:$AJ, 28, FALSE)</f>
        <v/>
      </c>
      <c r="Z18" s="107">
        <f>VLOOKUP($A18, RawData!$A:$AJ, 29, FALSE)</f>
        <v>3.1438</v>
      </c>
      <c r="AA18" s="96">
        <f>VLOOKUP($A18, RawData!$A:$AJ,32, FALSE)</f>
        <v>0</v>
      </c>
      <c r="AB18" s="98">
        <f>VLOOKUP($A18, RawData!$A:$AJ, 34, FALSE)</f>
        <v>661.96344</v>
      </c>
      <c r="AC18" s="98">
        <f>VLOOKUP($A18, RawData!$A:$AJ, 35, FALSE)</f>
        <v>3.11</v>
      </c>
      <c r="AD18" s="113">
        <f>VLOOKUP($A18, RawData!$A:$AJ, 36, FALSE)</f>
        <v>219.99</v>
      </c>
    </row>
    <row r="19">
      <c r="A19" s="46" t="s">
        <v>477</v>
      </c>
      <c r="B19" s="9" t="s">
        <v>1905</v>
      </c>
      <c r="C19" s="92" t="s">
        <v>1098</v>
      </c>
      <c r="D19" s="2" t="s">
        <v>1906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10.665445</v>
      </c>
      <c r="G19" s="98">
        <f>VLOOKUP($A19, RawData!$A:$AJ, 2, FALSE)</f>
        <v>10.099</v>
      </c>
      <c r="H19" s="96">
        <f>VLOOKUP($A19, RawData!$A:$AJ, 3, FALSE)</f>
        <v>-0.7546</v>
      </c>
      <c r="I19" s="98" t="str">
        <f>VLOOKUP($A19, RawData!$A:$AM, 37, FALSE)</f>
        <v/>
      </c>
      <c r="J19" s="99">
        <f>VLOOKUP($A19, RawData!$A:$AM, 38, FALSE)</f>
        <v>-0.27549195</v>
      </c>
      <c r="K19" s="99">
        <f>VLOOKUP($A19, RawData!$A:$AM, 39, FALSE)</f>
        <v>-0.3309022</v>
      </c>
      <c r="L19" s="100">
        <f>VLOOKUP($A19, RawData!$A:$AJ, 30, FALSE)</f>
        <v>5.9669137</v>
      </c>
      <c r="M19" s="98" t="str">
        <f>VLOOKUP($A19, RawData!$A:$AJ, 5, FALSE)</f>
        <v/>
      </c>
      <c r="N19" s="99" t="str">
        <f>VLOOKUP($A19, RawData!$A:$AJ, 6, FALSE)</f>
        <v/>
      </c>
      <c r="O19" s="99">
        <f>VLOOKUP($A19, RawData!$A:$AJ, 8, FALSE)</f>
        <v>0.5239</v>
      </c>
      <c r="P19" s="99">
        <f>VLOOKUP($A19, RawData!$A:$AJ, 10, FALSE)</f>
        <v>0.2005149</v>
      </c>
      <c r="Q19" s="99" t="str">
        <f>VLOOKUP($A19, RawData!$A:$AJ, 11, FALSE)</f>
        <v/>
      </c>
      <c r="R19" s="98">
        <f>VLOOKUP($A19, RawData!$A:$AJ, 13, FALSE)</f>
        <v>-0.231</v>
      </c>
      <c r="S19" s="99">
        <f>VLOOKUP($A19, RawData!$A:$AJ, 14, FALSE)</f>
        <v>-0.011308562</v>
      </c>
      <c r="T19" s="100">
        <f>VLOOKUP($A19, RawData!$A:$AJ, 15, FALSE)</f>
        <v>105.6703</v>
      </c>
      <c r="U19" s="99">
        <f>VLOOKUP($A19, RawData!$A:$AJ, 16, FALSE)</f>
        <v>0.14486583</v>
      </c>
      <c r="V19" s="98">
        <f>VLOOKUP($A19, RawData!$A:$AJ, 21, FALSE)</f>
        <v>1.415</v>
      </c>
      <c r="W19" s="99">
        <f>VLOOKUP($A19, RawData!$A:$AJ, 23, FALSE)</f>
        <v>-0.0067</v>
      </c>
      <c r="X19" s="100" t="str">
        <f>VLOOKUP($A19, RawData!$A:$AJ, 26, FALSE)</f>
        <v/>
      </c>
      <c r="Y19" s="107">
        <f>VLOOKUP($A19, RawData!$A:$AJ, 28, FALSE)</f>
        <v>1.0563422</v>
      </c>
      <c r="Z19" s="107">
        <f>VLOOKUP($A19, RawData!$A:$AJ, 29, FALSE)</f>
        <v>0.4839</v>
      </c>
      <c r="AA19" s="96">
        <f>VLOOKUP($A19, RawData!$A:$AJ,32, FALSE)</f>
        <v>0</v>
      </c>
      <c r="AB19" s="98">
        <f>VLOOKUP($A19, RawData!$A:$AJ, 34, FALSE)</f>
        <v>12.083</v>
      </c>
      <c r="AC19" s="98">
        <f>VLOOKUP($A19, RawData!$A:$AJ, 35, FALSE)</f>
        <v>0.88</v>
      </c>
      <c r="AD19" s="113">
        <f>VLOOKUP($A19, RawData!$A:$AJ, 36, FALSE)</f>
        <v>12.7</v>
      </c>
    </row>
    <row r="20">
      <c r="A20" s="9" t="s">
        <v>494</v>
      </c>
      <c r="B20" s="9" t="s">
        <v>1939</v>
      </c>
      <c r="C20" s="92" t="s">
        <v>942</v>
      </c>
      <c r="D20" s="2" t="s">
        <v>1940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16.13731</v>
      </c>
      <c r="G20" s="98">
        <f>VLOOKUP($A20, RawData!$A:$AJ, 2, FALSE)</f>
        <v>6.754</v>
      </c>
      <c r="H20" s="96">
        <f>VLOOKUP($A20, RawData!$A:$AJ, 3, FALSE)</f>
        <v>-0.015</v>
      </c>
      <c r="I20" s="98" t="str">
        <f>VLOOKUP($A20, RawData!$A:$AM, 37, FALSE)</f>
        <v/>
      </c>
      <c r="J20" s="99">
        <f>VLOOKUP($A20, RawData!$A:$AM, 38, FALSE)</f>
        <v>-4.417367</v>
      </c>
      <c r="K20" s="99">
        <f>VLOOKUP($A20, RawData!$A:$AM, 39, FALSE)</f>
        <v>-0.060285185</v>
      </c>
      <c r="L20" s="100">
        <f>VLOOKUP($A20, RawData!$A:$AJ, 30, FALSE)</f>
        <v>-27.59317</v>
      </c>
      <c r="M20" s="98" t="str">
        <f>VLOOKUP($A20, RawData!$A:$AJ, 5, FALSE)</f>
        <v/>
      </c>
      <c r="N20" s="99" t="str">
        <f>VLOOKUP($A20, RawData!$A:$AJ, 6, FALSE)</f>
        <v/>
      </c>
      <c r="O20" s="99">
        <f>VLOOKUP($A20, RawData!$A:$AJ, 8, FALSE)</f>
        <v>0.4594</v>
      </c>
      <c r="P20" s="99">
        <f>VLOOKUP($A20, RawData!$A:$AJ, 10, FALSE)</f>
        <v>-0.05419011</v>
      </c>
      <c r="Q20" s="99" t="str">
        <f>VLOOKUP($A20, RawData!$A:$AJ, 11, FALSE)</f>
        <v/>
      </c>
      <c r="R20" s="98">
        <f>VLOOKUP($A20, RawData!$A:$AJ, 13, FALSE)</f>
        <v>-1.198</v>
      </c>
      <c r="S20" s="99">
        <f>VLOOKUP($A20, RawData!$A:$AJ, 14, FALSE)</f>
        <v>1.060177</v>
      </c>
      <c r="T20" s="100">
        <f>VLOOKUP($A20, RawData!$A:$AJ, 15, FALSE)</f>
        <v>1.7893</v>
      </c>
      <c r="U20" s="99">
        <f>VLOOKUP($A20, RawData!$A:$AJ, 16, FALSE)</f>
        <v>0.1017175</v>
      </c>
      <c r="V20" s="98">
        <f>VLOOKUP($A20, RawData!$A:$AJ, 21, FALSE)</f>
        <v>-6.061</v>
      </c>
      <c r="W20" s="99">
        <f>VLOOKUP($A20, RawData!$A:$AJ, 23, FALSE)</f>
        <v>-0.0233</v>
      </c>
      <c r="X20" s="100" t="str">
        <f>VLOOKUP($A20, RawData!$A:$AJ, 26, FALSE)</f>
        <v/>
      </c>
      <c r="Y20" s="107">
        <f>VLOOKUP($A20, RawData!$A:$AJ, 28, FALSE)</f>
        <v>2.392671</v>
      </c>
      <c r="Z20" s="107">
        <f>VLOOKUP($A20, RawData!$A:$AJ, 29, FALSE)</f>
        <v>0.9719</v>
      </c>
      <c r="AA20" s="96">
        <f>VLOOKUP($A20, RawData!$A:$AJ,32, FALSE)</f>
        <v>0</v>
      </c>
      <c r="AB20" s="98">
        <f>VLOOKUP($A20, RawData!$A:$AJ, 34, FALSE)</f>
        <v>10.0991</v>
      </c>
      <c r="AC20" s="98">
        <f>VLOOKUP($A20, RawData!$A:$AJ, 35, FALSE)</f>
        <v>0.6</v>
      </c>
      <c r="AD20" s="113">
        <f>VLOOKUP($A20, RawData!$A:$AJ, 36, FALSE)</f>
        <v>27.39</v>
      </c>
    </row>
    <row r="21">
      <c r="A21" s="9" t="s">
        <v>495</v>
      </c>
      <c r="B21" s="9" t="s">
        <v>1941</v>
      </c>
      <c r="C21" s="92" t="s">
        <v>942</v>
      </c>
      <c r="D21" s="2" t="s">
        <v>1942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54.461353</v>
      </c>
      <c r="G21" s="98">
        <f>VLOOKUP($A21, RawData!$A:$AJ, 2, FALSE)</f>
        <v>0</v>
      </c>
      <c r="H21" s="96">
        <f>VLOOKUP($A21, RawData!$A:$AJ, 3, FALSE)</f>
        <v>0.8388815</v>
      </c>
      <c r="I21" s="98" t="str">
        <f>VLOOKUP($A21, RawData!$A:$AM, 37, FALSE)</f>
        <v/>
      </c>
      <c r="J21" s="99" t="str">
        <f>VLOOKUP($A21, RawData!$A:$AM, 38, FALSE)</f>
        <v>No data</v>
      </c>
      <c r="K21" s="99" t="str">
        <f>VLOOKUP($A21, RawData!$A:$AM, 39, FALSE)</f>
        <v>No data</v>
      </c>
      <c r="L21" s="100" t="str">
        <f>VLOOKUP($A21, RawData!$A:$AJ, 30, FALSE)</f>
        <v/>
      </c>
      <c r="M21" s="98" t="str">
        <f>VLOOKUP($A21, RawData!$A:$AJ, 5, FALSE)</f>
        <v/>
      </c>
      <c r="N21" s="99" t="str">
        <f>VLOOKUP($A21, RawData!$A:$AJ, 6, FALSE)</f>
        <v/>
      </c>
      <c r="O21" s="99">
        <f>VLOOKUP($A21, RawData!$A:$AJ, 8, FALSE)</f>
        <v>0.7665954</v>
      </c>
      <c r="P21" s="106" t="str">
        <f>VLOOKUP($A21, RawData!$A:$AJ, 10, FALSE)</f>
        <v>No data</v>
      </c>
      <c r="Q21" s="99" t="str">
        <f>VLOOKUP($A21, RawData!$A:$AJ, 11, FALSE)</f>
        <v/>
      </c>
      <c r="R21" s="98">
        <f>VLOOKUP($A21, RawData!$A:$AJ, 13, FALSE)</f>
        <v>-2.04353</v>
      </c>
      <c r="S21" s="99">
        <f>VLOOKUP($A21, RawData!$A:$AJ, 14, FALSE)</f>
        <v>2.2857254</v>
      </c>
      <c r="T21" s="100">
        <f>VLOOKUP($A21, RawData!$A:$AJ, 15, FALSE)</f>
        <v>52.15235</v>
      </c>
      <c r="U21" s="106" t="str">
        <f>VLOOKUP($A21, RawData!$A:$AJ, 16, FALSE)</f>
        <v>No data</v>
      </c>
      <c r="V21" s="98">
        <f>VLOOKUP($A21, RawData!$A:$AJ, 21, FALSE)</f>
        <v>-1.03796</v>
      </c>
      <c r="W21" s="99">
        <f>VLOOKUP($A21, RawData!$A:$AJ, 23, FALSE)</f>
        <v>-0.0589</v>
      </c>
      <c r="X21" s="100" t="str">
        <f>VLOOKUP($A21, RawData!$A:$AJ, 26, FALSE)</f>
        <v/>
      </c>
      <c r="Y21" s="107" t="str">
        <f>VLOOKUP($A21, RawData!$A:$AJ, 28, FALSE)</f>
        <v/>
      </c>
      <c r="Z21" s="107">
        <f>VLOOKUP($A21, RawData!$A:$AJ, 29, FALSE)</f>
        <v>2.1036</v>
      </c>
      <c r="AA21" s="96">
        <f>VLOOKUP($A21, RawData!$A:$AJ,32, FALSE)</f>
        <v>0</v>
      </c>
      <c r="AB21" s="98">
        <f>VLOOKUP($A21, RawData!$A:$AJ, 34, FALSE)</f>
        <v>50.02204</v>
      </c>
      <c r="AC21" s="98">
        <f>VLOOKUP($A21, RawData!$A:$AJ, 35, FALSE)</f>
        <v>0.75</v>
      </c>
      <c r="AD21" s="113">
        <f>VLOOKUP($A21, RawData!$A:$AJ, 36, FALSE)</f>
        <v>68.08</v>
      </c>
    </row>
    <row r="22">
      <c r="A22" s="9" t="s">
        <v>496</v>
      </c>
      <c r="B22" s="9" t="s">
        <v>1943</v>
      </c>
      <c r="C22" s="92" t="s">
        <v>923</v>
      </c>
      <c r="D22" s="2" t="s">
        <v>1944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90.33498</v>
      </c>
      <c r="G22" s="98">
        <f>VLOOKUP($A22, RawData!$A:$AJ, 2, FALSE)</f>
        <v>0</v>
      </c>
      <c r="H22" s="96">
        <f>VLOOKUP($A22, RawData!$A:$AJ, 3, FALSE)</f>
        <v>0.8388815</v>
      </c>
      <c r="I22" s="98" t="str">
        <f>VLOOKUP($A22, RawData!$A:$AM, 37, FALSE)</f>
        <v/>
      </c>
      <c r="J22" s="99" t="str">
        <f>VLOOKUP($A22, RawData!$A:$AM, 38, FALSE)</f>
        <v>No data</v>
      </c>
      <c r="K22" s="99" t="str">
        <f>VLOOKUP($A22, RawData!$A:$AM, 39, FALSE)</f>
        <v>No data</v>
      </c>
      <c r="L22" s="100" t="str">
        <f>VLOOKUP($A22, RawData!$A:$AJ, 30, FALSE)</f>
        <v/>
      </c>
      <c r="M22" s="98" t="str">
        <f>VLOOKUP($A22, RawData!$A:$AJ, 5, FALSE)</f>
        <v/>
      </c>
      <c r="N22" s="99" t="str">
        <f>VLOOKUP($A22, RawData!$A:$AJ, 6, FALSE)</f>
        <v/>
      </c>
      <c r="O22" s="99">
        <f>VLOOKUP($A22, RawData!$A:$AJ, 8, FALSE)</f>
        <v>0.7665954</v>
      </c>
      <c r="P22" s="106" t="str">
        <f>VLOOKUP($A22, RawData!$A:$AJ, 10, FALSE)</f>
        <v>No data</v>
      </c>
      <c r="Q22" s="99" t="str">
        <f>VLOOKUP($A22, RawData!$A:$AJ, 11, FALSE)</f>
        <v/>
      </c>
      <c r="R22" s="98">
        <f>VLOOKUP($A22, RawData!$A:$AJ, 13, FALSE)</f>
        <v>-1.03062</v>
      </c>
      <c r="S22" s="99">
        <f>VLOOKUP($A22, RawData!$A:$AJ, 14, FALSE)</f>
        <v>0.17281118</v>
      </c>
      <c r="T22" s="100">
        <f>VLOOKUP($A22, RawData!$A:$AJ, 15, FALSE)</f>
        <v>52.15235</v>
      </c>
      <c r="U22" s="106" t="str">
        <f>VLOOKUP($A22, RawData!$A:$AJ, 16, FALSE)</f>
        <v>No data</v>
      </c>
      <c r="V22" s="98">
        <f>VLOOKUP($A22, RawData!$A:$AJ, 21, FALSE)</f>
        <v>25.99337</v>
      </c>
      <c r="W22" s="99">
        <f>VLOOKUP($A22, RawData!$A:$AJ, 23, FALSE)</f>
        <v>-0.0347</v>
      </c>
      <c r="X22" s="100" t="str">
        <f>VLOOKUP($A22, RawData!$A:$AJ, 26, FALSE)</f>
        <v/>
      </c>
      <c r="Y22" s="107" t="str">
        <f>VLOOKUP($A22, RawData!$A:$AJ, 28, FALSE)</f>
        <v/>
      </c>
      <c r="Z22" s="107">
        <f>VLOOKUP($A22, RawData!$A:$AJ, 29, FALSE)</f>
        <v>0.798</v>
      </c>
      <c r="AA22" s="96">
        <f>VLOOKUP($A22, RawData!$A:$AJ,32, FALSE)</f>
        <v>0</v>
      </c>
      <c r="AB22" s="98">
        <f>VLOOKUP($A22, RawData!$A:$AJ, 34, FALSE)</f>
        <v>119.47743</v>
      </c>
      <c r="AC22" s="98">
        <f>VLOOKUP($A22, RawData!$A:$AJ, 35, FALSE)</f>
        <v>1.02</v>
      </c>
      <c r="AD22" s="113">
        <f>VLOOKUP($A22, RawData!$A:$AJ, 36, FALSE)</f>
        <v>86.86</v>
      </c>
    </row>
    <row r="23">
      <c r="A23" s="9" t="s">
        <v>497</v>
      </c>
      <c r="B23" s="9" t="s">
        <v>1945</v>
      </c>
      <c r="C23" s="92" t="s">
        <v>942</v>
      </c>
      <c r="D23" s="2" t="s">
        <v>1946</v>
      </c>
      <c r="E23" s="114" t="str">
        <f>IFERROR(__xludf.DUMMYFUNCTION("IFERROR(HYPERLINK(REGEXEXTRACT(D23,""\(([^)]*)\)""),REGEXEXTRACT(D23,""\[([^\]]+)\]"")),"""")"),"READ PITCH")</f>
        <v>READ PITCH</v>
      </c>
      <c r="F23" s="98">
        <f>VLOOKUP($A23, RawData!$A:$AJ, 33, FALSE)</f>
        <v>342.03497</v>
      </c>
      <c r="G23" s="98">
        <f>VLOOKUP($A23, RawData!$A:$AJ, 2, FALSE)</f>
        <v>0</v>
      </c>
      <c r="H23" s="96">
        <f>VLOOKUP($A23, RawData!$A:$AJ, 3, FALSE)</f>
        <v>0.8388815</v>
      </c>
      <c r="I23" s="98" t="str">
        <f>VLOOKUP($A23, RawData!$A:$AM, 37, FALSE)</f>
        <v/>
      </c>
      <c r="J23" s="99" t="str">
        <f>VLOOKUP($A23, RawData!$A:$AM, 38, FALSE)</f>
        <v>No data</v>
      </c>
      <c r="K23" s="99" t="str">
        <f>VLOOKUP($A23, RawData!$A:$AM, 39, FALSE)</f>
        <v>No data</v>
      </c>
      <c r="L23" s="100" t="str">
        <f>VLOOKUP($A23, RawData!$A:$AJ, 30, FALSE)</f>
        <v/>
      </c>
      <c r="M23" s="98" t="str">
        <f>VLOOKUP($A23, RawData!$A:$AJ, 5, FALSE)</f>
        <v/>
      </c>
      <c r="N23" s="99" t="str">
        <f>VLOOKUP($A23, RawData!$A:$AJ, 6, FALSE)</f>
        <v/>
      </c>
      <c r="O23" s="99">
        <f>VLOOKUP($A23, RawData!$A:$AJ, 8, FALSE)</f>
        <v>0.7665954</v>
      </c>
      <c r="P23" s="106" t="str">
        <f>VLOOKUP($A23, RawData!$A:$AJ, 10, FALSE)</f>
        <v>No data</v>
      </c>
      <c r="Q23" s="99" t="str">
        <f>VLOOKUP($A23, RawData!$A:$AJ, 11, FALSE)</f>
        <v/>
      </c>
      <c r="R23" s="98">
        <f>VLOOKUP($A23, RawData!$A:$AJ, 13, FALSE)</f>
        <v>-5.66585</v>
      </c>
      <c r="S23" s="99">
        <f>VLOOKUP($A23, RawData!$A:$AJ, 14, FALSE)</f>
        <v>2.488274</v>
      </c>
      <c r="T23" s="100">
        <f>VLOOKUP($A23, RawData!$A:$AJ, 15, FALSE)</f>
        <v>52.15235</v>
      </c>
      <c r="U23" s="106" t="str">
        <f>VLOOKUP($A23, RawData!$A:$AJ, 16, FALSE)</f>
        <v>No data</v>
      </c>
      <c r="V23" s="98">
        <f>VLOOKUP($A23, RawData!$A:$AJ, 21, FALSE)</f>
        <v>-5.49941</v>
      </c>
      <c r="W23" s="99">
        <f>VLOOKUP($A23, RawData!$A:$AJ, 23, FALSE)</f>
        <v>-0.3154</v>
      </c>
      <c r="X23" s="100" t="str">
        <f>VLOOKUP($A23, RawData!$A:$AJ, 26, FALSE)</f>
        <v/>
      </c>
      <c r="Y23" s="107" t="str">
        <f>VLOOKUP($A23, RawData!$A:$AJ, 28, FALSE)</f>
        <v/>
      </c>
      <c r="Z23" s="107">
        <f>VLOOKUP($A23, RawData!$A:$AJ, 29, FALSE)</f>
        <v>17.2497</v>
      </c>
      <c r="AA23" s="96">
        <f>VLOOKUP($A23, RawData!$A:$AJ,32, FALSE)</f>
        <v>0</v>
      </c>
      <c r="AB23" s="98">
        <f>VLOOKUP($A23, RawData!$A:$AJ, 34, FALSE)</f>
        <v>349.1098</v>
      </c>
      <c r="AC23" s="98">
        <f>VLOOKUP($A23, RawData!$A:$AJ, 35, FALSE)</f>
        <v>1.75</v>
      </c>
      <c r="AD23" s="113">
        <f>VLOOKUP($A23, RawData!$A:$AJ, 36, FALSE)</f>
        <v>213.62</v>
      </c>
    </row>
    <row r="24">
      <c r="A24" s="46" t="s">
        <v>498</v>
      </c>
      <c r="B24" s="9" t="s">
        <v>1947</v>
      </c>
      <c r="C24" s="92" t="s">
        <v>1016</v>
      </c>
      <c r="D24" s="2" t="s">
        <v>1948</v>
      </c>
      <c r="E24" s="114" t="str">
        <f>IFERROR(__xludf.DUMMYFUNCTION("IFERROR(HYPERLINK(REGEXEXTRACT(D24,""\(([^)]*)\)""),REGEXEXTRACT(D24,""\[([^\]]+)\]"")),"""")"),"READ PITCH")</f>
        <v>READ PITCH</v>
      </c>
      <c r="F24" s="98">
        <f>VLOOKUP($A24, RawData!$A:$AJ, 33, FALSE)</f>
        <v>69.52404</v>
      </c>
      <c r="G24" s="98">
        <f>VLOOKUP($A24, RawData!$A:$AJ, 2, FALSE)</f>
        <v>16.413</v>
      </c>
      <c r="H24" s="96">
        <f>VLOOKUP($A24, RawData!$A:$AJ, 3, FALSE)</f>
        <v>-0.363</v>
      </c>
      <c r="I24" s="98" t="str">
        <f>VLOOKUP($A24, RawData!$A:$AM, 37, FALSE)</f>
        <v/>
      </c>
      <c r="J24" s="99">
        <f>VLOOKUP($A24, RawData!$A:$AM, 38, FALSE)</f>
        <v>-0.24358532</v>
      </c>
      <c r="K24" s="99">
        <f>VLOOKUP($A24, RawData!$A:$AM, 39, FALSE)</f>
        <v>0.7110641</v>
      </c>
      <c r="L24" s="100">
        <f>VLOOKUP($A24, RawData!$A:$AJ, 30, FALSE)</f>
        <v>-19.722847</v>
      </c>
      <c r="M24" s="98" t="str">
        <f>VLOOKUP($A24, RawData!$A:$AJ, 5, FALSE)</f>
        <v/>
      </c>
      <c r="N24" s="99" t="str">
        <f>VLOOKUP($A24, RawData!$A:$AJ, 6, FALSE)</f>
        <v/>
      </c>
      <c r="O24" s="99">
        <f>VLOOKUP($A24, RawData!$A:$AJ, 8, FALSE)</f>
        <v>0.5463</v>
      </c>
      <c r="P24" s="99">
        <f>VLOOKUP($A24, RawData!$A:$AJ, 10, FALSE)</f>
        <v>-0.40053615</v>
      </c>
      <c r="Q24" s="99" t="str">
        <f>VLOOKUP($A24, RawData!$A:$AJ, 11, FALSE)</f>
        <v/>
      </c>
      <c r="R24" s="98">
        <f>VLOOKUP($A24, RawData!$A:$AJ, 13, FALSE)</f>
        <v>2.068</v>
      </c>
      <c r="S24" s="99">
        <f>VLOOKUP($A24, RawData!$A:$AJ, 14, FALSE)</f>
        <v>0.15919939</v>
      </c>
      <c r="T24" s="100">
        <f>VLOOKUP($A24, RawData!$A:$AJ, 15, FALSE)</f>
        <v>4.7142</v>
      </c>
      <c r="U24" s="99">
        <f>VLOOKUP($A24, RawData!$A:$AJ, 16, FALSE)</f>
        <v>0.027782856</v>
      </c>
      <c r="V24" s="98">
        <f>VLOOKUP($A24, RawData!$A:$AJ, 21, FALSE)</f>
        <v>45.386</v>
      </c>
      <c r="W24" s="99">
        <f>VLOOKUP($A24, RawData!$A:$AJ, 23, FALSE)</f>
        <v>-0.1486</v>
      </c>
      <c r="X24" s="100" t="str">
        <f>VLOOKUP($A24, RawData!$A:$AJ, 26, FALSE)</f>
        <v/>
      </c>
      <c r="Y24" s="107">
        <f>VLOOKUP($A24, RawData!$A:$AJ, 28, FALSE)</f>
        <v>5.1344666</v>
      </c>
      <c r="Z24" s="107">
        <f>VLOOKUP($A24, RawData!$A:$AJ, 29, FALSE)</f>
        <v>3.3949</v>
      </c>
      <c r="AA24" s="96">
        <f>VLOOKUP($A24, RawData!$A:$AJ,32, FALSE)</f>
        <v>0</v>
      </c>
      <c r="AB24" s="98">
        <f>VLOOKUP($A24, RawData!$A:$AJ, 34, FALSE)</f>
        <v>129.658</v>
      </c>
      <c r="AC24" s="98">
        <f>VLOOKUP($A24, RawData!$A:$AJ, 35, FALSE)</f>
        <v>1.75</v>
      </c>
      <c r="AD24" s="113">
        <f>VLOOKUP($A24, RawData!$A:$AJ, 36, FALSE)</f>
        <v>52.67</v>
      </c>
    </row>
    <row r="25">
      <c r="A25" s="9" t="s">
        <v>499</v>
      </c>
      <c r="B25" s="9" t="s">
        <v>1949</v>
      </c>
      <c r="C25" s="92" t="s">
        <v>1044</v>
      </c>
      <c r="D25" s="2" t="s">
        <v>1950</v>
      </c>
      <c r="E25" s="114" t="str">
        <f>IFERROR(__xludf.DUMMYFUNCTION("IFERROR(HYPERLINK(REGEXEXTRACT(D25,""\(([^)]*)\)""),REGEXEXTRACT(D25,""\[([^\]]+)\]"")),"""")"),"READ PITCH")</f>
        <v>READ PITCH</v>
      </c>
      <c r="F25" s="98">
        <f>VLOOKUP($A25, RawData!$A:$AJ, 33, FALSE)</f>
        <v>83.433014</v>
      </c>
      <c r="G25" s="98">
        <f>VLOOKUP($A25, RawData!$A:$AJ, 2, FALSE)</f>
        <v>0</v>
      </c>
      <c r="H25" s="96">
        <f>VLOOKUP($A25, RawData!$A:$AJ, 3, FALSE)</f>
        <v>0.8388815</v>
      </c>
      <c r="I25" s="98" t="str">
        <f>VLOOKUP($A25, RawData!$A:$AM, 37, FALSE)</f>
        <v/>
      </c>
      <c r="J25" s="99" t="str">
        <f>VLOOKUP($A25, RawData!$A:$AM, 38, FALSE)</f>
        <v>No data</v>
      </c>
      <c r="K25" s="99" t="str">
        <f>VLOOKUP($A25, RawData!$A:$AM, 39, FALSE)</f>
        <v>No data</v>
      </c>
      <c r="L25" s="100" t="str">
        <f>VLOOKUP($A25, RawData!$A:$AJ, 30, FALSE)</f>
        <v/>
      </c>
      <c r="M25" s="98" t="str">
        <f>VLOOKUP($A25, RawData!$A:$AJ, 5, FALSE)</f>
        <v/>
      </c>
      <c r="N25" s="99" t="str">
        <f>VLOOKUP($A25, RawData!$A:$AJ, 6, FALSE)</f>
        <v/>
      </c>
      <c r="O25" s="99">
        <f>VLOOKUP($A25, RawData!$A:$AJ, 8, FALSE)</f>
        <v>0.7665954</v>
      </c>
      <c r="P25" s="106" t="str">
        <f>VLOOKUP($A25, RawData!$A:$AJ, 10, FALSE)</f>
        <v>No data</v>
      </c>
      <c r="Q25" s="99" t="str">
        <f>VLOOKUP($A25, RawData!$A:$AJ, 11, FALSE)</f>
        <v/>
      </c>
      <c r="R25" s="98">
        <f>VLOOKUP($A25, RawData!$A:$AJ, 13, FALSE)</f>
        <v>-7.08284</v>
      </c>
      <c r="S25" s="99">
        <f>VLOOKUP($A25, RawData!$A:$AJ, 14, FALSE)</f>
        <v>1.2891086</v>
      </c>
      <c r="T25" s="100">
        <f>VLOOKUP($A25, RawData!$A:$AJ, 15, FALSE)</f>
        <v>52.15235</v>
      </c>
      <c r="U25" s="106" t="str">
        <f>VLOOKUP($A25, RawData!$A:$AJ, 16, FALSE)</f>
        <v>No data</v>
      </c>
      <c r="V25" s="98">
        <f>VLOOKUP($A25, RawData!$A:$AJ, 21, FALSE)</f>
        <v>-5.49496</v>
      </c>
      <c r="W25" s="99">
        <f>VLOOKUP($A25, RawData!$A:$AJ, 23, FALSE)</f>
        <v>-0.5008</v>
      </c>
      <c r="X25" s="100" t="str">
        <f>VLOOKUP($A25, RawData!$A:$AJ, 26, FALSE)</f>
        <v/>
      </c>
      <c r="Y25" s="107" t="str">
        <f>VLOOKUP($A25, RawData!$A:$AJ, 28, FALSE)</f>
        <v/>
      </c>
      <c r="Z25" s="107">
        <f>VLOOKUP($A25, RawData!$A:$AJ, 29, FALSE)</f>
        <v>5.5191</v>
      </c>
      <c r="AA25" s="96">
        <f>VLOOKUP($A25, RawData!$A:$AJ,32, FALSE)</f>
        <v>0</v>
      </c>
      <c r="AB25" s="98">
        <f>VLOOKUP($A25, RawData!$A:$AJ, 34, FALSE)</f>
        <v>77.93454</v>
      </c>
      <c r="AC25" s="98">
        <f>VLOOKUP($A25, RawData!$A:$AJ, 35, FALSE)</f>
        <v>0.75</v>
      </c>
      <c r="AD25" s="113">
        <f>VLOOKUP($A25, RawData!$A:$AJ, 36, FALSE)</f>
        <v>108.35</v>
      </c>
    </row>
    <row r="26">
      <c r="A26" s="9" t="s">
        <v>500</v>
      </c>
      <c r="B26" s="9" t="s">
        <v>1951</v>
      </c>
      <c r="C26" s="92" t="s">
        <v>930</v>
      </c>
      <c r="D26" s="2" t="s">
        <v>1952</v>
      </c>
      <c r="E26" s="114" t="str">
        <f>IFERROR(__xludf.DUMMYFUNCTION("IFERROR(HYPERLINK(REGEXEXTRACT(D26,""\(([^)]*)\)""),REGEXEXTRACT(D26,""\[([^\]]+)\]"")),"""")"),"READ PITCH")</f>
        <v>READ PITCH</v>
      </c>
      <c r="F26" s="98">
        <f>VLOOKUP($A26, RawData!$A:$AJ, 33, FALSE)</f>
        <v>549.94257</v>
      </c>
      <c r="G26" s="98">
        <f>VLOOKUP($A26, RawData!$A:$AJ, 2, FALSE)</f>
        <v>12.59256</v>
      </c>
      <c r="H26" s="96">
        <f>VLOOKUP($A26, RawData!$A:$AJ, 3, FALSE)</f>
        <v>1.1995</v>
      </c>
      <c r="I26" s="98" t="str">
        <f>VLOOKUP($A26, RawData!$A:$AM, 37, FALSE)</f>
        <v/>
      </c>
      <c r="J26" s="99">
        <f>VLOOKUP($A26, RawData!$A:$AM, 38, FALSE)</f>
        <v>2.3612611</v>
      </c>
      <c r="K26" s="99">
        <f>VLOOKUP($A26, RawData!$A:$AM, 39, FALSE)</f>
        <v>0.6240363</v>
      </c>
      <c r="L26" s="100">
        <f>VLOOKUP($A26, RawData!$A:$AJ, 30, FALSE)</f>
        <v>-12.338532</v>
      </c>
      <c r="M26" s="98" t="str">
        <f>VLOOKUP($A26, RawData!$A:$AJ, 5, FALSE)</f>
        <v/>
      </c>
      <c r="N26" s="99" t="str">
        <f>VLOOKUP($A26, RawData!$A:$AJ, 6, FALSE)</f>
        <v/>
      </c>
      <c r="O26" s="99">
        <f>VLOOKUP($A26, RawData!$A:$AJ, 8, FALSE)</f>
        <v>0.1754</v>
      </c>
      <c r="P26" s="99">
        <f>VLOOKUP($A26, RawData!$A:$AJ, 10, FALSE)</f>
        <v>-3.575716</v>
      </c>
      <c r="Q26" s="99" t="str">
        <f>VLOOKUP($A26, RawData!$A:$AJ, 11, FALSE)</f>
        <v/>
      </c>
      <c r="R26" s="98">
        <f>VLOOKUP($A26, RawData!$A:$AJ, 13, FALSE)</f>
        <v>-146.4847</v>
      </c>
      <c r="S26" s="99">
        <f>VLOOKUP($A26, RawData!$A:$AJ, 14, FALSE)</f>
        <v>28.173925</v>
      </c>
      <c r="T26" s="100">
        <f>VLOOKUP($A26, RawData!$A:$AJ, 15, FALSE)</f>
        <v>0.9721</v>
      </c>
      <c r="U26" s="99">
        <f>VLOOKUP($A26, RawData!$A:$AJ, 16, FALSE)</f>
        <v>0.012272326</v>
      </c>
      <c r="V26" s="98">
        <f>VLOOKUP($A26, RawData!$A:$AJ, 21, FALSE)</f>
        <v>5.62946</v>
      </c>
      <c r="W26" s="99">
        <f>VLOOKUP($A26, RawData!$A:$AJ, 23, FALSE)</f>
        <v>-0.4713</v>
      </c>
      <c r="X26" s="100" t="str">
        <f>VLOOKUP($A26, RawData!$A:$AJ, 26, FALSE)</f>
        <v/>
      </c>
      <c r="Y26" s="107">
        <f>VLOOKUP($A26, RawData!$A:$AJ, 28, FALSE)</f>
        <v>43.671883</v>
      </c>
      <c r="Z26" s="107">
        <f>VLOOKUP($A26, RawData!$A:$AJ, 29, FALSE)</f>
        <v>31.8225</v>
      </c>
      <c r="AA26" s="96">
        <f>VLOOKUP($A26, RawData!$A:$AJ,32, FALSE)</f>
        <v>0</v>
      </c>
      <c r="AB26" s="98">
        <f>VLOOKUP($A26, RawData!$A:$AJ, 34, FALSE)</f>
        <v>555.572</v>
      </c>
      <c r="AC26" s="98">
        <f>VLOOKUP($A26, RawData!$A:$AJ, 35, FALSE)</f>
        <v>6.18</v>
      </c>
      <c r="AD26" s="113">
        <f>VLOOKUP($A26, RawData!$A:$AJ, 36, FALSE)</f>
        <v>548.75</v>
      </c>
    </row>
    <row r="27">
      <c r="A27" s="9" t="s">
        <v>501</v>
      </c>
      <c r="B27" s="9" t="s">
        <v>1953</v>
      </c>
      <c r="C27" s="92" t="s">
        <v>942</v>
      </c>
      <c r="D27" s="2" t="s">
        <v>1954</v>
      </c>
      <c r="E27" s="114" t="str">
        <f>IFERROR(__xludf.DUMMYFUNCTION("IFERROR(HYPERLINK(REGEXEXTRACT(D27,""\(([^)]*)\)""),REGEXEXTRACT(D27,""\[([^\]]+)\]"")),"""")"),"READ PITCH")</f>
        <v>READ PITCH</v>
      </c>
      <c r="F27" s="98">
        <f>VLOOKUP($A27, RawData!$A:$AJ, 33, FALSE)</f>
        <v>92.72453</v>
      </c>
      <c r="G27" s="98">
        <f>VLOOKUP($A27, RawData!$A:$AJ, 2, FALSE)</f>
        <v>0</v>
      </c>
      <c r="H27" s="96">
        <f>VLOOKUP($A27, RawData!$A:$AJ, 3, FALSE)</f>
        <v>-0.6667</v>
      </c>
      <c r="I27" s="98" t="str">
        <f>VLOOKUP($A27, RawData!$A:$AM, 37, FALSE)</f>
        <v/>
      </c>
      <c r="J27" s="99" t="str">
        <f>VLOOKUP($A27, RawData!$A:$AM, 38, FALSE)</f>
        <v>No data</v>
      </c>
      <c r="K27" s="99" t="str">
        <f>VLOOKUP($A27, RawData!$A:$AM, 39, FALSE)</f>
        <v>No data</v>
      </c>
      <c r="L27" s="100" t="str">
        <f>VLOOKUP($A27, RawData!$A:$AJ, 30, FALSE)</f>
        <v/>
      </c>
      <c r="M27" s="98" t="str">
        <f>VLOOKUP($A27, RawData!$A:$AJ, 5, FALSE)</f>
        <v/>
      </c>
      <c r="N27" s="99" t="str">
        <f>VLOOKUP($A27, RawData!$A:$AJ, 6, FALSE)</f>
        <v/>
      </c>
      <c r="O27" s="99">
        <f>VLOOKUP($A27, RawData!$A:$AJ, 8, FALSE)</f>
        <v>0.7665954</v>
      </c>
      <c r="P27" s="106" t="str">
        <f>VLOOKUP($A27, RawData!$A:$AJ, 10, FALSE)</f>
        <v>No data</v>
      </c>
      <c r="Q27" s="99" t="str">
        <f>VLOOKUP($A27, RawData!$A:$AJ, 11, FALSE)</f>
        <v/>
      </c>
      <c r="R27" s="98">
        <f>VLOOKUP($A27, RawData!$A:$AJ, 13, FALSE)</f>
        <v>-5.75115</v>
      </c>
      <c r="S27" s="99">
        <f>VLOOKUP($A27, RawData!$A:$AJ, 14, FALSE)</f>
        <v>0.594522</v>
      </c>
      <c r="T27" s="100">
        <f>VLOOKUP($A27, RawData!$A:$AJ, 15, FALSE)</f>
        <v>52.15235</v>
      </c>
      <c r="U27" s="106" t="str">
        <f>VLOOKUP($A27, RawData!$A:$AJ, 16, FALSE)</f>
        <v>No data</v>
      </c>
      <c r="V27" s="98">
        <f>VLOOKUP($A27, RawData!$A:$AJ, 21, FALSE)</f>
        <v>0.05013</v>
      </c>
      <c r="W27" s="99">
        <f>VLOOKUP($A27, RawData!$A:$AJ, 23, FALSE)</f>
        <v>-0.0361</v>
      </c>
      <c r="X27" s="100" t="str">
        <f>VLOOKUP($A27, RawData!$A:$AJ, 26, FALSE)</f>
        <v/>
      </c>
      <c r="Y27" s="107" t="str">
        <f>VLOOKUP($A27, RawData!$A:$AJ, 28, FALSE)</f>
        <v/>
      </c>
      <c r="Z27" s="107">
        <f>VLOOKUP($A27, RawData!$A:$AJ, 29, FALSE)</f>
        <v>1.3419</v>
      </c>
      <c r="AA27" s="96">
        <f>VLOOKUP($A27, RawData!$A:$AJ,32, FALSE)</f>
        <v>0</v>
      </c>
      <c r="AB27" s="98">
        <f>VLOOKUP($A27, RawData!$A:$AJ, 34, FALSE)</f>
        <v>92.774666</v>
      </c>
      <c r="AC27" s="98">
        <f>VLOOKUP($A27, RawData!$A:$AJ, 35, FALSE)</f>
        <v>0.54</v>
      </c>
      <c r="AD27" s="113">
        <f>VLOOKUP($A27, RawData!$A:$AJ, 36, FALSE)</f>
        <v>261.69</v>
      </c>
    </row>
    <row r="28">
      <c r="A28" s="9" t="s">
        <v>502</v>
      </c>
      <c r="B28" s="9" t="s">
        <v>1955</v>
      </c>
      <c r="C28" s="92" t="s">
        <v>930</v>
      </c>
      <c r="D28" s="2" t="s">
        <v>1956</v>
      </c>
      <c r="E28" s="114" t="str">
        <f>IFERROR(__xludf.DUMMYFUNCTION("IFERROR(HYPERLINK(REGEXEXTRACT(D28,""\(([^)]*)\)""),REGEXEXTRACT(D28,""\[([^\]]+)\]"")),"""")"),"READ PITCH")</f>
        <v>READ PITCH</v>
      </c>
      <c r="F28" s="98">
        <f>VLOOKUP($A28, RawData!$A:$AJ, 33, FALSE)</f>
        <v>41.416634</v>
      </c>
      <c r="G28" s="98">
        <f>VLOOKUP($A28, RawData!$A:$AJ, 2, FALSE)</f>
        <v>0</v>
      </c>
      <c r="H28" s="96">
        <f>VLOOKUP($A28, RawData!$A:$AJ, 3, FALSE)</f>
        <v>0.8388815</v>
      </c>
      <c r="I28" s="98" t="str">
        <f>VLOOKUP($A28, RawData!$A:$AM, 37, FALSE)</f>
        <v/>
      </c>
      <c r="J28" s="99" t="str">
        <f>VLOOKUP($A28, RawData!$A:$AM, 38, FALSE)</f>
        <v>No data</v>
      </c>
      <c r="K28" s="99" t="str">
        <f>VLOOKUP($A28, RawData!$A:$AM, 39, FALSE)</f>
        <v>No data</v>
      </c>
      <c r="L28" s="100" t="str">
        <f>VLOOKUP($A28, RawData!$A:$AJ, 30, FALSE)</f>
        <v/>
      </c>
      <c r="M28" s="98" t="str">
        <f>VLOOKUP($A28, RawData!$A:$AJ, 5, FALSE)</f>
        <v/>
      </c>
      <c r="N28" s="99" t="str">
        <f>VLOOKUP($A28, RawData!$A:$AJ, 6, FALSE)</f>
        <v/>
      </c>
      <c r="O28" s="99">
        <f>VLOOKUP($A28, RawData!$A:$AJ, 8, FALSE)</f>
        <v>-2.6495</v>
      </c>
      <c r="P28" s="106" t="str">
        <f>VLOOKUP($A28, RawData!$A:$AJ, 10, FALSE)</f>
        <v>No data</v>
      </c>
      <c r="Q28" s="99" t="str">
        <f>VLOOKUP($A28, RawData!$A:$AJ, 11, FALSE)</f>
        <v/>
      </c>
      <c r="R28" s="98">
        <f>VLOOKUP($A28, RawData!$A:$AJ, 13, FALSE)</f>
        <v>-6.70398</v>
      </c>
      <c r="S28" s="99">
        <f>VLOOKUP($A28, RawData!$A:$AJ, 14, FALSE)</f>
        <v>1.0844021</v>
      </c>
      <c r="T28" s="100">
        <f>VLOOKUP($A28, RawData!$A:$AJ, 15, FALSE)</f>
        <v>52.15235</v>
      </c>
      <c r="U28" s="106" t="str">
        <f>VLOOKUP($A28, RawData!$A:$AJ, 16, FALSE)</f>
        <v>No data</v>
      </c>
      <c r="V28" s="98">
        <f>VLOOKUP($A28, RawData!$A:$AJ, 21, FALSE)</f>
        <v>-7.11899</v>
      </c>
      <c r="W28" s="99">
        <f>VLOOKUP($A28, RawData!$A:$AJ, 23, FALSE)</f>
        <v>-0.3103</v>
      </c>
      <c r="X28" s="100" t="str">
        <f>VLOOKUP($A28, RawData!$A:$AJ, 26, FALSE)</f>
        <v/>
      </c>
      <c r="Y28" s="107" t="str">
        <f>VLOOKUP($A28, RawData!$A:$AJ, 28, FALSE)</f>
        <v/>
      </c>
      <c r="Z28" s="107">
        <f>VLOOKUP($A28, RawData!$A:$AJ, 29, FALSE)</f>
        <v>3.2597</v>
      </c>
      <c r="AA28" s="96">
        <f>VLOOKUP($A28, RawData!$A:$AJ,32, FALSE)</f>
        <v>0</v>
      </c>
      <c r="AB28" s="98">
        <f>VLOOKUP($A28, RawData!$A:$AJ, 34, FALSE)</f>
        <v>35.35901</v>
      </c>
      <c r="AC28" s="98">
        <f>VLOOKUP($A28, RawData!$A:$AJ, 35, FALSE)</f>
        <v>0.195</v>
      </c>
      <c r="AD28" s="113">
        <f>VLOOKUP($A28, RawData!$A:$AJ, 36, FALSE)</f>
        <v>212.39</v>
      </c>
    </row>
    <row r="29">
      <c r="A29" s="9" t="s">
        <v>503</v>
      </c>
      <c r="B29" s="9" t="s">
        <v>1957</v>
      </c>
      <c r="C29" s="92" t="s">
        <v>1044</v>
      </c>
      <c r="D29" s="2" t="s">
        <v>1958</v>
      </c>
      <c r="E29" s="114" t="str">
        <f>IFERROR(__xludf.DUMMYFUNCTION("IFERROR(HYPERLINK(REGEXEXTRACT(D29,""\(([^)]*)\)""),REGEXEXTRACT(D29,""\[([^\]]+)\]"")),"""")"),"READ PITCH")</f>
        <v>READ PITCH</v>
      </c>
      <c r="F29" s="98">
        <f>VLOOKUP($A29, RawData!$A:$AJ, 33, FALSE)</f>
        <v>38.39</v>
      </c>
      <c r="G29" s="98">
        <f>VLOOKUP($A29, RawData!$A:$AJ, 2, FALSE)</f>
        <v>54.555</v>
      </c>
      <c r="H29" s="96">
        <f>VLOOKUP($A29, RawData!$A:$AJ, 3, FALSE)</f>
        <v>0.7563</v>
      </c>
      <c r="I29" s="98" t="str">
        <f>VLOOKUP($A29, RawData!$A:$AM, 37, FALSE)</f>
        <v/>
      </c>
      <c r="J29" s="99">
        <f>VLOOKUP($A29, RawData!$A:$AM, 38, FALSE)</f>
        <v>-3.036528</v>
      </c>
      <c r="K29" s="99">
        <f>VLOOKUP($A29, RawData!$A:$AM, 39, FALSE)</f>
        <v>-0.3471587</v>
      </c>
      <c r="L29" s="100">
        <f>VLOOKUP($A29, RawData!$A:$AJ, 30, FALSE)</f>
        <v>7.037074</v>
      </c>
      <c r="M29" s="98" t="str">
        <f>VLOOKUP($A29, RawData!$A:$AJ, 5, FALSE)</f>
        <v/>
      </c>
      <c r="N29" s="99" t="str">
        <f>VLOOKUP($A29, RawData!$A:$AJ, 6, FALSE)</f>
        <v/>
      </c>
      <c r="O29" s="99">
        <f>VLOOKUP($A29, RawData!$A:$AJ, 8, FALSE)</f>
        <v>0.2509</v>
      </c>
      <c r="P29" s="99">
        <f>VLOOKUP($A29, RawData!$A:$AJ, 10, FALSE)</f>
        <v>0.11139217</v>
      </c>
      <c r="Q29" s="99" t="str">
        <f>VLOOKUP($A29, RawData!$A:$AJ, 11, FALSE)</f>
        <v/>
      </c>
      <c r="R29" s="98">
        <f>VLOOKUP($A29, RawData!$A:$AJ, 13, FALSE)</f>
        <v>4.139</v>
      </c>
      <c r="S29" s="99">
        <f>VLOOKUP($A29, RawData!$A:$AJ, 14, FALSE)</f>
        <v>-0.8853476</v>
      </c>
      <c r="T29" s="100">
        <f>VLOOKUP($A29, RawData!$A:$AJ, 15, FALSE)</f>
        <v>43.8733</v>
      </c>
      <c r="U29" s="99">
        <f>VLOOKUP($A29, RawData!$A:$AJ, 16, FALSE)</f>
        <v>0.026322061</v>
      </c>
      <c r="V29" s="98">
        <f>VLOOKUP($A29, RawData!$A:$AJ, 21, FALSE)</f>
        <v>-3.869</v>
      </c>
      <c r="W29" s="99">
        <f>VLOOKUP($A29, RawData!$A:$AJ, 23, FALSE)</f>
        <v>0.0894</v>
      </c>
      <c r="X29" s="100">
        <f>VLOOKUP($A29, RawData!$A:$AJ, 26, FALSE)</f>
        <v>14.335475</v>
      </c>
      <c r="Y29" s="107">
        <f>VLOOKUP($A29, RawData!$A:$AJ, 28, FALSE)</f>
        <v>0.85479426</v>
      </c>
      <c r="Z29" s="107">
        <f>VLOOKUP($A29, RawData!$A:$AJ, 29, FALSE)</f>
        <v>1.5726335</v>
      </c>
      <c r="AA29" s="96">
        <f>VLOOKUP($A29, RawData!$A:$AJ,32, FALSE)</f>
        <v>0</v>
      </c>
      <c r="AB29" s="98">
        <f>VLOOKUP($A29, RawData!$A:$AJ, 34, FALSE)</f>
        <v>42.7643</v>
      </c>
      <c r="AC29" s="98" t="str">
        <f>VLOOKUP($A29, RawData!$A:$AJ, 35, FALSE)</f>
        <v>No data</v>
      </c>
      <c r="AD29" s="113">
        <f>VLOOKUP($A29, RawData!$A:$AJ, 36, FALSE)</f>
        <v>150.43</v>
      </c>
    </row>
    <row r="30">
      <c r="A30" s="46" t="s">
        <v>504</v>
      </c>
      <c r="B30" s="9" t="s">
        <v>1959</v>
      </c>
      <c r="C30" s="92" t="s">
        <v>1044</v>
      </c>
      <c r="D30" s="2" t="s">
        <v>1960</v>
      </c>
      <c r="E30" s="114" t="str">
        <f>IFERROR(__xludf.DUMMYFUNCTION("IFERROR(HYPERLINK(REGEXEXTRACT(D30,""\(([^)]*)\)""),REGEXEXTRACT(D30,""\[([^\]]+)\]"")),"""")"),"READ PITCH")</f>
        <v>READ PITCH</v>
      </c>
      <c r="F30" s="98">
        <f>VLOOKUP($A30, RawData!$A:$AJ, 33, FALSE)</f>
        <v>74.411934</v>
      </c>
      <c r="G30" s="98">
        <f>VLOOKUP($A30, RawData!$A:$AJ, 2, FALSE)</f>
        <v>0</v>
      </c>
      <c r="H30" s="96">
        <f>VLOOKUP($A30, RawData!$A:$AJ, 3, FALSE)</f>
        <v>0.8388815</v>
      </c>
      <c r="I30" s="98" t="str">
        <f>VLOOKUP($A30, RawData!$A:$AM, 37, FALSE)</f>
        <v/>
      </c>
      <c r="J30" s="99" t="str">
        <f>VLOOKUP($A30, RawData!$A:$AM, 38, FALSE)</f>
        <v>No data</v>
      </c>
      <c r="K30" s="99" t="str">
        <f>VLOOKUP($A30, RawData!$A:$AM, 39, FALSE)</f>
        <v>No data</v>
      </c>
      <c r="L30" s="100" t="str">
        <f>VLOOKUP($A30, RawData!$A:$AJ, 30, FALSE)</f>
        <v/>
      </c>
      <c r="M30" s="98" t="str">
        <f>VLOOKUP($A30, RawData!$A:$AJ, 5, FALSE)</f>
        <v/>
      </c>
      <c r="N30" s="99" t="str">
        <f>VLOOKUP($A30, RawData!$A:$AJ, 6, FALSE)</f>
        <v/>
      </c>
      <c r="O30" s="99">
        <f>VLOOKUP($A30, RawData!$A:$AJ, 8, FALSE)</f>
        <v>0.7665954</v>
      </c>
      <c r="P30" s="106" t="str">
        <f>VLOOKUP($A30, RawData!$A:$AJ, 10, FALSE)</f>
        <v>No data</v>
      </c>
      <c r="Q30" s="99" t="str">
        <f>VLOOKUP($A30, RawData!$A:$AJ, 11, FALSE)</f>
        <v/>
      </c>
      <c r="R30" s="98">
        <f>VLOOKUP($A30, RawData!$A:$AJ, 13, FALSE)</f>
        <v>-2.99485</v>
      </c>
      <c r="S30" s="99">
        <f>VLOOKUP($A30, RawData!$A:$AJ, 14, FALSE)</f>
        <v>6.469616</v>
      </c>
      <c r="T30" s="100">
        <f>VLOOKUP($A30, RawData!$A:$AJ, 15, FALSE)</f>
        <v>52.15235</v>
      </c>
      <c r="U30" s="106" t="str">
        <f>VLOOKUP($A30, RawData!$A:$AJ, 16, FALSE)</f>
        <v>No data</v>
      </c>
      <c r="V30" s="98">
        <f>VLOOKUP($A30, RawData!$A:$AJ, 21, FALSE)</f>
        <v>3.05092</v>
      </c>
      <c r="W30" s="99">
        <f>VLOOKUP($A30, RawData!$A:$AJ, 23, FALSE)</f>
        <v>-0.1389</v>
      </c>
      <c r="X30" s="100" t="str">
        <f>VLOOKUP($A30, RawData!$A:$AJ, 26, FALSE)</f>
        <v/>
      </c>
      <c r="Y30" s="107" t="str">
        <f>VLOOKUP($A30, RawData!$A:$AJ, 28, FALSE)</f>
        <v/>
      </c>
      <c r="Z30" s="107">
        <f>VLOOKUP($A30, RawData!$A:$AJ, 29, FALSE)</f>
        <v>2.7348</v>
      </c>
      <c r="AA30" s="96">
        <f>VLOOKUP($A30, RawData!$A:$AJ,32, FALSE)</f>
        <v>0</v>
      </c>
      <c r="AB30" s="98">
        <f>VLOOKUP($A30, RawData!$A:$AJ, 34, FALSE)</f>
        <v>74.30812</v>
      </c>
      <c r="AC30" s="98">
        <f>VLOOKUP($A30, RawData!$A:$AJ, 35, FALSE)</f>
        <v>1.02</v>
      </c>
      <c r="AD30" s="113">
        <f>VLOOKUP($A30, RawData!$A:$AJ, 36, FALSE)</f>
        <v>69.86</v>
      </c>
    </row>
    <row r="31">
      <c r="A31" s="46" t="s">
        <v>505</v>
      </c>
      <c r="B31" s="9" t="s">
        <v>1961</v>
      </c>
      <c r="C31" s="92" t="s">
        <v>930</v>
      </c>
      <c r="D31" s="2" t="s">
        <v>1962</v>
      </c>
      <c r="E31" s="114" t="str">
        <f>IFERROR(__xludf.DUMMYFUNCTION("IFERROR(HYPERLINK(REGEXEXTRACT(D31,""\(([^)]*)\)""),REGEXEXTRACT(D31,""\[([^\]]+)\]"")),"""")"),"READ PITCH")</f>
        <v>READ PITCH</v>
      </c>
      <c r="F31" s="98">
        <f>VLOOKUP($A31, RawData!$A:$AJ, 33, FALSE)</f>
        <v>41.285854</v>
      </c>
      <c r="G31" s="98">
        <f>VLOOKUP($A31, RawData!$A:$AJ, 2, FALSE)</f>
        <v>0</v>
      </c>
      <c r="H31" s="96">
        <f>VLOOKUP($A31, RawData!$A:$AJ, 3, FALSE)</f>
        <v>0.8388815</v>
      </c>
      <c r="I31" s="98" t="str">
        <f>VLOOKUP($A31, RawData!$A:$AM, 37, FALSE)</f>
        <v/>
      </c>
      <c r="J31" s="99" t="str">
        <f>VLOOKUP($A31, RawData!$A:$AM, 38, FALSE)</f>
        <v>No data</v>
      </c>
      <c r="K31" s="99" t="str">
        <f>VLOOKUP($A31, RawData!$A:$AM, 39, FALSE)</f>
        <v>No data</v>
      </c>
      <c r="L31" s="100" t="str">
        <f>VLOOKUP($A31, RawData!$A:$AJ, 30, FALSE)</f>
        <v/>
      </c>
      <c r="M31" s="98" t="str">
        <f>VLOOKUP($A31, RawData!$A:$AJ, 5, FALSE)</f>
        <v/>
      </c>
      <c r="N31" s="99" t="str">
        <f>VLOOKUP($A31, RawData!$A:$AJ, 6, FALSE)</f>
        <v/>
      </c>
      <c r="O31" s="99">
        <f>VLOOKUP($A31, RawData!$A:$AJ, 8, FALSE)</f>
        <v>0.7665954</v>
      </c>
      <c r="P31" s="106" t="str">
        <f>VLOOKUP($A31, RawData!$A:$AJ, 10, FALSE)</f>
        <v>No data</v>
      </c>
      <c r="Q31" s="99" t="str">
        <f>VLOOKUP($A31, RawData!$A:$AJ, 11, FALSE)</f>
        <v/>
      </c>
      <c r="R31" s="98">
        <f>VLOOKUP($A31, RawData!$A:$AJ, 13, FALSE)</f>
        <v>-3.65351</v>
      </c>
      <c r="S31" s="99">
        <f>VLOOKUP($A31, RawData!$A:$AJ, 14, FALSE)</f>
        <v>1.8616802</v>
      </c>
      <c r="T31" s="100">
        <f>VLOOKUP($A31, RawData!$A:$AJ, 15, FALSE)</f>
        <v>52.15235</v>
      </c>
      <c r="U31" s="106" t="str">
        <f>VLOOKUP($A31, RawData!$A:$AJ, 16, FALSE)</f>
        <v>No data</v>
      </c>
      <c r="V31" s="98">
        <f>VLOOKUP($A31, RawData!$A:$AJ, 21, FALSE)</f>
        <v>0</v>
      </c>
      <c r="W31" s="99">
        <f>VLOOKUP($A31, RawData!$A:$AJ, 23, FALSE)</f>
        <v>-0.0315</v>
      </c>
      <c r="X31" s="100" t="str">
        <f>VLOOKUP($A31, RawData!$A:$AJ, 26, FALSE)</f>
        <v/>
      </c>
      <c r="Y31" s="107" t="str">
        <f>VLOOKUP($A31, RawData!$A:$AJ, 28, FALSE)</f>
        <v/>
      </c>
      <c r="Z31" s="107">
        <f>VLOOKUP($A31, RawData!$A:$AJ, 29, FALSE)</f>
        <v>2.8785</v>
      </c>
      <c r="AA31" s="96">
        <f>VLOOKUP($A31, RawData!$A:$AJ,32, FALSE)</f>
        <v>0</v>
      </c>
      <c r="AB31" s="98">
        <f>VLOOKUP($A31, RawData!$A:$AJ, 34, FALSE)</f>
        <v>27.561222</v>
      </c>
      <c r="AC31" s="98">
        <f>VLOOKUP($A31, RawData!$A:$AJ, 35, FALSE)</f>
        <v>0.54</v>
      </c>
      <c r="AD31" s="113">
        <f>VLOOKUP($A31, RawData!$A:$AJ, 36, FALSE)</f>
        <v>73.61</v>
      </c>
    </row>
    <row r="32">
      <c r="A32" s="9" t="s">
        <v>506</v>
      </c>
      <c r="B32" s="9" t="s">
        <v>1963</v>
      </c>
      <c r="C32" s="92" t="s">
        <v>930</v>
      </c>
      <c r="D32" s="2" t="s">
        <v>1964</v>
      </c>
      <c r="E32" s="114" t="str">
        <f>IFERROR(__xludf.DUMMYFUNCTION("IFERROR(HYPERLINK(REGEXEXTRACT(D32,""\(([^)]*)\)""),REGEXEXTRACT(D32,""\[([^\]]+)\]"")),"""")"),"READ PITCH")</f>
        <v>READ PITCH</v>
      </c>
      <c r="F32" s="98">
        <f>VLOOKUP($A32, RawData!$A:$AJ, 33, FALSE)</f>
        <v>27.443563</v>
      </c>
      <c r="G32" s="98">
        <f>VLOOKUP($A32, RawData!$A:$AJ, 2, FALSE)</f>
        <v>0</v>
      </c>
      <c r="H32" s="96">
        <f>VLOOKUP($A32, RawData!$A:$AJ, 3, FALSE)</f>
        <v>-0.6513</v>
      </c>
      <c r="I32" s="98" t="str">
        <f>VLOOKUP($A32, RawData!$A:$AM, 37, FALSE)</f>
        <v/>
      </c>
      <c r="J32" s="99">
        <f>VLOOKUP($A32, RawData!$A:$AM, 38, FALSE)</f>
        <v>0.32145697</v>
      </c>
      <c r="K32" s="99">
        <f>VLOOKUP($A32, RawData!$A:$AM, 39, FALSE)</f>
        <v>0.0044629155</v>
      </c>
      <c r="L32" s="100">
        <f>VLOOKUP($A32, RawData!$A:$AJ, 30, FALSE)</f>
        <v>-10.343386</v>
      </c>
      <c r="M32" s="98" t="str">
        <f>VLOOKUP($A32, RawData!$A:$AJ, 5, FALSE)</f>
        <v/>
      </c>
      <c r="N32" s="99" t="str">
        <f>VLOOKUP($A32, RawData!$A:$AJ, 6, FALSE)</f>
        <v/>
      </c>
      <c r="O32" s="99">
        <f>VLOOKUP($A32, RawData!$A:$AJ, 8, FALSE)</f>
        <v>4.4</v>
      </c>
      <c r="P32" s="99">
        <f>VLOOKUP($A32, RawData!$A:$AJ, 10, FALSE)</f>
        <v>-44.408688</v>
      </c>
      <c r="Q32" s="99" t="str">
        <f>VLOOKUP($A32, RawData!$A:$AJ, 11, FALSE)</f>
        <v/>
      </c>
      <c r="R32" s="98">
        <f>VLOOKUP($A32, RawData!$A:$AJ, 13, FALSE)</f>
        <v>-1.40614</v>
      </c>
      <c r="S32" s="99">
        <f>VLOOKUP($A32, RawData!$A:$AJ, 14, FALSE)</f>
        <v>0.5725536</v>
      </c>
      <c r="T32" s="100">
        <f>VLOOKUP($A32, RawData!$A:$AJ, 15, FALSE)</f>
        <v>52.15235</v>
      </c>
      <c r="U32" s="99">
        <f>VLOOKUP($A32, RawData!$A:$AJ, 16, FALSE)</f>
        <v>0.20207159</v>
      </c>
      <c r="V32" s="98">
        <f>VLOOKUP($A32, RawData!$A:$AJ, 21, FALSE)</f>
        <v>-4.24108</v>
      </c>
      <c r="W32" s="99">
        <f>VLOOKUP($A32, RawData!$A:$AJ, 23, FALSE)</f>
        <v>-0.1567</v>
      </c>
      <c r="X32" s="100" t="str">
        <f>VLOOKUP($A32, RawData!$A:$AJ, 26, FALSE)</f>
        <v/>
      </c>
      <c r="Y32" s="107" t="str">
        <f>VLOOKUP($A32, RawData!$A:$AJ, 28, FALSE)</f>
        <v/>
      </c>
      <c r="Z32" s="107">
        <f>VLOOKUP($A32, RawData!$A:$AJ, 29, FALSE)</f>
        <v>10.258</v>
      </c>
      <c r="AA32" s="96">
        <f>VLOOKUP($A32, RawData!$A:$AJ,32, FALSE)</f>
        <v>0</v>
      </c>
      <c r="AB32" s="98">
        <f>VLOOKUP($A32, RawData!$A:$AJ, 34, FALSE)</f>
        <v>25.27727</v>
      </c>
      <c r="AC32" s="98">
        <f>VLOOKUP($A32, RawData!$A:$AJ, 35, FALSE)</f>
        <v>0.27</v>
      </c>
      <c r="AD32" s="113">
        <f>VLOOKUP($A32, RawData!$A:$AJ, 36, FALSE)</f>
        <v>111.39</v>
      </c>
    </row>
    <row r="33">
      <c r="A33" s="9" t="s">
        <v>507</v>
      </c>
      <c r="B33" s="9" t="s">
        <v>1965</v>
      </c>
      <c r="C33" s="92" t="s">
        <v>1098</v>
      </c>
      <c r="D33" s="2" t="s">
        <v>1966</v>
      </c>
      <c r="E33" s="114" t="str">
        <f>IFERROR(__xludf.DUMMYFUNCTION("IFERROR(HYPERLINK(REGEXEXTRACT(D33,""\(([^)]*)\)""),REGEXEXTRACT(D33,""\[([^\]]+)\]"")),"""")"),"READ PITCH")</f>
        <v>READ PITCH</v>
      </c>
      <c r="F33" s="98">
        <f>VLOOKUP($A33, RawData!$A:$AJ, 33, FALSE)</f>
        <v>169.3575</v>
      </c>
      <c r="G33" s="98">
        <f>VLOOKUP($A33, RawData!$A:$AJ, 2, FALSE)</f>
        <v>0</v>
      </c>
      <c r="H33" s="96">
        <f>VLOOKUP($A33, RawData!$A:$AJ, 3, FALSE)</f>
        <v>0.8388815</v>
      </c>
      <c r="I33" s="98" t="str">
        <f>VLOOKUP($A33, RawData!$A:$AM, 37, FALSE)</f>
        <v/>
      </c>
      <c r="J33" s="99" t="str">
        <f>VLOOKUP($A33, RawData!$A:$AM, 38, FALSE)</f>
        <v>No data</v>
      </c>
      <c r="K33" s="99" t="str">
        <f>VLOOKUP($A33, RawData!$A:$AM, 39, FALSE)</f>
        <v>No data</v>
      </c>
      <c r="L33" s="100" t="str">
        <f>VLOOKUP($A33, RawData!$A:$AJ, 30, FALSE)</f>
        <v/>
      </c>
      <c r="M33" s="98" t="str">
        <f>VLOOKUP($A33, RawData!$A:$AJ, 5, FALSE)</f>
        <v/>
      </c>
      <c r="N33" s="99" t="str">
        <f>VLOOKUP($A33, RawData!$A:$AJ, 6, FALSE)</f>
        <v/>
      </c>
      <c r="O33" s="99">
        <f>VLOOKUP($A33, RawData!$A:$AJ, 8, FALSE)</f>
        <v>0.7665954</v>
      </c>
      <c r="P33" s="106" t="str">
        <f>VLOOKUP($A33, RawData!$A:$AJ, 10, FALSE)</f>
        <v>No data</v>
      </c>
      <c r="Q33" s="99" t="str">
        <f>VLOOKUP($A33, RawData!$A:$AJ, 11, FALSE)</f>
        <v/>
      </c>
      <c r="R33" s="98">
        <f>VLOOKUP($A33, RawData!$A:$AJ, 13, FALSE)</f>
        <v>-45.61848</v>
      </c>
      <c r="S33" s="99">
        <f>VLOOKUP($A33, RawData!$A:$AJ, 14, FALSE)</f>
        <v>1.3619221</v>
      </c>
      <c r="T33" s="100">
        <f>VLOOKUP($A33, RawData!$A:$AJ, 15, FALSE)</f>
        <v>52.15235</v>
      </c>
      <c r="U33" s="106" t="str">
        <f>VLOOKUP($A33, RawData!$A:$AJ, 16, FALSE)</f>
        <v>No data</v>
      </c>
      <c r="V33" s="98">
        <f>VLOOKUP($A33, RawData!$A:$AJ, 21, FALSE)</f>
        <v>-60.68828</v>
      </c>
      <c r="W33" s="99">
        <f>VLOOKUP($A33, RawData!$A:$AJ, 23, FALSE)</f>
        <v>-0.0636</v>
      </c>
      <c r="X33" s="100" t="str">
        <f>VLOOKUP($A33, RawData!$A:$AJ, 26, FALSE)</f>
        <v/>
      </c>
      <c r="Y33" s="107" t="str">
        <f>VLOOKUP($A33, RawData!$A:$AJ, 28, FALSE)</f>
        <v/>
      </c>
      <c r="Z33" s="107">
        <f>VLOOKUP($A33, RawData!$A:$AJ, 29, FALSE)</f>
        <v>0.8808</v>
      </c>
      <c r="AA33" s="96">
        <f>VLOOKUP($A33, RawData!$A:$AJ,32, FALSE)</f>
        <v>0</v>
      </c>
      <c r="AB33" s="98">
        <f>VLOOKUP($A33, RawData!$A:$AJ, 34, FALSE)</f>
        <v>108.6692</v>
      </c>
      <c r="AC33" s="98">
        <f>VLOOKUP($A33, RawData!$A:$AJ, 35, FALSE)</f>
        <v>0.135</v>
      </c>
      <c r="AD33" s="113">
        <f>VLOOKUP($A33, RawData!$A:$AJ, 36, FALSE)</f>
        <v>1254.5</v>
      </c>
    </row>
    <row r="34">
      <c r="A34" s="9" t="s">
        <v>508</v>
      </c>
      <c r="B34" s="9" t="s">
        <v>1967</v>
      </c>
      <c r="C34" s="92" t="s">
        <v>1044</v>
      </c>
      <c r="D34" s="2" t="s">
        <v>1968</v>
      </c>
      <c r="E34" s="114" t="str">
        <f>IFERROR(__xludf.DUMMYFUNCTION("IFERROR(HYPERLINK(REGEXEXTRACT(D34,""\(([^)]*)\)""),REGEXEXTRACT(D34,""\[([^\]]+)\]"")),"""")"),"READ PITCH")</f>
        <v>READ PITCH</v>
      </c>
      <c r="F34" s="98">
        <f>VLOOKUP($A34, RawData!$A:$AJ, 33, FALSE)</f>
        <v>79.14849</v>
      </c>
      <c r="G34" s="98">
        <f>VLOOKUP($A34, RawData!$A:$AJ, 2, FALSE)</f>
        <v>0</v>
      </c>
      <c r="H34" s="96">
        <f>VLOOKUP($A34, RawData!$A:$AJ, 3, FALSE)</f>
        <v>0.8388815</v>
      </c>
      <c r="I34" s="98" t="str">
        <f>VLOOKUP($A34, RawData!$A:$AM, 37, FALSE)</f>
        <v/>
      </c>
      <c r="J34" s="99" t="str">
        <f>VLOOKUP($A34, RawData!$A:$AM, 38, FALSE)</f>
        <v>No data</v>
      </c>
      <c r="K34" s="99" t="str">
        <f>VLOOKUP($A34, RawData!$A:$AM, 39, FALSE)</f>
        <v>No data</v>
      </c>
      <c r="L34" s="100" t="str">
        <f>VLOOKUP($A34, RawData!$A:$AJ, 30, FALSE)</f>
        <v/>
      </c>
      <c r="M34" s="98" t="str">
        <f>VLOOKUP($A34, RawData!$A:$AJ, 5, FALSE)</f>
        <v/>
      </c>
      <c r="N34" s="99" t="str">
        <f>VLOOKUP($A34, RawData!$A:$AJ, 6, FALSE)</f>
        <v/>
      </c>
      <c r="O34" s="99">
        <f>VLOOKUP($A34, RawData!$A:$AJ, 8, FALSE)</f>
        <v>0.7665954</v>
      </c>
      <c r="P34" s="106" t="str">
        <f>VLOOKUP($A34, RawData!$A:$AJ, 10, FALSE)</f>
        <v>No data</v>
      </c>
      <c r="Q34" s="99" t="str">
        <f>VLOOKUP($A34, RawData!$A:$AJ, 11, FALSE)</f>
        <v/>
      </c>
      <c r="R34" s="98">
        <f>VLOOKUP($A34, RawData!$A:$AJ, 13, FALSE)</f>
        <v>-9.80137</v>
      </c>
      <c r="S34" s="99">
        <f>VLOOKUP($A34, RawData!$A:$AJ, 14, FALSE)</f>
        <v>0.70255023</v>
      </c>
      <c r="T34" s="100">
        <f>VLOOKUP($A34, RawData!$A:$AJ, 15, FALSE)</f>
        <v>52.15235</v>
      </c>
      <c r="U34" s="106" t="str">
        <f>VLOOKUP($A34, RawData!$A:$AJ, 16, FALSE)</f>
        <v>No data</v>
      </c>
      <c r="V34" s="98">
        <f>VLOOKUP($A34, RawData!$A:$AJ, 21, FALSE)</f>
        <v>-1.07664</v>
      </c>
      <c r="W34" s="99">
        <f>VLOOKUP($A34, RawData!$A:$AJ, 23, FALSE)</f>
        <v>-0.1132</v>
      </c>
      <c r="X34" s="100" t="str">
        <f>VLOOKUP($A34, RawData!$A:$AJ, 26, FALSE)</f>
        <v/>
      </c>
      <c r="Y34" s="107" t="str">
        <f>VLOOKUP($A34, RawData!$A:$AJ, 28, FALSE)</f>
        <v/>
      </c>
      <c r="Z34" s="107">
        <f>VLOOKUP($A34, RawData!$A:$AJ, 29, FALSE)</f>
        <v>3.4231</v>
      </c>
      <c r="AA34" s="96">
        <f>VLOOKUP($A34, RawData!$A:$AJ,32, FALSE)</f>
        <v>0</v>
      </c>
      <c r="AB34" s="98">
        <f>VLOOKUP($A34, RawData!$A:$AJ, 34, FALSE)</f>
        <v>74.36206</v>
      </c>
      <c r="AC34" s="98">
        <f>VLOOKUP($A34, RawData!$A:$AJ, 35, FALSE)</f>
        <v>0.355</v>
      </c>
      <c r="AD34" s="113">
        <f>VLOOKUP($A34, RawData!$A:$AJ, 36, FALSE)</f>
        <v>247.34</v>
      </c>
    </row>
    <row r="35">
      <c r="A35" s="9" t="s">
        <v>509</v>
      </c>
      <c r="B35" s="9" t="s">
        <v>1969</v>
      </c>
      <c r="C35" s="92" t="s">
        <v>930</v>
      </c>
      <c r="D35" s="2" t="s">
        <v>1970</v>
      </c>
      <c r="E35" s="114" t="str">
        <f>IFERROR(__xludf.DUMMYFUNCTION("IFERROR(HYPERLINK(REGEXEXTRACT(D35,""\(([^)]*)\)""),REGEXEXTRACT(D35,""\[([^\]]+)\]"")),"""")"),"READ PITCH")</f>
        <v>READ PITCH</v>
      </c>
      <c r="F35" s="98">
        <f>VLOOKUP($A35, RawData!$A:$AJ, 33, FALSE)</f>
        <v>110.68828</v>
      </c>
      <c r="G35" s="98">
        <f>VLOOKUP($A35, RawData!$A:$AJ, 2, FALSE)</f>
        <v>0</v>
      </c>
      <c r="H35" s="96">
        <f>VLOOKUP($A35, RawData!$A:$AJ, 3, FALSE)</f>
        <v>0.8388815</v>
      </c>
      <c r="I35" s="98" t="str">
        <f>VLOOKUP($A35, RawData!$A:$AM, 37, FALSE)</f>
        <v/>
      </c>
      <c r="J35" s="99" t="str">
        <f>VLOOKUP($A35, RawData!$A:$AM, 38, FALSE)</f>
        <v>No data</v>
      </c>
      <c r="K35" s="99" t="str">
        <f>VLOOKUP($A35, RawData!$A:$AM, 39, FALSE)</f>
        <v>No data</v>
      </c>
      <c r="L35" s="100" t="str">
        <f>VLOOKUP($A35, RawData!$A:$AJ, 30, FALSE)</f>
        <v/>
      </c>
      <c r="M35" s="98" t="str">
        <f>VLOOKUP($A35, RawData!$A:$AJ, 5, FALSE)</f>
        <v/>
      </c>
      <c r="N35" s="99" t="str">
        <f>VLOOKUP($A35, RawData!$A:$AJ, 6, FALSE)</f>
        <v/>
      </c>
      <c r="O35" s="99">
        <f>VLOOKUP($A35, RawData!$A:$AJ, 8, FALSE)</f>
        <v>0.7665954</v>
      </c>
      <c r="P35" s="106" t="str">
        <f>VLOOKUP($A35, RawData!$A:$AJ, 10, FALSE)</f>
        <v>No data</v>
      </c>
      <c r="Q35" s="99" t="str">
        <f>VLOOKUP($A35, RawData!$A:$AJ, 11, FALSE)</f>
        <v/>
      </c>
      <c r="R35" s="98">
        <f>VLOOKUP($A35, RawData!$A:$AJ, 13, FALSE)</f>
        <v>-4.03597</v>
      </c>
      <c r="S35" s="99">
        <f>VLOOKUP($A35, RawData!$A:$AJ, 14, FALSE)</f>
        <v>1.077359</v>
      </c>
      <c r="T35" s="100">
        <f>VLOOKUP($A35, RawData!$A:$AJ, 15, FALSE)</f>
        <v>52.15235</v>
      </c>
      <c r="U35" s="106" t="str">
        <f>VLOOKUP($A35, RawData!$A:$AJ, 16, FALSE)</f>
        <v>No data</v>
      </c>
      <c r="V35" s="98">
        <f>VLOOKUP($A35, RawData!$A:$AJ, 21, FALSE)</f>
        <v>-9.99648</v>
      </c>
      <c r="W35" s="99">
        <f>VLOOKUP($A35, RawData!$A:$AJ, 23, FALSE)</f>
        <v>-0.3186</v>
      </c>
      <c r="X35" s="100" t="str">
        <f>VLOOKUP($A35, RawData!$A:$AJ, 26, FALSE)</f>
        <v/>
      </c>
      <c r="Y35" s="107" t="str">
        <f>VLOOKUP($A35, RawData!$A:$AJ, 28, FALSE)</f>
        <v/>
      </c>
      <c r="Z35" s="107">
        <f>VLOOKUP($A35, RawData!$A:$AJ, 29, FALSE)</f>
        <v>2.8686</v>
      </c>
      <c r="AA35" s="96">
        <f>VLOOKUP($A35, RawData!$A:$AJ,32, FALSE)</f>
        <v>0</v>
      </c>
      <c r="AB35" s="98">
        <f>VLOOKUP($A35, RawData!$A:$AJ, 34, FALSE)</f>
        <v>102.90477</v>
      </c>
      <c r="AC35" s="98">
        <f>VLOOKUP($A35, RawData!$A:$AJ, 35, FALSE)</f>
        <v>0.26</v>
      </c>
      <c r="AD35" s="113">
        <f>VLOOKUP($A35, RawData!$A:$AJ, 36, FALSE)</f>
        <v>442.75</v>
      </c>
    </row>
    <row r="36">
      <c r="A36" s="9" t="s">
        <v>510</v>
      </c>
      <c r="B36" s="9" t="s">
        <v>1971</v>
      </c>
      <c r="C36" s="92" t="s">
        <v>1044</v>
      </c>
      <c r="D36" s="2" t="s">
        <v>1972</v>
      </c>
      <c r="E36" s="114" t="str">
        <f>IFERROR(__xludf.DUMMYFUNCTION("IFERROR(HYPERLINK(REGEXEXTRACT(D36,""\(([^)]*)\)""),REGEXEXTRACT(D36,""\[([^\]]+)\]"")),"""")"),"READ PITCH")</f>
        <v>READ PITCH</v>
      </c>
      <c r="F36" s="98">
        <f>VLOOKUP($A36, RawData!$A:$AJ, 33, FALSE)</f>
        <v>21.51386</v>
      </c>
      <c r="G36" s="98">
        <f>VLOOKUP($A36, RawData!$A:$AJ, 2, FALSE)</f>
        <v>1.503</v>
      </c>
      <c r="H36" s="96">
        <f>VLOOKUP($A36, RawData!$A:$AJ, 3, FALSE)</f>
        <v>2.5786</v>
      </c>
      <c r="I36" s="98" t="str">
        <f>VLOOKUP($A36, RawData!$A:$AM, 37, FALSE)</f>
        <v/>
      </c>
      <c r="J36" s="99">
        <f>VLOOKUP($A36, RawData!$A:$AM, 38, FALSE)</f>
        <v>-0.39807034</v>
      </c>
      <c r="K36" s="99" t="str">
        <f>VLOOKUP($A36, RawData!$A:$AM, 39, FALSE)</f>
        <v>No data</v>
      </c>
      <c r="L36" s="100">
        <f>VLOOKUP($A36, RawData!$A:$AJ, 30, FALSE)</f>
        <v>-3.7006118</v>
      </c>
      <c r="M36" s="98" t="str">
        <f>VLOOKUP($A36, RawData!$A:$AJ, 5, FALSE)</f>
        <v/>
      </c>
      <c r="N36" s="99" t="str">
        <f>VLOOKUP($A36, RawData!$A:$AJ, 6, FALSE)</f>
        <v/>
      </c>
      <c r="O36" s="99">
        <f>VLOOKUP($A36, RawData!$A:$AJ, 8, FALSE)</f>
        <v>-0.6361</v>
      </c>
      <c r="P36" s="99">
        <f>VLOOKUP($A36, RawData!$A:$AJ, 10, FALSE)</f>
        <v>-3.8602796</v>
      </c>
      <c r="Q36" s="99" t="str">
        <f>VLOOKUP($A36, RawData!$A:$AJ, 11, FALSE)</f>
        <v/>
      </c>
      <c r="R36" s="98">
        <f>VLOOKUP($A36, RawData!$A:$AJ, 13, FALSE)</f>
        <v>-10.808</v>
      </c>
      <c r="S36" s="99">
        <f>VLOOKUP($A36, RawData!$A:$AJ, 14, FALSE)</f>
        <v>0.5655678</v>
      </c>
      <c r="T36" s="100">
        <f>VLOOKUP($A36, RawData!$A:$AJ, 15, FALSE)</f>
        <v>5.1241</v>
      </c>
      <c r="U36" s="99">
        <f>VLOOKUP($A36, RawData!$A:$AJ, 16, FALSE)</f>
        <v>3.67332</v>
      </c>
      <c r="V36" s="98">
        <f>VLOOKUP($A36, RawData!$A:$AJ, 21, FALSE)</f>
        <v>0</v>
      </c>
      <c r="W36" s="99">
        <f>VLOOKUP($A36, RawData!$A:$AJ, 23, FALSE)</f>
        <v>-0.1099</v>
      </c>
      <c r="X36" s="100" t="str">
        <f>VLOOKUP($A36, RawData!$A:$AJ, 26, FALSE)</f>
        <v/>
      </c>
      <c r="Y36" s="107">
        <f>VLOOKUP($A36, RawData!$A:$AJ, 28, FALSE)</f>
        <v>14.285396</v>
      </c>
      <c r="Z36" s="107">
        <f>VLOOKUP($A36, RawData!$A:$AJ, 29, FALSE)</f>
        <v>0.4751</v>
      </c>
      <c r="AA36" s="96">
        <f>VLOOKUP($A36, RawData!$A:$AJ,32, FALSE)</f>
        <v>0</v>
      </c>
      <c r="AB36" s="98">
        <f>VLOOKUP($A36, RawData!$A:$AJ, 34, FALSE)</f>
        <v>21.47095</v>
      </c>
      <c r="AC36" s="98">
        <f>VLOOKUP($A36, RawData!$A:$AJ, 35, FALSE)</f>
        <v>0.095</v>
      </c>
      <c r="AD36" s="113">
        <f>VLOOKUP($A36, RawData!$A:$AJ, 36, FALSE)</f>
        <v>226.01</v>
      </c>
    </row>
    <row r="37">
      <c r="A37" s="9" t="s">
        <v>511</v>
      </c>
      <c r="B37" s="9" t="s">
        <v>1973</v>
      </c>
      <c r="C37" s="92" t="s">
        <v>930</v>
      </c>
      <c r="D37" s="2" t="s">
        <v>1974</v>
      </c>
      <c r="E37" s="114" t="str">
        <f>IFERROR(__xludf.DUMMYFUNCTION("IFERROR(HYPERLINK(REGEXEXTRACT(D37,""\(([^)]*)\)""),REGEXEXTRACT(D37,""\[([^\]]+)\]"")),"""")"),"READ PITCH")</f>
        <v>READ PITCH</v>
      </c>
      <c r="F37" s="98">
        <f>VLOOKUP($A37, RawData!$A:$AJ, 33, FALSE)</f>
        <v>20.401197</v>
      </c>
      <c r="G37" s="98">
        <f>VLOOKUP($A37, RawData!$A:$AJ, 2, FALSE)</f>
        <v>0</v>
      </c>
      <c r="H37" s="96">
        <f>VLOOKUP($A37, RawData!$A:$AJ, 3, FALSE)</f>
        <v>0.8388815</v>
      </c>
      <c r="I37" s="98" t="str">
        <f>VLOOKUP($A37, RawData!$A:$AM, 37, FALSE)</f>
        <v/>
      </c>
      <c r="J37" s="99" t="str">
        <f>VLOOKUP($A37, RawData!$A:$AM, 38, FALSE)</f>
        <v>No data</v>
      </c>
      <c r="K37" s="99" t="str">
        <f>VLOOKUP($A37, RawData!$A:$AM, 39, FALSE)</f>
        <v>No data</v>
      </c>
      <c r="L37" s="100" t="str">
        <f>VLOOKUP($A37, RawData!$A:$AJ, 30, FALSE)</f>
        <v/>
      </c>
      <c r="M37" s="98" t="str">
        <f>VLOOKUP($A37, RawData!$A:$AJ, 5, FALSE)</f>
        <v/>
      </c>
      <c r="N37" s="99" t="str">
        <f>VLOOKUP($A37, RawData!$A:$AJ, 6, FALSE)</f>
        <v/>
      </c>
      <c r="O37" s="99">
        <f>VLOOKUP($A37, RawData!$A:$AJ, 8, FALSE)</f>
        <v>0.7665954</v>
      </c>
      <c r="P37" s="106" t="str">
        <f>VLOOKUP($A37, RawData!$A:$AJ, 10, FALSE)</f>
        <v>No data</v>
      </c>
      <c r="Q37" s="99" t="str">
        <f>VLOOKUP($A37, RawData!$A:$AJ, 11, FALSE)</f>
        <v/>
      </c>
      <c r="R37" s="98">
        <f>VLOOKUP($A37, RawData!$A:$AJ, 13, FALSE)</f>
        <v>-0.72605</v>
      </c>
      <c r="S37" s="99">
        <f>VLOOKUP($A37, RawData!$A:$AJ, 14, FALSE)</f>
        <v>0.10795287</v>
      </c>
      <c r="T37" s="100">
        <f>VLOOKUP($A37, RawData!$A:$AJ, 15, FALSE)</f>
        <v>52.15235</v>
      </c>
      <c r="U37" s="106" t="str">
        <f>VLOOKUP($A37, RawData!$A:$AJ, 16, FALSE)</f>
        <v>No data</v>
      </c>
      <c r="V37" s="98">
        <f>VLOOKUP($A37, RawData!$A:$AJ, 21, FALSE)</f>
        <v>-17.99836</v>
      </c>
      <c r="W37" s="99">
        <f>VLOOKUP($A37, RawData!$A:$AJ, 23, FALSE)</f>
        <v>-0.8867</v>
      </c>
      <c r="X37" s="100" t="str">
        <f>VLOOKUP($A37, RawData!$A:$AJ, 26, FALSE)</f>
        <v/>
      </c>
      <c r="Y37" s="107" t="str">
        <f>VLOOKUP($A37, RawData!$A:$AJ, 28, FALSE)</f>
        <v/>
      </c>
      <c r="Z37" s="107">
        <f>VLOOKUP($A37, RawData!$A:$AJ, 29, FALSE)</f>
        <v>0.8663</v>
      </c>
      <c r="AA37" s="96">
        <f>VLOOKUP($A37, RawData!$A:$AJ,32, FALSE)</f>
        <v>0</v>
      </c>
      <c r="AB37" s="98">
        <f>VLOOKUP($A37, RawData!$A:$AJ, 34, FALSE)</f>
        <v>2.4028</v>
      </c>
      <c r="AC37" s="98">
        <f>VLOOKUP($A37, RawData!$A:$AJ, 35, FALSE)</f>
        <v>0.125</v>
      </c>
      <c r="AD37" s="113">
        <f>VLOOKUP($A37, RawData!$A:$AJ, 36, FALSE)</f>
        <v>170.01</v>
      </c>
    </row>
    <row r="38">
      <c r="A38" s="9" t="s">
        <v>512</v>
      </c>
      <c r="B38" s="9" t="s">
        <v>1975</v>
      </c>
      <c r="C38" s="92" t="s">
        <v>1044</v>
      </c>
      <c r="D38" s="2" t="s">
        <v>1976</v>
      </c>
      <c r="E38" s="114" t="str">
        <f>IFERROR(__xludf.DUMMYFUNCTION("IFERROR(HYPERLINK(REGEXEXTRACT(D38,""\(([^)]*)\)""),REGEXEXTRACT(D38,""\[([^\]]+)\]"")),"""")"),"READ PITCH")</f>
        <v>READ PITCH</v>
      </c>
      <c r="F38" s="98">
        <f>VLOOKUP($A38, RawData!$A:$AJ, 33, FALSE)</f>
        <v>60.5745</v>
      </c>
      <c r="G38" s="98">
        <f>VLOOKUP($A38, RawData!$A:$AJ, 2, FALSE)</f>
        <v>109.307</v>
      </c>
      <c r="H38" s="96">
        <f>VLOOKUP($A38, RawData!$A:$AJ, 3, FALSE)</f>
        <v>0.1511</v>
      </c>
      <c r="I38" s="98" t="str">
        <f>VLOOKUP($A38, RawData!$A:$AM, 37, FALSE)</f>
        <v/>
      </c>
      <c r="J38" s="99">
        <f>VLOOKUP($A38, RawData!$A:$AM, 38, FALSE)</f>
        <v>2.569683</v>
      </c>
      <c r="K38" s="99" t="str">
        <f>VLOOKUP($A38, RawData!$A:$AM, 39, FALSE)</f>
        <v>No data</v>
      </c>
      <c r="L38" s="100">
        <f>VLOOKUP($A38, RawData!$A:$AJ, 30, FALSE)</f>
        <v>4.6378617</v>
      </c>
      <c r="M38" s="98" t="str">
        <f>VLOOKUP($A38, RawData!$A:$AJ, 5, FALSE)</f>
        <v/>
      </c>
      <c r="N38" s="99" t="str">
        <f>VLOOKUP($A38, RawData!$A:$AJ, 6, FALSE)</f>
        <v/>
      </c>
      <c r="O38" s="99">
        <f>VLOOKUP($A38, RawData!$A:$AJ, 8, FALSE)</f>
        <v>0.2198</v>
      </c>
      <c r="P38" s="99">
        <f>VLOOKUP($A38, RawData!$A:$AJ, 10, FALSE)</f>
        <v>0.19777325</v>
      </c>
      <c r="Q38" s="99" t="str">
        <f>VLOOKUP($A38, RawData!$A:$AJ, 11, FALSE)</f>
        <v/>
      </c>
      <c r="R38" s="98">
        <f>VLOOKUP($A38, RawData!$A:$AJ, 13, FALSE)</f>
        <v>2.451</v>
      </c>
      <c r="S38" s="99">
        <f>VLOOKUP($A38, RawData!$A:$AJ, 14, FALSE)</f>
        <v>0.5452725</v>
      </c>
      <c r="T38" s="100">
        <f>VLOOKUP($A38, RawData!$A:$AJ, 15, FALSE)</f>
        <v>2.147</v>
      </c>
      <c r="U38" s="99">
        <f>VLOOKUP($A38, RawData!$A:$AJ, 16, FALSE)</f>
        <v>0.01376856</v>
      </c>
      <c r="V38" s="98">
        <f>VLOOKUP($A38, RawData!$A:$AJ, 21, FALSE)</f>
        <v>39.691</v>
      </c>
      <c r="W38" s="99">
        <f>VLOOKUP($A38, RawData!$A:$AJ, 23, FALSE)</f>
        <v>0.0786</v>
      </c>
      <c r="X38" s="100">
        <f>VLOOKUP($A38, RawData!$A:$AJ, 26, FALSE)</f>
        <v>5.192927</v>
      </c>
      <c r="Y38" s="107">
        <f>VLOOKUP($A38, RawData!$A:$AJ, 28, FALSE)</f>
        <v>0.55413014</v>
      </c>
      <c r="Z38" s="107">
        <f>VLOOKUP($A38, RawData!$A:$AJ, 29, FALSE)</f>
        <v>0.9527</v>
      </c>
      <c r="AA38" s="96">
        <f>VLOOKUP($A38, RawData!$A:$AJ,32, FALSE)</f>
        <v>0</v>
      </c>
      <c r="AB38" s="98">
        <f>VLOOKUP($A38, RawData!$A:$AJ, 34, FALSE)</f>
        <v>100.2613</v>
      </c>
      <c r="AC38" s="98">
        <f>VLOOKUP($A38, RawData!$A:$AJ, 35, FALSE)</f>
        <v>0.105</v>
      </c>
      <c r="AD38" s="113">
        <f>VLOOKUP($A38, RawData!$A:$AJ, 36, FALSE)</f>
        <v>576.86</v>
      </c>
    </row>
    <row r="39">
      <c r="A39" s="9" t="s">
        <v>513</v>
      </c>
      <c r="B39" s="9" t="s">
        <v>1977</v>
      </c>
      <c r="C39" s="92" t="s">
        <v>1044</v>
      </c>
      <c r="D39" s="2" t="s">
        <v>1978</v>
      </c>
      <c r="E39" s="114" t="str">
        <f>IFERROR(__xludf.DUMMYFUNCTION("IFERROR(HYPERLINK(REGEXEXTRACT(D39,""\(([^)]*)\)""),REGEXEXTRACT(D39,""\[([^\]]+)\]"")),"""")"),"READ PITCH")</f>
        <v>READ PITCH</v>
      </c>
      <c r="F39" s="98">
        <f>VLOOKUP($A39, RawData!$A:$AJ, 33, FALSE)</f>
        <v>10.641327</v>
      </c>
      <c r="G39" s="98">
        <f>VLOOKUP($A39, RawData!$A:$AJ, 2, FALSE)</f>
        <v>0.32283</v>
      </c>
      <c r="H39" s="96">
        <f>VLOOKUP($A39, RawData!$A:$AJ, 3, FALSE)</f>
        <v>-0.0509</v>
      </c>
      <c r="I39" s="98" t="str">
        <f>VLOOKUP($A39, RawData!$A:$AM, 37, FALSE)</f>
        <v/>
      </c>
      <c r="J39" s="99">
        <f>VLOOKUP($A39, RawData!$A:$AM, 38, FALSE)</f>
        <v>-0.18365651</v>
      </c>
      <c r="K39" s="99">
        <f>VLOOKUP($A39, RawData!$A:$AM, 39, FALSE)</f>
        <v>-0.17890741</v>
      </c>
      <c r="L39" s="100">
        <f>VLOOKUP($A39, RawData!$A:$AJ, 30, FALSE)</f>
        <v>-11.8080015</v>
      </c>
      <c r="M39" s="98" t="str">
        <f>VLOOKUP($A39, RawData!$A:$AJ, 5, FALSE)</f>
        <v/>
      </c>
      <c r="N39" s="99" t="str">
        <f>VLOOKUP($A39, RawData!$A:$AJ, 6, FALSE)</f>
        <v/>
      </c>
      <c r="O39" s="99">
        <f>VLOOKUP($A39, RawData!$A:$AJ, 8, FALSE)</f>
        <v>1</v>
      </c>
      <c r="P39" s="99">
        <f>VLOOKUP($A39, RawData!$A:$AJ, 10, FALSE)</f>
        <v>-2.3746865</v>
      </c>
      <c r="Q39" s="99" t="str">
        <f>VLOOKUP($A39, RawData!$A:$AJ, 11, FALSE)</f>
        <v/>
      </c>
      <c r="R39" s="98">
        <f>VLOOKUP($A39, RawData!$A:$AJ, 13, FALSE)</f>
        <v>0.45345</v>
      </c>
      <c r="S39" s="99">
        <f>VLOOKUP($A39, RawData!$A:$AJ, 14, FALSE)</f>
        <v>-0.42588663</v>
      </c>
      <c r="T39" s="100">
        <f>VLOOKUP($A39, RawData!$A:$AJ, 15, FALSE)</f>
        <v>52.15235</v>
      </c>
      <c r="U39" s="99">
        <f>VLOOKUP($A39, RawData!$A:$AJ, 16, FALSE)</f>
        <v>0.000030976054</v>
      </c>
      <c r="V39" s="98">
        <f>VLOOKUP($A39, RawData!$A:$AJ, 21, FALSE)</f>
        <v>-1.59875</v>
      </c>
      <c r="W39" s="99">
        <f>VLOOKUP($A39, RawData!$A:$AJ, 23, FALSE)</f>
        <v>-0.0923</v>
      </c>
      <c r="X39" s="100" t="str">
        <f>VLOOKUP($A39, RawData!$A:$AJ, 26, FALSE)</f>
        <v/>
      </c>
      <c r="Y39" s="107">
        <f>VLOOKUP($A39, RawData!$A:$AJ, 28, FALSE)</f>
        <v>32.992596</v>
      </c>
      <c r="Z39" s="107">
        <f>VLOOKUP($A39, RawData!$A:$AJ, 29, FALSE)</f>
        <v>2.0163</v>
      </c>
      <c r="AA39" s="96">
        <f>VLOOKUP($A39, RawData!$A:$AJ,32, FALSE)</f>
        <v>0</v>
      </c>
      <c r="AB39" s="98">
        <f>VLOOKUP($A39, RawData!$A:$AJ, 34, FALSE)</f>
        <v>9.05225</v>
      </c>
      <c r="AC39" s="98">
        <f>VLOOKUP($A39, RawData!$A:$AJ, 35, FALSE)</f>
        <v>0.11</v>
      </c>
      <c r="AD39" s="113">
        <f>VLOOKUP($A39, RawData!$A:$AJ, 36, FALSE)</f>
        <v>106.51</v>
      </c>
    </row>
    <row r="40">
      <c r="A40" s="9" t="s">
        <v>514</v>
      </c>
      <c r="B40" s="9" t="s">
        <v>1979</v>
      </c>
      <c r="C40" s="92" t="s">
        <v>1105</v>
      </c>
      <c r="D40" s="2" t="s">
        <v>1980</v>
      </c>
      <c r="E40" s="114" t="str">
        <f>IFERROR(__xludf.DUMMYFUNCTION("IFERROR(HYPERLINK(REGEXEXTRACT(D40,""\(([^)]*)\)""),REGEXEXTRACT(D40,""\[([^\]]+)\]"")),"""")"),"READ PITCH")</f>
        <v>READ PITCH</v>
      </c>
      <c r="F40" s="98">
        <f>VLOOKUP($A40, RawData!$A:$AJ, 33, FALSE)</f>
        <v>7.78</v>
      </c>
      <c r="G40" s="98">
        <f>VLOOKUP($A40, RawData!$A:$AJ, 2, FALSE)</f>
        <v>36.632</v>
      </c>
      <c r="H40" s="106" t="str">
        <f>VLOOKUP($A40, RawData!$A:$AJ, 3, FALSE)</f>
        <v>No data</v>
      </c>
      <c r="I40" s="98" t="str">
        <f>VLOOKUP($A40, RawData!$A:$AM, 37, FALSE)</f>
        <v/>
      </c>
      <c r="J40" s="99" t="str">
        <f>VLOOKUP($A40, RawData!$A:$AM, 38, FALSE)</f>
        <v>No data</v>
      </c>
      <c r="K40" s="99" t="str">
        <f>VLOOKUP($A40, RawData!$A:$AM, 39, FALSE)</f>
        <v>No data</v>
      </c>
      <c r="L40" s="100">
        <f>VLOOKUP($A40, RawData!$A:$AJ, 30, FALSE)</f>
        <v>6.4279017</v>
      </c>
      <c r="M40" s="98" t="str">
        <f>VLOOKUP($A40, RawData!$A:$AJ, 5, FALSE)</f>
        <v/>
      </c>
      <c r="N40" s="106" t="str">
        <f>VLOOKUP($A40, RawData!$A:$AJ, 6, FALSE)</f>
        <v/>
      </c>
      <c r="O40" s="99">
        <f>VLOOKUP($A40, RawData!$A:$AJ, 8, FALSE)</f>
        <v>0.75</v>
      </c>
      <c r="P40" s="99">
        <f>VLOOKUP($A40, RawData!$A:$AJ, 10, FALSE)</f>
        <v>0.23561367</v>
      </c>
      <c r="Q40" s="99" t="str">
        <f>VLOOKUP($A40, RawData!$A:$AJ, 11, FALSE)</f>
        <v/>
      </c>
      <c r="R40" s="98">
        <f>VLOOKUP($A40, RawData!$A:$AJ, 13, FALSE)</f>
        <v>-0.995</v>
      </c>
      <c r="S40" s="106" t="str">
        <f>VLOOKUP($A40, RawData!$A:$AJ, 14, FALSE)</f>
        <v>No data</v>
      </c>
      <c r="T40" s="100" t="str">
        <f>VLOOKUP($A40, RawData!$A:$AJ, 15, FALSE)</f>
        <v>No data</v>
      </c>
      <c r="U40" s="99">
        <f>VLOOKUP($A40, RawData!$A:$AJ, 16, FALSE)</f>
        <v>0.28035596</v>
      </c>
      <c r="V40" s="98">
        <f>VLOOKUP($A40, RawData!$A:$AJ, 21, FALSE)</f>
        <v>51.528</v>
      </c>
      <c r="W40" s="99">
        <f>VLOOKUP($A40, RawData!$A:$AJ, 23, FALSE)</f>
        <v>-0.1192</v>
      </c>
      <c r="X40" s="100" t="str">
        <f>VLOOKUP($A40, RawData!$A:$AJ, 26, FALSE)</f>
        <v/>
      </c>
      <c r="Y40" s="107">
        <f>VLOOKUP($A40, RawData!$A:$AJ, 28, FALSE)</f>
        <v>0.107862554</v>
      </c>
      <c r="Z40" s="107">
        <f>VLOOKUP($A40, RawData!$A:$AJ, 29, FALSE)</f>
        <v>0.1831</v>
      </c>
      <c r="AA40" s="96">
        <f>VLOOKUP($A40, RawData!$A:$AJ,32, FALSE)</f>
        <v>0</v>
      </c>
      <c r="AB40" s="98">
        <f>VLOOKUP($A40, RawData!$A:$AJ, 34, FALSE)</f>
        <v>55.47922</v>
      </c>
      <c r="AC40" s="98" t="str">
        <f>VLOOKUP($A40, RawData!$A:$AJ, 35, FALSE)</f>
        <v>No data</v>
      </c>
      <c r="AD40" s="113">
        <f>VLOOKUP($A40, RawData!$A:$AJ, 36, FALSE)</f>
        <v>155.53</v>
      </c>
    </row>
    <row r="41">
      <c r="A41" s="46" t="s">
        <v>515</v>
      </c>
      <c r="B41" s="9" t="s">
        <v>1981</v>
      </c>
      <c r="C41" s="92" t="s">
        <v>930</v>
      </c>
      <c r="D41" s="2" t="s">
        <v>1982</v>
      </c>
      <c r="E41" s="114" t="str">
        <f>IFERROR(__xludf.DUMMYFUNCTION("IFERROR(HYPERLINK(REGEXEXTRACT(D41,""\(([^)]*)\)""),REGEXEXTRACT(D41,""\[([^\]]+)\]"")),"""")"),"READ PITCH")</f>
        <v>READ PITCH</v>
      </c>
      <c r="F41" s="98">
        <f>VLOOKUP($A41, RawData!$A:$AJ, 33, FALSE)</f>
        <v>6.915813</v>
      </c>
      <c r="G41" s="98">
        <f>VLOOKUP($A41, RawData!$A:$AJ, 2, FALSE)</f>
        <v>0</v>
      </c>
      <c r="H41" s="106" t="str">
        <f>VLOOKUP($A41, RawData!$A:$AJ, 3, FALSE)</f>
        <v>No data</v>
      </c>
      <c r="I41" s="98" t="str">
        <f>VLOOKUP($A41, RawData!$A:$AM, 37, FALSE)</f>
        <v/>
      </c>
      <c r="J41" s="99" t="str">
        <f>VLOOKUP($A41, RawData!$A:$AM, 38, FALSE)</f>
        <v>No data</v>
      </c>
      <c r="K41" s="99" t="str">
        <f>VLOOKUP($A41, RawData!$A:$AM, 39, FALSE)</f>
        <v>No data</v>
      </c>
      <c r="L41" s="100" t="str">
        <f>VLOOKUP($A41, RawData!$A:$AJ, 30, FALSE)</f>
        <v/>
      </c>
      <c r="M41" s="98" t="str">
        <f>VLOOKUP($A41, RawData!$A:$AJ, 5, FALSE)</f>
        <v/>
      </c>
      <c r="N41" s="99" t="str">
        <f>VLOOKUP($A41, RawData!$A:$AJ, 6, FALSE)</f>
        <v/>
      </c>
      <c r="O41" s="106" t="str">
        <f>VLOOKUP($A41, RawData!$A:$AJ, 8, FALSE)</f>
        <v>No data</v>
      </c>
      <c r="P41" s="106" t="str">
        <f>VLOOKUP($A41, RawData!$A:$AJ, 10, FALSE)</f>
        <v>No data</v>
      </c>
      <c r="Q41" s="106" t="str">
        <f>VLOOKUP($A41, RawData!$A:$AJ, 11, FALSE)</f>
        <v/>
      </c>
      <c r="R41" s="98">
        <f>VLOOKUP($A41, RawData!$A:$AJ, 13, FALSE)</f>
        <v>-2.32259</v>
      </c>
      <c r="S41" s="99">
        <f>VLOOKUP($A41, RawData!$A:$AJ, 14, FALSE)</f>
        <v>1.3039395</v>
      </c>
      <c r="T41" s="100" t="str">
        <f>VLOOKUP($A41, RawData!$A:$AJ, 15, FALSE)</f>
        <v>No data</v>
      </c>
      <c r="U41" s="106" t="str">
        <f>VLOOKUP($A41, RawData!$A:$AJ, 16, FALSE)</f>
        <v>No data</v>
      </c>
      <c r="V41" s="98">
        <f>VLOOKUP($A41, RawData!$A:$AJ, 21, FALSE)</f>
        <v>-0.03261</v>
      </c>
      <c r="W41" s="99">
        <f>VLOOKUP($A41, RawData!$A:$AJ, 23, FALSE)</f>
        <v>-0.252</v>
      </c>
      <c r="X41" s="100" t="str">
        <f>VLOOKUP($A41, RawData!$A:$AJ, 26, FALSE)</f>
        <v/>
      </c>
      <c r="Y41" s="107" t="str">
        <f>VLOOKUP($A41, RawData!$A:$AJ, 28, FALSE)</f>
        <v/>
      </c>
      <c r="Z41" s="107">
        <f>VLOOKUP($A41, RawData!$A:$AJ, 29, FALSE)</f>
        <v>1.0724</v>
      </c>
      <c r="AA41" s="96">
        <f>VLOOKUP($A41, RawData!$A:$AJ,32, FALSE)</f>
        <v>0</v>
      </c>
      <c r="AB41" s="98">
        <f>VLOOKUP($A41, RawData!$A:$AJ, 34, FALSE)</f>
        <v>6.27824</v>
      </c>
      <c r="AC41" s="98">
        <f>VLOOKUP($A41, RawData!$A:$AJ, 35, FALSE)</f>
        <v>0.065</v>
      </c>
      <c r="AD41" s="113">
        <f>VLOOKUP($A41, RawData!$A:$AJ, 36, FALSE)</f>
        <v>97.09</v>
      </c>
    </row>
    <row r="42">
      <c r="A42" s="46" t="s">
        <v>516</v>
      </c>
      <c r="B42" s="9" t="s">
        <v>1983</v>
      </c>
      <c r="C42" s="92" t="s">
        <v>930</v>
      </c>
      <c r="D42" s="2" t="s">
        <v>1984</v>
      </c>
      <c r="E42" s="114" t="str">
        <f>IFERROR(__xludf.DUMMYFUNCTION("IFERROR(HYPERLINK(REGEXEXTRACT(D42,""\(([^)]*)\)""),REGEXEXTRACT(D42,""\[([^\]]+)\]"")),"""")"),"READ PITCH")</f>
        <v>READ PITCH</v>
      </c>
      <c r="F42" s="98">
        <f>VLOOKUP($A42, RawData!$A:$AJ, 33, FALSE)</f>
        <v>622.32</v>
      </c>
      <c r="G42" s="98">
        <f>VLOOKUP($A42, RawData!$A:$AJ, 2, FALSE)</f>
        <v>29.864</v>
      </c>
      <c r="H42" s="96">
        <f>VLOOKUP($A42, RawData!$A:$AJ, 3, FALSE)</f>
        <v>-0.0872</v>
      </c>
      <c r="I42" s="98" t="str">
        <f>VLOOKUP($A42, RawData!$A:$AM, 37, FALSE)</f>
        <v/>
      </c>
      <c r="J42" s="99">
        <f>VLOOKUP($A42, RawData!$A:$AM, 38, FALSE)</f>
        <v>0.5320473</v>
      </c>
      <c r="K42" s="99">
        <f>VLOOKUP($A42, RawData!$A:$AM, 39, FALSE)</f>
        <v>0.518857</v>
      </c>
      <c r="L42" s="100">
        <f>VLOOKUP($A42, RawData!$A:$AJ, 30, FALSE)</f>
        <v>63.98944</v>
      </c>
      <c r="M42" s="98" t="str">
        <f>VLOOKUP($A42, RawData!$A:$AJ, 5, FALSE)</f>
        <v/>
      </c>
      <c r="N42" s="99" t="str">
        <f>VLOOKUP($A42, RawData!$A:$AJ, 6, FALSE)</f>
        <v/>
      </c>
      <c r="O42" s="99">
        <f>VLOOKUP($A42, RawData!$A:$AJ, 8, FALSE)</f>
        <v>0.0194</v>
      </c>
      <c r="P42" s="99">
        <f>VLOOKUP($A42, RawData!$A:$AJ, 10, FALSE)</f>
        <v>0.3297616</v>
      </c>
      <c r="Q42" s="99" t="str">
        <f>VLOOKUP($A42, RawData!$A:$AJ, 11, FALSE)</f>
        <v/>
      </c>
      <c r="R42" s="98">
        <f>VLOOKUP($A42, RawData!$A:$AJ, 13, FALSE)</f>
        <v>2.75</v>
      </c>
      <c r="S42" s="99">
        <f>VLOOKUP($A42, RawData!$A:$AJ, 14, FALSE)</f>
        <v>0.2378687</v>
      </c>
      <c r="T42" s="100">
        <f>VLOOKUP($A42, RawData!$A:$AJ, 15, FALSE)</f>
        <v>52.15235</v>
      </c>
      <c r="U42" s="99">
        <f>VLOOKUP($A42, RawData!$A:$AJ, 16, FALSE)</f>
        <v>0.39311546</v>
      </c>
      <c r="V42" s="98">
        <f>VLOOKUP($A42, RawData!$A:$AJ, 21, FALSE)</f>
        <v>7.842</v>
      </c>
      <c r="W42" s="99">
        <f>VLOOKUP($A42, RawData!$A:$AJ, 23, FALSE)</f>
        <v>0.0315</v>
      </c>
      <c r="X42" s="100">
        <f>VLOOKUP($A42, RawData!$A:$AJ, 26, FALSE)</f>
        <v>128.05061</v>
      </c>
      <c r="Y42" s="107">
        <f>VLOOKUP($A42, RawData!$A:$AJ, 28, FALSE)</f>
        <v>20.838669</v>
      </c>
      <c r="Z42" s="107">
        <f>VLOOKUP($A42, RawData!$A:$AJ, 29, FALSE)</f>
        <v>5.3648</v>
      </c>
      <c r="AA42" s="96">
        <f>VLOOKUP($A42, RawData!$A:$AJ,32, FALSE)</f>
        <v>0</v>
      </c>
      <c r="AB42" s="98">
        <f>VLOOKUP($A42, RawData!$A:$AJ, 34, FALSE)</f>
        <v>630.168</v>
      </c>
      <c r="AC42" s="98" t="str">
        <f>VLOOKUP($A42, RawData!$A:$AJ, 35, FALSE)</f>
        <v>No data</v>
      </c>
      <c r="AD42" s="113">
        <f>VLOOKUP($A42, RawData!$A:$AJ, 36, FALSE)</f>
        <v>109.18</v>
      </c>
    </row>
    <row r="43">
      <c r="A43" s="46" t="s">
        <v>517</v>
      </c>
      <c r="B43" s="9" t="s">
        <v>1985</v>
      </c>
      <c r="C43" s="92" t="s">
        <v>1044</v>
      </c>
      <c r="D43" s="2" t="s">
        <v>1986</v>
      </c>
      <c r="E43" s="114" t="str">
        <f>IFERROR(__xludf.DUMMYFUNCTION("IFERROR(HYPERLINK(REGEXEXTRACT(D43,""\(([^)]*)\)""),REGEXEXTRACT(D43,""\[([^\]]+)\]"")),"""")"),"READ PITCH")</f>
        <v>READ PITCH</v>
      </c>
      <c r="F43" s="98">
        <f>VLOOKUP($A43, RawData!$A:$AJ, 33, FALSE)</f>
        <v>491.90665</v>
      </c>
      <c r="G43" s="98">
        <f>VLOOKUP($A43, RawData!$A:$AJ, 2, FALSE)</f>
        <v>0</v>
      </c>
      <c r="H43" s="96">
        <f>VLOOKUP($A43, RawData!$A:$AJ, 3, FALSE)</f>
        <v>0.8388815</v>
      </c>
      <c r="I43" s="98" t="str">
        <f>VLOOKUP($A43, RawData!$A:$AM, 37, FALSE)</f>
        <v/>
      </c>
      <c r="J43" s="99" t="str">
        <f>VLOOKUP($A43, RawData!$A:$AM, 38, FALSE)</f>
        <v>No data</v>
      </c>
      <c r="K43" s="99" t="str">
        <f>VLOOKUP($A43, RawData!$A:$AM, 39, FALSE)</f>
        <v>No data</v>
      </c>
      <c r="L43" s="100" t="str">
        <f>VLOOKUP($A43, RawData!$A:$AJ, 30, FALSE)</f>
        <v/>
      </c>
      <c r="M43" s="98" t="str">
        <f>VLOOKUP($A43, RawData!$A:$AJ, 5, FALSE)</f>
        <v/>
      </c>
      <c r="N43" s="99" t="str">
        <f>VLOOKUP($A43, RawData!$A:$AJ, 6, FALSE)</f>
        <v/>
      </c>
      <c r="O43" s="99">
        <f>VLOOKUP($A43, RawData!$A:$AJ, 8, FALSE)</f>
        <v>0.7665954</v>
      </c>
      <c r="P43" s="106" t="str">
        <f>VLOOKUP($A43, RawData!$A:$AJ, 10, FALSE)</f>
        <v>No data</v>
      </c>
      <c r="Q43" s="99" t="str">
        <f>VLOOKUP($A43, RawData!$A:$AJ, 11, FALSE)</f>
        <v/>
      </c>
      <c r="R43" s="98">
        <f>VLOOKUP($A43, RawData!$A:$AJ, 13, FALSE)</f>
        <v>-2.603</v>
      </c>
      <c r="S43" s="99">
        <f>VLOOKUP($A43, RawData!$A:$AJ, 14, FALSE)</f>
        <v>0.75014406</v>
      </c>
      <c r="T43" s="100">
        <f>VLOOKUP($A43, RawData!$A:$AJ, 15, FALSE)</f>
        <v>52.15235</v>
      </c>
      <c r="U43" s="106" t="str">
        <f>VLOOKUP($A43, RawData!$A:$AJ, 16, FALSE)</f>
        <v>No data</v>
      </c>
      <c r="V43" s="98">
        <f>VLOOKUP($A43, RawData!$A:$AJ, 21, FALSE)</f>
        <v>14.213</v>
      </c>
      <c r="W43" s="99">
        <f>VLOOKUP($A43, RawData!$A:$AJ, 23, FALSE)</f>
        <v>-2.2817</v>
      </c>
      <c r="X43" s="100" t="str">
        <f>VLOOKUP($A43, RawData!$A:$AJ, 26, FALSE)</f>
        <v/>
      </c>
      <c r="Y43" s="107" t="str">
        <f>VLOOKUP($A43, RawData!$A:$AJ, 28, FALSE)</f>
        <v/>
      </c>
      <c r="Z43" s="107">
        <f>VLOOKUP($A43, RawData!$A:$AJ, 29, FALSE)</f>
        <v>17.4351</v>
      </c>
      <c r="AA43" s="96">
        <f>VLOOKUP($A43, RawData!$A:$AJ,32, FALSE)</f>
        <v>0</v>
      </c>
      <c r="AB43" s="98">
        <f>VLOOKUP($A43, RawData!$A:$AJ, 34, FALSE)</f>
        <v>580.8868</v>
      </c>
      <c r="AC43" s="98">
        <f>VLOOKUP($A43, RawData!$A:$AJ, 35, FALSE)</f>
        <v>2.76</v>
      </c>
      <c r="AD43" s="113">
        <f>VLOOKUP($A43, RawData!$A:$AJ, 36, FALSE)</f>
        <v>204.8</v>
      </c>
    </row>
    <row r="44">
      <c r="A44" s="46" t="s">
        <v>518</v>
      </c>
      <c r="B44" s="9" t="s">
        <v>1987</v>
      </c>
      <c r="C44" s="92" t="s">
        <v>1105</v>
      </c>
      <c r="D44" s="2" t="s">
        <v>1988</v>
      </c>
      <c r="E44" s="114" t="str">
        <f>IFERROR(__xludf.DUMMYFUNCTION("IFERROR(HYPERLINK(REGEXEXTRACT(D44,""\(([^)]*)\)""),REGEXEXTRACT(D44,""\[([^\]]+)\]"")),"""")"),"READ PITCH")</f>
        <v>READ PITCH</v>
      </c>
      <c r="F44" s="98">
        <f>VLOOKUP($A44, RawData!$A:$AJ, 33, FALSE)</f>
        <v>103.96815</v>
      </c>
      <c r="G44" s="98">
        <f>VLOOKUP($A44, RawData!$A:$AJ, 2, FALSE)</f>
        <v>0</v>
      </c>
      <c r="H44" s="96">
        <f>VLOOKUP($A44, RawData!$A:$AJ, 3, FALSE)</f>
        <v>0.8388815</v>
      </c>
      <c r="I44" s="98" t="str">
        <f>VLOOKUP($A44, RawData!$A:$AM, 37, FALSE)</f>
        <v/>
      </c>
      <c r="J44" s="99" t="str">
        <f>VLOOKUP($A44, RawData!$A:$AM, 38, FALSE)</f>
        <v>No data</v>
      </c>
      <c r="K44" s="99" t="str">
        <f>VLOOKUP($A44, RawData!$A:$AM, 39, FALSE)</f>
        <v>No data</v>
      </c>
      <c r="L44" s="100" t="str">
        <f>VLOOKUP($A44, RawData!$A:$AJ, 30, FALSE)</f>
        <v/>
      </c>
      <c r="M44" s="98" t="str">
        <f>VLOOKUP($A44, RawData!$A:$AJ, 5, FALSE)</f>
        <v/>
      </c>
      <c r="N44" s="99" t="str">
        <f>VLOOKUP($A44, RawData!$A:$AJ, 6, FALSE)</f>
        <v/>
      </c>
      <c r="O44" s="99">
        <f>VLOOKUP($A44, RawData!$A:$AJ, 8, FALSE)</f>
        <v>0.7665954</v>
      </c>
      <c r="P44" s="106" t="str">
        <f>VLOOKUP($A44, RawData!$A:$AJ, 10, FALSE)</f>
        <v>No data</v>
      </c>
      <c r="Q44" s="99" t="str">
        <f>VLOOKUP($A44, RawData!$A:$AJ, 11, FALSE)</f>
        <v/>
      </c>
      <c r="R44" s="98">
        <f>VLOOKUP($A44, RawData!$A:$AJ, 13, FALSE)</f>
        <v>-18.59527</v>
      </c>
      <c r="S44" s="99">
        <f>VLOOKUP($A44, RawData!$A:$AJ, 14, FALSE)</f>
        <v>0.69981956</v>
      </c>
      <c r="T44" s="100">
        <f>VLOOKUP($A44, RawData!$A:$AJ, 15, FALSE)</f>
        <v>52.15235</v>
      </c>
      <c r="U44" s="106" t="str">
        <f>VLOOKUP($A44, RawData!$A:$AJ, 16, FALSE)</f>
        <v>No data</v>
      </c>
      <c r="V44" s="98">
        <f>VLOOKUP($A44, RawData!$A:$AJ, 21, FALSE)</f>
        <v>-0.74314</v>
      </c>
      <c r="W44" s="99">
        <f>VLOOKUP($A44, RawData!$A:$AJ, 23, FALSE)</f>
        <v>-0.6851</v>
      </c>
      <c r="X44" s="100" t="str">
        <f>VLOOKUP($A44, RawData!$A:$AJ, 26, FALSE)</f>
        <v/>
      </c>
      <c r="Y44" s="107" t="str">
        <f>VLOOKUP($A44, RawData!$A:$AJ, 28, FALSE)</f>
        <v/>
      </c>
      <c r="Z44" s="107">
        <f>VLOOKUP($A44, RawData!$A:$AJ, 29, FALSE)</f>
        <v>4.8848</v>
      </c>
      <c r="AA44" s="96">
        <f>VLOOKUP($A44, RawData!$A:$AJ,32, FALSE)</f>
        <v>0</v>
      </c>
      <c r="AB44" s="98">
        <f>VLOOKUP($A44, RawData!$A:$AJ, 34, FALSE)</f>
        <v>105.85166</v>
      </c>
      <c r="AC44" s="98">
        <f>VLOOKUP($A44, RawData!$A:$AJ, 35, FALSE)</f>
        <v>0.79</v>
      </c>
      <c r="AD44" s="113">
        <f>VLOOKUP($A44, RawData!$A:$AJ, 36, FALSE)</f>
        <v>136.66</v>
      </c>
    </row>
    <row r="45">
      <c r="A45" s="46" t="s">
        <v>519</v>
      </c>
      <c r="B45" s="9" t="s">
        <v>1989</v>
      </c>
      <c r="C45" s="92" t="s">
        <v>1105</v>
      </c>
      <c r="D45" s="2" t="s">
        <v>1990</v>
      </c>
      <c r="E45" s="114" t="str">
        <f>IFERROR(__xludf.DUMMYFUNCTION("IFERROR(HYPERLINK(REGEXEXTRACT(D45,""\(([^)]*)\)""),REGEXEXTRACT(D45,""\[([^\]]+)\]"")),"""")"),"READ PITCH")</f>
        <v>READ PITCH</v>
      </c>
      <c r="F45" s="98">
        <f>VLOOKUP($A45, RawData!$A:$AJ, 33, FALSE)</f>
        <v>279.11826</v>
      </c>
      <c r="G45" s="98">
        <f>VLOOKUP($A45, RawData!$A:$AJ, 2, FALSE)</f>
        <v>0.2659</v>
      </c>
      <c r="H45" s="96">
        <f>VLOOKUP($A45, RawData!$A:$AJ, 3, FALSE)</f>
        <v>0.0619</v>
      </c>
      <c r="I45" s="98" t="str">
        <f>VLOOKUP($A45, RawData!$A:$AM, 37, FALSE)</f>
        <v/>
      </c>
      <c r="J45" s="99">
        <f>VLOOKUP($A45, RawData!$A:$AM, 38, FALSE)</f>
        <v>0.4035941</v>
      </c>
      <c r="K45" s="99">
        <f>VLOOKUP($A45, RawData!$A:$AM, 39, FALSE)</f>
        <v>-0.11433343</v>
      </c>
      <c r="L45" s="100">
        <f>VLOOKUP($A45, RawData!$A:$AJ, 30, FALSE)</f>
        <v>-41.937004</v>
      </c>
      <c r="M45" s="98" t="str">
        <f>VLOOKUP($A45, RawData!$A:$AJ, 5, FALSE)</f>
        <v/>
      </c>
      <c r="N45" s="99" t="str">
        <f>VLOOKUP($A45, RawData!$A:$AJ, 6, FALSE)</f>
        <v/>
      </c>
      <c r="O45" s="99">
        <f>VLOOKUP($A45, RawData!$A:$AJ, 8, FALSE)</f>
        <v>0.2694</v>
      </c>
      <c r="P45" s="99">
        <f>VLOOKUP($A45, RawData!$A:$AJ, 10, FALSE)</f>
        <v>-28.83945</v>
      </c>
      <c r="Q45" s="99" t="str">
        <f>VLOOKUP($A45, RawData!$A:$AJ, 11, FALSE)</f>
        <v/>
      </c>
      <c r="R45" s="98">
        <f>VLOOKUP($A45, RawData!$A:$AJ, 13, FALSE)</f>
        <v>-7.10213</v>
      </c>
      <c r="S45" s="99">
        <f>VLOOKUP($A45, RawData!$A:$AJ, 14, FALSE)</f>
        <v>1.46976</v>
      </c>
      <c r="T45" s="100">
        <f>VLOOKUP($A45, RawData!$A:$AJ, 15, FALSE)</f>
        <v>0.1968</v>
      </c>
      <c r="U45" s="99">
        <f>VLOOKUP($A45, RawData!$A:$AJ, 16, FALSE)</f>
        <v>2.9613764</v>
      </c>
      <c r="V45" s="98">
        <f>VLOOKUP($A45, RawData!$A:$AJ, 21, FALSE)</f>
        <v>-12.19212</v>
      </c>
      <c r="W45" s="99">
        <f>VLOOKUP($A45, RawData!$A:$AJ, 23, FALSE)</f>
        <v>-0.5436</v>
      </c>
      <c r="X45" s="100" t="str">
        <f>VLOOKUP($A45, RawData!$A:$AJ, 26, FALSE)</f>
        <v/>
      </c>
      <c r="Y45" s="107">
        <f>VLOOKUP($A45, RawData!$A:$AJ, 28, FALSE)</f>
        <v>1255.2924</v>
      </c>
      <c r="Z45" s="107">
        <f>VLOOKUP($A45, RawData!$A:$AJ, 29, FALSE)</f>
        <v>30.2478</v>
      </c>
      <c r="AA45" s="96">
        <f>VLOOKUP($A45, RawData!$A:$AJ,32, FALSE)</f>
        <v>0</v>
      </c>
      <c r="AB45" s="98">
        <f>VLOOKUP($A45, RawData!$A:$AJ, 34, FALSE)</f>
        <v>298.4214</v>
      </c>
      <c r="AC45" s="98">
        <f>VLOOKUP($A45, RawData!$A:$AJ, 35, FALSE)</f>
        <v>2.79</v>
      </c>
      <c r="AD45" s="113">
        <f>VLOOKUP($A45, RawData!$A:$AJ, 36, FALSE)</f>
        <v>117.77</v>
      </c>
    </row>
    <row r="46">
      <c r="A46" s="46" t="s">
        <v>520</v>
      </c>
      <c r="B46" s="9" t="s">
        <v>1991</v>
      </c>
      <c r="C46" s="92" t="s">
        <v>1044</v>
      </c>
      <c r="D46" s="2" t="s">
        <v>1992</v>
      </c>
      <c r="E46" s="114" t="str">
        <f>IFERROR(__xludf.DUMMYFUNCTION("IFERROR(HYPERLINK(REGEXEXTRACT(D46,""\(([^)]*)\)""),REGEXEXTRACT(D46,""\[([^\]]+)\]"")),"""")"),"READ PITCH")</f>
        <v>READ PITCH</v>
      </c>
      <c r="F46" s="98">
        <f>VLOOKUP($A46, RawData!$A:$AJ, 33, FALSE)</f>
        <v>300.1611</v>
      </c>
      <c r="G46" s="98">
        <f>VLOOKUP($A46, RawData!$A:$AJ, 2, FALSE)</f>
        <v>5.4545</v>
      </c>
      <c r="H46" s="96">
        <f>VLOOKUP($A46, RawData!$A:$AJ, 3, FALSE)</f>
        <v>0.8388815</v>
      </c>
      <c r="I46" s="98" t="str">
        <f>VLOOKUP($A46, RawData!$A:$AM, 37, FALSE)</f>
        <v/>
      </c>
      <c r="J46" s="99" t="str">
        <f>VLOOKUP($A46, RawData!$A:$AM, 38, FALSE)</f>
        <v>No data</v>
      </c>
      <c r="K46" s="99" t="str">
        <f>VLOOKUP($A46, RawData!$A:$AM, 39, FALSE)</f>
        <v>No data</v>
      </c>
      <c r="L46" s="100" t="str">
        <f>VLOOKUP($A46, RawData!$A:$AJ, 30, FALSE)</f>
        <v/>
      </c>
      <c r="M46" s="98" t="str">
        <f>VLOOKUP($A46, RawData!$A:$AJ, 5, FALSE)</f>
        <v/>
      </c>
      <c r="N46" s="99" t="str">
        <f>VLOOKUP($A46, RawData!$A:$AJ, 6, FALSE)</f>
        <v/>
      </c>
      <c r="O46" s="99">
        <f>VLOOKUP($A46, RawData!$A:$AJ, 8, FALSE)</f>
        <v>-0.010250252</v>
      </c>
      <c r="P46" s="106" t="str">
        <f>VLOOKUP($A46, RawData!$A:$AJ, 10, FALSE)</f>
        <v>No data</v>
      </c>
      <c r="Q46" s="99" t="str">
        <f>VLOOKUP($A46, RawData!$A:$AJ, 11, FALSE)</f>
        <v/>
      </c>
      <c r="R46" s="98">
        <f>VLOOKUP($A46, RawData!$A:$AJ, 13, FALSE)</f>
        <v>-28.40258</v>
      </c>
      <c r="S46" s="99">
        <f>VLOOKUP($A46, RawData!$A:$AJ, 14, FALSE)</f>
        <v>2.654603</v>
      </c>
      <c r="T46" s="100">
        <f>VLOOKUP($A46, RawData!$A:$AJ, 15, FALSE)</f>
        <v>3.7424827</v>
      </c>
      <c r="U46" s="106">
        <f>VLOOKUP($A46, RawData!$A:$AJ, 16, FALSE)</f>
        <v>2.0683472</v>
      </c>
      <c r="V46" s="98">
        <f>VLOOKUP($A46, RawData!$A:$AJ, 21, FALSE)</f>
        <v>-11.31932</v>
      </c>
      <c r="W46" s="99">
        <f>VLOOKUP($A46, RawData!$A:$AJ, 23, FALSE)</f>
        <v>-0.347</v>
      </c>
      <c r="X46" s="100" t="str">
        <f>VLOOKUP($A46, RawData!$A:$AJ, 26, FALSE)</f>
        <v/>
      </c>
      <c r="Y46" s="107">
        <f>VLOOKUP($A46, RawData!$A:$AJ, 28, FALSE)</f>
        <v>59.509506</v>
      </c>
      <c r="Z46" s="107">
        <f>VLOOKUP($A46, RawData!$A:$AJ, 29, FALSE)</f>
        <v>40.864</v>
      </c>
      <c r="AA46" s="96">
        <f>VLOOKUP($A46, RawData!$A:$AJ,32, FALSE)</f>
        <v>0</v>
      </c>
      <c r="AB46" s="98">
        <f>VLOOKUP($A46, RawData!$A:$AJ, 34, FALSE)</f>
        <v>313.2753</v>
      </c>
      <c r="AC46" s="98">
        <f>VLOOKUP($A46, RawData!$A:$AJ, 35, FALSE)</f>
        <v>1.9</v>
      </c>
      <c r="AD46" s="113">
        <f>VLOOKUP($A46, RawData!$A:$AJ, 36, FALSE)</f>
        <v>173.58</v>
      </c>
    </row>
    <row r="47">
      <c r="A47" s="46" t="s">
        <v>521</v>
      </c>
      <c r="B47" s="9" t="s">
        <v>1993</v>
      </c>
      <c r="C47" s="92" t="s">
        <v>1044</v>
      </c>
      <c r="D47" s="2" t="s">
        <v>1994</v>
      </c>
      <c r="E47" s="114" t="str">
        <f>IFERROR(__xludf.DUMMYFUNCTION("IFERROR(HYPERLINK(REGEXEXTRACT(D47,""\(([^)]*)\)""),REGEXEXTRACT(D47,""\[([^\]]+)\]"")),"""")"),"READ PITCH")</f>
        <v>READ PITCH</v>
      </c>
      <c r="F47" s="98">
        <f>VLOOKUP($A47, RawData!$A:$AJ, 33, FALSE)</f>
        <v>36.060062</v>
      </c>
      <c r="G47" s="98">
        <f>VLOOKUP($A47, RawData!$A:$AJ, 2, FALSE)</f>
        <v>14.25469</v>
      </c>
      <c r="H47" s="96">
        <f>VLOOKUP($A47, RawData!$A:$AJ, 3, FALSE)</f>
        <v>4.1877</v>
      </c>
      <c r="I47" s="98" t="str">
        <f>VLOOKUP($A47, RawData!$A:$AM, 37, FALSE)</f>
        <v/>
      </c>
      <c r="J47" s="99">
        <f>VLOOKUP($A47, RawData!$A:$AM, 38, FALSE)</f>
        <v>-0.78755164</v>
      </c>
      <c r="K47" s="99">
        <f>VLOOKUP($A47, RawData!$A:$AM, 39, FALSE)</f>
        <v>-0.2736929</v>
      </c>
      <c r="L47" s="100">
        <f>VLOOKUP($A47, RawData!$A:$AJ, 30, FALSE)</f>
        <v>-45.52858</v>
      </c>
      <c r="M47" s="98" t="str">
        <f>VLOOKUP($A47, RawData!$A:$AJ, 5, FALSE)</f>
        <v/>
      </c>
      <c r="N47" s="99" t="str">
        <f>VLOOKUP($A47, RawData!$A:$AJ, 6, FALSE)</f>
        <v/>
      </c>
      <c r="O47" s="99">
        <f>VLOOKUP($A47, RawData!$A:$AJ, 8, FALSE)</f>
        <v>0.6496</v>
      </c>
      <c r="P47" s="99">
        <f>VLOOKUP($A47, RawData!$A:$AJ, 10, FALSE)</f>
        <v>-0.06337984</v>
      </c>
      <c r="Q47" s="99" t="str">
        <f>VLOOKUP($A47, RawData!$A:$AJ, 11, FALSE)</f>
        <v/>
      </c>
      <c r="R47" s="98">
        <f>VLOOKUP($A47, RawData!$A:$AJ, 13, FALSE)</f>
        <v>-0.74642</v>
      </c>
      <c r="S47" s="99">
        <f>VLOOKUP($A47, RawData!$A:$AJ, 14, FALSE)</f>
        <v>0.1815184</v>
      </c>
      <c r="T47" s="100">
        <f>VLOOKUP($A47, RawData!$A:$AJ, 15, FALSE)</f>
        <v>5.8</v>
      </c>
      <c r="U47" s="99">
        <f>VLOOKUP($A47, RawData!$A:$AJ, 16, FALSE)</f>
        <v>0.0062751276</v>
      </c>
      <c r="V47" s="98">
        <f>VLOOKUP($A47, RawData!$A:$AJ, 21, FALSE)</f>
        <v>2.74765</v>
      </c>
      <c r="W47" s="99">
        <f>VLOOKUP($A47, RawData!$A:$AJ, 23, FALSE)</f>
        <v>-0.2105</v>
      </c>
      <c r="X47" s="100" t="str">
        <f>VLOOKUP($A47, RawData!$A:$AJ, 26, FALSE)</f>
        <v/>
      </c>
      <c r="Y47" s="107">
        <f>VLOOKUP($A47, RawData!$A:$AJ, 28, FALSE)</f>
        <v>2.6928382</v>
      </c>
      <c r="Z47" s="107">
        <f>VLOOKUP($A47, RawData!$A:$AJ, 29, FALSE)</f>
        <v>3.1322</v>
      </c>
      <c r="AA47" s="96">
        <f>VLOOKUP($A47, RawData!$A:$AJ,32, FALSE)</f>
        <v>0</v>
      </c>
      <c r="AB47" s="98">
        <f>VLOOKUP($A47, RawData!$A:$AJ, 34, FALSE)</f>
        <v>41.13325</v>
      </c>
      <c r="AC47" s="98">
        <f>VLOOKUP($A47, RawData!$A:$AJ, 35, FALSE)</f>
        <v>0.33</v>
      </c>
      <c r="AD47" s="113">
        <f>VLOOKUP($A47, RawData!$A:$AJ, 36, FALSE)</f>
        <v>116.32</v>
      </c>
    </row>
    <row r="48">
      <c r="A48" s="46" t="s">
        <v>522</v>
      </c>
      <c r="B48" s="9" t="s">
        <v>1873</v>
      </c>
      <c r="C48" s="92" t="s">
        <v>930</v>
      </c>
      <c r="D48" s="2" t="s">
        <v>1962</v>
      </c>
      <c r="E48" s="114" t="str">
        <f>IFERROR(__xludf.DUMMYFUNCTION("IFERROR(HYPERLINK(REGEXEXTRACT(D48,""\(([^)]*)\)""),REGEXEXTRACT(D48,""\[([^\]]+)\]"")),"""")"),"READ PITCH")</f>
        <v>READ PITCH</v>
      </c>
      <c r="F48" s="98">
        <f>VLOOKUP($A48, RawData!$A:$AJ, 33, FALSE)</f>
        <v>15.824519</v>
      </c>
      <c r="G48" s="98">
        <f>VLOOKUP($A48, RawData!$A:$AJ, 2, FALSE)</f>
        <v>0</v>
      </c>
      <c r="H48" s="96">
        <f>VLOOKUP($A48, RawData!$A:$AJ, 3, FALSE)</f>
        <v>0.8388815</v>
      </c>
      <c r="I48" s="98" t="str">
        <f>VLOOKUP($A48, RawData!$A:$AM, 37, FALSE)</f>
        <v/>
      </c>
      <c r="J48" s="99" t="str">
        <f>VLOOKUP($A48, RawData!$A:$AM, 38, FALSE)</f>
        <v>No data</v>
      </c>
      <c r="K48" s="99" t="str">
        <f>VLOOKUP($A48, RawData!$A:$AM, 39, FALSE)</f>
        <v>No data</v>
      </c>
      <c r="L48" s="100" t="str">
        <f>VLOOKUP($A48, RawData!$A:$AJ, 30, FALSE)</f>
        <v/>
      </c>
      <c r="M48" s="98" t="str">
        <f>VLOOKUP($A48, RawData!$A:$AJ, 5, FALSE)</f>
        <v/>
      </c>
      <c r="N48" s="99" t="str">
        <f>VLOOKUP($A48, RawData!$A:$AJ, 6, FALSE)</f>
        <v/>
      </c>
      <c r="O48" s="99">
        <f>VLOOKUP($A48, RawData!$A:$AJ, 8, FALSE)</f>
        <v>0.7665954</v>
      </c>
      <c r="P48" s="106" t="str">
        <f>VLOOKUP($A48, RawData!$A:$AJ, 10, FALSE)</f>
        <v>No data</v>
      </c>
      <c r="Q48" s="99" t="str">
        <f>VLOOKUP($A48, RawData!$A:$AJ, 11, FALSE)</f>
        <v/>
      </c>
      <c r="R48" s="98">
        <f>VLOOKUP($A48, RawData!$A:$AJ, 13, FALSE)</f>
        <v>0.34791</v>
      </c>
      <c r="S48" s="99">
        <f>VLOOKUP($A48, RawData!$A:$AJ, 14, FALSE)</f>
        <v>-0.414218</v>
      </c>
      <c r="T48" s="100">
        <f>VLOOKUP($A48, RawData!$A:$AJ, 15, FALSE)</f>
        <v>52.15235</v>
      </c>
      <c r="U48" s="106" t="str">
        <f>VLOOKUP($A48, RawData!$A:$AJ, 16, FALSE)</f>
        <v>No data</v>
      </c>
      <c r="V48" s="98">
        <f>VLOOKUP($A48, RawData!$A:$AJ, 21, FALSE)</f>
        <v>-0.70584</v>
      </c>
      <c r="W48" s="99">
        <f>VLOOKUP($A48, RawData!$A:$AJ, 23, FALSE)</f>
        <v>-0.013</v>
      </c>
      <c r="X48" s="100" t="str">
        <f>VLOOKUP($A48, RawData!$A:$AJ, 26, FALSE)</f>
        <v/>
      </c>
      <c r="Y48" s="107" t="str">
        <f>VLOOKUP($A48, RawData!$A:$AJ, 28, FALSE)</f>
        <v/>
      </c>
      <c r="Z48" s="107">
        <f>VLOOKUP($A48, RawData!$A:$AJ, 29, FALSE)</f>
        <v>2.0692</v>
      </c>
      <c r="AA48" s="96">
        <f>VLOOKUP($A48, RawData!$A:$AJ,32, FALSE)</f>
        <v>0</v>
      </c>
      <c r="AB48" s="98">
        <f>VLOOKUP($A48, RawData!$A:$AJ, 34, FALSE)</f>
        <v>14.053391</v>
      </c>
      <c r="AC48" s="98">
        <f>VLOOKUP($A48, RawData!$A:$AJ, 35, FALSE)</f>
        <v>0.305</v>
      </c>
      <c r="AD48" s="113">
        <f>VLOOKUP($A48, RawData!$A:$AJ, 36, FALSE)</f>
        <v>49.29</v>
      </c>
    </row>
    <row r="49">
      <c r="A49" s="46" t="s">
        <v>813</v>
      </c>
      <c r="B49" s="46" t="s">
        <v>1995</v>
      </c>
      <c r="C49" s="92" t="s">
        <v>1164</v>
      </c>
      <c r="D49" s="2" t="s">
        <v>1996</v>
      </c>
      <c r="E49" s="114" t="str">
        <f>IFERROR(__xludf.DUMMYFUNCTION("IFERROR(HYPERLINK(REGEXEXTRACT(D49,""\(([^)]*)\)""),REGEXEXTRACT(D49,""\[([^\]]+)\]"")),"""")"),"READ PITCH")</f>
        <v>READ PITCH</v>
      </c>
      <c r="F49" s="98">
        <f>VLOOKUP($A49, RawData!$A:$AJ, 33, FALSE)</f>
        <v>591.2983</v>
      </c>
      <c r="G49" s="98">
        <f>VLOOKUP($A49, RawData!$A:$AJ, 2, FALSE)</f>
        <v>553.538</v>
      </c>
      <c r="H49" s="96" t="str">
        <f>VLOOKUP($A49, RawData!$A:$AJ, 3, FALSE)</f>
        <v/>
      </c>
      <c r="I49" s="98">
        <f>VLOOKUP($A49, RawData!$A:$AM, 37, FALSE)</f>
        <v>196.978</v>
      </c>
      <c r="J49" s="99">
        <f>VLOOKUP($A49, RawData!$A:$AM, 38, FALSE)</f>
        <v>1.9349763</v>
      </c>
      <c r="K49" s="99" t="str">
        <f>VLOOKUP($A49, RawData!$A:$AM, 39, FALSE)</f>
        <v/>
      </c>
      <c r="L49" s="100">
        <f>VLOOKUP($A49, RawData!$A:$AJ, 30, FALSE)</f>
        <v>2.1107793</v>
      </c>
      <c r="M49" s="98">
        <f>VLOOKUP($A49, RawData!$A:$AJ, 5, FALSE)</f>
        <v>0.67710507</v>
      </c>
      <c r="N49" s="99">
        <f>VLOOKUP($A49, RawData!$A:$AJ, 6, FALSE)</f>
        <v>11.215355</v>
      </c>
      <c r="O49" s="99">
        <f>VLOOKUP($A49, RawData!$A:$AJ, 8, FALSE)</f>
        <v>0.2753</v>
      </c>
      <c r="P49" s="106" t="str">
        <f>VLOOKUP($A49, RawData!$A:$AJ, 10, FALSE)</f>
        <v/>
      </c>
      <c r="Q49" s="106" t="str">
        <f>VLOOKUP($A49, RawData!$A:$AJ, 11, FALSE)</f>
        <v/>
      </c>
      <c r="R49" s="98">
        <f>VLOOKUP($A49, RawData!$A:$AJ, 13, FALSE)</f>
        <v>44.187</v>
      </c>
      <c r="S49" s="106" t="str">
        <f>VLOOKUP($A49, RawData!$A:$AJ, 14, FALSE)</f>
        <v/>
      </c>
      <c r="T49" s="100">
        <f>VLOOKUP($A49, RawData!$A:$AJ, 15, FALSE)</f>
        <v>2.5674</v>
      </c>
      <c r="U49" s="106" t="str">
        <f>VLOOKUP($A49, RawData!$A:$AJ, 16, FALSE)</f>
        <v/>
      </c>
      <c r="V49" s="98">
        <f>VLOOKUP($A49, RawData!$A:$AJ, 21, FALSE)</f>
        <v>4.082</v>
      </c>
      <c r="W49" s="99">
        <f>VLOOKUP($A49, RawData!$A:$AJ, 23, FALSE)</f>
        <v>0.1665</v>
      </c>
      <c r="X49" s="100">
        <f>VLOOKUP($A49, RawData!$A:$AJ, 26, FALSE)</f>
        <v>3.2547638</v>
      </c>
      <c r="Y49" s="107">
        <f>VLOOKUP($A49, RawData!$A:$AJ, 28, FALSE)</f>
        <v>0.7437521</v>
      </c>
      <c r="Z49" s="107">
        <f>VLOOKUP($A49, RawData!$A:$AJ, 29, FALSE)</f>
        <v>0.9699</v>
      </c>
      <c r="AA49" s="96">
        <f>VLOOKUP($A49, RawData!$A:$AJ,32, FALSE)</f>
        <v>0.01697128</v>
      </c>
      <c r="AB49" s="98" t="str">
        <f>VLOOKUP($A49, RawData!$A:$AJ, 34, FALSE)</f>
        <v/>
      </c>
      <c r="AC49" s="98">
        <f>VLOOKUP($A49, RawData!$A:$AJ, 35, FALSE)</f>
        <v>3.25</v>
      </c>
      <c r="AD49" s="113">
        <f>VLOOKUP($A49, RawData!$A:$AJ, 36, FALSE)</f>
        <v>186.81</v>
      </c>
    </row>
    <row r="50">
      <c r="A50" s="46" t="s">
        <v>842</v>
      </c>
      <c r="B50" s="46" t="s">
        <v>1997</v>
      </c>
      <c r="C50" s="92" t="s">
        <v>1164</v>
      </c>
      <c r="D50" s="2" t="s">
        <v>1998</v>
      </c>
      <c r="E50" s="114" t="str">
        <f>IFERROR(__xludf.DUMMYFUNCTION("IFERROR(HYPERLINK(REGEXEXTRACT(D50,""\(([^)]*)\)""),REGEXEXTRACT(D50,""\[([^\]]+)\]"")),"""")"),"READ PITCH")</f>
        <v>READ PITCH</v>
      </c>
      <c r="F50" s="98">
        <f>VLOOKUP($A50, RawData!$A:$AJ, 33, FALSE)</f>
        <v>175.64735</v>
      </c>
      <c r="G50" s="98">
        <f>VLOOKUP($A50, RawData!$A:$AJ, 2, FALSE)</f>
        <v>19.82575</v>
      </c>
      <c r="H50" s="96">
        <f>VLOOKUP($A50, RawData!$A:$AJ, 3, FALSE)</f>
        <v>0.7251</v>
      </c>
      <c r="I50" s="98">
        <f>VLOOKUP($A50, RawData!$A:$AM, 37, FALSE)</f>
        <v>10.0225</v>
      </c>
      <c r="J50" s="99">
        <f>VLOOKUP($A50, RawData!$A:$AM, 38, FALSE)</f>
        <v>-23.725212</v>
      </c>
      <c r="K50" s="99" t="str">
        <f>VLOOKUP($A50, RawData!$A:$AM, 39, FALSE)</f>
        <v/>
      </c>
      <c r="L50" s="100">
        <f>VLOOKUP($A50, RawData!$A:$AJ, 30, FALSE)</f>
        <v>13.594155</v>
      </c>
      <c r="M50" s="98">
        <f>VLOOKUP($A50, RawData!$A:$AJ, 5, FALSE)</f>
        <v>0.102544256</v>
      </c>
      <c r="N50" s="106">
        <f>VLOOKUP($A50, RawData!$A:$AJ, 6, FALSE)</f>
        <v>-3.8208294</v>
      </c>
      <c r="O50" s="99">
        <f>VLOOKUP($A50, RawData!$A:$AJ, 8, FALSE)</f>
        <v>0.355</v>
      </c>
      <c r="P50" s="106" t="str">
        <f>VLOOKUP($A50, RawData!$A:$AJ, 10, FALSE)</f>
        <v/>
      </c>
      <c r="Q50" s="106">
        <f>VLOOKUP($A50, RawData!$A:$AJ, 11, FALSE)</f>
        <v>0.2899</v>
      </c>
      <c r="R50" s="98">
        <f>VLOOKUP($A50, RawData!$A:$AJ, 13, FALSE)</f>
        <v>9.38905</v>
      </c>
      <c r="S50" s="106" t="str">
        <f>VLOOKUP($A50, RawData!$A:$AJ, 14, FALSE)</f>
        <v/>
      </c>
      <c r="T50" s="100">
        <f>VLOOKUP($A50, RawData!$A:$AJ, 15, FALSE)</f>
        <v>27.0156</v>
      </c>
      <c r="U50" s="106" t="str">
        <f>VLOOKUP($A50, RawData!$A:$AJ, 16, FALSE)</f>
        <v/>
      </c>
      <c r="V50" s="98">
        <f>VLOOKUP($A50, RawData!$A:$AJ, 21, FALSE)</f>
        <v>-0.02193</v>
      </c>
      <c r="W50" s="99">
        <f>VLOOKUP($A50, RawData!$A:$AJ, 23, FALSE)</f>
        <v>0.1512</v>
      </c>
      <c r="X50" s="100">
        <f>VLOOKUP($A50, RawData!$A:$AJ, 26, FALSE)</f>
        <v>18.61181</v>
      </c>
      <c r="Y50" s="107">
        <f>VLOOKUP($A50, RawData!$A:$AJ, 28, FALSE)</f>
        <v>6.8733344</v>
      </c>
      <c r="Z50" s="107">
        <f>VLOOKUP($A50, RawData!$A:$AJ, 29, FALSE)</f>
        <v>3.6549</v>
      </c>
      <c r="AA50" s="96" t="str">
        <f>VLOOKUP($A50, RawData!$A:$AJ,32, FALSE)</f>
        <v/>
      </c>
      <c r="AB50" s="98">
        <f>VLOOKUP($A50, RawData!$A:$AJ, 34, FALSE)</f>
        <v>189.17955</v>
      </c>
      <c r="AC50" s="98">
        <f>VLOOKUP($A50, RawData!$A:$AJ, 35, FALSE)</f>
        <v>2.6</v>
      </c>
      <c r="AD50" s="113">
        <f>VLOOKUP($A50, RawData!$A:$AJ, 36, FALSE)</f>
        <v>71.4</v>
      </c>
    </row>
    <row r="51">
      <c r="A51" s="46" t="s">
        <v>867</v>
      </c>
      <c r="B51" s="46" t="s">
        <v>1999</v>
      </c>
      <c r="C51" s="92" t="s">
        <v>1164</v>
      </c>
      <c r="D51" s="2" t="s">
        <v>2000</v>
      </c>
      <c r="E51" s="114" t="str">
        <f>IFERROR(__xludf.DUMMYFUNCTION("IFERROR(HYPERLINK(REGEXEXTRACT(D51,""\(([^)]*)\)""),REGEXEXTRACT(D51,""\[([^\]]+)\]"")),"""")"),"READ PITCH")</f>
        <v>READ PITCH</v>
      </c>
      <c r="F51" s="98">
        <f>VLOOKUP($A51, RawData!$A:$AJ, 33, FALSE)</f>
        <v>71.46609</v>
      </c>
      <c r="G51" s="98">
        <f>VLOOKUP($A51, RawData!$A:$AJ, 2, FALSE)</f>
        <v>76.79267</v>
      </c>
      <c r="H51" s="96">
        <f>VLOOKUP($A51, RawData!$A:$AJ, 3, FALSE)</f>
        <v>0.1951</v>
      </c>
      <c r="I51" s="98">
        <f>VLOOKUP($A51, RawData!$A:$AM, 37, FALSE)</f>
        <v>42.37432</v>
      </c>
      <c r="J51" s="99">
        <f>VLOOKUP($A51, RawData!$A:$AM, 38, FALSE)</f>
        <v>0.57403237</v>
      </c>
      <c r="K51" s="99" t="str">
        <f>VLOOKUP($A51, RawData!$A:$AM, 39, FALSE)</f>
        <v/>
      </c>
      <c r="L51" s="100">
        <f>VLOOKUP($A51, RawData!$A:$AJ, 30, FALSE)</f>
        <v>1.0202935</v>
      </c>
      <c r="M51" s="98">
        <f>VLOOKUP($A51, RawData!$A:$AJ, 5, FALSE)</f>
        <v>0.024139998</v>
      </c>
      <c r="N51" s="106">
        <f>VLOOKUP($A51, RawData!$A:$AJ, 6, FALSE)</f>
        <v>10.481963</v>
      </c>
      <c r="O51" s="99">
        <f>VLOOKUP($A51, RawData!$A:$AJ, 8, FALSE)</f>
        <v>0.375</v>
      </c>
      <c r="P51" s="106" t="str">
        <f>VLOOKUP($A51, RawData!$A:$AJ, 10, FALSE)</f>
        <v/>
      </c>
      <c r="Q51" s="106">
        <f>VLOOKUP($A51, RawData!$A:$AJ, 11, FALSE)</f>
        <v>0.2763</v>
      </c>
      <c r="R51" s="98">
        <f>VLOOKUP($A51, RawData!$A:$AJ, 13, FALSE)</f>
        <v>-8.99226</v>
      </c>
      <c r="S51" s="106" t="str">
        <f>VLOOKUP($A51, RawData!$A:$AJ, 14, FALSE)</f>
        <v/>
      </c>
      <c r="T51" s="100">
        <f>VLOOKUP($A51, RawData!$A:$AJ, 15, FALSE)</f>
        <v>1425.5183</v>
      </c>
      <c r="U51" s="106" t="str">
        <f>VLOOKUP($A51, RawData!$A:$AJ, 16, FALSE)</f>
        <v/>
      </c>
      <c r="V51" s="98">
        <f>VLOOKUP($A51, RawData!$A:$AJ, 21, FALSE)</f>
        <v>-6.17622</v>
      </c>
      <c r="W51" s="99">
        <f>VLOOKUP($A51, RawData!$A:$AJ, 23, FALSE)</f>
        <v>0.0771</v>
      </c>
      <c r="X51" s="100">
        <f>VLOOKUP($A51, RawData!$A:$AJ, 26, FALSE)</f>
        <v>7.1602488</v>
      </c>
      <c r="Y51" s="107">
        <f>VLOOKUP($A51, RawData!$A:$AJ, 28, FALSE)</f>
        <v>0.6434263</v>
      </c>
      <c r="Z51" s="107">
        <f>VLOOKUP($A51, RawData!$A:$AJ, 29, FALSE)</f>
        <v>0.8718</v>
      </c>
      <c r="AA51" s="96" t="str">
        <f>VLOOKUP($A51, RawData!$A:$AJ,32, FALSE)</f>
        <v/>
      </c>
      <c r="AB51" s="98">
        <f>VLOOKUP($A51, RawData!$A:$AJ, 34, FALSE)</f>
        <v>60.03072</v>
      </c>
      <c r="AC51" s="98">
        <f>VLOOKUP($A51, RawData!$A:$AJ, 35, FALSE)</f>
        <v>0.25</v>
      </c>
      <c r="AD51" s="113">
        <f>VLOOKUP($A51, RawData!$A:$AJ, 36, FALSE)</f>
        <v>285.86</v>
      </c>
    </row>
    <row r="52">
      <c r="C52" s="106"/>
      <c r="F52" s="106"/>
      <c r="G52" s="106"/>
      <c r="H52" s="106"/>
      <c r="I52" s="106"/>
      <c r="J52" s="106"/>
      <c r="K52" s="106"/>
      <c r="L52" s="105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</row>
    <row r="53">
      <c r="C53" s="106"/>
      <c r="F53" s="106"/>
      <c r="G53" s="106"/>
      <c r="H53" s="106"/>
      <c r="I53" s="106"/>
      <c r="J53" s="106"/>
      <c r="K53" s="106"/>
      <c r="L53" s="105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</row>
    <row r="54">
      <c r="C54" s="106"/>
      <c r="F54" s="106"/>
      <c r="G54" s="106"/>
      <c r="H54" s="106"/>
      <c r="I54" s="106"/>
      <c r="J54" s="106"/>
      <c r="K54" s="106"/>
      <c r="L54" s="105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</row>
    <row r="55">
      <c r="C55" s="106"/>
      <c r="F55" s="106"/>
      <c r="G55" s="106"/>
      <c r="H55" s="106"/>
      <c r="I55" s="106"/>
      <c r="J55" s="106"/>
      <c r="K55" s="106"/>
      <c r="L55" s="105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</row>
    <row r="56">
      <c r="C56" s="106"/>
      <c r="F56" s="106"/>
      <c r="G56" s="106"/>
      <c r="H56" s="106"/>
      <c r="I56" s="106"/>
      <c r="J56" s="106"/>
      <c r="K56" s="106"/>
      <c r="L56" s="105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</row>
    <row r="57">
      <c r="C57" s="106"/>
      <c r="F57" s="106"/>
      <c r="G57" s="106"/>
      <c r="H57" s="106"/>
      <c r="I57" s="106"/>
      <c r="J57" s="106"/>
      <c r="K57" s="106"/>
      <c r="L57" s="105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>
      <c r="C58" s="106"/>
      <c r="F58" s="106"/>
      <c r="G58" s="106"/>
      <c r="H58" s="106"/>
      <c r="I58" s="106"/>
      <c r="J58" s="106"/>
      <c r="K58" s="106"/>
      <c r="L58" s="105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  <row r="59">
      <c r="C59" s="106"/>
      <c r="F59" s="106"/>
      <c r="G59" s="106"/>
      <c r="H59" s="106"/>
      <c r="I59" s="106"/>
      <c r="J59" s="106"/>
      <c r="K59" s="106"/>
      <c r="L59" s="105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</row>
    <row r="60">
      <c r="C60" s="106"/>
      <c r="F60" s="106"/>
      <c r="G60" s="106"/>
      <c r="H60" s="106"/>
      <c r="I60" s="106"/>
      <c r="J60" s="106"/>
      <c r="K60" s="106"/>
      <c r="L60" s="105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</row>
    <row r="61">
      <c r="C61" s="106"/>
      <c r="F61" s="106"/>
      <c r="G61" s="106"/>
      <c r="H61" s="106"/>
      <c r="I61" s="106"/>
      <c r="J61" s="106"/>
      <c r="K61" s="106"/>
      <c r="L61" s="105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</row>
    <row r="62">
      <c r="C62" s="106"/>
      <c r="F62" s="106"/>
      <c r="G62" s="106"/>
      <c r="H62" s="106"/>
      <c r="I62" s="106"/>
      <c r="J62" s="106"/>
      <c r="K62" s="106"/>
      <c r="L62" s="105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</row>
    <row r="63">
      <c r="C63" s="106"/>
      <c r="F63" s="106"/>
      <c r="G63" s="106"/>
      <c r="H63" s="106"/>
      <c r="I63" s="106"/>
      <c r="J63" s="106"/>
      <c r="K63" s="106"/>
      <c r="L63" s="105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</row>
    <row r="64">
      <c r="C64" s="106"/>
      <c r="F64" s="106"/>
      <c r="G64" s="106"/>
      <c r="H64" s="106"/>
      <c r="I64" s="106"/>
      <c r="J64" s="106"/>
      <c r="K64" s="106"/>
      <c r="L64" s="105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</row>
    <row r="65">
      <c r="C65" s="106"/>
      <c r="F65" s="106"/>
      <c r="G65" s="106"/>
      <c r="H65" s="106"/>
      <c r="I65" s="106"/>
      <c r="J65" s="106"/>
      <c r="K65" s="106"/>
      <c r="L65" s="105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</row>
    <row r="66">
      <c r="C66" s="106"/>
      <c r="F66" s="106"/>
      <c r="G66" s="106"/>
      <c r="H66" s="106"/>
      <c r="I66" s="106"/>
      <c r="J66" s="106"/>
      <c r="K66" s="106"/>
      <c r="L66" s="105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</row>
    <row r="67">
      <c r="C67" s="106"/>
      <c r="F67" s="106"/>
      <c r="G67" s="106"/>
      <c r="H67" s="106"/>
      <c r="I67" s="106"/>
      <c r="J67" s="106"/>
      <c r="K67" s="106"/>
      <c r="L67" s="105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</row>
    <row r="68">
      <c r="C68" s="106"/>
      <c r="F68" s="106"/>
      <c r="G68" s="106"/>
      <c r="H68" s="106"/>
      <c r="I68" s="106"/>
      <c r="J68" s="106"/>
      <c r="K68" s="106"/>
      <c r="L68" s="105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</row>
    <row r="69">
      <c r="C69" s="106"/>
      <c r="F69" s="106"/>
      <c r="G69" s="106"/>
      <c r="H69" s="106"/>
      <c r="I69" s="106"/>
      <c r="J69" s="106"/>
      <c r="K69" s="106"/>
      <c r="L69" s="105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</row>
    <row r="70">
      <c r="C70" s="106"/>
      <c r="F70" s="106"/>
      <c r="G70" s="106"/>
      <c r="H70" s="106"/>
      <c r="I70" s="106"/>
      <c r="J70" s="106"/>
      <c r="K70" s="106"/>
      <c r="L70" s="105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</row>
    <row r="71">
      <c r="C71" s="106"/>
      <c r="F71" s="106"/>
      <c r="G71" s="106"/>
      <c r="H71" s="106"/>
      <c r="I71" s="106"/>
      <c r="J71" s="106"/>
      <c r="K71" s="106"/>
      <c r="L71" s="105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</row>
    <row r="72">
      <c r="C72" s="106"/>
      <c r="F72" s="106"/>
      <c r="G72" s="106"/>
      <c r="H72" s="106"/>
      <c r="I72" s="106"/>
      <c r="J72" s="106"/>
      <c r="K72" s="106"/>
      <c r="L72" s="105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</row>
    <row r="73">
      <c r="C73" s="106"/>
      <c r="F73" s="106"/>
      <c r="G73" s="106"/>
      <c r="H73" s="106"/>
      <c r="I73" s="106"/>
      <c r="J73" s="106"/>
      <c r="K73" s="106"/>
      <c r="L73" s="105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>
      <c r="C74" s="106"/>
      <c r="F74" s="106"/>
      <c r="G74" s="106"/>
      <c r="H74" s="106"/>
      <c r="I74" s="106"/>
      <c r="J74" s="106"/>
      <c r="K74" s="106"/>
      <c r="L74" s="105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</row>
    <row r="75">
      <c r="C75" s="106"/>
      <c r="F75" s="106"/>
      <c r="G75" s="106"/>
      <c r="H75" s="106"/>
      <c r="I75" s="106"/>
      <c r="J75" s="106"/>
      <c r="K75" s="106"/>
      <c r="L75" s="105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>
      <c r="C76" s="106"/>
      <c r="F76" s="106"/>
      <c r="G76" s="106"/>
      <c r="H76" s="106"/>
      <c r="I76" s="106"/>
      <c r="J76" s="106"/>
      <c r="K76" s="106"/>
      <c r="L76" s="105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>
      <c r="C77" s="106"/>
      <c r="F77" s="106"/>
      <c r="G77" s="106"/>
      <c r="H77" s="106"/>
      <c r="I77" s="106"/>
      <c r="J77" s="106"/>
      <c r="K77" s="106"/>
      <c r="L77" s="105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>
      <c r="C78" s="106"/>
      <c r="F78" s="106"/>
      <c r="G78" s="106"/>
      <c r="H78" s="106"/>
      <c r="I78" s="106"/>
      <c r="J78" s="106"/>
      <c r="K78" s="106"/>
      <c r="L78" s="105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>
      <c r="C79" s="106"/>
      <c r="F79" s="106"/>
      <c r="G79" s="106"/>
      <c r="H79" s="106"/>
      <c r="I79" s="106"/>
      <c r="J79" s="106"/>
      <c r="K79" s="106"/>
      <c r="L79" s="105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>
      <c r="C80" s="106"/>
      <c r="F80" s="106"/>
      <c r="G80" s="106"/>
      <c r="H80" s="106"/>
      <c r="I80" s="106"/>
      <c r="J80" s="106"/>
      <c r="K80" s="106"/>
      <c r="L80" s="105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  <row r="81">
      <c r="C81" s="106"/>
      <c r="F81" s="106"/>
      <c r="G81" s="106"/>
      <c r="H81" s="106"/>
      <c r="I81" s="106"/>
      <c r="J81" s="106"/>
      <c r="K81" s="106"/>
      <c r="L81" s="105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</row>
    <row r="82">
      <c r="C82" s="106"/>
      <c r="F82" s="106"/>
      <c r="G82" s="106"/>
      <c r="H82" s="106"/>
      <c r="I82" s="106"/>
      <c r="J82" s="106"/>
      <c r="K82" s="106"/>
      <c r="L82" s="105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</row>
    <row r="83">
      <c r="C83" s="106"/>
      <c r="F83" s="106"/>
      <c r="G83" s="106"/>
      <c r="H83" s="106"/>
      <c r="I83" s="106"/>
      <c r="J83" s="106"/>
      <c r="K83" s="106"/>
      <c r="L83" s="105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</row>
    <row r="84">
      <c r="C84" s="106"/>
      <c r="F84" s="106"/>
      <c r="G84" s="106"/>
      <c r="H84" s="106"/>
      <c r="I84" s="106"/>
      <c r="J84" s="106"/>
      <c r="K84" s="106"/>
      <c r="L84" s="105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</row>
    <row r="85">
      <c r="C85" s="106"/>
      <c r="F85" s="106"/>
      <c r="G85" s="106"/>
      <c r="H85" s="106"/>
      <c r="I85" s="106"/>
      <c r="J85" s="106"/>
      <c r="K85" s="106"/>
      <c r="L85" s="105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</row>
    <row r="86">
      <c r="C86" s="106"/>
      <c r="F86" s="106"/>
      <c r="G86" s="106"/>
      <c r="H86" s="106"/>
      <c r="I86" s="106"/>
      <c r="J86" s="106"/>
      <c r="K86" s="106"/>
      <c r="L86" s="105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</row>
    <row r="87">
      <c r="C87" s="106"/>
      <c r="F87" s="106"/>
      <c r="G87" s="106"/>
      <c r="H87" s="106"/>
      <c r="I87" s="106"/>
      <c r="J87" s="106"/>
      <c r="K87" s="106"/>
      <c r="L87" s="105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</row>
    <row r="88">
      <c r="C88" s="106"/>
      <c r="F88" s="106"/>
      <c r="G88" s="106"/>
      <c r="H88" s="106"/>
      <c r="I88" s="106"/>
      <c r="J88" s="106"/>
      <c r="K88" s="106"/>
      <c r="L88" s="105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</row>
    <row r="89">
      <c r="C89" s="106"/>
      <c r="F89" s="106"/>
      <c r="G89" s="106"/>
      <c r="H89" s="106"/>
      <c r="I89" s="106"/>
      <c r="J89" s="106"/>
      <c r="K89" s="106"/>
      <c r="L89" s="105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</row>
    <row r="90">
      <c r="F90" s="106"/>
      <c r="G90" s="106"/>
      <c r="H90" s="106"/>
      <c r="I90" s="106"/>
      <c r="J90" s="106"/>
      <c r="K90" s="106"/>
      <c r="L90" s="105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</row>
    <row r="91">
      <c r="F91" s="106"/>
      <c r="G91" s="106"/>
      <c r="H91" s="106"/>
      <c r="I91" s="106"/>
      <c r="J91" s="106"/>
      <c r="K91" s="106"/>
      <c r="L91" s="105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</row>
    <row r="92">
      <c r="F92" s="106"/>
      <c r="G92" s="106"/>
      <c r="H92" s="106"/>
      <c r="I92" s="106"/>
      <c r="J92" s="106"/>
      <c r="K92" s="106"/>
      <c r="L92" s="105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</row>
    <row r="93">
      <c r="F93" s="106"/>
      <c r="G93" s="106"/>
      <c r="H93" s="106"/>
      <c r="I93" s="106"/>
      <c r="J93" s="106"/>
      <c r="K93" s="106"/>
      <c r="L93" s="105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</row>
    <row r="94">
      <c r="F94" s="106"/>
      <c r="G94" s="106"/>
      <c r="H94" s="106"/>
      <c r="I94" s="106"/>
      <c r="J94" s="106"/>
      <c r="K94" s="106"/>
      <c r="L94" s="105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</row>
    <row r="95">
      <c r="F95" s="106"/>
      <c r="G95" s="106"/>
      <c r="H95" s="106"/>
      <c r="I95" s="106"/>
      <c r="J95" s="106"/>
      <c r="K95" s="106"/>
      <c r="L95" s="105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</row>
    <row r="96">
      <c r="F96" s="106"/>
      <c r="G96" s="106"/>
      <c r="H96" s="106"/>
      <c r="I96" s="106"/>
      <c r="J96" s="106"/>
      <c r="K96" s="106"/>
      <c r="L96" s="105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</row>
    <row r="97">
      <c r="F97" s="106"/>
      <c r="G97" s="106"/>
      <c r="H97" s="106"/>
      <c r="I97" s="106"/>
      <c r="J97" s="106"/>
      <c r="K97" s="106"/>
      <c r="L97" s="105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</row>
    <row r="98">
      <c r="F98" s="106"/>
      <c r="G98" s="106"/>
      <c r="H98" s="106"/>
      <c r="I98" s="106"/>
      <c r="J98" s="106"/>
      <c r="K98" s="106"/>
      <c r="L98" s="105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</row>
    <row r="99">
      <c r="F99" s="106"/>
      <c r="G99" s="106"/>
      <c r="H99" s="106"/>
      <c r="I99" s="106"/>
      <c r="J99" s="106"/>
      <c r="K99" s="106"/>
      <c r="L99" s="105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</row>
    <row r="100">
      <c r="F100" s="106"/>
      <c r="G100" s="106"/>
      <c r="H100" s="106"/>
      <c r="I100" s="106"/>
      <c r="J100" s="106"/>
      <c r="K100" s="106"/>
      <c r="L100" s="105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</row>
    <row r="101">
      <c r="F101" s="106"/>
      <c r="G101" s="106"/>
      <c r="H101" s="106"/>
      <c r="I101" s="106"/>
      <c r="J101" s="106"/>
      <c r="K101" s="106"/>
      <c r="L101" s="105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</row>
    <row r="102">
      <c r="F102" s="106"/>
      <c r="G102" s="106"/>
      <c r="H102" s="106"/>
      <c r="I102" s="106"/>
      <c r="J102" s="106"/>
      <c r="K102" s="106"/>
      <c r="L102" s="105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</row>
    <row r="103">
      <c r="F103" s="106"/>
      <c r="G103" s="106"/>
      <c r="H103" s="106"/>
      <c r="I103" s="106"/>
      <c r="J103" s="106"/>
      <c r="K103" s="106"/>
      <c r="L103" s="105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</row>
    <row r="104">
      <c r="F104" s="106"/>
      <c r="G104" s="106"/>
      <c r="H104" s="106"/>
      <c r="I104" s="106"/>
      <c r="J104" s="106"/>
      <c r="K104" s="106"/>
      <c r="L104" s="105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</row>
    <row r="105">
      <c r="F105" s="106"/>
      <c r="G105" s="106"/>
      <c r="H105" s="106"/>
      <c r="I105" s="106"/>
      <c r="J105" s="106"/>
      <c r="K105" s="106"/>
      <c r="L105" s="105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</row>
    <row r="106">
      <c r="F106" s="106"/>
      <c r="G106" s="106"/>
      <c r="H106" s="106"/>
      <c r="I106" s="106"/>
      <c r="J106" s="106"/>
      <c r="K106" s="106"/>
      <c r="L106" s="105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</row>
    <row r="107">
      <c r="F107" s="106"/>
      <c r="G107" s="106"/>
      <c r="H107" s="106"/>
      <c r="I107" s="106"/>
      <c r="J107" s="106"/>
      <c r="K107" s="106"/>
      <c r="L107" s="105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</row>
    <row r="108">
      <c r="F108" s="106"/>
      <c r="G108" s="106"/>
      <c r="H108" s="106"/>
      <c r="I108" s="106"/>
      <c r="J108" s="106"/>
      <c r="K108" s="106"/>
      <c r="L108" s="105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</row>
    <row r="109">
      <c r="L109" s="105"/>
    </row>
    <row r="110">
      <c r="L110" s="105"/>
    </row>
    <row r="111">
      <c r="L111" s="105"/>
    </row>
    <row r="112">
      <c r="L112" s="105"/>
    </row>
    <row r="113">
      <c r="L113" s="105"/>
    </row>
    <row r="114">
      <c r="L114" s="105"/>
    </row>
    <row r="115">
      <c r="L115" s="105"/>
    </row>
    <row r="116">
      <c r="L116" s="105"/>
    </row>
    <row r="117">
      <c r="L117" s="105"/>
    </row>
    <row r="118">
      <c r="L118" s="105"/>
    </row>
    <row r="119">
      <c r="L119" s="105"/>
    </row>
    <row r="120">
      <c r="L120" s="105"/>
    </row>
    <row r="121">
      <c r="L121" s="105"/>
    </row>
    <row r="122">
      <c r="L122" s="105"/>
    </row>
    <row r="123">
      <c r="L123" s="105"/>
    </row>
    <row r="124">
      <c r="L124" s="105"/>
    </row>
    <row r="125">
      <c r="L125" s="105"/>
    </row>
    <row r="126">
      <c r="L126" s="105"/>
    </row>
    <row r="127">
      <c r="L127" s="105"/>
    </row>
    <row r="128">
      <c r="L128" s="105"/>
    </row>
    <row r="129">
      <c r="L129" s="105"/>
    </row>
    <row r="130">
      <c r="L130" s="105"/>
    </row>
    <row r="131">
      <c r="L131" s="105"/>
    </row>
    <row r="132">
      <c r="L132" s="105"/>
    </row>
    <row r="133">
      <c r="L133" s="105"/>
    </row>
    <row r="134">
      <c r="L134" s="105"/>
    </row>
    <row r="135">
      <c r="L135" s="105"/>
    </row>
    <row r="136">
      <c r="L136" s="105"/>
    </row>
    <row r="137">
      <c r="L137" s="105"/>
    </row>
    <row r="138">
      <c r="L138" s="105"/>
    </row>
    <row r="139">
      <c r="L139" s="105"/>
    </row>
    <row r="140">
      <c r="L140" s="105"/>
    </row>
    <row r="141">
      <c r="L141" s="105"/>
    </row>
    <row r="142">
      <c r="L142" s="105"/>
    </row>
    <row r="143">
      <c r="L143" s="105"/>
    </row>
    <row r="144">
      <c r="L144" s="105"/>
    </row>
    <row r="145">
      <c r="L145" s="105"/>
    </row>
    <row r="146">
      <c r="L146" s="105"/>
    </row>
    <row r="147">
      <c r="L147" s="105"/>
    </row>
    <row r="148">
      <c r="L148" s="105"/>
    </row>
    <row r="149">
      <c r="L149" s="105"/>
    </row>
    <row r="150">
      <c r="L150" s="105"/>
    </row>
    <row r="151">
      <c r="L151" s="105"/>
    </row>
    <row r="152">
      <c r="L152" s="105"/>
    </row>
    <row r="153">
      <c r="L153" s="105"/>
    </row>
    <row r="154">
      <c r="L154" s="105"/>
    </row>
    <row r="155">
      <c r="L155" s="105"/>
    </row>
    <row r="156">
      <c r="L156" s="105"/>
    </row>
    <row r="157">
      <c r="L157" s="105"/>
    </row>
    <row r="158">
      <c r="L158" s="105"/>
    </row>
    <row r="159">
      <c r="L159" s="105"/>
    </row>
    <row r="160">
      <c r="L160" s="105"/>
    </row>
    <row r="161">
      <c r="L161" s="105"/>
    </row>
    <row r="162">
      <c r="L162" s="105"/>
    </row>
    <row r="163">
      <c r="L163" s="105"/>
    </row>
    <row r="164">
      <c r="L164" s="105"/>
    </row>
    <row r="165">
      <c r="L165" s="105"/>
    </row>
    <row r="166">
      <c r="L166" s="105"/>
    </row>
    <row r="167">
      <c r="L167" s="105"/>
    </row>
    <row r="168">
      <c r="L168" s="105"/>
    </row>
    <row r="169">
      <c r="L169" s="105"/>
    </row>
    <row r="170">
      <c r="L170" s="105"/>
    </row>
    <row r="171">
      <c r="L171" s="105"/>
    </row>
    <row r="172">
      <c r="L172" s="105"/>
    </row>
    <row r="173">
      <c r="L173" s="105"/>
    </row>
    <row r="174">
      <c r="L174" s="105"/>
    </row>
    <row r="175">
      <c r="L175" s="105"/>
    </row>
    <row r="176">
      <c r="L176" s="105"/>
    </row>
    <row r="177">
      <c r="L177" s="105"/>
    </row>
    <row r="178">
      <c r="L178" s="105"/>
    </row>
    <row r="179">
      <c r="L179" s="105"/>
    </row>
    <row r="180">
      <c r="L180" s="105"/>
    </row>
    <row r="181">
      <c r="L181" s="105"/>
    </row>
    <row r="182">
      <c r="L182" s="105"/>
    </row>
    <row r="183">
      <c r="L183" s="105"/>
    </row>
    <row r="184">
      <c r="L184" s="105"/>
    </row>
    <row r="185">
      <c r="L185" s="105"/>
    </row>
    <row r="186">
      <c r="L186" s="105"/>
    </row>
    <row r="187">
      <c r="L187" s="105"/>
    </row>
    <row r="188">
      <c r="L188" s="105"/>
    </row>
    <row r="189">
      <c r="L189" s="105"/>
    </row>
    <row r="190">
      <c r="L190" s="105"/>
    </row>
    <row r="191">
      <c r="L191" s="105"/>
    </row>
    <row r="192">
      <c r="L192" s="105"/>
    </row>
    <row r="193">
      <c r="L193" s="105"/>
    </row>
    <row r="194">
      <c r="L194" s="105"/>
    </row>
    <row r="195">
      <c r="L195" s="105"/>
    </row>
    <row r="196">
      <c r="L196" s="105"/>
    </row>
    <row r="197">
      <c r="L197" s="105"/>
    </row>
    <row r="198">
      <c r="L198" s="105"/>
    </row>
    <row r="199">
      <c r="L199" s="105"/>
    </row>
    <row r="200">
      <c r="L200" s="105"/>
    </row>
    <row r="201">
      <c r="L201" s="105"/>
    </row>
    <row r="202">
      <c r="L202" s="105"/>
    </row>
    <row r="203">
      <c r="L203" s="105"/>
    </row>
    <row r="204">
      <c r="L204" s="105"/>
    </row>
    <row r="205">
      <c r="L205" s="105"/>
    </row>
    <row r="206">
      <c r="L206" s="105"/>
    </row>
    <row r="207">
      <c r="L207" s="105"/>
    </row>
    <row r="208">
      <c r="L208" s="105"/>
    </row>
    <row r="209">
      <c r="L209" s="105"/>
    </row>
    <row r="210">
      <c r="L210" s="105"/>
    </row>
    <row r="211">
      <c r="L211" s="105"/>
    </row>
    <row r="212">
      <c r="L212" s="105"/>
    </row>
    <row r="213">
      <c r="L213" s="105"/>
    </row>
    <row r="214">
      <c r="L214" s="105"/>
    </row>
    <row r="215">
      <c r="L215" s="105"/>
    </row>
    <row r="216">
      <c r="L216" s="105"/>
    </row>
    <row r="217">
      <c r="L217" s="105"/>
    </row>
    <row r="218">
      <c r="L218" s="105"/>
    </row>
    <row r="219">
      <c r="L219" s="105"/>
    </row>
    <row r="220">
      <c r="L220" s="105"/>
    </row>
    <row r="221">
      <c r="L221" s="105"/>
    </row>
    <row r="222">
      <c r="L222" s="105"/>
    </row>
    <row r="223">
      <c r="L223" s="105"/>
    </row>
    <row r="224">
      <c r="L224" s="105"/>
    </row>
    <row r="225">
      <c r="L225" s="105"/>
    </row>
    <row r="226">
      <c r="L226" s="105"/>
    </row>
    <row r="227">
      <c r="L227" s="105"/>
    </row>
    <row r="228">
      <c r="L228" s="105"/>
    </row>
    <row r="229">
      <c r="L229" s="105"/>
    </row>
    <row r="230">
      <c r="L230" s="105"/>
    </row>
    <row r="231">
      <c r="L231" s="105"/>
    </row>
    <row r="232">
      <c r="L232" s="105"/>
    </row>
    <row r="233">
      <c r="L233" s="105"/>
    </row>
    <row r="234">
      <c r="L234" s="105"/>
    </row>
    <row r="235">
      <c r="L235" s="105"/>
    </row>
    <row r="236">
      <c r="L236" s="105"/>
    </row>
    <row r="237">
      <c r="L237" s="105"/>
    </row>
    <row r="238">
      <c r="L238" s="105"/>
    </row>
    <row r="239">
      <c r="L239" s="105"/>
    </row>
    <row r="240">
      <c r="L240" s="105"/>
    </row>
    <row r="241">
      <c r="L241" s="105"/>
    </row>
    <row r="242">
      <c r="L242" s="105"/>
    </row>
    <row r="243">
      <c r="L243" s="105"/>
    </row>
    <row r="244">
      <c r="L244" s="105"/>
    </row>
    <row r="245">
      <c r="L245" s="105"/>
    </row>
    <row r="246">
      <c r="L246" s="105"/>
    </row>
    <row r="247">
      <c r="L247" s="105"/>
    </row>
    <row r="248">
      <c r="L248" s="105"/>
    </row>
    <row r="249">
      <c r="L249" s="105"/>
    </row>
    <row r="250">
      <c r="L250" s="105"/>
    </row>
    <row r="251">
      <c r="L251" s="105"/>
    </row>
    <row r="252">
      <c r="L252" s="105"/>
    </row>
    <row r="253">
      <c r="L253" s="105"/>
    </row>
    <row r="254">
      <c r="L254" s="105"/>
    </row>
    <row r="255">
      <c r="L255" s="105"/>
    </row>
    <row r="256">
      <c r="L256" s="105"/>
    </row>
    <row r="257">
      <c r="L257" s="105"/>
    </row>
    <row r="258">
      <c r="L258" s="105"/>
    </row>
    <row r="259">
      <c r="L259" s="105"/>
    </row>
    <row r="260">
      <c r="L260" s="105"/>
    </row>
    <row r="261">
      <c r="L261" s="105"/>
    </row>
    <row r="262">
      <c r="L262" s="105"/>
    </row>
    <row r="263">
      <c r="L263" s="105"/>
    </row>
    <row r="264">
      <c r="L264" s="105"/>
    </row>
    <row r="265">
      <c r="L265" s="105"/>
    </row>
    <row r="266">
      <c r="L266" s="105"/>
    </row>
    <row r="267">
      <c r="L267" s="105"/>
    </row>
    <row r="268">
      <c r="L268" s="105"/>
    </row>
    <row r="269">
      <c r="L269" s="105"/>
    </row>
    <row r="270">
      <c r="L270" s="105"/>
    </row>
    <row r="271">
      <c r="L271" s="105"/>
    </row>
    <row r="272">
      <c r="L272" s="105"/>
    </row>
    <row r="273">
      <c r="L273" s="105"/>
    </row>
    <row r="274">
      <c r="L274" s="105"/>
    </row>
    <row r="275">
      <c r="L275" s="105"/>
    </row>
    <row r="276">
      <c r="L276" s="105"/>
    </row>
    <row r="277">
      <c r="L277" s="105"/>
    </row>
    <row r="278">
      <c r="L278" s="105"/>
    </row>
    <row r="279">
      <c r="L279" s="105"/>
    </row>
    <row r="280">
      <c r="L280" s="105"/>
    </row>
    <row r="281">
      <c r="L281" s="105"/>
    </row>
    <row r="282">
      <c r="L282" s="105"/>
    </row>
    <row r="283">
      <c r="L283" s="105"/>
    </row>
    <row r="284">
      <c r="L284" s="105"/>
    </row>
    <row r="285">
      <c r="L285" s="105"/>
    </row>
    <row r="286">
      <c r="L286" s="105"/>
    </row>
    <row r="287">
      <c r="L287" s="105"/>
    </row>
    <row r="288">
      <c r="L288" s="105"/>
    </row>
    <row r="289">
      <c r="L289" s="105"/>
    </row>
    <row r="290">
      <c r="L290" s="105"/>
    </row>
    <row r="291">
      <c r="L291" s="105"/>
    </row>
    <row r="292">
      <c r="L292" s="105"/>
    </row>
    <row r="293">
      <c r="L293" s="105"/>
    </row>
    <row r="294">
      <c r="L294" s="105"/>
    </row>
    <row r="295">
      <c r="L295" s="105"/>
    </row>
    <row r="296">
      <c r="L296" s="105"/>
    </row>
    <row r="297">
      <c r="L297" s="105"/>
    </row>
    <row r="298">
      <c r="L298" s="105"/>
    </row>
    <row r="299">
      <c r="L299" s="105"/>
    </row>
    <row r="300">
      <c r="L300" s="105"/>
    </row>
    <row r="301">
      <c r="L301" s="105"/>
    </row>
    <row r="302">
      <c r="L302" s="105"/>
    </row>
    <row r="303">
      <c r="L303" s="105"/>
    </row>
    <row r="304">
      <c r="L304" s="105"/>
    </row>
    <row r="305">
      <c r="L305" s="105"/>
    </row>
    <row r="306">
      <c r="L306" s="105"/>
    </row>
    <row r="307">
      <c r="L307" s="105"/>
    </row>
    <row r="308">
      <c r="L308" s="105"/>
    </row>
    <row r="309">
      <c r="L309" s="105"/>
    </row>
    <row r="310">
      <c r="L310" s="105"/>
    </row>
    <row r="311">
      <c r="L311" s="105"/>
    </row>
    <row r="312">
      <c r="L312" s="105"/>
    </row>
    <row r="313">
      <c r="L313" s="105"/>
    </row>
    <row r="314">
      <c r="L314" s="105"/>
    </row>
    <row r="315">
      <c r="L315" s="105"/>
    </row>
    <row r="316">
      <c r="L316" s="105"/>
    </row>
    <row r="317">
      <c r="L317" s="105"/>
    </row>
    <row r="318">
      <c r="L318" s="105"/>
    </row>
    <row r="319">
      <c r="L319" s="105"/>
    </row>
    <row r="320">
      <c r="L320" s="105"/>
    </row>
    <row r="321">
      <c r="L321" s="105"/>
    </row>
    <row r="322">
      <c r="L322" s="105"/>
    </row>
    <row r="323">
      <c r="L323" s="105"/>
    </row>
    <row r="324">
      <c r="L324" s="105"/>
    </row>
    <row r="325">
      <c r="L325" s="105"/>
    </row>
    <row r="326">
      <c r="L326" s="105"/>
    </row>
    <row r="327">
      <c r="L327" s="105"/>
    </row>
    <row r="328">
      <c r="L328" s="105"/>
    </row>
    <row r="329">
      <c r="L329" s="105"/>
    </row>
    <row r="330">
      <c r="L330" s="105"/>
    </row>
    <row r="331">
      <c r="L331" s="105"/>
    </row>
    <row r="332">
      <c r="L332" s="105"/>
    </row>
    <row r="333">
      <c r="L333" s="105"/>
    </row>
    <row r="334">
      <c r="L334" s="105"/>
    </row>
    <row r="335">
      <c r="L335" s="105"/>
    </row>
    <row r="336">
      <c r="L336" s="105"/>
    </row>
    <row r="337">
      <c r="L337" s="105"/>
    </row>
    <row r="338">
      <c r="L338" s="105"/>
    </row>
    <row r="339">
      <c r="L339" s="105"/>
    </row>
    <row r="340">
      <c r="L340" s="105"/>
    </row>
    <row r="341">
      <c r="L341" s="105"/>
    </row>
    <row r="342">
      <c r="L342" s="105"/>
    </row>
    <row r="343">
      <c r="L343" s="105"/>
    </row>
    <row r="344">
      <c r="L344" s="105"/>
    </row>
    <row r="345">
      <c r="L345" s="105"/>
    </row>
    <row r="346">
      <c r="L346" s="105"/>
    </row>
    <row r="347">
      <c r="L347" s="105"/>
    </row>
    <row r="348">
      <c r="L348" s="105"/>
    </row>
    <row r="349">
      <c r="L349" s="105"/>
    </row>
    <row r="350">
      <c r="L350" s="105"/>
    </row>
    <row r="351">
      <c r="L351" s="105"/>
    </row>
    <row r="352">
      <c r="L352" s="105"/>
    </row>
    <row r="353">
      <c r="L353" s="105"/>
    </row>
    <row r="354">
      <c r="L354" s="105"/>
    </row>
    <row r="355">
      <c r="L355" s="105"/>
    </row>
    <row r="356">
      <c r="L356" s="105"/>
    </row>
    <row r="357">
      <c r="L357" s="105"/>
    </row>
    <row r="358">
      <c r="L358" s="105"/>
    </row>
    <row r="359">
      <c r="L359" s="105"/>
    </row>
    <row r="360">
      <c r="L360" s="105"/>
    </row>
    <row r="361">
      <c r="L361" s="105"/>
    </row>
    <row r="362">
      <c r="L362" s="105"/>
    </row>
    <row r="363">
      <c r="L363" s="105"/>
    </row>
    <row r="364">
      <c r="L364" s="105"/>
    </row>
    <row r="365">
      <c r="L365" s="105"/>
    </row>
    <row r="366">
      <c r="L366" s="105"/>
    </row>
    <row r="367">
      <c r="L367" s="105"/>
    </row>
    <row r="368">
      <c r="L368" s="105"/>
    </row>
    <row r="369">
      <c r="L369" s="105"/>
    </row>
    <row r="370">
      <c r="L370" s="105"/>
    </row>
    <row r="371">
      <c r="L371" s="105"/>
    </row>
    <row r="372">
      <c r="L372" s="105"/>
    </row>
    <row r="373">
      <c r="L373" s="105"/>
    </row>
    <row r="374">
      <c r="L374" s="105"/>
    </row>
    <row r="375">
      <c r="L375" s="105"/>
    </row>
    <row r="376">
      <c r="L376" s="105"/>
    </row>
    <row r="377">
      <c r="L377" s="105"/>
    </row>
    <row r="378">
      <c r="L378" s="105"/>
    </row>
    <row r="379">
      <c r="L379" s="105"/>
    </row>
    <row r="380">
      <c r="L380" s="105"/>
    </row>
    <row r="381">
      <c r="L381" s="105"/>
    </row>
    <row r="382">
      <c r="L382" s="105"/>
    </row>
    <row r="383">
      <c r="L383" s="105"/>
    </row>
    <row r="384">
      <c r="L384" s="105"/>
    </row>
    <row r="385">
      <c r="L385" s="105"/>
    </row>
    <row r="386">
      <c r="L386" s="105"/>
    </row>
    <row r="387">
      <c r="L387" s="105"/>
    </row>
    <row r="388">
      <c r="L388" s="105"/>
    </row>
    <row r="389">
      <c r="L389" s="105"/>
    </row>
    <row r="390">
      <c r="L390" s="105"/>
    </row>
    <row r="391">
      <c r="L391" s="105"/>
    </row>
    <row r="392">
      <c r="L392" s="105"/>
    </row>
    <row r="393">
      <c r="L393" s="105"/>
    </row>
    <row r="394">
      <c r="L394" s="105"/>
    </row>
    <row r="395">
      <c r="L395" s="105"/>
    </row>
    <row r="396">
      <c r="L396" s="105"/>
    </row>
    <row r="397">
      <c r="L397" s="105"/>
    </row>
    <row r="398">
      <c r="L398" s="105"/>
    </row>
    <row r="399">
      <c r="L399" s="105"/>
    </row>
    <row r="400">
      <c r="L400" s="105"/>
    </row>
    <row r="401">
      <c r="L401" s="105"/>
    </row>
    <row r="402">
      <c r="L402" s="105"/>
    </row>
    <row r="403">
      <c r="L403" s="105"/>
    </row>
    <row r="404">
      <c r="L404" s="105"/>
    </row>
    <row r="405">
      <c r="L405" s="105"/>
    </row>
    <row r="406">
      <c r="L406" s="105"/>
    </row>
    <row r="407">
      <c r="L407" s="105"/>
    </row>
    <row r="408">
      <c r="L408" s="105"/>
    </row>
    <row r="409">
      <c r="L409" s="105"/>
    </row>
    <row r="410">
      <c r="L410" s="105"/>
    </row>
    <row r="411">
      <c r="L411" s="105"/>
    </row>
    <row r="412">
      <c r="L412" s="105"/>
    </row>
    <row r="413">
      <c r="L413" s="105"/>
    </row>
    <row r="414">
      <c r="L414" s="105"/>
    </row>
    <row r="415">
      <c r="L415" s="105"/>
    </row>
    <row r="416">
      <c r="L416" s="105"/>
    </row>
    <row r="417">
      <c r="L417" s="105"/>
    </row>
    <row r="418">
      <c r="L418" s="105"/>
    </row>
    <row r="419">
      <c r="L419" s="105"/>
    </row>
    <row r="420">
      <c r="L420" s="105"/>
    </row>
    <row r="421">
      <c r="L421" s="105"/>
    </row>
    <row r="422">
      <c r="L422" s="105"/>
    </row>
    <row r="423">
      <c r="L423" s="105"/>
    </row>
    <row r="424">
      <c r="L424" s="105"/>
    </row>
    <row r="425">
      <c r="L425" s="105"/>
    </row>
    <row r="426">
      <c r="L426" s="105"/>
    </row>
    <row r="427">
      <c r="L427" s="105"/>
    </row>
    <row r="428">
      <c r="L428" s="105"/>
    </row>
    <row r="429">
      <c r="L429" s="105"/>
    </row>
    <row r="430">
      <c r="L430" s="105"/>
    </row>
    <row r="431">
      <c r="L431" s="105"/>
    </row>
    <row r="432">
      <c r="L432" s="105"/>
    </row>
    <row r="433">
      <c r="L433" s="105"/>
    </row>
    <row r="434">
      <c r="L434" s="105"/>
    </row>
    <row r="435">
      <c r="L435" s="105"/>
    </row>
    <row r="436">
      <c r="L436" s="105"/>
    </row>
    <row r="437">
      <c r="L437" s="105"/>
    </row>
    <row r="438">
      <c r="L438" s="105"/>
    </row>
    <row r="439">
      <c r="L439" s="105"/>
    </row>
    <row r="440">
      <c r="L440" s="105"/>
    </row>
    <row r="441">
      <c r="L441" s="105"/>
    </row>
    <row r="442">
      <c r="L442" s="105"/>
    </row>
    <row r="443">
      <c r="L443" s="105"/>
    </row>
    <row r="444">
      <c r="L444" s="105"/>
    </row>
    <row r="445">
      <c r="L445" s="105"/>
    </row>
    <row r="446">
      <c r="L446" s="105"/>
    </row>
    <row r="447">
      <c r="L447" s="105"/>
    </row>
    <row r="448">
      <c r="L448" s="105"/>
    </row>
    <row r="449">
      <c r="L449" s="105"/>
    </row>
    <row r="450">
      <c r="L450" s="105"/>
    </row>
    <row r="451">
      <c r="L451" s="105"/>
    </row>
    <row r="452">
      <c r="L452" s="105"/>
    </row>
    <row r="453">
      <c r="L453" s="105"/>
    </row>
    <row r="454">
      <c r="L454" s="105"/>
    </row>
    <row r="455">
      <c r="L455" s="105"/>
    </row>
    <row r="456">
      <c r="L456" s="105"/>
    </row>
    <row r="457">
      <c r="L457" s="105"/>
    </row>
    <row r="458">
      <c r="L458" s="105"/>
    </row>
    <row r="459">
      <c r="L459" s="105"/>
    </row>
    <row r="460">
      <c r="L460" s="105"/>
    </row>
    <row r="461">
      <c r="L461" s="105"/>
    </row>
    <row r="462">
      <c r="L462" s="105"/>
    </row>
    <row r="463">
      <c r="L463" s="105"/>
    </row>
    <row r="464">
      <c r="L464" s="105"/>
    </row>
    <row r="465">
      <c r="L465" s="105"/>
    </row>
    <row r="466">
      <c r="L466" s="105"/>
    </row>
    <row r="467">
      <c r="L467" s="105"/>
    </row>
    <row r="468">
      <c r="L468" s="105"/>
    </row>
    <row r="469">
      <c r="L469" s="105"/>
    </row>
    <row r="470">
      <c r="L470" s="105"/>
    </row>
    <row r="471">
      <c r="L471" s="105"/>
    </row>
    <row r="472">
      <c r="L472" s="105"/>
    </row>
    <row r="473">
      <c r="L473" s="105"/>
    </row>
    <row r="474">
      <c r="L474" s="105"/>
    </row>
    <row r="475">
      <c r="L475" s="105"/>
    </row>
    <row r="476">
      <c r="L476" s="105"/>
    </row>
    <row r="477">
      <c r="L477" s="105"/>
    </row>
    <row r="478">
      <c r="L478" s="105"/>
    </row>
    <row r="479">
      <c r="L479" s="105"/>
    </row>
    <row r="480">
      <c r="L480" s="105"/>
    </row>
    <row r="481">
      <c r="L481" s="105"/>
    </row>
    <row r="482">
      <c r="L482" s="105"/>
    </row>
    <row r="483">
      <c r="L483" s="105"/>
    </row>
    <row r="484">
      <c r="L484" s="105"/>
    </row>
    <row r="485">
      <c r="L485" s="105"/>
    </row>
    <row r="486">
      <c r="L486" s="105"/>
    </row>
    <row r="487">
      <c r="L487" s="105"/>
    </row>
    <row r="488">
      <c r="L488" s="105"/>
    </row>
    <row r="489">
      <c r="L489" s="105"/>
    </row>
    <row r="490">
      <c r="L490" s="105"/>
    </row>
    <row r="491">
      <c r="L491" s="105"/>
    </row>
    <row r="492">
      <c r="L492" s="105"/>
    </row>
    <row r="493">
      <c r="L493" s="105"/>
    </row>
    <row r="494">
      <c r="L494" s="105"/>
    </row>
    <row r="495">
      <c r="L495" s="105"/>
    </row>
    <row r="496">
      <c r="L496" s="105"/>
    </row>
    <row r="497">
      <c r="L497" s="105"/>
    </row>
    <row r="498">
      <c r="L498" s="105"/>
    </row>
    <row r="499">
      <c r="L499" s="105"/>
    </row>
    <row r="500">
      <c r="L500" s="105"/>
    </row>
    <row r="501">
      <c r="L501" s="105"/>
    </row>
    <row r="502">
      <c r="L502" s="105"/>
    </row>
    <row r="503">
      <c r="L503" s="105"/>
    </row>
    <row r="504">
      <c r="L504" s="105"/>
    </row>
    <row r="505">
      <c r="L505" s="105"/>
    </row>
    <row r="506">
      <c r="L506" s="105"/>
    </row>
    <row r="507">
      <c r="L507" s="105"/>
    </row>
    <row r="508">
      <c r="L508" s="105"/>
    </row>
    <row r="509">
      <c r="L509" s="105"/>
    </row>
    <row r="510">
      <c r="L510" s="105"/>
    </row>
    <row r="511">
      <c r="L511" s="105"/>
    </row>
    <row r="512">
      <c r="L512" s="105"/>
    </row>
    <row r="513">
      <c r="L513" s="105"/>
    </row>
    <row r="514">
      <c r="L514" s="105"/>
    </row>
    <row r="515">
      <c r="L515" s="105"/>
    </row>
    <row r="516">
      <c r="L516" s="105"/>
    </row>
    <row r="517">
      <c r="L517" s="105"/>
    </row>
    <row r="518">
      <c r="L518" s="105"/>
    </row>
    <row r="519">
      <c r="L519" s="105"/>
    </row>
    <row r="520">
      <c r="L520" s="105"/>
    </row>
    <row r="521">
      <c r="L521" s="105"/>
    </row>
    <row r="522">
      <c r="L522" s="105"/>
    </row>
    <row r="523">
      <c r="L523" s="105"/>
    </row>
    <row r="524">
      <c r="L524" s="105"/>
    </row>
    <row r="525">
      <c r="L525" s="105"/>
    </row>
    <row r="526">
      <c r="L526" s="105"/>
    </row>
    <row r="527">
      <c r="L527" s="105"/>
    </row>
    <row r="528">
      <c r="L528" s="105"/>
    </row>
    <row r="529">
      <c r="L529" s="105"/>
    </row>
    <row r="530">
      <c r="L530" s="105"/>
    </row>
    <row r="531">
      <c r="L531" s="105"/>
    </row>
    <row r="532">
      <c r="L532" s="105"/>
    </row>
    <row r="533">
      <c r="L533" s="105"/>
    </row>
    <row r="534">
      <c r="L534" s="105"/>
    </row>
    <row r="535">
      <c r="L535" s="105"/>
    </row>
    <row r="536">
      <c r="L536" s="105"/>
    </row>
    <row r="537">
      <c r="L537" s="105"/>
    </row>
    <row r="538">
      <c r="L538" s="105"/>
    </row>
    <row r="539">
      <c r="L539" s="105"/>
    </row>
    <row r="540">
      <c r="L540" s="105"/>
    </row>
    <row r="541">
      <c r="L541" s="105"/>
    </row>
    <row r="542">
      <c r="L542" s="105"/>
    </row>
    <row r="543">
      <c r="L543" s="105"/>
    </row>
    <row r="544">
      <c r="L544" s="105"/>
    </row>
    <row r="545">
      <c r="L545" s="105"/>
    </row>
    <row r="546">
      <c r="L546" s="105"/>
    </row>
    <row r="547">
      <c r="L547" s="105"/>
    </row>
    <row r="548">
      <c r="L548" s="105"/>
    </row>
    <row r="549">
      <c r="L549" s="105"/>
    </row>
    <row r="550">
      <c r="L550" s="105"/>
    </row>
    <row r="551">
      <c r="L551" s="105"/>
    </row>
    <row r="552">
      <c r="L552" s="105"/>
    </row>
    <row r="553">
      <c r="L553" s="105"/>
    </row>
    <row r="554">
      <c r="L554" s="105"/>
    </row>
    <row r="555">
      <c r="L555" s="105"/>
    </row>
    <row r="556">
      <c r="L556" s="105"/>
    </row>
    <row r="557">
      <c r="L557" s="105"/>
    </row>
    <row r="558">
      <c r="L558" s="105"/>
    </row>
    <row r="559">
      <c r="L559" s="105"/>
    </row>
    <row r="560">
      <c r="L560" s="105"/>
    </row>
    <row r="561">
      <c r="L561" s="105"/>
    </row>
    <row r="562">
      <c r="L562" s="105"/>
    </row>
    <row r="563">
      <c r="L563" s="105"/>
    </row>
    <row r="564">
      <c r="L564" s="105"/>
    </row>
    <row r="565">
      <c r="L565" s="105"/>
    </row>
    <row r="566">
      <c r="L566" s="105"/>
    </row>
    <row r="567">
      <c r="L567" s="105"/>
    </row>
    <row r="568">
      <c r="L568" s="105"/>
    </row>
    <row r="569">
      <c r="L569" s="105"/>
    </row>
    <row r="570">
      <c r="L570" s="105"/>
    </row>
    <row r="571">
      <c r="L571" s="105"/>
    </row>
    <row r="572">
      <c r="L572" s="105"/>
    </row>
    <row r="573">
      <c r="L573" s="105"/>
    </row>
    <row r="574">
      <c r="L574" s="105"/>
    </row>
    <row r="575">
      <c r="L575" s="105"/>
    </row>
    <row r="576">
      <c r="L576" s="105"/>
    </row>
    <row r="577">
      <c r="L577" s="105"/>
    </row>
    <row r="578">
      <c r="L578" s="105"/>
    </row>
    <row r="579">
      <c r="L579" s="105"/>
    </row>
    <row r="580">
      <c r="L580" s="105"/>
    </row>
    <row r="581">
      <c r="L581" s="105"/>
    </row>
    <row r="582">
      <c r="L582" s="105"/>
    </row>
    <row r="583">
      <c r="L583" s="105"/>
    </row>
    <row r="584">
      <c r="L584" s="105"/>
    </row>
    <row r="585">
      <c r="L585" s="105"/>
    </row>
    <row r="586">
      <c r="L586" s="105"/>
    </row>
    <row r="587">
      <c r="L587" s="105"/>
    </row>
    <row r="588">
      <c r="L588" s="105"/>
    </row>
    <row r="589">
      <c r="L589" s="105"/>
    </row>
    <row r="590">
      <c r="L590" s="105"/>
    </row>
    <row r="591">
      <c r="L591" s="105"/>
    </row>
    <row r="592">
      <c r="L592" s="105"/>
    </row>
    <row r="593">
      <c r="L593" s="105"/>
    </row>
    <row r="594">
      <c r="L594" s="105"/>
    </row>
    <row r="595">
      <c r="L595" s="105"/>
    </row>
    <row r="596">
      <c r="L596" s="105"/>
    </row>
    <row r="597">
      <c r="L597" s="105"/>
    </row>
    <row r="598">
      <c r="L598" s="105"/>
    </row>
    <row r="599">
      <c r="L599" s="105"/>
    </row>
    <row r="600">
      <c r="L600" s="105"/>
    </row>
    <row r="601">
      <c r="L601" s="105"/>
    </row>
    <row r="602">
      <c r="L602" s="105"/>
    </row>
    <row r="603">
      <c r="L603" s="105"/>
    </row>
    <row r="604">
      <c r="L604" s="105"/>
    </row>
    <row r="605">
      <c r="L605" s="105"/>
    </row>
    <row r="606">
      <c r="L606" s="105"/>
    </row>
    <row r="607">
      <c r="L607" s="105"/>
    </row>
    <row r="608">
      <c r="L608" s="105"/>
    </row>
    <row r="609">
      <c r="L609" s="105"/>
    </row>
    <row r="610">
      <c r="L610" s="105"/>
    </row>
    <row r="611">
      <c r="L611" s="105"/>
    </row>
    <row r="612">
      <c r="L612" s="105"/>
    </row>
    <row r="613">
      <c r="L613" s="105"/>
    </row>
    <row r="614">
      <c r="L614" s="105"/>
    </row>
    <row r="615">
      <c r="L615" s="105"/>
    </row>
    <row r="616">
      <c r="L616" s="105"/>
    </row>
    <row r="617">
      <c r="L617" s="105"/>
    </row>
    <row r="618">
      <c r="L618" s="105"/>
    </row>
    <row r="619">
      <c r="L619" s="105"/>
    </row>
    <row r="620">
      <c r="L620" s="105"/>
    </row>
    <row r="621">
      <c r="L621" s="105"/>
    </row>
    <row r="622">
      <c r="L622" s="105"/>
    </row>
    <row r="623">
      <c r="L623" s="105"/>
    </row>
    <row r="624">
      <c r="L624" s="105"/>
    </row>
    <row r="625">
      <c r="L625" s="105"/>
    </row>
    <row r="626">
      <c r="L626" s="105"/>
    </row>
    <row r="627">
      <c r="L627" s="105"/>
    </row>
    <row r="628">
      <c r="L628" s="105"/>
    </row>
    <row r="629">
      <c r="L629" s="105"/>
    </row>
    <row r="630">
      <c r="L630" s="105"/>
    </row>
    <row r="631">
      <c r="L631" s="105"/>
    </row>
    <row r="632">
      <c r="L632" s="105"/>
    </row>
    <row r="633">
      <c r="L633" s="105"/>
    </row>
    <row r="634">
      <c r="L634" s="105"/>
    </row>
    <row r="635">
      <c r="L635" s="105"/>
    </row>
    <row r="636">
      <c r="L636" s="105"/>
    </row>
    <row r="637">
      <c r="L637" s="105"/>
    </row>
    <row r="638">
      <c r="L638" s="105"/>
    </row>
    <row r="639">
      <c r="L639" s="105"/>
    </row>
    <row r="640">
      <c r="L640" s="105"/>
    </row>
    <row r="641">
      <c r="L641" s="105"/>
    </row>
    <row r="642">
      <c r="L642" s="105"/>
    </row>
    <row r="643">
      <c r="L643" s="105"/>
    </row>
    <row r="644">
      <c r="L644" s="105"/>
    </row>
    <row r="645">
      <c r="L645" s="105"/>
    </row>
    <row r="646">
      <c r="L646" s="105"/>
    </row>
    <row r="647">
      <c r="L647" s="105"/>
    </row>
    <row r="648">
      <c r="L648" s="105"/>
    </row>
    <row r="649">
      <c r="L649" s="105"/>
    </row>
    <row r="650">
      <c r="L650" s="105"/>
    </row>
    <row r="651">
      <c r="L651" s="105"/>
    </row>
    <row r="652">
      <c r="L652" s="105"/>
    </row>
    <row r="653">
      <c r="L653" s="105"/>
    </row>
    <row r="654">
      <c r="L654" s="105"/>
    </row>
    <row r="655">
      <c r="L655" s="105"/>
    </row>
    <row r="656">
      <c r="L656" s="105"/>
    </row>
    <row r="657">
      <c r="L657" s="105"/>
    </row>
    <row r="658">
      <c r="L658" s="105"/>
    </row>
    <row r="659">
      <c r="L659" s="105"/>
    </row>
    <row r="660">
      <c r="L660" s="105"/>
    </row>
    <row r="661">
      <c r="L661" s="105"/>
    </row>
    <row r="662">
      <c r="L662" s="105"/>
    </row>
    <row r="663">
      <c r="L663" s="105"/>
    </row>
    <row r="664">
      <c r="L664" s="105"/>
    </row>
    <row r="665">
      <c r="L665" s="105"/>
    </row>
    <row r="666">
      <c r="L666" s="105"/>
    </row>
    <row r="667">
      <c r="L667" s="105"/>
    </row>
    <row r="668">
      <c r="L668" s="105"/>
    </row>
    <row r="669">
      <c r="L669" s="105"/>
    </row>
    <row r="670">
      <c r="L670" s="105"/>
    </row>
    <row r="671">
      <c r="L671" s="105"/>
    </row>
    <row r="672">
      <c r="L672" s="105"/>
    </row>
    <row r="673">
      <c r="L673" s="105"/>
    </row>
    <row r="674">
      <c r="L674" s="105"/>
    </row>
    <row r="675">
      <c r="L675" s="105"/>
    </row>
    <row r="676">
      <c r="L676" s="105"/>
    </row>
    <row r="677">
      <c r="L677" s="105"/>
    </row>
    <row r="678">
      <c r="L678" s="105"/>
    </row>
    <row r="679">
      <c r="L679" s="105"/>
    </row>
    <row r="680">
      <c r="L680" s="105"/>
    </row>
    <row r="681">
      <c r="L681" s="105"/>
    </row>
    <row r="682">
      <c r="L682" s="105"/>
    </row>
    <row r="683">
      <c r="L683" s="105"/>
    </row>
    <row r="684">
      <c r="L684" s="105"/>
    </row>
    <row r="685">
      <c r="L685" s="105"/>
    </row>
    <row r="686">
      <c r="L686" s="105"/>
    </row>
    <row r="687">
      <c r="L687" s="105"/>
    </row>
    <row r="688">
      <c r="L688" s="105"/>
    </row>
    <row r="689">
      <c r="L689" s="105"/>
    </row>
    <row r="690">
      <c r="L690" s="105"/>
    </row>
    <row r="691">
      <c r="L691" s="105"/>
    </row>
    <row r="692">
      <c r="L692" s="105"/>
    </row>
    <row r="693">
      <c r="L693" s="105"/>
    </row>
    <row r="694">
      <c r="L694" s="105"/>
    </row>
    <row r="695">
      <c r="L695" s="105"/>
    </row>
    <row r="696">
      <c r="L696" s="105"/>
    </row>
    <row r="697">
      <c r="L697" s="105"/>
    </row>
    <row r="698">
      <c r="L698" s="105"/>
    </row>
    <row r="699">
      <c r="L699" s="105"/>
    </row>
    <row r="700">
      <c r="L700" s="105"/>
    </row>
    <row r="701">
      <c r="L701" s="105"/>
    </row>
    <row r="702">
      <c r="L702" s="105"/>
    </row>
    <row r="703">
      <c r="L703" s="105"/>
    </row>
    <row r="704">
      <c r="L704" s="105"/>
    </row>
    <row r="705">
      <c r="L705" s="105"/>
    </row>
    <row r="706">
      <c r="L706" s="105"/>
    </row>
    <row r="707">
      <c r="L707" s="105"/>
    </row>
    <row r="708">
      <c r="L708" s="105"/>
    </row>
    <row r="709">
      <c r="L709" s="105"/>
    </row>
    <row r="710">
      <c r="L710" s="105"/>
    </row>
    <row r="711">
      <c r="L711" s="105"/>
    </row>
    <row r="712">
      <c r="L712" s="105"/>
    </row>
    <row r="713">
      <c r="L713" s="105"/>
    </row>
    <row r="714">
      <c r="L714" s="105"/>
    </row>
    <row r="715">
      <c r="L715" s="105"/>
    </row>
    <row r="716">
      <c r="L716" s="105"/>
    </row>
    <row r="717">
      <c r="L717" s="105"/>
    </row>
    <row r="718">
      <c r="L718" s="105"/>
    </row>
    <row r="719">
      <c r="L719" s="105"/>
    </row>
    <row r="720">
      <c r="L720" s="105"/>
    </row>
    <row r="721">
      <c r="L721" s="105"/>
    </row>
    <row r="722">
      <c r="L722" s="105"/>
    </row>
    <row r="723">
      <c r="L723" s="105"/>
    </row>
    <row r="724">
      <c r="L724" s="105"/>
    </row>
    <row r="725">
      <c r="L725" s="105"/>
    </row>
    <row r="726">
      <c r="L726" s="105"/>
    </row>
    <row r="727">
      <c r="L727" s="105"/>
    </row>
    <row r="728">
      <c r="L728" s="105"/>
    </row>
    <row r="729">
      <c r="L729" s="105"/>
    </row>
    <row r="730">
      <c r="L730" s="105"/>
    </row>
    <row r="731">
      <c r="L731" s="105"/>
    </row>
    <row r="732">
      <c r="L732" s="105"/>
    </row>
    <row r="733">
      <c r="L733" s="105"/>
    </row>
    <row r="734">
      <c r="L734" s="105"/>
    </row>
    <row r="735">
      <c r="L735" s="105"/>
    </row>
    <row r="736">
      <c r="L736" s="105"/>
    </row>
    <row r="737">
      <c r="L737" s="105"/>
    </row>
    <row r="738">
      <c r="L738" s="105"/>
    </row>
    <row r="739">
      <c r="L739" s="105"/>
    </row>
    <row r="740">
      <c r="L740" s="105"/>
    </row>
    <row r="741">
      <c r="L741" s="105"/>
    </row>
    <row r="742">
      <c r="L742" s="105"/>
    </row>
    <row r="743">
      <c r="L743" s="105"/>
    </row>
    <row r="744">
      <c r="L744" s="105"/>
    </row>
    <row r="745">
      <c r="L745" s="105"/>
    </row>
    <row r="746">
      <c r="L746" s="105"/>
    </row>
    <row r="747">
      <c r="L747" s="105"/>
    </row>
    <row r="748">
      <c r="L748" s="105"/>
    </row>
    <row r="749">
      <c r="L749" s="105"/>
    </row>
    <row r="750">
      <c r="L750" s="105"/>
    </row>
    <row r="751">
      <c r="L751" s="105"/>
    </row>
    <row r="752">
      <c r="L752" s="105"/>
    </row>
    <row r="753">
      <c r="L753" s="105"/>
    </row>
    <row r="754">
      <c r="L754" s="105"/>
    </row>
    <row r="755">
      <c r="L755" s="105"/>
    </row>
    <row r="756">
      <c r="L756" s="105"/>
    </row>
    <row r="757">
      <c r="L757" s="105"/>
    </row>
    <row r="758">
      <c r="L758" s="105"/>
    </row>
    <row r="759">
      <c r="L759" s="105"/>
    </row>
    <row r="760">
      <c r="L760" s="105"/>
    </row>
    <row r="761">
      <c r="L761" s="105"/>
    </row>
    <row r="762">
      <c r="L762" s="105"/>
    </row>
    <row r="763">
      <c r="L763" s="105"/>
    </row>
    <row r="764">
      <c r="L764" s="105"/>
    </row>
    <row r="765">
      <c r="L765" s="105"/>
    </row>
    <row r="766">
      <c r="L766" s="105"/>
    </row>
    <row r="767">
      <c r="L767" s="105"/>
    </row>
    <row r="768">
      <c r="L768" s="105"/>
    </row>
    <row r="769">
      <c r="L769" s="105"/>
    </row>
    <row r="770">
      <c r="L770" s="105"/>
    </row>
    <row r="771">
      <c r="L771" s="105"/>
    </row>
    <row r="772">
      <c r="L772" s="105"/>
    </row>
    <row r="773">
      <c r="L773" s="105"/>
    </row>
    <row r="774">
      <c r="L774" s="105"/>
    </row>
    <row r="775">
      <c r="L775" s="105"/>
    </row>
    <row r="776">
      <c r="L776" s="105"/>
    </row>
    <row r="777">
      <c r="L777" s="105"/>
    </row>
    <row r="778">
      <c r="L778" s="105"/>
    </row>
    <row r="779">
      <c r="L779" s="105"/>
    </row>
    <row r="780">
      <c r="L780" s="105"/>
    </row>
    <row r="781">
      <c r="L781" s="105"/>
    </row>
    <row r="782">
      <c r="L782" s="105"/>
    </row>
    <row r="783">
      <c r="L783" s="105"/>
    </row>
    <row r="784">
      <c r="L784" s="105"/>
    </row>
    <row r="785">
      <c r="L785" s="105"/>
    </row>
    <row r="786">
      <c r="L786" s="105"/>
    </row>
    <row r="787">
      <c r="L787" s="105"/>
    </row>
    <row r="788">
      <c r="L788" s="105"/>
    </row>
    <row r="789">
      <c r="L789" s="105"/>
    </row>
    <row r="790">
      <c r="L790" s="105"/>
    </row>
    <row r="791">
      <c r="L791" s="105"/>
    </row>
    <row r="792">
      <c r="L792" s="105"/>
    </row>
    <row r="793">
      <c r="L793" s="105"/>
    </row>
    <row r="794">
      <c r="L794" s="105"/>
    </row>
    <row r="795">
      <c r="L795" s="105"/>
    </row>
    <row r="796">
      <c r="L796" s="105"/>
    </row>
    <row r="797">
      <c r="L797" s="105"/>
    </row>
    <row r="798">
      <c r="L798" s="105"/>
    </row>
    <row r="799">
      <c r="L799" s="105"/>
    </row>
    <row r="800">
      <c r="L800" s="105"/>
    </row>
    <row r="801">
      <c r="L801" s="105"/>
    </row>
    <row r="802">
      <c r="L802" s="105"/>
    </row>
    <row r="803">
      <c r="L803" s="105"/>
    </row>
    <row r="804">
      <c r="L804" s="105"/>
    </row>
    <row r="805">
      <c r="L805" s="105"/>
    </row>
    <row r="806">
      <c r="L806" s="105"/>
    </row>
    <row r="807">
      <c r="L807" s="105"/>
    </row>
    <row r="808">
      <c r="L808" s="105"/>
    </row>
    <row r="809">
      <c r="L809" s="105"/>
    </row>
    <row r="810">
      <c r="L810" s="105"/>
    </row>
    <row r="811">
      <c r="L811" s="105"/>
    </row>
    <row r="812">
      <c r="L812" s="105"/>
    </row>
    <row r="813">
      <c r="L813" s="105"/>
    </row>
    <row r="814">
      <c r="L814" s="105"/>
    </row>
    <row r="815">
      <c r="L815" s="105"/>
    </row>
    <row r="816">
      <c r="L816" s="105"/>
    </row>
    <row r="817">
      <c r="L817" s="105"/>
    </row>
    <row r="818">
      <c r="L818" s="105"/>
    </row>
    <row r="819">
      <c r="L819" s="105"/>
    </row>
    <row r="820">
      <c r="L820" s="105"/>
    </row>
    <row r="821">
      <c r="L821" s="105"/>
    </row>
    <row r="822">
      <c r="L822" s="105"/>
    </row>
    <row r="823">
      <c r="L823" s="105"/>
    </row>
    <row r="824">
      <c r="L824" s="105"/>
    </row>
    <row r="825">
      <c r="L825" s="105"/>
    </row>
    <row r="826">
      <c r="L826" s="105"/>
    </row>
    <row r="827">
      <c r="L827" s="105"/>
    </row>
    <row r="828">
      <c r="L828" s="105"/>
    </row>
    <row r="829">
      <c r="L829" s="105"/>
    </row>
    <row r="830">
      <c r="L830" s="105"/>
    </row>
    <row r="831">
      <c r="L831" s="105"/>
    </row>
    <row r="832">
      <c r="L832" s="105"/>
    </row>
    <row r="833">
      <c r="L833" s="105"/>
    </row>
    <row r="834">
      <c r="L834" s="105"/>
    </row>
    <row r="835">
      <c r="L835" s="105"/>
    </row>
    <row r="836">
      <c r="L836" s="105"/>
    </row>
    <row r="837">
      <c r="L837" s="105"/>
    </row>
    <row r="838">
      <c r="L838" s="105"/>
    </row>
    <row r="839">
      <c r="L839" s="105"/>
    </row>
    <row r="840">
      <c r="L840" s="105"/>
    </row>
    <row r="841">
      <c r="L841" s="105"/>
    </row>
    <row r="842">
      <c r="L842" s="105"/>
    </row>
    <row r="843">
      <c r="L843" s="105"/>
    </row>
    <row r="844">
      <c r="L844" s="105"/>
    </row>
    <row r="845">
      <c r="L845" s="105"/>
    </row>
    <row r="846">
      <c r="L846" s="105"/>
    </row>
    <row r="847">
      <c r="L847" s="105"/>
    </row>
    <row r="848">
      <c r="L848" s="105"/>
    </row>
    <row r="849">
      <c r="L849" s="105"/>
    </row>
    <row r="850">
      <c r="L850" s="105"/>
    </row>
    <row r="851">
      <c r="L851" s="105"/>
    </row>
    <row r="852">
      <c r="L852" s="105"/>
    </row>
    <row r="853">
      <c r="L853" s="105"/>
    </row>
    <row r="854">
      <c r="L854" s="105"/>
    </row>
    <row r="855">
      <c r="L855" s="105"/>
    </row>
    <row r="856">
      <c r="L856" s="105"/>
    </row>
    <row r="857">
      <c r="L857" s="105"/>
    </row>
    <row r="858">
      <c r="L858" s="105"/>
    </row>
    <row r="859">
      <c r="L859" s="105"/>
    </row>
    <row r="860">
      <c r="L860" s="105"/>
    </row>
    <row r="861">
      <c r="L861" s="105"/>
    </row>
    <row r="862">
      <c r="L862" s="105"/>
    </row>
    <row r="863">
      <c r="L863" s="105"/>
    </row>
    <row r="864">
      <c r="L864" s="105"/>
    </row>
    <row r="865">
      <c r="L865" s="105"/>
    </row>
    <row r="866">
      <c r="L866" s="105"/>
    </row>
    <row r="867">
      <c r="L867" s="105"/>
    </row>
    <row r="868">
      <c r="L868" s="105"/>
    </row>
    <row r="869">
      <c r="L869" s="105"/>
    </row>
    <row r="870">
      <c r="L870" s="105"/>
    </row>
    <row r="871">
      <c r="L871" s="105"/>
    </row>
    <row r="872">
      <c r="L872" s="105"/>
    </row>
    <row r="873">
      <c r="L873" s="105"/>
    </row>
    <row r="874">
      <c r="L874" s="105"/>
    </row>
    <row r="875">
      <c r="L875" s="105"/>
    </row>
    <row r="876">
      <c r="L876" s="105"/>
    </row>
    <row r="877">
      <c r="L877" s="105"/>
    </row>
    <row r="878">
      <c r="L878" s="105"/>
    </row>
    <row r="879">
      <c r="L879" s="105"/>
    </row>
    <row r="880">
      <c r="L880" s="105"/>
    </row>
    <row r="881">
      <c r="L881" s="105"/>
    </row>
    <row r="882">
      <c r="L882" s="105"/>
    </row>
    <row r="883">
      <c r="L883" s="105"/>
    </row>
    <row r="884">
      <c r="L884" s="105"/>
    </row>
    <row r="885">
      <c r="L885" s="105"/>
    </row>
    <row r="886">
      <c r="L886" s="105"/>
    </row>
    <row r="887">
      <c r="L887" s="105"/>
    </row>
    <row r="888">
      <c r="L888" s="105"/>
    </row>
    <row r="889">
      <c r="L889" s="105"/>
    </row>
    <row r="890">
      <c r="L890" s="105"/>
    </row>
    <row r="891">
      <c r="L891" s="105"/>
    </row>
    <row r="892">
      <c r="L892" s="105"/>
    </row>
    <row r="893">
      <c r="L893" s="105"/>
    </row>
    <row r="894">
      <c r="L894" s="105"/>
    </row>
    <row r="895">
      <c r="L895" s="105"/>
    </row>
    <row r="896">
      <c r="L896" s="105"/>
    </row>
    <row r="897">
      <c r="L897" s="105"/>
    </row>
    <row r="898">
      <c r="L898" s="105"/>
    </row>
    <row r="899">
      <c r="L899" s="105"/>
    </row>
    <row r="900">
      <c r="L900" s="105"/>
    </row>
    <row r="901">
      <c r="L901" s="105"/>
    </row>
    <row r="902">
      <c r="L902" s="105"/>
    </row>
    <row r="903">
      <c r="L903" s="105"/>
    </row>
    <row r="904">
      <c r="L904" s="105"/>
    </row>
    <row r="905">
      <c r="L905" s="105"/>
    </row>
    <row r="906">
      <c r="L906" s="105"/>
    </row>
    <row r="907">
      <c r="L907" s="105"/>
    </row>
    <row r="908">
      <c r="L908" s="105"/>
    </row>
    <row r="909">
      <c r="L909" s="105"/>
    </row>
    <row r="910">
      <c r="L910" s="105"/>
    </row>
    <row r="911">
      <c r="L911" s="105"/>
    </row>
    <row r="912">
      <c r="L912" s="105"/>
    </row>
    <row r="913">
      <c r="L913" s="105"/>
    </row>
    <row r="914">
      <c r="L914" s="105"/>
    </row>
    <row r="915">
      <c r="L915" s="105"/>
    </row>
    <row r="916">
      <c r="L916" s="105"/>
    </row>
    <row r="917">
      <c r="L917" s="105"/>
    </row>
    <row r="918">
      <c r="L918" s="105"/>
    </row>
    <row r="919">
      <c r="L919" s="105"/>
    </row>
    <row r="920">
      <c r="L920" s="105"/>
    </row>
    <row r="921">
      <c r="L921" s="105"/>
    </row>
    <row r="922">
      <c r="L922" s="105"/>
    </row>
    <row r="923">
      <c r="L923" s="105"/>
    </row>
    <row r="924">
      <c r="L924" s="105"/>
    </row>
    <row r="925">
      <c r="L925" s="105"/>
    </row>
    <row r="926">
      <c r="L926" s="105"/>
    </row>
    <row r="927">
      <c r="L927" s="105"/>
    </row>
    <row r="928">
      <c r="L928" s="105"/>
    </row>
    <row r="929">
      <c r="L929" s="105"/>
    </row>
    <row r="930">
      <c r="L930" s="105"/>
    </row>
    <row r="931">
      <c r="L931" s="105"/>
    </row>
    <row r="932">
      <c r="L932" s="105"/>
    </row>
    <row r="933">
      <c r="L933" s="105"/>
    </row>
    <row r="934">
      <c r="L934" s="105"/>
    </row>
    <row r="935">
      <c r="L935" s="105"/>
    </row>
    <row r="936">
      <c r="L936" s="105"/>
    </row>
    <row r="937">
      <c r="L937" s="105"/>
    </row>
    <row r="938">
      <c r="L938" s="105"/>
    </row>
    <row r="939">
      <c r="L939" s="105"/>
    </row>
    <row r="940">
      <c r="L940" s="105"/>
    </row>
    <row r="941">
      <c r="L941" s="105"/>
    </row>
    <row r="942">
      <c r="L942" s="105"/>
    </row>
    <row r="943">
      <c r="L943" s="105"/>
    </row>
    <row r="944">
      <c r="L944" s="105"/>
    </row>
    <row r="945">
      <c r="L945" s="105"/>
    </row>
    <row r="946">
      <c r="L946" s="105"/>
    </row>
    <row r="947">
      <c r="L947" s="105"/>
    </row>
    <row r="948">
      <c r="L948" s="105"/>
    </row>
    <row r="949">
      <c r="L949" s="105"/>
    </row>
    <row r="950">
      <c r="L950" s="105"/>
    </row>
    <row r="951">
      <c r="L951" s="105"/>
    </row>
    <row r="952">
      <c r="L952" s="105"/>
    </row>
    <row r="953">
      <c r="L953" s="105"/>
    </row>
    <row r="954">
      <c r="L954" s="105"/>
    </row>
    <row r="955">
      <c r="L955" s="105"/>
    </row>
    <row r="956">
      <c r="L956" s="105"/>
    </row>
    <row r="957">
      <c r="L957" s="105"/>
    </row>
    <row r="958">
      <c r="L958" s="105"/>
    </row>
    <row r="959">
      <c r="L959" s="105"/>
    </row>
    <row r="960">
      <c r="L960" s="105"/>
    </row>
    <row r="961">
      <c r="L961" s="105"/>
    </row>
    <row r="962">
      <c r="L962" s="105"/>
    </row>
    <row r="963">
      <c r="L963" s="105"/>
    </row>
    <row r="964">
      <c r="L964" s="105"/>
    </row>
    <row r="965">
      <c r="L965" s="105"/>
    </row>
    <row r="966">
      <c r="L966" s="105"/>
    </row>
    <row r="967">
      <c r="L967" s="105"/>
    </row>
    <row r="968">
      <c r="L968" s="105"/>
    </row>
    <row r="969">
      <c r="L969" s="105"/>
    </row>
    <row r="970">
      <c r="L970" s="105"/>
    </row>
    <row r="971">
      <c r="L971" s="105"/>
    </row>
    <row r="972">
      <c r="L972" s="105"/>
    </row>
    <row r="973">
      <c r="L973" s="105"/>
    </row>
    <row r="974">
      <c r="L974" s="105"/>
    </row>
    <row r="975">
      <c r="L975" s="105"/>
    </row>
    <row r="976">
      <c r="L976" s="105"/>
    </row>
    <row r="977">
      <c r="L977" s="105"/>
    </row>
    <row r="978">
      <c r="L978" s="105"/>
    </row>
    <row r="979">
      <c r="L979" s="105"/>
    </row>
    <row r="980">
      <c r="L980" s="105"/>
    </row>
    <row r="981">
      <c r="L981" s="105"/>
    </row>
    <row r="982">
      <c r="L982" s="105"/>
    </row>
    <row r="983">
      <c r="L983" s="105"/>
    </row>
    <row r="984">
      <c r="L984" s="105"/>
    </row>
    <row r="985">
      <c r="L985" s="105"/>
    </row>
    <row r="986">
      <c r="L986" s="105"/>
    </row>
    <row r="987">
      <c r="L987" s="105"/>
    </row>
  </sheetData>
  <autoFilter ref="$C$1:$AD$987"/>
  <hyperlinks>
    <hyperlink r:id="rId2" ref="A43"/>
    <hyperlink r:id="rId3" ref="A44"/>
    <hyperlink r:id="rId4" ref="A46"/>
    <hyperlink r:id="rId5" ref="A47"/>
    <hyperlink r:id="rId6" ref="A4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5.5"/>
    <col hidden="1" min="4" max="4" width="12.63"/>
    <col customWidth="1" min="9" max="9" width="16.0"/>
    <col customWidth="1" min="16" max="16" width="14.25"/>
    <col customWidth="1" min="31" max="31" width="14.88"/>
    <col customWidth="1" min="32" max="32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9" t="s">
        <v>8</v>
      </c>
      <c r="S1" s="87" t="s">
        <v>932</v>
      </c>
      <c r="T1" s="87" t="s">
        <v>11</v>
      </c>
      <c r="U1" s="87" t="s">
        <v>933</v>
      </c>
      <c r="V1" s="87" t="s">
        <v>21</v>
      </c>
      <c r="W1" s="87" t="s">
        <v>22</v>
      </c>
      <c r="X1" s="87" t="s">
        <v>23</v>
      </c>
      <c r="Y1" s="87" t="s">
        <v>24</v>
      </c>
      <c r="Z1" s="87" t="s">
        <v>25</v>
      </c>
      <c r="AA1" s="87" t="s">
        <v>26</v>
      </c>
      <c r="AB1" s="87" t="s">
        <v>29</v>
      </c>
      <c r="AC1" s="87" t="s">
        <v>919</v>
      </c>
      <c r="AD1" s="87" t="s">
        <v>32</v>
      </c>
      <c r="AE1" s="87" t="s">
        <v>920</v>
      </c>
      <c r="AF1" s="87" t="s">
        <v>921</v>
      </c>
    </row>
    <row r="2">
      <c r="A2" s="9" t="s">
        <v>523</v>
      </c>
      <c r="B2" s="9" t="s">
        <v>2001</v>
      </c>
      <c r="D2" s="2" t="s">
        <v>2002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0.34</v>
      </c>
      <c r="G2" s="98">
        <f>VLOOKUP($A2, RawData!$A:$AJ, 2, FALSE)</f>
        <v>4.18541</v>
      </c>
      <c r="H2" s="96">
        <f>VLOOKUP($A2, RawData!$A:$AJ, 3, FALSE)</f>
        <v>-0.2867</v>
      </c>
      <c r="I2" s="96" t="str">
        <f>VLOOKUP($A2, RawData!$A:$AJ, 4, FALSE)</f>
        <v/>
      </c>
      <c r="J2" s="98" t="str">
        <f>VLOOKUP($A2, RawData!$A:$AM, 37, FALSE)</f>
        <v/>
      </c>
      <c r="K2" s="99">
        <f>VLOOKUP($A2, RawData!$A:$AM, 38, FALSE)</f>
        <v>-0.07603687</v>
      </c>
      <c r="L2" s="99">
        <f>VLOOKUP($A2, RawData!$A:$AM, 39, FALSE)</f>
        <v>-0.04683511</v>
      </c>
      <c r="M2" s="100">
        <f>VLOOKUP($A2, RawData!$A:$AJ, 30, FALSE)</f>
        <v>-1.4050976</v>
      </c>
      <c r="N2" s="98" t="str">
        <f>VLOOKUP($A2, RawData!$A:$AJ, 5, FALSE)</f>
        <v/>
      </c>
      <c r="O2" s="99" t="str">
        <f>VLOOKUP($A2, RawData!$A:$AJ, 6, FALSE)</f>
        <v/>
      </c>
      <c r="P2" s="96">
        <f>VLOOKUP($A2, RawData!$A:$AJ, 7, FALSE)</f>
        <v>-0.05774857</v>
      </c>
      <c r="Q2" s="99">
        <f>VLOOKUP($A2, RawData!$A:$AJ, 8, FALSE)</f>
        <v>0.6832</v>
      </c>
      <c r="R2" s="99">
        <f>VLOOKUP($A2, RawData!$A:$AJ, 10, FALSE)</f>
        <v>-0.7795079</v>
      </c>
      <c r="S2" s="99" t="str">
        <f>VLOOKUP($A2, RawData!$A:$AJ, 11, FALSE)</f>
        <v/>
      </c>
      <c r="T2" s="98">
        <f>VLOOKUP($A2, RawData!$A:$AJ, 13, FALSE)</f>
        <v>-3.36512</v>
      </c>
      <c r="U2" s="99">
        <f>VLOOKUP($A2, RawData!$A:$AJ, 14, FALSE)</f>
        <v>0.99536204</v>
      </c>
      <c r="V2" s="99">
        <f>VLOOKUP($A2, RawData!$A:$AJ, 23, FALSE)</f>
        <v>-1.6608</v>
      </c>
      <c r="W2" s="99">
        <f>VLOOKUP($A2, RawData!$A:$AJ, 24, FALSE)</f>
        <v>0.5913434</v>
      </c>
      <c r="X2" s="99">
        <f>VLOOKUP($A2, RawData!$A:$AJ, 25, FALSE)</f>
        <v>0.5643123</v>
      </c>
      <c r="Y2" s="100" t="str">
        <f>VLOOKUP($A2, RawData!$A:$AJ, 26, FALSE)</f>
        <v/>
      </c>
      <c r="Z2" s="100" t="str">
        <f>VLOOKUP($A2, RawData!$A:$AJ, 27, FALSE)</f>
        <v>No data</v>
      </c>
      <c r="AA2" s="107">
        <f>VLOOKUP($A2, RawData!$A:$AJ, 28, FALSE)</f>
        <v>0.081867725</v>
      </c>
      <c r="AB2" s="100">
        <f>VLOOKUP($A2, RawData!$A:$AJ, 31, FALSE)</f>
        <v>-1.3659815</v>
      </c>
      <c r="AC2" s="96">
        <f>VLOOKUP($A2, RawData!$A:$AJ,32, FALSE)</f>
        <v>0</v>
      </c>
      <c r="AD2" s="98">
        <f>VLOOKUP($A2, RawData!$A:$AJ, 34, FALSE)</f>
        <v>4.59273</v>
      </c>
      <c r="AE2" s="98" t="str">
        <f>VLOOKUP($A2, RawData!$A:$AJ, 35, FALSE)</f>
        <v>No data</v>
      </c>
      <c r="AF2" s="113">
        <f>VLOOKUP($A2, RawData!$A:$AJ, 36, FALSE)</f>
        <v>68.53</v>
      </c>
    </row>
    <row r="3">
      <c r="A3" s="82" t="s">
        <v>524</v>
      </c>
      <c r="B3" s="9" t="s">
        <v>2003</v>
      </c>
      <c r="C3" s="92" t="s">
        <v>942</v>
      </c>
      <c r="D3" s="2" t="s">
        <v>2004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555.0625</v>
      </c>
      <c r="G3" s="98">
        <f>VLOOKUP($A3, RawData!$A:$AJ, 2, FALSE)</f>
        <v>98.16733</v>
      </c>
      <c r="H3" s="96">
        <f>VLOOKUP($A3, RawData!$A:$AJ, 3, FALSE)</f>
        <v>0.1338</v>
      </c>
      <c r="I3" s="96" t="str">
        <f>VLOOKUP($A3, RawData!$A:$AJ, 4, FALSE)</f>
        <v/>
      </c>
      <c r="J3" s="98" t="str">
        <f>VLOOKUP($A3, RawData!$A:$AM, 37, FALSE)</f>
        <v/>
      </c>
      <c r="K3" s="99">
        <f>VLOOKUP($A3, RawData!$A:$AM, 38, FALSE)</f>
        <v>0.38937637</v>
      </c>
      <c r="L3" s="99">
        <f>VLOOKUP($A3, RawData!$A:$AM, 39, FALSE)</f>
        <v>0.7024203</v>
      </c>
      <c r="M3" s="100">
        <f>VLOOKUP($A3, RawData!$A:$AJ, 30, FALSE)</f>
        <v>21.322582</v>
      </c>
      <c r="N3" s="98" t="str">
        <f>VLOOKUP($A3, RawData!$A:$AJ, 5, FALSE)</f>
        <v/>
      </c>
      <c r="O3" s="99" t="str">
        <f>VLOOKUP($A3, RawData!$A:$AJ, 6, FALSE)</f>
        <v/>
      </c>
      <c r="P3" s="96">
        <f>VLOOKUP($A3, RawData!$A:$AJ, 7, FALSE)</f>
        <v>-0.8410803</v>
      </c>
      <c r="Q3" s="99">
        <f>VLOOKUP($A3, RawData!$A:$AJ, 8, FALSE)</f>
        <v>0.8092</v>
      </c>
      <c r="R3" s="99">
        <f>VLOOKUP($A3, RawData!$A:$AJ, 10, FALSE)</f>
        <v>0.21427903</v>
      </c>
      <c r="S3" s="99" t="str">
        <f>VLOOKUP($A3, RawData!$A:$AJ, 11, FALSE)</f>
        <v/>
      </c>
      <c r="T3" s="98">
        <f>VLOOKUP($A3, RawData!$A:$AJ, 13, FALSE)</f>
        <v>12.18352</v>
      </c>
      <c r="U3" s="99">
        <f>VLOOKUP($A3, RawData!$A:$AJ, 14, FALSE)</f>
        <v>0.5744505</v>
      </c>
      <c r="V3" s="99">
        <f>VLOOKUP($A3, RawData!$A:$AJ, 23, FALSE)</f>
        <v>0.0103</v>
      </c>
      <c r="W3" s="99">
        <f>VLOOKUP($A3, RawData!$A:$AJ, 24, FALSE)</f>
        <v>0.010808622</v>
      </c>
      <c r="X3" s="99">
        <f>VLOOKUP($A3, RawData!$A:$AJ, 25, FALSE)</f>
        <v>0.08032075</v>
      </c>
      <c r="Y3" s="100">
        <f>VLOOKUP($A3, RawData!$A:$AJ, 26, FALSE)</f>
        <v>201.5794</v>
      </c>
      <c r="Z3" s="100">
        <f>VLOOKUP($A3, RawData!$A:$AJ, 27, FALSE)</f>
        <v>135.1755</v>
      </c>
      <c r="AA3" s="107">
        <f>VLOOKUP($A3, RawData!$A:$AJ, 28, FALSE)</f>
        <v>5.812575</v>
      </c>
      <c r="AB3" s="100">
        <f>VLOOKUP($A3, RawData!$A:$AJ, 31, FALSE)</f>
        <v>36.814117</v>
      </c>
      <c r="AC3" s="96">
        <f>VLOOKUP($A3, RawData!$A:$AJ,32, FALSE)</f>
        <v>0</v>
      </c>
      <c r="AD3" s="98">
        <f>VLOOKUP($A3, RawData!$A:$AJ, 34, FALSE)</f>
        <v>448.5248</v>
      </c>
      <c r="AE3" s="98">
        <f>VLOOKUP($A3, RawData!$A:$AJ, 35, FALSE)</f>
        <v>8.79</v>
      </c>
      <c r="AF3" s="113">
        <f>VLOOKUP($A3, RawData!$A:$AJ, 36, FALSE)</f>
        <v>63.12</v>
      </c>
    </row>
    <row r="4">
      <c r="A4" s="46" t="s">
        <v>525</v>
      </c>
      <c r="B4" s="9" t="s">
        <v>2005</v>
      </c>
      <c r="C4" s="92" t="s">
        <v>930</v>
      </c>
      <c r="D4" s="2" t="s">
        <v>2006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243.14595</v>
      </c>
      <c r="G4" s="98">
        <f>VLOOKUP($A4, RawData!$A:$AJ, 2, FALSE)</f>
        <v>275.032</v>
      </c>
      <c r="H4" s="96">
        <f>VLOOKUP($A4, RawData!$A:$AJ, 3, FALSE)</f>
        <v>-0.117</v>
      </c>
      <c r="I4" s="96" t="str">
        <f>VLOOKUP($A4, RawData!$A:$AJ, 4, FALSE)</f>
        <v/>
      </c>
      <c r="J4" s="98" t="str">
        <f>VLOOKUP($A4, RawData!$A:$AM, 37, FALSE)</f>
        <v/>
      </c>
      <c r="K4" s="99">
        <f>VLOOKUP($A4, RawData!$A:$AM, 38, FALSE)</f>
        <v>-0.8943978</v>
      </c>
      <c r="L4" s="99">
        <f>VLOOKUP($A4, RawData!$A:$AM, 39, FALSE)</f>
        <v>-0.20389138</v>
      </c>
      <c r="M4" s="100">
        <f>VLOOKUP($A4, RawData!$A:$AJ, 30, FALSE)</f>
        <v>53.10313</v>
      </c>
      <c r="N4" s="98" t="str">
        <f>VLOOKUP($A4, RawData!$A:$AJ, 5, FALSE)</f>
        <v/>
      </c>
      <c r="O4" s="99" t="str">
        <f>VLOOKUP($A4, RawData!$A:$AJ, 6, FALSE)</f>
        <v/>
      </c>
      <c r="P4" s="96">
        <f>VLOOKUP($A4, RawData!$A:$AJ, 7, FALSE)</f>
        <v>1.3432561</v>
      </c>
      <c r="Q4" s="99">
        <f>VLOOKUP($A4, RawData!$A:$AJ, 8, FALSE)</f>
        <v>0.3823</v>
      </c>
      <c r="R4" s="99">
        <f>VLOOKUP($A4, RawData!$A:$AJ, 10, FALSE)</f>
        <v>0.020801216</v>
      </c>
      <c r="S4" s="99" t="str">
        <f>VLOOKUP($A4, RawData!$A:$AJ, 11, FALSE)</f>
        <v/>
      </c>
      <c r="T4" s="98">
        <f>VLOOKUP($A4, RawData!$A:$AJ, 13, FALSE)</f>
        <v>2.439</v>
      </c>
      <c r="U4" s="99">
        <f>VLOOKUP($A4, RawData!$A:$AJ, 14, FALSE)</f>
        <v>-0.20313151</v>
      </c>
      <c r="V4" s="99">
        <f>VLOOKUP($A4, RawData!$A:$AJ, 23, FALSE)</f>
        <v>-0.0563</v>
      </c>
      <c r="W4" s="99">
        <f>VLOOKUP($A4, RawData!$A:$AJ, 24, FALSE)</f>
        <v>-0.092020646</v>
      </c>
      <c r="X4" s="99">
        <f>VLOOKUP($A4, RawData!$A:$AJ, 25, FALSE)</f>
        <v>0.026719287</v>
      </c>
      <c r="Y4" s="100" t="str">
        <f>VLOOKUP($A4, RawData!$A:$AJ, 26, FALSE)</f>
        <v/>
      </c>
      <c r="Z4" s="100">
        <f>VLOOKUP($A4, RawData!$A:$AJ, 27, FALSE)</f>
        <v>27.50275</v>
      </c>
      <c r="AA4" s="107">
        <f>VLOOKUP($A4, RawData!$A:$AJ, 28, FALSE)</f>
        <v>0.8838971</v>
      </c>
      <c r="AB4" s="100">
        <f>VLOOKUP($A4, RawData!$A:$AJ, 31, FALSE)</f>
        <v>124.56048</v>
      </c>
      <c r="AC4" s="96">
        <f>VLOOKUP($A4, RawData!$A:$AJ,32, FALSE)</f>
        <v>0</v>
      </c>
      <c r="AD4" s="98">
        <f>VLOOKUP($A4, RawData!$A:$AJ, 34, FALSE)</f>
        <v>303.803</v>
      </c>
      <c r="AE4" s="98">
        <f>VLOOKUP($A4, RawData!$A:$AJ, 35, FALSE)</f>
        <v>9.52</v>
      </c>
      <c r="AF4" s="113">
        <f>VLOOKUP($A4, RawData!$A:$AJ, 36, FALSE)</f>
        <v>24.31</v>
      </c>
    </row>
    <row r="5">
      <c r="A5" s="82" t="s">
        <v>526</v>
      </c>
      <c r="B5" s="9" t="s">
        <v>2007</v>
      </c>
      <c r="C5" s="92" t="s">
        <v>959</v>
      </c>
      <c r="D5" s="2" t="s">
        <v>2008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131.39378</v>
      </c>
      <c r="G5" s="98">
        <f>VLOOKUP($A5, RawData!$A:$AJ, 2, FALSE)</f>
        <v>63.191</v>
      </c>
      <c r="H5" s="96">
        <f>VLOOKUP($A5, RawData!$A:$AJ, 3, FALSE)</f>
        <v>-0.0489</v>
      </c>
      <c r="I5" s="96" t="str">
        <f>VLOOKUP($A5, RawData!$A:$AJ, 4, FALSE)</f>
        <v/>
      </c>
      <c r="J5" s="98" t="str">
        <f>VLOOKUP($A5, RawData!$A:$AM, 37, FALSE)</f>
        <v/>
      </c>
      <c r="K5" s="99">
        <f>VLOOKUP($A5, RawData!$A:$AM, 38, FALSE)</f>
        <v>7.804899</v>
      </c>
      <c r="L5" s="99">
        <f>VLOOKUP($A5, RawData!$A:$AM, 39, FALSE)</f>
        <v>-0.009387888</v>
      </c>
      <c r="M5" s="100">
        <f>VLOOKUP($A5, RawData!$A:$AJ, 30, FALSE)</f>
        <v>13.883486</v>
      </c>
      <c r="N5" s="98" t="str">
        <f>VLOOKUP($A5, RawData!$A:$AJ, 5, FALSE)</f>
        <v/>
      </c>
      <c r="O5" s="99" t="str">
        <f>VLOOKUP($A5, RawData!$A:$AJ, 6, FALSE)</f>
        <v/>
      </c>
      <c r="P5" s="96">
        <f>VLOOKUP($A5, RawData!$A:$AJ, 7, FALSE)</f>
        <v>-0.54754704</v>
      </c>
      <c r="Q5" s="99">
        <f>VLOOKUP($A5, RawData!$A:$AJ, 8, FALSE)</f>
        <v>0.5894</v>
      </c>
      <c r="R5" s="99">
        <f>VLOOKUP($A5, RawData!$A:$AJ, 10, FALSE)</f>
        <v>0.1592632</v>
      </c>
      <c r="S5" s="99" t="str">
        <f>VLOOKUP($A5, RawData!$A:$AJ, 11, FALSE)</f>
        <v/>
      </c>
      <c r="T5" s="98">
        <f>VLOOKUP($A5, RawData!$A:$AJ, 13, FALSE)</f>
        <v>8.665</v>
      </c>
      <c r="U5" s="99">
        <f>VLOOKUP($A5, RawData!$A:$AJ, 14, FALSE)</f>
        <v>0.7710447</v>
      </c>
      <c r="V5" s="99">
        <f>VLOOKUP($A5, RawData!$A:$AJ, 23, FALSE)</f>
        <v>-0.0331</v>
      </c>
      <c r="W5" s="99">
        <f>VLOOKUP($A5, RawData!$A:$AJ, 24, FALSE)</f>
        <v>-0.092465855</v>
      </c>
      <c r="X5" s="99">
        <f>VLOOKUP($A5, RawData!$A:$AJ, 25, FALSE)</f>
        <v>0.30885378</v>
      </c>
      <c r="Y5" s="100" t="str">
        <f>VLOOKUP($A5, RawData!$A:$AJ, 26, FALSE)</f>
        <v/>
      </c>
      <c r="Z5" s="100" t="str">
        <f>VLOOKUP($A5, RawData!$A:$AJ, 27, FALSE)</f>
        <v/>
      </c>
      <c r="AA5" s="107">
        <f>VLOOKUP($A5, RawData!$A:$AJ, 28, FALSE)</f>
        <v>2.1320505</v>
      </c>
      <c r="AB5" s="100">
        <f>VLOOKUP($A5, RawData!$A:$AJ, 31, FALSE)</f>
        <v>16.125032</v>
      </c>
      <c r="AC5" s="96">
        <f>VLOOKUP($A5, RawData!$A:$AJ,32, FALSE)</f>
        <v>0.006947413</v>
      </c>
      <c r="AD5" s="98">
        <f>VLOOKUP($A5, RawData!$A:$AJ, 34, FALSE)</f>
        <v>139.7234</v>
      </c>
      <c r="AE5" s="98">
        <f>VLOOKUP($A5, RawData!$A:$AJ, 35, FALSE)</f>
        <v>5.66</v>
      </c>
      <c r="AF5" s="113">
        <f>VLOOKUP($A5, RawData!$A:$AJ, 36, FALSE)</f>
        <v>23.39</v>
      </c>
    </row>
    <row r="6">
      <c r="A6" s="82" t="s">
        <v>527</v>
      </c>
      <c r="B6" s="9" t="s">
        <v>2009</v>
      </c>
      <c r="C6" s="92" t="s">
        <v>942</v>
      </c>
      <c r="D6" s="2" t="s">
        <v>2010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221.36961</v>
      </c>
      <c r="G6" s="98">
        <f>VLOOKUP($A6, RawData!$A:$AJ, 2, FALSE)</f>
        <v>227.36</v>
      </c>
      <c r="H6" s="96">
        <f>VLOOKUP($A6, RawData!$A:$AJ, 3, FALSE)</f>
        <v>-0.0697</v>
      </c>
      <c r="I6" s="96" t="str">
        <f>VLOOKUP($A6, RawData!$A:$AJ, 4, FALSE)</f>
        <v/>
      </c>
      <c r="J6" s="98" t="str">
        <f>VLOOKUP($A6, RawData!$A:$AM, 37, FALSE)</f>
        <v/>
      </c>
      <c r="K6" s="99">
        <f>VLOOKUP($A6, RawData!$A:$AM, 38, FALSE)</f>
        <v>-0.01746444</v>
      </c>
      <c r="L6" s="99">
        <f>VLOOKUP($A6, RawData!$A:$AM, 39, FALSE)</f>
        <v>0.27014968</v>
      </c>
      <c r="M6" s="100">
        <f>VLOOKUP($A6, RawData!$A:$AJ, 30, FALSE)</f>
        <v>2.4525306</v>
      </c>
      <c r="N6" s="98" t="str">
        <f>VLOOKUP($A6, RawData!$A:$AJ, 5, FALSE)</f>
        <v/>
      </c>
      <c r="O6" s="99" t="str">
        <f>VLOOKUP($A6, RawData!$A:$AJ, 6, FALSE)</f>
        <v/>
      </c>
      <c r="P6" s="96">
        <f>VLOOKUP($A6, RawData!$A:$AJ, 7, FALSE)</f>
        <v>1.391581</v>
      </c>
      <c r="Q6" s="99">
        <f>VLOOKUP($A6, RawData!$A:$AJ, 8, FALSE)</f>
        <v>0.6922</v>
      </c>
      <c r="R6" s="99">
        <f>VLOOKUP($A6, RawData!$A:$AJ, 10, FALSE)</f>
        <v>0.34939304</v>
      </c>
      <c r="S6" s="99" t="str">
        <f>VLOOKUP($A6, RawData!$A:$AJ, 11, FALSE)</f>
        <v/>
      </c>
      <c r="T6" s="98">
        <f>VLOOKUP($A6, RawData!$A:$AJ, 13, FALSE)</f>
        <v>26.165</v>
      </c>
      <c r="U6" s="99">
        <f>VLOOKUP($A6, RawData!$A:$AJ, 14, FALSE)</f>
        <v>0.68679947</v>
      </c>
      <c r="V6" s="99">
        <f>VLOOKUP($A6, RawData!$A:$AJ, 23, FALSE)</f>
        <v>-0.0153</v>
      </c>
      <c r="W6" s="99">
        <f>VLOOKUP($A6, RawData!$A:$AJ, 24, FALSE)</f>
        <v>-0.021623535</v>
      </c>
      <c r="X6" s="99">
        <f>VLOOKUP($A6, RawData!$A:$AJ, 25, FALSE)</f>
        <v>0.3159335</v>
      </c>
      <c r="Y6" s="100" t="str">
        <f>VLOOKUP($A6, RawData!$A:$AJ, 26, FALSE)</f>
        <v/>
      </c>
      <c r="Z6" s="100" t="str">
        <f>VLOOKUP($A6, RawData!$A:$AJ, 27, FALSE)</f>
        <v/>
      </c>
      <c r="AA6" s="107">
        <f>VLOOKUP($A6, RawData!$A:$AJ, 28, FALSE)</f>
        <v>0.70334333</v>
      </c>
      <c r="AB6" s="100">
        <f>VLOOKUP($A6, RawData!$A:$AJ, 31, FALSE)</f>
        <v>7.4459825</v>
      </c>
      <c r="AC6" s="96">
        <f>VLOOKUP($A6, RawData!$A:$AJ,32, FALSE)</f>
        <v>0</v>
      </c>
      <c r="AD6" s="98">
        <f>VLOOKUP($A6, RawData!$A:$AJ, 34, FALSE)</f>
        <v>270.5133</v>
      </c>
      <c r="AE6" s="98">
        <f>VLOOKUP($A6, RawData!$A:$AJ, 35, FALSE)</f>
        <v>6.75</v>
      </c>
      <c r="AF6" s="113">
        <f>VLOOKUP($A6, RawData!$A:$AJ, 36, FALSE)</f>
        <v>33.14</v>
      </c>
    </row>
    <row r="7">
      <c r="A7" s="82" t="s">
        <v>528</v>
      </c>
      <c r="B7" s="46" t="s">
        <v>2011</v>
      </c>
      <c r="C7" s="92" t="s">
        <v>962</v>
      </c>
      <c r="D7" s="2" t="s">
        <v>2012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489.07407</v>
      </c>
      <c r="G7" s="98">
        <f>VLOOKUP($A7, RawData!$A:$AJ, 2, FALSE)</f>
        <v>59.99576</v>
      </c>
      <c r="H7" s="96">
        <f>VLOOKUP($A7, RawData!$A:$AJ, 3, FALSE)</f>
        <v>0.3327</v>
      </c>
      <c r="I7" s="96" t="str">
        <f>VLOOKUP($A7, RawData!$A:$AJ, 4, FALSE)</f>
        <v/>
      </c>
      <c r="J7" s="98" t="str">
        <f>VLOOKUP($A7, RawData!$A:$AM, 37, FALSE)</f>
        <v/>
      </c>
      <c r="K7" s="99">
        <f>VLOOKUP($A7, RawData!$A:$AM, 38, FALSE)</f>
        <v>0.7641278</v>
      </c>
      <c r="L7" s="99">
        <f>VLOOKUP($A7, RawData!$A:$AM, 39, FALSE)</f>
        <v>0.8583435</v>
      </c>
      <c r="M7" s="100">
        <f>VLOOKUP($A7, RawData!$A:$AJ, 30, FALSE)</f>
        <v>26.90317</v>
      </c>
      <c r="N7" s="98" t="str">
        <f>VLOOKUP($A7, RawData!$A:$AJ, 5, FALSE)</f>
        <v/>
      </c>
      <c r="O7" s="99" t="str">
        <f>VLOOKUP($A7, RawData!$A:$AJ, 6, FALSE)</f>
        <v/>
      </c>
      <c r="P7" s="96">
        <f>VLOOKUP($A7, RawData!$A:$AJ, 7, FALSE)</f>
        <v>-0.43076998</v>
      </c>
      <c r="Q7" s="99">
        <f>VLOOKUP($A7, RawData!$A:$AJ, 8, FALSE)</f>
        <v>0.752</v>
      </c>
      <c r="R7" s="99">
        <f>VLOOKUP($A7, RawData!$A:$AJ, 10, FALSE)</f>
        <v>0.27389902</v>
      </c>
      <c r="S7" s="99" t="str">
        <f>VLOOKUP($A7, RawData!$A:$AJ, 11, FALSE)</f>
        <v/>
      </c>
      <c r="T7" s="98">
        <f>VLOOKUP($A7, RawData!$A:$AJ, 13, FALSE)</f>
        <v>-7.32346</v>
      </c>
      <c r="U7" s="99">
        <f>VLOOKUP($A7, RawData!$A:$AJ, 14, FALSE)</f>
        <v>0.88616896</v>
      </c>
      <c r="V7" s="99">
        <f>VLOOKUP($A7, RawData!$A:$AJ, 23, FALSE)</f>
        <v>-0.009</v>
      </c>
      <c r="W7" s="99">
        <f>VLOOKUP($A7, RawData!$A:$AJ, 24, FALSE)</f>
        <v>-0.01799132</v>
      </c>
      <c r="X7" s="99">
        <f>VLOOKUP($A7, RawData!$A:$AJ, 25, FALSE)</f>
        <v>0.24810334</v>
      </c>
      <c r="Y7" s="100" t="str">
        <f>VLOOKUP($A7, RawData!$A:$AJ, 26, FALSE)</f>
        <v/>
      </c>
      <c r="Z7" s="100" t="str">
        <f>VLOOKUP($A7, RawData!$A:$AJ, 27, FALSE)</f>
        <v/>
      </c>
      <c r="AA7" s="107">
        <f>VLOOKUP($A7, RawData!$A:$AJ, 28, FALSE)</f>
        <v>7.866101</v>
      </c>
      <c r="AB7" s="100">
        <f>VLOOKUP($A7, RawData!$A:$AJ, 31, FALSE)</f>
        <v>-60.366875</v>
      </c>
      <c r="AC7" s="96">
        <f>VLOOKUP($A7, RawData!$A:$AJ,32, FALSE)</f>
        <v>0</v>
      </c>
      <c r="AD7" s="98">
        <f>VLOOKUP($A7, RawData!$A:$AJ, 34, FALSE)</f>
        <v>442.0944</v>
      </c>
      <c r="AE7" s="98">
        <f>VLOOKUP($A7, RawData!$A:$AJ, 35, FALSE)</f>
        <v>4.84</v>
      </c>
      <c r="AF7" s="113">
        <f>VLOOKUP($A7, RawData!$A:$AJ, 36, FALSE)</f>
        <v>95.34</v>
      </c>
    </row>
    <row r="8">
      <c r="A8" s="46" t="s">
        <v>529</v>
      </c>
      <c r="B8" s="46" t="s">
        <v>2013</v>
      </c>
      <c r="C8" s="92" t="s">
        <v>942</v>
      </c>
      <c r="D8" s="2" t="s">
        <v>2014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78.89338</v>
      </c>
      <c r="G8" s="98">
        <f>VLOOKUP($A8, RawData!$A:$AJ, 2, FALSE)</f>
        <v>105.548</v>
      </c>
      <c r="H8" s="96">
        <f>VLOOKUP($A8, RawData!$A:$AJ, 3, FALSE)</f>
        <v>0.0748</v>
      </c>
      <c r="I8" s="96" t="str">
        <f>VLOOKUP($A8, RawData!$A:$AJ, 4, FALSE)</f>
        <v/>
      </c>
      <c r="J8" s="98" t="str">
        <f>VLOOKUP($A8, RawData!$A:$AM, 37, FALSE)</f>
        <v/>
      </c>
      <c r="K8" s="99">
        <f>VLOOKUP($A8, RawData!$A:$AM, 38, FALSE)</f>
        <v>0.08316025</v>
      </c>
      <c r="L8" s="99">
        <f>VLOOKUP($A8, RawData!$A:$AM, 39, FALSE)</f>
        <v>1.2649735</v>
      </c>
      <c r="M8" s="100">
        <f>VLOOKUP($A8, RawData!$A:$AJ, 30, FALSE)</f>
        <v>4.4065948</v>
      </c>
      <c r="N8" s="98" t="str">
        <f>VLOOKUP($A8, RawData!$A:$AJ, 5, FALSE)</f>
        <v/>
      </c>
      <c r="O8" s="99" t="str">
        <f>VLOOKUP($A8, RawData!$A:$AJ, 6, FALSE)</f>
        <v/>
      </c>
      <c r="P8" s="96">
        <f>VLOOKUP($A8, RawData!$A:$AJ, 7, FALSE)</f>
        <v>-0.12609325</v>
      </c>
      <c r="Q8" s="99">
        <f>VLOOKUP($A8, RawData!$A:$AJ, 8, FALSE)</f>
        <v>0.5537</v>
      </c>
      <c r="R8" s="99">
        <f>VLOOKUP($A8, RawData!$A:$AJ, 10, FALSE)</f>
        <v>0.12846288</v>
      </c>
      <c r="S8" s="99" t="str">
        <f>VLOOKUP($A8, RawData!$A:$AJ, 11, FALSE)</f>
        <v/>
      </c>
      <c r="T8" s="98">
        <f>VLOOKUP($A8, RawData!$A:$AJ, 13, FALSE)</f>
        <v>-1.901</v>
      </c>
      <c r="U8" s="99">
        <f>VLOOKUP($A8, RawData!$A:$AJ, 14, FALSE)</f>
        <v>-0.94718486</v>
      </c>
      <c r="V8" s="99">
        <f>VLOOKUP($A8, RawData!$A:$AJ, 23, FALSE)</f>
        <v>-0.0721</v>
      </c>
      <c r="W8" s="99">
        <f>VLOOKUP($A8, RawData!$A:$AJ, 24, FALSE)</f>
        <v>-0.1163993</v>
      </c>
      <c r="X8" s="99">
        <f>VLOOKUP($A8, RawData!$A:$AJ, 25, FALSE)</f>
        <v>0.21178988</v>
      </c>
      <c r="Y8" s="100" t="str">
        <f>VLOOKUP($A8, RawData!$A:$AJ, 26, FALSE)</f>
        <v/>
      </c>
      <c r="Z8" s="100" t="str">
        <f>VLOOKUP($A8, RawData!$A:$AJ, 27, FALSE)</f>
        <v/>
      </c>
      <c r="AA8" s="107">
        <f>VLOOKUP($A8, RawData!$A:$AJ, 28, FALSE)</f>
        <v>0.5267747</v>
      </c>
      <c r="AB8" s="100">
        <f>VLOOKUP($A8, RawData!$A:$AJ, 31, FALSE)</f>
        <v>-31.43031</v>
      </c>
      <c r="AC8" s="96">
        <f>VLOOKUP($A8, RawData!$A:$AJ,32, FALSE)</f>
        <v>0</v>
      </c>
      <c r="AD8" s="98">
        <f>VLOOKUP($A8, RawData!$A:$AJ, 34, FALSE)</f>
        <v>96.60166</v>
      </c>
      <c r="AE8" s="98">
        <f>VLOOKUP($A8, RawData!$A:$AJ, 35, FALSE)</f>
        <v>3.4</v>
      </c>
      <c r="AF8" s="113">
        <f>VLOOKUP($A8, RawData!$A:$AJ, 36, FALSE)</f>
        <v>25.04</v>
      </c>
    </row>
    <row r="9">
      <c r="A9" s="46" t="s">
        <v>530</v>
      </c>
      <c r="B9" s="46" t="s">
        <v>2015</v>
      </c>
      <c r="C9" s="92" t="s">
        <v>930</v>
      </c>
      <c r="D9" s="2" t="s">
        <v>2016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147.11835</v>
      </c>
      <c r="G9" s="98">
        <f>VLOOKUP($A9, RawData!$A:$AJ, 2, FALSE)</f>
        <v>127.61133</v>
      </c>
      <c r="H9" s="96">
        <f>VLOOKUP($A9, RawData!$A:$AJ, 3, FALSE)</f>
        <v>-0.0556</v>
      </c>
      <c r="I9" s="96" t="str">
        <f>VLOOKUP($A9, RawData!$A:$AJ, 4, FALSE)</f>
        <v/>
      </c>
      <c r="J9" s="98" t="str">
        <f>VLOOKUP($A9, RawData!$A:$AM, 37, FALSE)</f>
        <v/>
      </c>
      <c r="K9" s="99">
        <f>VLOOKUP($A9, RawData!$A:$AM, 38, FALSE)</f>
        <v>-0.60777515</v>
      </c>
      <c r="L9" s="99">
        <f>VLOOKUP($A9, RawData!$A:$AM, 39, FALSE)</f>
        <v>-0.03378883</v>
      </c>
      <c r="M9" s="100">
        <f>VLOOKUP($A9, RawData!$A:$AJ, 30, FALSE)</f>
        <v>17.378021</v>
      </c>
      <c r="N9" s="98" t="str">
        <f>VLOOKUP($A9, RawData!$A:$AJ, 5, FALSE)</f>
        <v/>
      </c>
      <c r="O9" s="99" t="str">
        <f>VLOOKUP($A9, RawData!$A:$AJ, 6, FALSE)</f>
        <v/>
      </c>
      <c r="P9" s="96">
        <f>VLOOKUP($A9, RawData!$A:$AJ, 7, FALSE)</f>
        <v>-0.18524031</v>
      </c>
      <c r="Q9" s="99">
        <f>VLOOKUP($A9, RawData!$A:$AJ, 8, FALSE)</f>
        <v>0.7248</v>
      </c>
      <c r="R9" s="99">
        <f>VLOOKUP($A9, RawData!$A:$AJ, 10, FALSE)</f>
        <v>0.0720599</v>
      </c>
      <c r="S9" s="99" t="str">
        <f>VLOOKUP($A9, RawData!$A:$AJ, 11, FALSE)</f>
        <v/>
      </c>
      <c r="T9" s="98">
        <f>VLOOKUP($A9, RawData!$A:$AJ, 13, FALSE)</f>
        <v>1.856</v>
      </c>
      <c r="U9" s="99">
        <f>VLOOKUP($A9, RawData!$A:$AJ, 14, FALSE)</f>
        <v>0.14266092</v>
      </c>
      <c r="V9" s="99">
        <f>VLOOKUP($A9, RawData!$A:$AJ, 23, FALSE)</f>
        <v>-0.0087</v>
      </c>
      <c r="W9" s="99">
        <f>VLOOKUP($A9, RawData!$A:$AJ, 24, FALSE)</f>
        <v>-0.013417992</v>
      </c>
      <c r="X9" s="99">
        <f>VLOOKUP($A9, RawData!$A:$AJ, 25, FALSE)</f>
        <v>0.0998578</v>
      </c>
      <c r="Y9" s="100" t="str">
        <f>VLOOKUP($A9, RawData!$A:$AJ, 26, FALSE)</f>
        <v/>
      </c>
      <c r="Z9" s="100">
        <f>VLOOKUP($A9, RawData!$A:$AJ, 27, FALSE)</f>
        <v>31.513933</v>
      </c>
      <c r="AA9" s="107">
        <f>VLOOKUP($A9, RawData!$A:$AJ, 28, FALSE)</f>
        <v>1.218757</v>
      </c>
      <c r="AB9" s="100">
        <f>VLOOKUP($A9, RawData!$A:$AJ, 31, FALSE)</f>
        <v>86.10042</v>
      </c>
      <c r="AC9" s="96">
        <f>VLOOKUP($A9, RawData!$A:$AJ,32, FALSE)</f>
        <v>0</v>
      </c>
      <c r="AD9" s="98">
        <f>VLOOKUP($A9, RawData!$A:$AJ, 34, FALSE)</f>
        <v>159.80237</v>
      </c>
      <c r="AE9" s="98">
        <f>VLOOKUP($A9, RawData!$A:$AJ, 35, FALSE)</f>
        <v>5.69</v>
      </c>
      <c r="AF9" s="113">
        <f>VLOOKUP($A9, RawData!$A:$AJ, 36, FALSE)</f>
        <v>27.19</v>
      </c>
    </row>
    <row r="10">
      <c r="A10" s="46" t="s">
        <v>531</v>
      </c>
      <c r="B10" s="46" t="s">
        <v>2017</v>
      </c>
      <c r="C10" s="92" t="s">
        <v>923</v>
      </c>
      <c r="D10" s="2" t="s">
        <v>2018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5.844971</v>
      </c>
      <c r="G10" s="98">
        <f>VLOOKUP($A10, RawData!$A:$AJ, 2, FALSE)</f>
        <v>8.2478</v>
      </c>
      <c r="H10" s="96">
        <f>VLOOKUP($A10, RawData!$A:$AJ, 3, FALSE)</f>
        <v>0.2953</v>
      </c>
      <c r="I10" s="96" t="str">
        <f>VLOOKUP($A10, RawData!$A:$AJ, 4, FALSE)</f>
        <v/>
      </c>
      <c r="J10" s="98" t="str">
        <f>VLOOKUP($A10, RawData!$A:$AM, 37, FALSE)</f>
        <v/>
      </c>
      <c r="K10" s="99">
        <f>VLOOKUP($A10, RawData!$A:$AM, 38, FALSE)</f>
        <v>-1.3051488</v>
      </c>
      <c r="L10" s="99">
        <f>VLOOKUP($A10, RawData!$A:$AM, 39, FALSE)</f>
        <v>0.63499767</v>
      </c>
      <c r="M10" s="100">
        <f>VLOOKUP($A10, RawData!$A:$AJ, 30, FALSE)</f>
        <v>12.814391</v>
      </c>
      <c r="N10" s="98" t="str">
        <f>VLOOKUP($A10, RawData!$A:$AJ, 5, FALSE)</f>
        <v/>
      </c>
      <c r="O10" s="99" t="str">
        <f>VLOOKUP($A10, RawData!$A:$AJ, 6, FALSE)</f>
        <v/>
      </c>
      <c r="P10" s="96">
        <f>VLOOKUP($A10, RawData!$A:$AJ, 7, FALSE)</f>
        <v>-0.14708623</v>
      </c>
      <c r="Q10" s="99">
        <f>VLOOKUP($A10, RawData!$A:$AJ, 8, FALSE)</f>
        <v>0.3473</v>
      </c>
      <c r="R10" s="99">
        <f>VLOOKUP($A10, RawData!$A:$AJ, 10, FALSE)</f>
        <v>0.11019181</v>
      </c>
      <c r="S10" s="99" t="str">
        <f>VLOOKUP($A10, RawData!$A:$AJ, 11, FALSE)</f>
        <v/>
      </c>
      <c r="T10" s="98">
        <f>VLOOKUP($A10, RawData!$A:$AJ, 13, FALSE)</f>
        <v>-0.9628</v>
      </c>
      <c r="U10" s="99">
        <f>VLOOKUP($A10, RawData!$A:$AJ, 14, FALSE)</f>
        <v>8.530923</v>
      </c>
      <c r="V10" s="99">
        <f>VLOOKUP($A10, RawData!$A:$AJ, 23, FALSE)</f>
        <v>-1.849</v>
      </c>
      <c r="W10" s="99">
        <f>VLOOKUP($A10, RawData!$A:$AJ, 24, FALSE)</f>
        <v>0.13576359</v>
      </c>
      <c r="X10" s="99">
        <f>VLOOKUP($A10, RawData!$A:$AJ, 25, FALSE)</f>
        <v>-0.11346487</v>
      </c>
      <c r="Y10" s="100" t="str">
        <f>VLOOKUP($A10, RawData!$A:$AJ, 26, FALSE)</f>
        <v/>
      </c>
      <c r="Z10" s="100" t="str">
        <f>VLOOKUP($A10, RawData!$A:$AJ, 27, FALSE)</f>
        <v>No data</v>
      </c>
      <c r="AA10" s="107">
        <f>VLOOKUP($A10, RawData!$A:$AJ, 28, FALSE)</f>
        <v>0.5256506</v>
      </c>
      <c r="AB10" s="100">
        <f>VLOOKUP($A10, RawData!$A:$AJ, 31, FALSE)</f>
        <v>-12.0962105</v>
      </c>
      <c r="AC10" s="96">
        <f>VLOOKUP($A10, RawData!$A:$AJ,32, FALSE)</f>
        <v>0</v>
      </c>
      <c r="AD10" s="98">
        <f>VLOOKUP($A10, RawData!$A:$AJ, 34, FALSE)</f>
        <v>16.053165</v>
      </c>
      <c r="AE10" s="98">
        <f>VLOOKUP($A10, RawData!$A:$AJ, 35, FALSE)</f>
        <v>2.35</v>
      </c>
      <c r="AF10" s="113">
        <f>VLOOKUP($A10, RawData!$A:$AJ, 36, FALSE)</f>
        <v>2.49</v>
      </c>
    </row>
    <row r="11">
      <c r="A11" s="46" t="s">
        <v>532</v>
      </c>
      <c r="B11" s="46" t="s">
        <v>2019</v>
      </c>
      <c r="C11" s="92" t="s">
        <v>1192</v>
      </c>
      <c r="D11" s="2" t="s">
        <v>2020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2439.8794</v>
      </c>
      <c r="G11" s="98">
        <f>VLOOKUP($A11, RawData!$A:$AJ, 2, FALSE)</f>
        <v>101.925</v>
      </c>
      <c r="H11" s="96">
        <f>VLOOKUP($A11, RawData!$A:$AJ, 3, FALSE)</f>
        <v>0.1177</v>
      </c>
      <c r="I11" s="96" t="str">
        <f>VLOOKUP($A11, RawData!$A:$AJ, 4, FALSE)</f>
        <v/>
      </c>
      <c r="J11" s="98" t="str">
        <f>VLOOKUP($A11, RawData!$A:$AM, 37, FALSE)</f>
        <v/>
      </c>
      <c r="K11" s="99">
        <f>VLOOKUP($A11, RawData!$A:$AM, 38, FALSE)</f>
        <v>-0.011516997</v>
      </c>
      <c r="L11" s="99">
        <f>VLOOKUP($A11, RawData!$A:$AM, 39, FALSE)</f>
        <v>0.48238015</v>
      </c>
      <c r="M11" s="100">
        <f>VLOOKUP($A11, RawData!$A:$AJ, 30, FALSE)</f>
        <v>132.32669</v>
      </c>
      <c r="N11" s="98" t="str">
        <f>VLOOKUP($A11, RawData!$A:$AJ, 5, FALSE)</f>
        <v/>
      </c>
      <c r="O11" s="99" t="str">
        <f>VLOOKUP($A11, RawData!$A:$AJ, 6, FALSE)</f>
        <v/>
      </c>
      <c r="P11" s="96">
        <f>VLOOKUP($A11, RawData!$A:$AJ, 7, FALSE)</f>
        <v>0.021783667</v>
      </c>
      <c r="Q11" s="99">
        <f>VLOOKUP($A11, RawData!$A:$AJ, 8, FALSE)</f>
        <v>0.5587</v>
      </c>
      <c r="R11" s="99">
        <f>VLOOKUP($A11, RawData!$A:$AJ, 10, FALSE)</f>
        <v>0.19115035</v>
      </c>
      <c r="S11" s="99" t="str">
        <f>VLOOKUP($A11, RawData!$A:$AJ, 11, FALSE)</f>
        <v/>
      </c>
      <c r="T11" s="98">
        <f>VLOOKUP($A11, RawData!$A:$AJ, 13, FALSE)</f>
        <v>-30.553</v>
      </c>
      <c r="U11" s="99">
        <f>VLOOKUP($A11, RawData!$A:$AJ, 14, FALSE)</f>
        <v>2.7542593</v>
      </c>
      <c r="V11" s="99">
        <f>VLOOKUP($A11, RawData!$A:$AJ, 23, FALSE)</f>
        <v>0.0797</v>
      </c>
      <c r="W11" s="99">
        <f>VLOOKUP($A11, RawData!$A:$AJ, 24, FALSE)</f>
        <v>0.06987462</v>
      </c>
      <c r="X11" s="99">
        <f>VLOOKUP($A11, RawData!$A:$AJ, 25, FALSE)</f>
        <v>0.08260724</v>
      </c>
      <c r="Y11" s="100">
        <f>VLOOKUP($A11, RawData!$A:$AJ, 26, FALSE)</f>
        <v>161.81578</v>
      </c>
      <c r="Z11" s="100">
        <f>VLOOKUP($A11, RawData!$A:$AJ, 27, FALSE)</f>
        <v>193.20389</v>
      </c>
      <c r="AA11" s="107">
        <f>VLOOKUP($A11, RawData!$A:$AJ, 28, FALSE)</f>
        <v>26.163591</v>
      </c>
      <c r="AB11" s="100">
        <f>VLOOKUP($A11, RawData!$A:$AJ, 31, FALSE)</f>
        <v>-84.38193</v>
      </c>
      <c r="AC11" s="96">
        <f>VLOOKUP($A11, RawData!$A:$AJ,32, FALSE)</f>
        <v>0</v>
      </c>
      <c r="AD11" s="98">
        <f>VLOOKUP($A11, RawData!$A:$AJ, 34, FALSE)</f>
        <v>2578.121</v>
      </c>
      <c r="AE11" s="98">
        <f>VLOOKUP($A11, RawData!$A:$AJ, 35, FALSE)</f>
        <v>7.94</v>
      </c>
      <c r="AF11" s="113">
        <f>VLOOKUP($A11, RawData!$A:$AJ, 36, FALSE)</f>
        <v>306.52</v>
      </c>
    </row>
    <row r="12">
      <c r="A12" s="46" t="s">
        <v>533</v>
      </c>
      <c r="B12" s="46" t="s">
        <v>2021</v>
      </c>
      <c r="C12" s="92" t="s">
        <v>923</v>
      </c>
      <c r="D12" s="2" t="s">
        <v>1096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109.45263</v>
      </c>
      <c r="G12" s="98">
        <f>VLOOKUP($A12, RawData!$A:$AJ, 2, FALSE)</f>
        <v>0.91532</v>
      </c>
      <c r="H12" s="96">
        <f>VLOOKUP($A12, RawData!$A:$AJ, 3, FALSE)</f>
        <v>22.2551</v>
      </c>
      <c r="I12" s="106" t="str">
        <f>VLOOKUP($A12, RawData!$A:$AJ, 4, FALSE)</f>
        <v/>
      </c>
      <c r="J12" s="98" t="str">
        <f>VLOOKUP($A12, RawData!$A:$AM, 37, FALSE)</f>
        <v/>
      </c>
      <c r="K12" s="99">
        <f>VLOOKUP($A12, RawData!$A:$AM, 38, FALSE)</f>
        <v>-0.22550805</v>
      </c>
      <c r="L12" s="99">
        <f>VLOOKUP($A12, RawData!$A:$AM, 39, FALSE)</f>
        <v>0.38118857</v>
      </c>
      <c r="M12" s="100">
        <f>VLOOKUP($A12, RawData!$A:$AJ, 30, FALSE)</f>
        <v>-14.279429</v>
      </c>
      <c r="N12" s="98" t="str">
        <f>VLOOKUP($A12, RawData!$A:$AJ, 5, FALSE)</f>
        <v/>
      </c>
      <c r="O12" s="99" t="str">
        <f>VLOOKUP($A12, RawData!$A:$AJ, 6, FALSE)</f>
        <v/>
      </c>
      <c r="P12" s="96">
        <f>VLOOKUP($A12, RawData!$A:$AJ, 7, FALSE)</f>
        <v>0.3890433</v>
      </c>
      <c r="Q12" s="99">
        <f>VLOOKUP($A12, RawData!$A:$AJ, 8, FALSE)</f>
        <v>0.4868</v>
      </c>
      <c r="R12" s="99">
        <f>VLOOKUP($A12, RawData!$A:$AJ, 10, FALSE)</f>
        <v>-8.493063</v>
      </c>
      <c r="S12" s="99" t="str">
        <f>VLOOKUP($A12, RawData!$A:$AJ, 11, FALSE)</f>
        <v/>
      </c>
      <c r="T12" s="98">
        <f>VLOOKUP($A12, RawData!$A:$AJ, 13, FALSE)</f>
        <v>-5.91784</v>
      </c>
      <c r="U12" s="99">
        <f>VLOOKUP($A12, RawData!$A:$AJ, 14, FALSE)</f>
        <v>0.84178245</v>
      </c>
      <c r="V12" s="99">
        <f>VLOOKUP($A12, RawData!$A:$AJ, 23, FALSE)</f>
        <v>-0.4504</v>
      </c>
      <c r="W12" s="99">
        <f>VLOOKUP($A12, RawData!$A:$AJ, 24, FALSE)</f>
        <v>-0.70125276</v>
      </c>
      <c r="X12" s="99">
        <f>VLOOKUP($A12, RawData!$A:$AJ, 25, FALSE)</f>
        <v>-0.66521794</v>
      </c>
      <c r="Y12" s="100" t="str">
        <f>VLOOKUP($A12, RawData!$A:$AJ, 26, FALSE)</f>
        <v/>
      </c>
      <c r="Z12" s="100" t="str">
        <f>VLOOKUP($A12, RawData!$A:$AJ, 27, FALSE)</f>
        <v/>
      </c>
      <c r="AA12" s="107">
        <f>VLOOKUP($A12, RawData!$A:$AJ, 28, FALSE)</f>
        <v>119.578545</v>
      </c>
      <c r="AB12" s="100">
        <f>VLOOKUP($A12, RawData!$A:$AJ, 31, FALSE)</f>
        <v>-18.75793</v>
      </c>
      <c r="AC12" s="96">
        <f>VLOOKUP($A12, RawData!$A:$AJ,32, FALSE)</f>
        <v>0</v>
      </c>
      <c r="AD12" s="98">
        <f>VLOOKUP($A12, RawData!$A:$AJ, 34, FALSE)</f>
        <v>111.00643</v>
      </c>
      <c r="AE12" s="98">
        <f>VLOOKUP($A12, RawData!$A:$AJ, 35, FALSE)</f>
        <v>1.21</v>
      </c>
      <c r="AF12" s="113">
        <f>VLOOKUP($A12, RawData!$A:$AJ, 36, FALSE)</f>
        <v>107.31</v>
      </c>
    </row>
    <row r="13">
      <c r="A13" s="46" t="s">
        <v>534</v>
      </c>
      <c r="B13" s="46" t="s">
        <v>2022</v>
      </c>
      <c r="C13" s="92" t="s">
        <v>2023</v>
      </c>
      <c r="D13" s="2" t="s">
        <v>2024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57.319954</v>
      </c>
      <c r="G13" s="98">
        <f>VLOOKUP($A13, RawData!$A:$AJ, 2, FALSE)</f>
        <v>150.374</v>
      </c>
      <c r="H13" s="96">
        <f>VLOOKUP($A13, RawData!$A:$AJ, 3, FALSE)</f>
        <v>0.1797</v>
      </c>
      <c r="I13" s="96" t="str">
        <f>VLOOKUP($A13, RawData!$A:$AJ, 4, FALSE)</f>
        <v/>
      </c>
      <c r="J13" s="98" t="str">
        <f>VLOOKUP($A13, RawData!$A:$AM, 37, FALSE)</f>
        <v/>
      </c>
      <c r="K13" s="99">
        <f>VLOOKUP($A13, RawData!$A:$AM, 38, FALSE)</f>
        <v>1.1991051</v>
      </c>
      <c r="L13" s="99">
        <f>VLOOKUP($A13, RawData!$A:$AM, 39, FALSE)</f>
        <v>-0.43641737</v>
      </c>
      <c r="M13" s="100">
        <f>VLOOKUP($A13, RawData!$A:$AJ, 30, FALSE)</f>
        <v>-3.7833672</v>
      </c>
      <c r="N13" s="98" t="str">
        <f>VLOOKUP($A13, RawData!$A:$AJ, 5, FALSE)</f>
        <v/>
      </c>
      <c r="O13" s="99" t="str">
        <f>VLOOKUP($A13, RawData!$A:$AJ, 6, FALSE)</f>
        <v/>
      </c>
      <c r="P13" s="96">
        <f>VLOOKUP($A13, RawData!$A:$AJ, 7, FALSE)</f>
        <v>0.43651178</v>
      </c>
      <c r="Q13" s="99">
        <f>VLOOKUP($A13, RawData!$A:$AJ, 8, FALSE)</f>
        <v>0.4293</v>
      </c>
      <c r="R13" s="99">
        <f>VLOOKUP($A13, RawData!$A:$AJ, 10, FALSE)</f>
        <v>-0.026148137</v>
      </c>
      <c r="S13" s="99" t="str">
        <f>VLOOKUP($A13, RawData!$A:$AJ, 11, FALSE)</f>
        <v/>
      </c>
      <c r="T13" s="98">
        <f>VLOOKUP($A13, RawData!$A:$AJ, 13, FALSE)</f>
        <v>-7.389</v>
      </c>
      <c r="U13" s="99">
        <f>VLOOKUP($A13, RawData!$A:$AJ, 14, FALSE)</f>
        <v>15.018292</v>
      </c>
      <c r="V13" s="99">
        <f>VLOOKUP($A13, RawData!$A:$AJ, 23, FALSE)</f>
        <v>-0.0506</v>
      </c>
      <c r="W13" s="99">
        <f>VLOOKUP($A13, RawData!$A:$AJ, 24, FALSE)</f>
        <v>-0.080861345</v>
      </c>
      <c r="X13" s="99">
        <f>VLOOKUP($A13, RawData!$A:$AJ, 25, FALSE)</f>
        <v>-0.055887997</v>
      </c>
      <c r="Y13" s="100" t="str">
        <f>VLOOKUP($A13, RawData!$A:$AJ, 26, FALSE)</f>
        <v/>
      </c>
      <c r="Z13" s="100" t="str">
        <f>VLOOKUP($A13, RawData!$A:$AJ, 27, FALSE)</f>
        <v/>
      </c>
      <c r="AA13" s="107">
        <f>VLOOKUP($A13, RawData!$A:$AJ, 28, FALSE)</f>
        <v>0.35371274</v>
      </c>
      <c r="AB13" s="100">
        <f>VLOOKUP($A13, RawData!$A:$AJ, 31, FALSE)</f>
        <v>-2.01329</v>
      </c>
      <c r="AC13" s="96">
        <f>VLOOKUP($A13, RawData!$A:$AJ,32, FALSE)</f>
        <v>0</v>
      </c>
      <c r="AD13" s="98">
        <f>VLOOKUP($A13, RawData!$A:$AJ, 34, FALSE)</f>
        <v>14.8762</v>
      </c>
      <c r="AE13" s="98">
        <f>VLOOKUP($A13, RawData!$A:$AJ, 35, FALSE)</f>
        <v>1.02</v>
      </c>
      <c r="AF13" s="113">
        <f>VLOOKUP($A13, RawData!$A:$AJ, 36, FALSE)</f>
        <v>51.64</v>
      </c>
    </row>
    <row r="14">
      <c r="A14" s="9" t="s">
        <v>535</v>
      </c>
      <c r="B14" s="9" t="s">
        <v>2025</v>
      </c>
      <c r="C14" s="92" t="s">
        <v>942</v>
      </c>
      <c r="D14" s="2" t="s">
        <v>2026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61.560333</v>
      </c>
      <c r="G14" s="98">
        <f>VLOOKUP($A14, RawData!$A:$AJ, 2, FALSE)</f>
        <v>76.65342</v>
      </c>
      <c r="H14" s="96">
        <f>VLOOKUP($A14, RawData!$A:$AJ, 3, FALSE)</f>
        <v>0.6261</v>
      </c>
      <c r="I14" s="96" t="str">
        <f>VLOOKUP($A14, RawData!$A:$AJ, 4, FALSE)</f>
        <v/>
      </c>
      <c r="J14" s="98" t="str">
        <f>VLOOKUP($A14, RawData!$A:$AM, 37, FALSE)</f>
        <v/>
      </c>
      <c r="K14" s="99">
        <f>VLOOKUP($A14, RawData!$A:$AM, 38, FALSE)</f>
        <v>0.7436295</v>
      </c>
      <c r="L14" s="99">
        <f>VLOOKUP($A14, RawData!$A:$AM, 39, FALSE)</f>
        <v>0.58526605</v>
      </c>
      <c r="M14" s="100">
        <f>VLOOKUP($A14, RawData!$A:$AJ, 30, FALSE)</f>
        <v>4.4232397</v>
      </c>
      <c r="N14" s="98" t="str">
        <f>VLOOKUP($A14, RawData!$A:$AJ, 5, FALSE)</f>
        <v/>
      </c>
      <c r="O14" s="99" t="str">
        <f>VLOOKUP($A14, RawData!$A:$AJ, 6, FALSE)</f>
        <v/>
      </c>
      <c r="P14" s="96">
        <f>VLOOKUP($A14, RawData!$A:$AJ, 7, FALSE)</f>
        <v>0.75078356</v>
      </c>
      <c r="Q14" s="99">
        <f>VLOOKUP($A14, RawData!$A:$AJ, 8, FALSE)</f>
        <v>0.3576</v>
      </c>
      <c r="R14" s="99">
        <f>VLOOKUP($A14, RawData!$A:$AJ, 10, FALSE)</f>
        <v>0.17429307</v>
      </c>
      <c r="S14" s="99" t="str">
        <f>VLOOKUP($A14, RawData!$A:$AJ, 11, FALSE)</f>
        <v/>
      </c>
      <c r="T14" s="98">
        <f>VLOOKUP($A14, RawData!$A:$AJ, 13, FALSE)</f>
        <v>-6.19349</v>
      </c>
      <c r="U14" s="99">
        <f>VLOOKUP($A14, RawData!$A:$AJ, 14, FALSE)</f>
        <v>-23.1368</v>
      </c>
      <c r="V14" s="99">
        <f>VLOOKUP($A14, RawData!$A:$AJ, 23, FALSE)</f>
        <v>0.2223</v>
      </c>
      <c r="W14" s="99">
        <f>VLOOKUP($A14, RawData!$A:$AJ, 24, FALSE)</f>
        <v>0.28010273</v>
      </c>
      <c r="X14" s="99">
        <f>VLOOKUP($A14, RawData!$A:$AJ, 25, FALSE)</f>
        <v>0.49543545</v>
      </c>
      <c r="Y14" s="100">
        <f>VLOOKUP($A14, RawData!$A:$AJ, 26, FALSE)</f>
        <v>7.9595785</v>
      </c>
      <c r="Z14" s="100">
        <f>VLOOKUP($A14, RawData!$A:$AJ, 27, FALSE)</f>
        <v>6.4356437</v>
      </c>
      <c r="AA14" s="107">
        <f>VLOOKUP($A14, RawData!$A:$AJ, 28, FALSE)</f>
        <v>0.7843331</v>
      </c>
      <c r="AB14" s="100">
        <f>VLOOKUP($A14, RawData!$A:$AJ, 31, FALSE)</f>
        <v>-9.54153</v>
      </c>
      <c r="AC14" s="96">
        <f>VLOOKUP($A14, RawData!$A:$AJ,32, FALSE)</f>
        <v>0</v>
      </c>
      <c r="AD14" s="98">
        <f>VLOOKUP($A14, RawData!$A:$AJ, 34, FALSE)</f>
        <v>59.09537</v>
      </c>
      <c r="AE14" s="98">
        <f>VLOOKUP($A14, RawData!$A:$AJ, 35, FALSE)</f>
        <v>1.24</v>
      </c>
      <c r="AF14" s="113">
        <f>VLOOKUP($A14, RawData!$A:$AJ, 36, FALSE)</f>
        <v>47.34</v>
      </c>
    </row>
    <row r="15">
      <c r="A15" s="9" t="s">
        <v>536</v>
      </c>
      <c r="B15" s="9" t="s">
        <v>2027</v>
      </c>
      <c r="C15" s="92" t="s">
        <v>942</v>
      </c>
      <c r="D15" s="2" t="s">
        <v>2028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40.75417</v>
      </c>
      <c r="G15" s="98">
        <f>VLOOKUP($A15, RawData!$A:$AJ, 2, FALSE)</f>
        <v>34.72902</v>
      </c>
      <c r="H15" s="96">
        <f>VLOOKUP($A15, RawData!$A:$AJ, 3, FALSE)</f>
        <v>-0.2488</v>
      </c>
      <c r="I15" s="96" t="str">
        <f>VLOOKUP($A15, RawData!$A:$AJ, 4, FALSE)</f>
        <v/>
      </c>
      <c r="J15" s="98" t="str">
        <f>VLOOKUP($A15, RawData!$A:$AM, 37, FALSE)</f>
        <v/>
      </c>
      <c r="K15" s="99">
        <f>VLOOKUP($A15, RawData!$A:$AM, 38, FALSE)</f>
        <v>-0.56432277</v>
      </c>
      <c r="L15" s="99">
        <f>VLOOKUP($A15, RawData!$A:$AM, 39, FALSE)</f>
        <v>0.850911</v>
      </c>
      <c r="M15" s="100">
        <f>VLOOKUP($A15, RawData!$A:$AJ, 30, FALSE)</f>
        <v>9.569752</v>
      </c>
      <c r="N15" s="98" t="str">
        <f>VLOOKUP($A15, RawData!$A:$AJ, 5, FALSE)</f>
        <v/>
      </c>
      <c r="O15" s="99" t="str">
        <f>VLOOKUP($A15, RawData!$A:$AJ, 6, FALSE)</f>
        <v/>
      </c>
      <c r="P15" s="96">
        <f>VLOOKUP($A15, RawData!$A:$AJ, 7, FALSE)</f>
        <v>0.014506411</v>
      </c>
      <c r="Q15" s="99">
        <f>VLOOKUP($A15, RawData!$A:$AJ, 8, FALSE)</f>
        <v>0.2425</v>
      </c>
      <c r="R15" s="99">
        <f>VLOOKUP($A15, RawData!$A:$AJ, 10, FALSE)</f>
        <v>0.102621384</v>
      </c>
      <c r="S15" s="99" t="str">
        <f>VLOOKUP($A15, RawData!$A:$AJ, 11, FALSE)</f>
        <v/>
      </c>
      <c r="T15" s="98">
        <f>VLOOKUP($A15, RawData!$A:$AJ, 13, FALSE)</f>
        <v>2.22573</v>
      </c>
      <c r="U15" s="99">
        <f>VLOOKUP($A15, RawData!$A:$AJ, 14, FALSE)</f>
        <v>0.43074283</v>
      </c>
      <c r="V15" s="99">
        <f>VLOOKUP($A15, RawData!$A:$AJ, 23, FALSE)</f>
        <v>0.0757</v>
      </c>
      <c r="W15" s="99">
        <f>VLOOKUP($A15, RawData!$A:$AJ, 24, FALSE)</f>
        <v>0.17302851</v>
      </c>
      <c r="X15" s="99">
        <f>VLOOKUP($A15, RawData!$A:$AJ, 25, FALSE)</f>
        <v>0.29223114</v>
      </c>
      <c r="Y15" s="100">
        <f>VLOOKUP($A15, RawData!$A:$AJ, 26, FALSE)</f>
        <v>18.657799</v>
      </c>
      <c r="Z15" s="100">
        <f>VLOOKUP($A15, RawData!$A:$AJ, 27, FALSE)</f>
        <v>12.623762</v>
      </c>
      <c r="AA15" s="107">
        <f>VLOOKUP($A15, RawData!$A:$AJ, 28, FALSE)</f>
        <v>1.133678</v>
      </c>
      <c r="AB15" s="100">
        <f>VLOOKUP($A15, RawData!$A:$AJ, 31, FALSE)</f>
        <v>15.323521</v>
      </c>
      <c r="AC15" s="96">
        <f>VLOOKUP($A15, RawData!$A:$AJ,32, FALSE)</f>
        <v>0</v>
      </c>
      <c r="AD15" s="98">
        <f>VLOOKUP($A15, RawData!$A:$AJ, 34, FALSE)</f>
        <v>34.10602</v>
      </c>
      <c r="AE15" s="98">
        <f>VLOOKUP($A15, RawData!$A:$AJ, 35, FALSE)</f>
        <v>2.45</v>
      </c>
      <c r="AF15" s="113">
        <f>VLOOKUP($A15, RawData!$A:$AJ, 36, FALSE)</f>
        <v>16.07</v>
      </c>
    </row>
    <row r="16">
      <c r="A16" s="9" t="s">
        <v>537</v>
      </c>
      <c r="B16" s="9" t="s">
        <v>2029</v>
      </c>
      <c r="C16" s="92" t="s">
        <v>942</v>
      </c>
      <c r="D16" s="2" t="s">
        <v>2030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37.16878</v>
      </c>
      <c r="G16" s="98">
        <f>VLOOKUP($A16, RawData!$A:$AJ, 2, FALSE)</f>
        <v>7.72264</v>
      </c>
      <c r="H16" s="96">
        <f>VLOOKUP($A16, RawData!$A:$AJ, 3, FALSE)</f>
        <v>0.1805</v>
      </c>
      <c r="I16" s="96" t="str">
        <f>VLOOKUP($A16, RawData!$A:$AJ, 4, FALSE)</f>
        <v/>
      </c>
      <c r="J16" s="98" t="str">
        <f>VLOOKUP($A16, RawData!$A:$AM, 37, FALSE)</f>
        <v/>
      </c>
      <c r="K16" s="99">
        <f>VLOOKUP($A16, RawData!$A:$AM, 38, FALSE)</f>
        <v>0.26157382</v>
      </c>
      <c r="L16" s="99">
        <f>VLOOKUP($A16, RawData!$A:$AM, 39, FALSE)</f>
        <v>0.1622069</v>
      </c>
      <c r="M16" s="100">
        <f>VLOOKUP($A16, RawData!$A:$AJ, 30, FALSE)</f>
        <v>11.816834</v>
      </c>
      <c r="N16" s="98" t="str">
        <f>VLOOKUP($A16, RawData!$A:$AJ, 5, FALSE)</f>
        <v/>
      </c>
      <c r="O16" s="99" t="str">
        <f>VLOOKUP($A16, RawData!$A:$AJ, 6, FALSE)</f>
        <v/>
      </c>
      <c r="P16" s="96">
        <f>VLOOKUP($A16, RawData!$A:$AJ, 7, FALSE)</f>
        <v>0.17637728</v>
      </c>
      <c r="Q16" s="99">
        <f>VLOOKUP($A16, RawData!$A:$AJ, 8, FALSE)</f>
        <v>0.6431</v>
      </c>
      <c r="R16" s="99">
        <f>VLOOKUP($A16, RawData!$A:$AJ, 10, FALSE)</f>
        <v>0.39573902</v>
      </c>
      <c r="S16" s="99" t="str">
        <f>VLOOKUP($A16, RawData!$A:$AJ, 11, FALSE)</f>
        <v/>
      </c>
      <c r="T16" s="98">
        <f>VLOOKUP($A16, RawData!$A:$AJ, 13, FALSE)</f>
        <v>2.10613</v>
      </c>
      <c r="U16" s="99">
        <f>VLOOKUP($A16, RawData!$A:$AJ, 14, FALSE)</f>
        <v>0.9151596</v>
      </c>
      <c r="V16" s="99">
        <f>VLOOKUP($A16, RawData!$A:$AJ, 23, FALSE)</f>
        <v>0.2334</v>
      </c>
      <c r="W16" s="99">
        <f>VLOOKUP($A16, RawData!$A:$AJ, 24, FALSE)</f>
        <v>0.23795141</v>
      </c>
      <c r="X16" s="99">
        <f>VLOOKUP($A16, RawData!$A:$AJ, 25, FALSE)</f>
        <v>0.29940474</v>
      </c>
      <c r="Y16" s="100">
        <f>VLOOKUP($A16, RawData!$A:$AJ, 26, FALSE)</f>
        <v>15.295013</v>
      </c>
      <c r="Z16" s="100" t="str">
        <f>VLOOKUP($A16, RawData!$A:$AJ, 27, FALSE)</f>
        <v>No data</v>
      </c>
      <c r="AA16" s="107">
        <f>VLOOKUP($A16, RawData!$A:$AJ, 28, FALSE)</f>
        <v>4.810479</v>
      </c>
      <c r="AB16" s="100">
        <f>VLOOKUP($A16, RawData!$A:$AJ, 31, FALSE)</f>
        <v>17.147099</v>
      </c>
      <c r="AC16" s="96">
        <f>VLOOKUP($A16, RawData!$A:$AJ,32, FALSE)</f>
        <v>0</v>
      </c>
      <c r="AD16" s="98">
        <f>VLOOKUP($A16, RawData!$A:$AJ, 34, FALSE)</f>
        <v>36.11402</v>
      </c>
      <c r="AE16" s="98">
        <f>VLOOKUP($A16, RawData!$A:$AJ, 35, FALSE)</f>
        <v>1.3</v>
      </c>
      <c r="AF16" s="113">
        <f>VLOOKUP($A16, RawData!$A:$AJ, 36, FALSE)</f>
        <v>26.92</v>
      </c>
    </row>
    <row r="17">
      <c r="A17" s="46" t="s">
        <v>538</v>
      </c>
      <c r="B17" s="9" t="s">
        <v>2031</v>
      </c>
      <c r="C17" s="92" t="s">
        <v>1044</v>
      </c>
      <c r="D17" s="2" t="s">
        <v>2032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108.891716</v>
      </c>
      <c r="G17" s="98">
        <f>VLOOKUP($A17, RawData!$A:$AJ, 2, FALSE)</f>
        <v>155.583</v>
      </c>
      <c r="H17" s="106">
        <f>VLOOKUP($A17, RawData!$A:$AJ, 3, FALSE)</f>
        <v>-0.1001</v>
      </c>
      <c r="I17" s="106">
        <f>VLOOKUP($A17, RawData!$A:$AJ, 4, FALSE)</f>
        <v>-0.022911623</v>
      </c>
      <c r="J17" s="98">
        <f>VLOOKUP($A17, RawData!$A:$AM, 37, FALSE)</f>
        <v>-14.946</v>
      </c>
      <c r="K17" s="99">
        <f>VLOOKUP($A17, RawData!$A:$AM, 38, FALSE)</f>
        <v>0.4967781</v>
      </c>
      <c r="L17" s="99" t="str">
        <f>VLOOKUP($A17, RawData!$A:$AM, 39, FALSE)</f>
        <v>No data</v>
      </c>
      <c r="M17" s="100" t="str">
        <f>VLOOKUP($A17, RawData!$A:$AJ, 30, FALSE)</f>
        <v>No data</v>
      </c>
      <c r="N17" s="98">
        <f>VLOOKUP($A17, RawData!$A:$AJ, 5, FALSE)</f>
        <v>-0.1682954</v>
      </c>
      <c r="O17" s="106">
        <f>VLOOKUP($A17, RawData!$A:$AJ, 6, FALSE)</f>
        <v>-0.12818559</v>
      </c>
      <c r="P17" s="106">
        <f>VLOOKUP($A17, RawData!$A:$AJ, 7, FALSE)</f>
        <v>0.025397368</v>
      </c>
      <c r="Q17" s="106">
        <f>VLOOKUP($A17, RawData!$A:$AJ, 8, FALSE)</f>
        <v>0.1832</v>
      </c>
      <c r="R17" s="106">
        <f>VLOOKUP($A17, RawData!$A:$AJ, 10, FALSE)</f>
        <v>-0.09606448</v>
      </c>
      <c r="S17" s="106" t="str">
        <f>VLOOKUP($A17, RawData!$A:$AJ, 11, FALSE)</f>
        <v>No data</v>
      </c>
      <c r="T17" s="98">
        <f>VLOOKUP($A17, RawData!$A:$AJ, 13, FALSE)</f>
        <v>8.746</v>
      </c>
      <c r="U17" s="106">
        <f>VLOOKUP($A17, RawData!$A:$AJ, 14, FALSE)</f>
        <v>-1.1388614</v>
      </c>
      <c r="V17" s="106">
        <f>VLOOKUP($A17, RawData!$A:$AJ, 23, FALSE)</f>
        <v>-0.0888</v>
      </c>
      <c r="W17" s="106">
        <f>VLOOKUP($A17, RawData!$A:$AJ, 24, FALSE)</f>
        <v>-0.1700415</v>
      </c>
      <c r="X17" s="106">
        <f>VLOOKUP($A17, RawData!$A:$AJ, 25, FALSE)</f>
        <v>-0.12922359</v>
      </c>
      <c r="Y17" s="100" t="str">
        <f>VLOOKUP($A17, RawData!$A:$AJ, 26, FALSE)</f>
        <v>No data</v>
      </c>
      <c r="Z17" s="100" t="str">
        <f>VLOOKUP($A17, RawData!$A:$AJ, 27, FALSE)</f>
        <v>No data</v>
      </c>
      <c r="AA17" s="107">
        <f>VLOOKUP($A17, RawData!$A:$AJ, 28, FALSE)</f>
        <v>0.50308436</v>
      </c>
      <c r="AB17" s="100">
        <f>VLOOKUP($A17, RawData!$A:$AJ, 31, FALSE)</f>
        <v>12.97123</v>
      </c>
      <c r="AC17" s="106">
        <f>VLOOKUP($A17, RawData!$A:$AJ,32, FALSE)</f>
        <v>0</v>
      </c>
      <c r="AD17" s="98">
        <f>VLOOKUP($A17, RawData!$A:$AJ, 34, FALSE)</f>
        <v>157.5203</v>
      </c>
      <c r="AE17" s="98">
        <f>VLOOKUP($A17, RawData!$A:$AJ, 35, FALSE)</f>
        <v>0.92</v>
      </c>
      <c r="AF17" s="113">
        <f>VLOOKUP($A17, RawData!$A:$AJ, 36, FALSE)</f>
        <v>116.86</v>
      </c>
    </row>
    <row r="18">
      <c r="A18" s="46" t="s">
        <v>539</v>
      </c>
      <c r="B18" s="9" t="s">
        <v>2033</v>
      </c>
      <c r="C18" s="92" t="s">
        <v>923</v>
      </c>
      <c r="D18" s="2" t="s">
        <v>2034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32.887592</v>
      </c>
      <c r="G18" s="98">
        <f>VLOOKUP($A18, RawData!$A:$AJ, 2, FALSE)</f>
        <v>25.728</v>
      </c>
      <c r="H18" s="96">
        <f>VLOOKUP($A18, RawData!$A:$AJ, 3, FALSE)</f>
        <v>-0.0153</v>
      </c>
      <c r="I18" s="96">
        <f>VLOOKUP($A18, RawData!$A:$AJ, 4, FALSE)</f>
        <v>-0.11182761</v>
      </c>
      <c r="J18" s="98">
        <f>VLOOKUP($A18, RawData!$A:$AM, 37, FALSE)</f>
        <v>4.484</v>
      </c>
      <c r="K18" s="99">
        <f>VLOOKUP($A18, RawData!$A:$AM, 38, FALSE)</f>
        <v>2.1823988</v>
      </c>
      <c r="L18" s="99" t="str">
        <f>VLOOKUP($A18, RawData!$A:$AM, 39, FALSE)</f>
        <v/>
      </c>
      <c r="M18" s="100" t="str">
        <f>VLOOKUP($A18, RawData!$A:$AJ, 30, FALSE)</f>
        <v/>
      </c>
      <c r="N18" s="98">
        <f>VLOOKUP($A18, RawData!$A:$AJ, 5, FALSE)</f>
        <v>-0.34189743</v>
      </c>
      <c r="O18" s="99">
        <f>VLOOKUP($A18, RawData!$A:$AJ, 6, FALSE)</f>
        <v>-0.02372236</v>
      </c>
      <c r="P18" s="96">
        <f>VLOOKUP($A18, RawData!$A:$AJ, 7, FALSE)</f>
        <v>0.103199504</v>
      </c>
      <c r="Q18" s="99">
        <f>VLOOKUP($A18, RawData!$A:$AJ, 8, FALSE)</f>
        <v>0.7393</v>
      </c>
      <c r="R18" s="99">
        <f>VLOOKUP($A18, RawData!$A:$AJ, 10, FALSE)</f>
        <v>0.17428483</v>
      </c>
      <c r="S18" s="99" t="str">
        <f>VLOOKUP($A18, RawData!$A:$AJ, 11, FALSE)</f>
        <v/>
      </c>
      <c r="T18" s="98">
        <f>VLOOKUP($A18, RawData!$A:$AJ, 13, FALSE)</f>
        <v>1.135</v>
      </c>
      <c r="U18" s="99">
        <f>VLOOKUP($A18, RawData!$A:$AJ, 14, FALSE)</f>
        <v>2.1496212</v>
      </c>
      <c r="V18" s="99">
        <f>VLOOKUP($A18, RawData!$A:$AJ, 23, FALSE)</f>
        <v>-0.2424</v>
      </c>
      <c r="W18" s="99">
        <f>VLOOKUP($A18, RawData!$A:$AJ, 24, FALSE)</f>
        <v>-2.6973577</v>
      </c>
      <c r="X18" s="99">
        <f>VLOOKUP($A18, RawData!$A:$AJ, 25, FALSE)</f>
        <v>0.5083333</v>
      </c>
      <c r="Y18" s="100" t="str">
        <f>VLOOKUP($A18, RawData!$A:$AJ, 26, FALSE)</f>
        <v/>
      </c>
      <c r="Z18" s="100" t="str">
        <f>VLOOKUP($A18, RawData!$A:$AJ, 27, FALSE)</f>
        <v/>
      </c>
      <c r="AA18" s="107">
        <f>VLOOKUP($A18, RawData!$A:$AJ, 28, FALSE)</f>
        <v>1.1823694</v>
      </c>
      <c r="AB18" s="100">
        <f>VLOOKUP($A18, RawData!$A:$AJ, 31, FALSE)</f>
        <v>26.801762</v>
      </c>
      <c r="AC18" s="96">
        <f>VLOOKUP($A18, RawData!$A:$AJ,32, FALSE)</f>
        <v>0</v>
      </c>
      <c r="AD18" s="98">
        <f>VLOOKUP($A18, RawData!$A:$AJ, 34, FALSE)</f>
        <v>30.42</v>
      </c>
      <c r="AE18" s="98">
        <f>VLOOKUP($A18, RawData!$A:$AJ, 35, FALSE)</f>
        <v>0.78</v>
      </c>
      <c r="AF18" s="113">
        <f>VLOOKUP($A18, RawData!$A:$AJ, 36, FALSE)</f>
        <v>39</v>
      </c>
    </row>
    <row r="19">
      <c r="A19" s="82" t="s">
        <v>540</v>
      </c>
      <c r="B19" s="9" t="s">
        <v>2035</v>
      </c>
      <c r="C19" s="92" t="s">
        <v>942</v>
      </c>
      <c r="D19" s="2" t="s">
        <v>2036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295.0257</v>
      </c>
      <c r="G19" s="98">
        <f>VLOOKUP($A19, RawData!$A:$AJ, 2, FALSE)</f>
        <v>199.64975</v>
      </c>
      <c r="H19" s="96">
        <f>VLOOKUP($A19, RawData!$A:$AJ, 3, FALSE)</f>
        <v>0.0093</v>
      </c>
      <c r="I19" s="96">
        <f>VLOOKUP($A19, RawData!$A:$AJ, 4, FALSE)</f>
        <v>1.0197114</v>
      </c>
      <c r="J19" s="98">
        <f>VLOOKUP($A19, RawData!$A:$AM, 37, FALSE)</f>
        <v>29.80216</v>
      </c>
      <c r="K19" s="99">
        <f>VLOOKUP($A19, RawData!$A:$AM, 38, FALSE)</f>
        <v>1.766966</v>
      </c>
      <c r="L19" s="99" t="str">
        <f>VLOOKUP($A19, RawData!$A:$AM, 39, FALSE)</f>
        <v/>
      </c>
      <c r="M19" s="100" t="str">
        <f>VLOOKUP($A19, RawData!$A:$AJ, 30, FALSE)</f>
        <v/>
      </c>
      <c r="N19" s="98">
        <f>VLOOKUP($A19, RawData!$A:$AJ, 5, FALSE)</f>
        <v>-0.69708705</v>
      </c>
      <c r="O19" s="99">
        <f>VLOOKUP($A19, RawData!$A:$AJ, 6, FALSE)</f>
        <v>-0.33707255</v>
      </c>
      <c r="P19" s="106" t="str">
        <f>VLOOKUP($A19, RawData!$A:$AJ, 7, FALSE)</f>
        <v>No data</v>
      </c>
      <c r="Q19" s="106" t="str">
        <f>VLOOKUP($A19, RawData!$A:$AJ, 8, FALSE)</f>
        <v>No data</v>
      </c>
      <c r="R19" s="99">
        <f>VLOOKUP($A19, RawData!$A:$AJ, 10, FALSE)</f>
        <v>0.14927222</v>
      </c>
      <c r="S19" s="99" t="str">
        <f>VLOOKUP($A19, RawData!$A:$AJ, 11, FALSE)</f>
        <v/>
      </c>
      <c r="T19" s="98">
        <f>VLOOKUP($A19, RawData!$A:$AJ, 13, FALSE)</f>
        <v>40.17638</v>
      </c>
      <c r="U19" s="99">
        <f>VLOOKUP($A19, RawData!$A:$AJ, 14, FALSE)</f>
        <v>2.5578988</v>
      </c>
      <c r="V19" s="99">
        <f>VLOOKUP($A19, RawData!$A:$AJ, 23, FALSE)</f>
        <v>-0.0474</v>
      </c>
      <c r="W19" s="99">
        <f>VLOOKUP($A19, RawData!$A:$AJ, 24, FALSE)</f>
        <v>-0.09636713</v>
      </c>
      <c r="X19" s="99">
        <f>VLOOKUP($A19, RawData!$A:$AJ, 25, FALSE)</f>
        <v>0.14008597</v>
      </c>
      <c r="Y19" s="100" t="str">
        <f>VLOOKUP($A19, RawData!$A:$AJ, 26, FALSE)</f>
        <v/>
      </c>
      <c r="Z19" s="100" t="str">
        <f>VLOOKUP($A19, RawData!$A:$AJ, 27, FALSE)</f>
        <v/>
      </c>
      <c r="AA19" s="107">
        <f>VLOOKUP($A19, RawData!$A:$AJ, 28, FALSE)</f>
        <v>1.4391971</v>
      </c>
      <c r="AB19" s="100">
        <f>VLOOKUP($A19, RawData!$A:$AJ, 31, FALSE)</f>
        <v>9.709623</v>
      </c>
      <c r="AC19" s="96">
        <f>VLOOKUP($A19, RawData!$A:$AJ,32, FALSE)</f>
        <v>0</v>
      </c>
      <c r="AD19" s="98">
        <f>VLOOKUP($A19, RawData!$A:$AJ, 34, FALSE)</f>
        <v>390.0977</v>
      </c>
      <c r="AE19" s="98">
        <f>VLOOKUP($A19, RawData!$A:$AJ, 35, FALSE)</f>
        <v>9.71</v>
      </c>
      <c r="AF19" s="113">
        <f>VLOOKUP($A19, RawData!$A:$AJ, 36, FALSE)</f>
        <v>29.41</v>
      </c>
    </row>
    <row r="20">
      <c r="A20" s="46" t="s">
        <v>541</v>
      </c>
      <c r="B20" s="9" t="s">
        <v>2037</v>
      </c>
      <c r="C20" s="92" t="s">
        <v>930</v>
      </c>
      <c r="D20" s="2" t="s">
        <v>2038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37.18572</v>
      </c>
      <c r="G20" s="98">
        <f>VLOOKUP($A20, RawData!$A:$AJ, 2, FALSE)</f>
        <v>5.57356</v>
      </c>
      <c r="H20" s="96">
        <f>VLOOKUP($A20, RawData!$A:$AJ, 3, FALSE)</f>
        <v>-0.4611</v>
      </c>
      <c r="I20" s="96">
        <f>VLOOKUP($A20, RawData!$A:$AJ, 4, FALSE)</f>
        <v>-0.1467844</v>
      </c>
      <c r="J20" s="98">
        <f>VLOOKUP($A20, RawData!$A:$AM, 37, FALSE)</f>
        <v>-1.92672</v>
      </c>
      <c r="K20" s="99">
        <f>VLOOKUP($A20, RawData!$A:$AM, 38, FALSE)</f>
        <v>-1.8959655</v>
      </c>
      <c r="L20" s="99" t="str">
        <f>VLOOKUP($A20, RawData!$A:$AM, 39, FALSE)</f>
        <v/>
      </c>
      <c r="M20" s="100" t="str">
        <f>VLOOKUP($A20, RawData!$A:$AJ, 30, FALSE)</f>
        <v/>
      </c>
      <c r="N20" s="98">
        <f>VLOOKUP($A20, RawData!$A:$AJ, 5, FALSE)</f>
        <v>-0.023179365</v>
      </c>
      <c r="O20" s="99">
        <f>VLOOKUP($A20, RawData!$A:$AJ, 6, FALSE)</f>
        <v>-1.4929745</v>
      </c>
      <c r="P20" s="96">
        <f>VLOOKUP($A20, RawData!$A:$AJ, 7, FALSE)</f>
        <v>0.03119616</v>
      </c>
      <c r="Q20" s="99">
        <f>VLOOKUP($A20, RawData!$A:$AJ, 8, FALSE)</f>
        <v>0.379</v>
      </c>
      <c r="R20" s="99">
        <f>VLOOKUP($A20, RawData!$A:$AJ, 10, FALSE)</f>
        <v>-0.3456893</v>
      </c>
      <c r="S20" s="99" t="str">
        <f>VLOOKUP($A20, RawData!$A:$AJ, 11, FALSE)</f>
        <v/>
      </c>
      <c r="T20" s="98">
        <f>VLOOKUP($A20, RawData!$A:$AJ, 13, FALSE)</f>
        <v>-0.4767</v>
      </c>
      <c r="U20" s="99">
        <f>VLOOKUP($A20, RawData!$A:$AJ, 14, FALSE)</f>
        <v>-0.16578794</v>
      </c>
      <c r="V20" s="99">
        <f>VLOOKUP($A20, RawData!$A:$AJ, 23, FALSE)</f>
        <v>-0.0377</v>
      </c>
      <c r="W20" s="99">
        <f>VLOOKUP($A20, RawData!$A:$AJ, 24, FALSE)</f>
        <v>-0.042198315</v>
      </c>
      <c r="X20" s="99">
        <f>VLOOKUP($A20, RawData!$A:$AJ, 25, FALSE)</f>
        <v>-0.083000876</v>
      </c>
      <c r="Y20" s="100" t="str">
        <f>VLOOKUP($A20, RawData!$A:$AJ, 26, FALSE)</f>
        <v/>
      </c>
      <c r="Z20" s="100" t="str">
        <f>VLOOKUP($A20, RawData!$A:$AJ, 27, FALSE)</f>
        <v/>
      </c>
      <c r="AA20" s="107">
        <f>VLOOKUP($A20, RawData!$A:$AJ, 28, FALSE)</f>
        <v>7.203116</v>
      </c>
      <c r="AB20" s="100">
        <f>VLOOKUP($A20, RawData!$A:$AJ, 31, FALSE)</f>
        <v>-76.45161</v>
      </c>
      <c r="AC20" s="96">
        <f>VLOOKUP($A20, RawData!$A:$AJ,32, FALSE)</f>
        <v>0.013156632</v>
      </c>
      <c r="AD20" s="98">
        <f>VLOOKUP($A20, RawData!$A:$AJ, 34, FALSE)</f>
        <v>36.44448</v>
      </c>
      <c r="AE20" s="98">
        <f>VLOOKUP($A20, RawData!$A:$AJ, 35, FALSE)</f>
        <v>0.88</v>
      </c>
      <c r="AF20" s="113">
        <f>VLOOKUP($A20, RawData!$A:$AJ, 36, FALSE)</f>
        <v>42.26</v>
      </c>
    </row>
    <row r="21">
      <c r="A21" s="46" t="s">
        <v>542</v>
      </c>
      <c r="B21" s="9" t="s">
        <v>2039</v>
      </c>
      <c r="C21" s="92" t="s">
        <v>962</v>
      </c>
      <c r="D21" s="2" t="s">
        <v>2040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148.58083</v>
      </c>
      <c r="G21" s="98">
        <f>VLOOKUP($A21, RawData!$A:$AJ, 2, FALSE)</f>
        <v>63.83</v>
      </c>
      <c r="H21" s="96">
        <f>VLOOKUP($A21, RawData!$A:$AJ, 3, FALSE)</f>
        <v>0.2062</v>
      </c>
      <c r="I21" s="96">
        <f>VLOOKUP($A21, RawData!$A:$AJ, 4, FALSE)</f>
        <v>0.17006893</v>
      </c>
      <c r="J21" s="98">
        <f>VLOOKUP($A21, RawData!$A:$AM, 37, FALSE)</f>
        <v>5.4051</v>
      </c>
      <c r="K21" s="99">
        <f>VLOOKUP($A21, RawData!$A:$AM, 38, FALSE)</f>
        <v>0.40213755</v>
      </c>
      <c r="L21" s="99" t="str">
        <f>VLOOKUP($A21, RawData!$A:$AM, 39, FALSE)</f>
        <v/>
      </c>
      <c r="M21" s="100" t="str">
        <f>VLOOKUP($A21, RawData!$A:$AJ, 30, FALSE)</f>
        <v/>
      </c>
      <c r="N21" s="98">
        <f>VLOOKUP($A21, RawData!$A:$AJ, 5, FALSE)</f>
        <v>0.011635186</v>
      </c>
      <c r="O21" s="99">
        <f>VLOOKUP($A21, RawData!$A:$AJ, 6, FALSE)</f>
        <v>0.19777778</v>
      </c>
      <c r="P21" s="96">
        <f>VLOOKUP($A21, RawData!$A:$AJ, 7, FALSE)</f>
        <v>-0.14919019</v>
      </c>
      <c r="Q21" s="99">
        <f>VLOOKUP($A21, RawData!$A:$AJ, 8, FALSE)</f>
        <v>0.2512</v>
      </c>
      <c r="R21" s="99">
        <f>VLOOKUP($A21, RawData!$A:$AJ, 10, FALSE)</f>
        <v>0.08467962</v>
      </c>
      <c r="S21" s="99" t="str">
        <f>VLOOKUP($A21, RawData!$A:$AJ, 11, FALSE)</f>
        <v/>
      </c>
      <c r="T21" s="98">
        <f>VLOOKUP($A21, RawData!$A:$AJ, 13, FALSE)</f>
        <v>7.8819</v>
      </c>
      <c r="U21" s="99">
        <f>VLOOKUP($A21, RawData!$A:$AJ, 14, FALSE)</f>
        <v>1.7593527</v>
      </c>
      <c r="V21" s="99">
        <f>VLOOKUP($A21, RawData!$A:$AJ, 23, FALSE)</f>
        <v>0.0222</v>
      </c>
      <c r="W21" s="99">
        <f>VLOOKUP($A21, RawData!$A:$AJ, 24, FALSE)</f>
        <v>0.19849014</v>
      </c>
      <c r="X21" s="99">
        <f>VLOOKUP($A21, RawData!$A:$AJ, 25, FALSE)</f>
        <v>0.9952311</v>
      </c>
      <c r="Y21" s="100" t="str">
        <f>VLOOKUP($A21, RawData!$A:$AJ, 26, FALSE)</f>
        <v/>
      </c>
      <c r="Z21" s="100" t="str">
        <f>VLOOKUP($A21, RawData!$A:$AJ, 27, FALSE)</f>
        <v/>
      </c>
      <c r="AA21" s="107">
        <f>VLOOKUP($A21, RawData!$A:$AJ, 28, FALSE)</f>
        <v>2.3514493</v>
      </c>
      <c r="AB21" s="100">
        <f>VLOOKUP($A21, RawData!$A:$AJ, 31, FALSE)</f>
        <v>18.826933</v>
      </c>
      <c r="AC21" s="96">
        <f>VLOOKUP($A21, RawData!$A:$AJ,32, FALSE)</f>
        <v>0</v>
      </c>
      <c r="AD21" s="98">
        <f>VLOOKUP($A21, RawData!$A:$AJ, 34, FALSE)</f>
        <v>148.392</v>
      </c>
      <c r="AE21" s="98">
        <f>VLOOKUP($A21, RawData!$A:$AJ, 35, FALSE)</f>
        <v>1.62</v>
      </c>
      <c r="AF21" s="113">
        <f>VLOOKUP($A21, RawData!$A:$AJ, 36, FALSE)</f>
        <v>92.65</v>
      </c>
    </row>
    <row r="22">
      <c r="A22" s="46" t="s">
        <v>543</v>
      </c>
      <c r="B22" s="9" t="s">
        <v>2041</v>
      </c>
      <c r="C22" s="92" t="s">
        <v>1016</v>
      </c>
      <c r="D22" s="2" t="s">
        <v>2042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58.547554</v>
      </c>
      <c r="G22" s="98">
        <f>VLOOKUP($A22, RawData!$A:$AJ, 2, FALSE)</f>
        <v>40.3746</v>
      </c>
      <c r="H22" s="96">
        <f>VLOOKUP($A22, RawData!$A:$AJ, 3, FALSE)</f>
        <v>0.001</v>
      </c>
      <c r="I22" s="96">
        <f>VLOOKUP($A22, RawData!$A:$AJ, 4, FALSE)</f>
        <v>0.04935413</v>
      </c>
      <c r="J22" s="98">
        <f>VLOOKUP($A22, RawData!$A:$AM, 37, FALSE)</f>
        <v>7.68884</v>
      </c>
      <c r="K22" s="99">
        <f>VLOOKUP($A22, RawData!$A:$AM, 38, FALSE)</f>
        <v>0.031405605</v>
      </c>
      <c r="L22" s="99" t="str">
        <f>VLOOKUP($A22, RawData!$A:$AM, 39, FALSE)</f>
        <v/>
      </c>
      <c r="M22" s="100" t="str">
        <f>VLOOKUP($A22, RawData!$A:$AJ, 30, FALSE)</f>
        <v/>
      </c>
      <c r="N22" s="98">
        <f>VLOOKUP($A22, RawData!$A:$AJ, 5, FALSE)</f>
        <v>0.02011108</v>
      </c>
      <c r="O22" s="99">
        <f>VLOOKUP($A22, RawData!$A:$AJ, 6, FALSE)</f>
        <v>-0.18207726</v>
      </c>
      <c r="P22" s="96">
        <f>VLOOKUP($A22, RawData!$A:$AJ, 7, FALSE)</f>
        <v>0.7529285</v>
      </c>
      <c r="Q22" s="99">
        <f>VLOOKUP($A22, RawData!$A:$AJ, 8, FALSE)</f>
        <v>0.4869</v>
      </c>
      <c r="R22" s="99">
        <f>VLOOKUP($A22, RawData!$A:$AJ, 10, FALSE)</f>
        <v>0.19043756</v>
      </c>
      <c r="S22" s="99" t="str">
        <f>VLOOKUP($A22, RawData!$A:$AJ, 11, FALSE)</f>
        <v/>
      </c>
      <c r="T22" s="98">
        <f>VLOOKUP($A22, RawData!$A:$AJ, 13, FALSE)</f>
        <v>6.06883</v>
      </c>
      <c r="U22" s="99">
        <f>VLOOKUP($A22, RawData!$A:$AJ, 14, FALSE)</f>
        <v>1.761164</v>
      </c>
      <c r="V22" s="99">
        <f>VLOOKUP($A22, RawData!$A:$AJ, 23, FALSE)</f>
        <v>0.0351</v>
      </c>
      <c r="W22" s="99">
        <f>VLOOKUP($A22, RawData!$A:$AJ, 24, FALSE)</f>
        <v>0.049476564</v>
      </c>
      <c r="X22" s="99">
        <f>VLOOKUP($A22, RawData!$A:$AJ, 25, FALSE)</f>
        <v>0.2568687</v>
      </c>
      <c r="Y22" s="100" t="str">
        <f>VLOOKUP($A22, RawData!$A:$AJ, 26, FALSE)</f>
        <v/>
      </c>
      <c r="Z22" s="100" t="str">
        <f>VLOOKUP($A22, RawData!$A:$AJ, 27, FALSE)</f>
        <v/>
      </c>
      <c r="AA22" s="107">
        <f>VLOOKUP($A22, RawData!$A:$AJ, 28, FALSE)</f>
        <v>1.440896</v>
      </c>
      <c r="AB22" s="100">
        <f>VLOOKUP($A22, RawData!$A:$AJ, 31, FALSE)</f>
        <v>9.756228</v>
      </c>
      <c r="AC22" s="96">
        <f>VLOOKUP($A22, RawData!$A:$AJ,32, FALSE)</f>
        <v>0</v>
      </c>
      <c r="AD22" s="98">
        <f>VLOOKUP($A22, RawData!$A:$AJ, 34, FALSE)</f>
        <v>59.20889</v>
      </c>
      <c r="AE22" s="98">
        <f>VLOOKUP($A22, RawData!$A:$AJ, 35, FALSE)</f>
        <v>0.79</v>
      </c>
      <c r="AF22" s="113">
        <f>VLOOKUP($A22, RawData!$A:$AJ, 36, FALSE)</f>
        <v>73.64</v>
      </c>
    </row>
    <row r="23">
      <c r="A23" s="46" t="s">
        <v>544</v>
      </c>
      <c r="B23" s="9" t="s">
        <v>2043</v>
      </c>
      <c r="C23" s="92" t="s">
        <v>1044</v>
      </c>
      <c r="D23" s="2" t="s">
        <v>2044</v>
      </c>
      <c r="E23" s="114" t="str">
        <f>IFERROR(__xludf.DUMMYFUNCTION("IFERROR(HYPERLINK(REGEXEXTRACT(D23,""\(([^)]*)\)""),REGEXEXTRACT(D23,""\[([^\]]+)\]"")),"""")"),"READ PITCH")</f>
        <v>READ PITCH</v>
      </c>
      <c r="F23" s="98">
        <f>VLOOKUP($A23, RawData!$A:$AJ, 33, FALSE)</f>
        <v>3.856657</v>
      </c>
      <c r="G23" s="98">
        <f>VLOOKUP($A23, RawData!$A:$AJ, 2, FALSE)</f>
        <v>1.94964</v>
      </c>
      <c r="H23" s="96">
        <f>VLOOKUP($A23, RawData!$A:$AJ, 3, FALSE)</f>
        <v>0.0617</v>
      </c>
      <c r="I23" s="96">
        <f>VLOOKUP($A23, RawData!$A:$AJ, 4, FALSE)</f>
        <v>-0.03839787</v>
      </c>
      <c r="J23" s="98">
        <f>VLOOKUP($A23, RawData!$A:$AM, 37, FALSE)</f>
        <v>0.38957</v>
      </c>
      <c r="K23" s="99">
        <f>VLOOKUP($A23, RawData!$A:$AM, 38, FALSE)</f>
        <v>0.517549</v>
      </c>
      <c r="L23" s="99" t="str">
        <f>VLOOKUP($A23, RawData!$A:$AM, 39, FALSE)</f>
        <v/>
      </c>
      <c r="M23" s="100" t="str">
        <f>VLOOKUP($A23, RawData!$A:$AJ, 30, FALSE)</f>
        <v/>
      </c>
      <c r="N23" s="98">
        <f>VLOOKUP($A23, RawData!$A:$AJ, 5, FALSE)</f>
        <v>0.073530465</v>
      </c>
      <c r="O23" s="99">
        <f>VLOOKUP($A23, RawData!$A:$AJ, 6, FALSE)</f>
        <v>0.90270823</v>
      </c>
      <c r="P23" s="96">
        <f>VLOOKUP($A23, RawData!$A:$AJ, 7, FALSE)</f>
        <v>-0.14363599</v>
      </c>
      <c r="Q23" s="99">
        <f>VLOOKUP($A23, RawData!$A:$AJ, 8, FALSE)</f>
        <v>0.4783</v>
      </c>
      <c r="R23" s="99">
        <f>VLOOKUP($A23, RawData!$A:$AJ, 10, FALSE)</f>
        <v>0.19981638</v>
      </c>
      <c r="S23" s="99" t="str">
        <f>VLOOKUP($A23, RawData!$A:$AJ, 11, FALSE)</f>
        <v/>
      </c>
      <c r="T23" s="98">
        <f>VLOOKUP($A23, RawData!$A:$AJ, 13, FALSE)</f>
        <v>0.39999</v>
      </c>
      <c r="U23" s="99">
        <f>VLOOKUP($A23, RawData!$A:$AJ, 14, FALSE)</f>
        <v>1.199694</v>
      </c>
      <c r="V23" s="99">
        <f>VLOOKUP($A23, RawData!$A:$AJ, 23, FALSE)</f>
        <v>0.0505</v>
      </c>
      <c r="W23" s="99">
        <f>VLOOKUP($A23, RawData!$A:$AJ, 24, FALSE)</f>
        <v>0.059521567</v>
      </c>
      <c r="X23" s="99">
        <f>VLOOKUP($A23, RawData!$A:$AJ, 25, FALSE)</f>
        <v>0.14187002</v>
      </c>
      <c r="Y23" s="100" t="str">
        <f>VLOOKUP($A23, RawData!$A:$AJ, 26, FALSE)</f>
        <v/>
      </c>
      <c r="Z23" s="100" t="str">
        <f>VLOOKUP($A23, RawData!$A:$AJ, 27, FALSE)</f>
        <v/>
      </c>
      <c r="AA23" s="107">
        <f>VLOOKUP($A23, RawData!$A:$AJ, 28, FALSE)</f>
        <v>1.7458608</v>
      </c>
      <c r="AB23" s="100">
        <f>VLOOKUP($A23, RawData!$A:$AJ, 31, FALSE)</f>
        <v>8.509713</v>
      </c>
      <c r="AC23" s="96">
        <f>VLOOKUP($A23, RawData!$A:$AJ,32, FALSE)</f>
        <v>0</v>
      </c>
      <c r="AD23" s="98">
        <f>VLOOKUP($A23, RawData!$A:$AJ, 34, FALSE)</f>
        <v>3.4038</v>
      </c>
      <c r="AE23" s="98">
        <f>VLOOKUP($A23, RawData!$A:$AJ, 35, FALSE)</f>
        <v>1.22</v>
      </c>
      <c r="AF23" s="113">
        <f>VLOOKUP($A23, RawData!$A:$AJ, 36, FALSE)</f>
        <v>2.79</v>
      </c>
    </row>
    <row r="24">
      <c r="A24" s="46" t="s">
        <v>545</v>
      </c>
      <c r="B24" s="9" t="s">
        <v>2045</v>
      </c>
      <c r="C24" s="92" t="s">
        <v>942</v>
      </c>
      <c r="D24" s="2" t="s">
        <v>2046</v>
      </c>
      <c r="E24" s="114" t="str">
        <f>IFERROR(__xludf.DUMMYFUNCTION("IFERROR(HYPERLINK(REGEXEXTRACT(D24,""\(([^)]*)\)""),REGEXEXTRACT(D24,""\[([^\]]+)\]"")),"""")"),"READ PITCH")</f>
        <v>READ PITCH</v>
      </c>
      <c r="F24" s="98">
        <f>VLOOKUP($A24, RawData!$A:$AJ, 33, FALSE)</f>
        <v>75.89693</v>
      </c>
      <c r="G24" s="98">
        <f>VLOOKUP($A24, RawData!$A:$AJ, 2, FALSE)</f>
        <v>20.49587</v>
      </c>
      <c r="H24" s="96">
        <f>VLOOKUP($A24, RawData!$A:$AJ, 3, FALSE)</f>
        <v>0.2755</v>
      </c>
      <c r="I24" s="96">
        <f>VLOOKUP($A24, RawData!$A:$AJ, 4, FALSE)</f>
        <v>0.2638377</v>
      </c>
      <c r="J24" s="98">
        <f>VLOOKUP($A24, RawData!$A:$AM, 37, FALSE)</f>
        <v>1.77472</v>
      </c>
      <c r="K24" s="99">
        <f>VLOOKUP($A24, RawData!$A:$AM, 38, FALSE)</f>
        <v>-0.07142521</v>
      </c>
      <c r="L24" s="99" t="str">
        <f>VLOOKUP($A24, RawData!$A:$AM, 39, FALSE)</f>
        <v/>
      </c>
      <c r="M24" s="100" t="str">
        <f>VLOOKUP($A24, RawData!$A:$AJ, 30, FALSE)</f>
        <v/>
      </c>
      <c r="N24" s="98">
        <f>VLOOKUP($A24, RawData!$A:$AJ, 5, FALSE)</f>
        <v>0.007809609</v>
      </c>
      <c r="O24" s="99">
        <f>VLOOKUP($A24, RawData!$A:$AJ, 6, FALSE)</f>
        <v>-0.3919905</v>
      </c>
      <c r="P24" s="96">
        <f>VLOOKUP($A24, RawData!$A:$AJ, 7, FALSE)</f>
        <v>-0.0236628</v>
      </c>
      <c r="Q24" s="99">
        <f>VLOOKUP($A24, RawData!$A:$AJ, 8, FALSE)</f>
        <v>0.3273</v>
      </c>
      <c r="R24" s="99">
        <f>VLOOKUP($A24, RawData!$A:$AJ, 10, FALSE)</f>
        <v>0.08658915</v>
      </c>
      <c r="S24" s="99" t="str">
        <f>VLOOKUP($A24, RawData!$A:$AJ, 11, FALSE)</f>
        <v/>
      </c>
      <c r="T24" s="98">
        <f>VLOOKUP($A24, RawData!$A:$AJ, 13, FALSE)</f>
        <v>-0.71834</v>
      </c>
      <c r="U24" s="99">
        <f>VLOOKUP($A24, RawData!$A:$AJ, 14, FALSE)</f>
        <v>-0.67882556</v>
      </c>
      <c r="V24" s="99">
        <f>VLOOKUP($A24, RawData!$A:$AJ, 23, FALSE)</f>
        <v>0.0528</v>
      </c>
      <c r="W24" s="99">
        <f>VLOOKUP($A24, RawData!$A:$AJ, 24, FALSE)</f>
        <v>0.069460616</v>
      </c>
      <c r="X24" s="99">
        <f>VLOOKUP($A24, RawData!$A:$AJ, 25, FALSE)</f>
        <v>0.17678131</v>
      </c>
      <c r="Y24" s="100" t="str">
        <f>VLOOKUP($A24, RawData!$A:$AJ, 26, FALSE)</f>
        <v/>
      </c>
      <c r="Z24" s="100" t="str">
        <f>VLOOKUP($A24, RawData!$A:$AJ, 27, FALSE)</f>
        <v/>
      </c>
      <c r="AA24" s="107">
        <f>VLOOKUP($A24, RawData!$A:$AJ, 28, FALSE)</f>
        <v>3.7465737</v>
      </c>
      <c r="AB24" s="100">
        <f>VLOOKUP($A24, RawData!$A:$AJ, 31, FALSE)</f>
        <v>-101.95445</v>
      </c>
      <c r="AC24" s="96">
        <f>VLOOKUP($A24, RawData!$A:$AJ,32, FALSE)</f>
        <v>0</v>
      </c>
      <c r="AD24" s="98">
        <f>VLOOKUP($A24, RawData!$A:$AJ, 34, FALSE)</f>
        <v>73.23796</v>
      </c>
      <c r="AE24" s="98">
        <f>VLOOKUP($A24, RawData!$A:$AJ, 35, FALSE)</f>
        <v>0.86</v>
      </c>
      <c r="AF24" s="113">
        <f>VLOOKUP($A24, RawData!$A:$AJ, 36, FALSE)</f>
        <v>89.29</v>
      </c>
    </row>
    <row r="25">
      <c r="A25" s="46" t="s">
        <v>546</v>
      </c>
      <c r="B25" s="9" t="s">
        <v>2047</v>
      </c>
      <c r="C25" s="92" t="s">
        <v>942</v>
      </c>
      <c r="D25" s="2" t="s">
        <v>2048</v>
      </c>
      <c r="E25" s="114" t="str">
        <f>IFERROR(__xludf.DUMMYFUNCTION("IFERROR(HYPERLINK(REGEXEXTRACT(D25,""\(([^)]*)\)""),REGEXEXTRACT(D25,""\[([^\]]+)\]"")),"""")"),"READ PITCH")</f>
        <v>READ PITCH</v>
      </c>
      <c r="F25" s="98">
        <f>VLOOKUP($A25, RawData!$A:$AJ, 33, FALSE)</f>
        <v>6.165484</v>
      </c>
      <c r="G25" s="98">
        <f>VLOOKUP($A25, RawData!$A:$AJ, 2, FALSE)</f>
        <v>6.42212</v>
      </c>
      <c r="H25" s="96">
        <f>VLOOKUP($A25, RawData!$A:$AJ, 3, FALSE)</f>
        <v>0.5545</v>
      </c>
      <c r="I25" s="96">
        <f>VLOOKUP($A25, RawData!$A:$AJ, 4, FALSE)</f>
        <v>0.10761533</v>
      </c>
      <c r="J25" s="98">
        <f>VLOOKUP($A25, RawData!$A:$AM, 37, FALSE)</f>
        <v>-0.69382</v>
      </c>
      <c r="K25" s="99">
        <f>VLOOKUP($A25, RawData!$A:$AM, 38, FALSE)</f>
        <v>-0.3470421</v>
      </c>
      <c r="L25" s="99" t="str">
        <f>VLOOKUP($A25, RawData!$A:$AM, 39, FALSE)</f>
        <v/>
      </c>
      <c r="M25" s="100" t="str">
        <f>VLOOKUP($A25, RawData!$A:$AJ, 30, FALSE)</f>
        <v/>
      </c>
      <c r="N25" s="98">
        <f>VLOOKUP($A25, RawData!$A:$AJ, 5, FALSE)</f>
        <v>-0.068534784</v>
      </c>
      <c r="O25" s="99">
        <f>VLOOKUP($A25, RawData!$A:$AJ, 6, FALSE)</f>
        <v>0.24557002</v>
      </c>
      <c r="P25" s="96">
        <f>VLOOKUP($A25, RawData!$A:$AJ, 7, FALSE)</f>
        <v>-0.96974</v>
      </c>
      <c r="Q25" s="99">
        <f>VLOOKUP($A25, RawData!$A:$AJ, 8, FALSE)</f>
        <v>1</v>
      </c>
      <c r="R25" s="99">
        <f>VLOOKUP($A25, RawData!$A:$AJ, 10, FALSE)</f>
        <v>-0.108035974</v>
      </c>
      <c r="S25" s="99" t="str">
        <f>VLOOKUP($A25, RawData!$A:$AJ, 11, FALSE)</f>
        <v/>
      </c>
      <c r="T25" s="98">
        <f>VLOOKUP($A25, RawData!$A:$AJ, 13, FALSE)</f>
        <v>-0.88657</v>
      </c>
      <c r="U25" s="99">
        <f>VLOOKUP($A25, RawData!$A:$AJ, 14, FALSE)</f>
        <v>7.6972566</v>
      </c>
      <c r="V25" s="99">
        <f>VLOOKUP($A25, RawData!$A:$AJ, 23, FALSE)</f>
        <v>-0.2556</v>
      </c>
      <c r="W25" s="99">
        <f>VLOOKUP($A25, RawData!$A:$AJ, 24, FALSE)</f>
        <v>-0.6808127</v>
      </c>
      <c r="X25" s="99">
        <f>VLOOKUP($A25, RawData!$A:$AJ, 25, FALSE)</f>
        <v>-0.4671785</v>
      </c>
      <c r="Y25" s="100" t="str">
        <f>VLOOKUP($A25, RawData!$A:$AJ, 26, FALSE)</f>
        <v/>
      </c>
      <c r="Z25" s="100" t="str">
        <f>VLOOKUP($A25, RawData!$A:$AJ, 27, FALSE)</f>
        <v/>
      </c>
      <c r="AA25" s="107">
        <f>VLOOKUP($A25, RawData!$A:$AJ, 28, FALSE)</f>
        <v>0.7125544</v>
      </c>
      <c r="AB25" s="100">
        <f>VLOOKUP($A25, RawData!$A:$AJ, 31, FALSE)</f>
        <v>-5.161589</v>
      </c>
      <c r="AC25" s="96">
        <f>VLOOKUP($A25, RawData!$A:$AJ,32, FALSE)</f>
        <v>0</v>
      </c>
      <c r="AD25" s="98">
        <f>VLOOKUP($A25, RawData!$A:$AJ, 34, FALSE)</f>
        <v>6.256</v>
      </c>
      <c r="AE25" s="98">
        <f>VLOOKUP($A25, RawData!$A:$AJ, 35, FALSE)</f>
        <v>0.4</v>
      </c>
      <c r="AF25" s="113">
        <f>VLOOKUP($A25, RawData!$A:$AJ, 36, FALSE)</f>
        <v>18.4</v>
      </c>
    </row>
    <row r="26">
      <c r="A26" s="46" t="s">
        <v>547</v>
      </c>
      <c r="B26" s="9" t="s">
        <v>2049</v>
      </c>
      <c r="C26" s="92" t="s">
        <v>959</v>
      </c>
      <c r="D26" s="2" t="s">
        <v>2050</v>
      </c>
      <c r="E26" s="114" t="str">
        <f>IFERROR(__xludf.DUMMYFUNCTION("IFERROR(HYPERLINK(REGEXEXTRACT(D26,""\(([^)]*)\)""),REGEXEXTRACT(D26,""\[([^\]]+)\]"")),"""")"),"READ PITCH")</f>
        <v>READ PITCH</v>
      </c>
      <c r="F26" s="98">
        <f>VLOOKUP($A26, RawData!$A:$AJ, 33, FALSE)</f>
        <v>7.419075</v>
      </c>
      <c r="G26" s="98">
        <f>VLOOKUP($A26, RawData!$A:$AJ, 2, FALSE)</f>
        <v>25.81822</v>
      </c>
      <c r="H26" s="96">
        <f>VLOOKUP($A26, RawData!$A:$AJ, 3, FALSE)</f>
        <v>-0.1638</v>
      </c>
      <c r="I26" s="96">
        <f>VLOOKUP($A26, RawData!$A:$AJ, 4, FALSE)</f>
        <v>0.13181919</v>
      </c>
      <c r="J26" s="98">
        <f>VLOOKUP($A26, RawData!$A:$AM, 37, FALSE)</f>
        <v>1.3592</v>
      </c>
      <c r="K26" s="99">
        <f>VLOOKUP($A26, RawData!$A:$AM, 38, FALSE)</f>
        <v>-0.47300875</v>
      </c>
      <c r="L26" s="99" t="str">
        <f>VLOOKUP($A26, RawData!$A:$AM, 39, FALSE)</f>
        <v/>
      </c>
      <c r="M26" s="100" t="str">
        <f>VLOOKUP($A26, RawData!$A:$AJ, 30, FALSE)</f>
        <v/>
      </c>
      <c r="N26" s="98">
        <f>VLOOKUP($A26, RawData!$A:$AJ, 5, FALSE)</f>
        <v>-0.034312353</v>
      </c>
      <c r="O26" s="99">
        <f>VLOOKUP($A26, RawData!$A:$AJ, 6, FALSE)</f>
        <v>-2.3098977</v>
      </c>
      <c r="P26" s="96">
        <f>VLOOKUP($A26, RawData!$A:$AJ, 7, FALSE)</f>
        <v>0.07471876</v>
      </c>
      <c r="Q26" s="99">
        <f>VLOOKUP($A26, RawData!$A:$AJ, 8, FALSE)</f>
        <v>0.4996</v>
      </c>
      <c r="R26" s="99">
        <f>VLOOKUP($A26, RawData!$A:$AJ, 10, FALSE)</f>
        <v>0.052644994</v>
      </c>
      <c r="S26" s="99" t="str">
        <f>VLOOKUP($A26, RawData!$A:$AJ, 11, FALSE)</f>
        <v/>
      </c>
      <c r="T26" s="98">
        <f>VLOOKUP($A26, RawData!$A:$AJ, 13, FALSE)</f>
        <v>0.87449</v>
      </c>
      <c r="U26" s="99">
        <f>VLOOKUP($A26, RawData!$A:$AJ, 14, FALSE)</f>
        <v>0.26272795</v>
      </c>
      <c r="V26" s="99">
        <f>VLOOKUP($A26, RawData!$A:$AJ, 23, FALSE)</f>
        <v>-0.0741</v>
      </c>
      <c r="W26" s="99">
        <f>VLOOKUP($A26, RawData!$A:$AJ, 24, FALSE)</f>
        <v>-0.12425394</v>
      </c>
      <c r="X26" s="99">
        <f>VLOOKUP($A26, RawData!$A:$AJ, 25, FALSE)</f>
        <v>0.1924166</v>
      </c>
      <c r="Y26" s="100" t="str">
        <f>VLOOKUP($A26, RawData!$A:$AJ, 26, FALSE)</f>
        <v/>
      </c>
      <c r="Z26" s="100" t="str">
        <f>VLOOKUP($A26, RawData!$A:$AJ, 27, FALSE)</f>
        <v/>
      </c>
      <c r="AA26" s="107">
        <f>VLOOKUP($A26, RawData!$A:$AJ, 28, FALSE)</f>
        <v>0.30218604</v>
      </c>
      <c r="AB26" s="100">
        <f>VLOOKUP($A26, RawData!$A:$AJ, 31, FALSE)</f>
        <v>11.327345</v>
      </c>
      <c r="AC26" s="96">
        <f>VLOOKUP($A26, RawData!$A:$AJ,32, FALSE)</f>
        <v>0</v>
      </c>
      <c r="AD26" s="98">
        <f>VLOOKUP($A26, RawData!$A:$AJ, 34, FALSE)</f>
        <v>9.90565</v>
      </c>
      <c r="AE26" s="98">
        <f>VLOOKUP($A26, RawData!$A:$AJ, 35, FALSE)</f>
        <v>0.31</v>
      </c>
      <c r="AF26" s="113">
        <f>VLOOKUP($A26, RawData!$A:$AJ, 36, FALSE)</f>
        <v>25.58</v>
      </c>
    </row>
    <row r="27">
      <c r="A27" s="46" t="s">
        <v>548</v>
      </c>
      <c r="B27" s="9" t="s">
        <v>2051</v>
      </c>
      <c r="C27" s="92" t="s">
        <v>1016</v>
      </c>
      <c r="D27" s="2" t="s">
        <v>2052</v>
      </c>
      <c r="E27" s="114" t="str">
        <f>IFERROR(__xludf.DUMMYFUNCTION("IFERROR(HYPERLINK(REGEXEXTRACT(D27,""\(([^)]*)\)""),REGEXEXTRACT(D27,""\[([^\]]+)\]"")),"""")"),"READ PITCH")</f>
        <v>READ PITCH</v>
      </c>
      <c r="F27" s="98">
        <f>VLOOKUP($A27, RawData!$A:$AJ, 33, FALSE)</f>
        <v>204.26796</v>
      </c>
      <c r="G27" s="98">
        <f>VLOOKUP($A27, RawData!$A:$AJ, 2, FALSE)</f>
        <v>32.34187</v>
      </c>
      <c r="H27" s="96">
        <f>VLOOKUP($A27, RawData!$A:$AJ, 3, FALSE)</f>
        <v>-0.1594</v>
      </c>
      <c r="I27" s="96">
        <f>VLOOKUP($A27, RawData!$A:$AJ, 4, FALSE)</f>
        <v>0.1311605</v>
      </c>
      <c r="J27" s="98">
        <f>VLOOKUP($A27, RawData!$A:$AM, 37, FALSE)</f>
        <v>0.02358</v>
      </c>
      <c r="K27" s="99">
        <f>VLOOKUP($A27, RawData!$A:$AM, 38, FALSE)</f>
        <v>-0.99543965</v>
      </c>
      <c r="L27" s="99" t="str">
        <f>VLOOKUP($A27, RawData!$A:$AM, 39, FALSE)</f>
        <v/>
      </c>
      <c r="M27" s="100" t="str">
        <f>VLOOKUP($A27, RawData!$A:$AJ, 30, FALSE)</f>
        <v/>
      </c>
      <c r="N27" s="98">
        <f>VLOOKUP($A27, RawData!$A:$AJ, 5, FALSE)</f>
        <v>-0.021265315</v>
      </c>
      <c r="O27" s="99">
        <f>VLOOKUP($A27, RawData!$A:$AJ, 6, FALSE)</f>
        <v>-1.5695294</v>
      </c>
      <c r="P27" s="96">
        <f>VLOOKUP($A27, RawData!$A:$AJ, 7, FALSE)</f>
        <v>-0.077010006</v>
      </c>
      <c r="Q27" s="99">
        <f>VLOOKUP($A27, RawData!$A:$AJ, 8, FALSE)</f>
        <v>0.4122</v>
      </c>
      <c r="R27" s="99">
        <f>VLOOKUP($A27, RawData!$A:$AJ, 10, FALSE)</f>
        <v>0.0007290859</v>
      </c>
      <c r="S27" s="99" t="str">
        <f>VLOOKUP($A27, RawData!$A:$AJ, 11, FALSE)</f>
        <v/>
      </c>
      <c r="T27" s="98">
        <f>VLOOKUP($A27, RawData!$A:$AJ, 13, FALSE)</f>
        <v>-2.51011</v>
      </c>
      <c r="U27" s="99">
        <f>VLOOKUP($A27, RawData!$A:$AJ, 14, FALSE)</f>
        <v>-0.2283631</v>
      </c>
      <c r="V27" s="99">
        <f>VLOOKUP($A27, RawData!$A:$AJ, 23, FALSE)</f>
        <v>-0.1251</v>
      </c>
      <c r="W27" s="99">
        <f>VLOOKUP($A27, RawData!$A:$AJ, 24, FALSE)</f>
        <v>-0.12674233</v>
      </c>
      <c r="X27" s="99">
        <f>VLOOKUP($A27, RawData!$A:$AJ, 25, FALSE)</f>
        <v>0.0013514567</v>
      </c>
      <c r="Y27" s="100" t="str">
        <f>VLOOKUP($A27, RawData!$A:$AJ, 26, FALSE)</f>
        <v/>
      </c>
      <c r="Z27" s="100" t="str">
        <f>VLOOKUP($A27, RawData!$A:$AJ, 27, FALSE)</f>
        <v/>
      </c>
      <c r="AA27" s="107">
        <f>VLOOKUP($A27, RawData!$A:$AJ, 28, FALSE)</f>
        <v>5.819754</v>
      </c>
      <c r="AB27" s="100">
        <f>VLOOKUP($A27, RawData!$A:$AJ, 31, FALSE)</f>
        <v>-73.0392</v>
      </c>
      <c r="AC27" s="96">
        <f>VLOOKUP($A27, RawData!$A:$AJ,32, FALSE)</f>
        <v>0</v>
      </c>
      <c r="AD27" s="98">
        <f>VLOOKUP($A27, RawData!$A:$AJ, 34, FALSE)</f>
        <v>183.33643</v>
      </c>
      <c r="AE27" s="98">
        <f>VLOOKUP($A27, RawData!$A:$AJ, 35, FALSE)</f>
        <v>1.83</v>
      </c>
      <c r="AF27" s="113">
        <f>VLOOKUP($A27, RawData!$A:$AJ, 36, FALSE)</f>
        <v>103.99</v>
      </c>
    </row>
    <row r="28">
      <c r="A28" s="46" t="s">
        <v>549</v>
      </c>
      <c r="B28" s="9" t="s">
        <v>2053</v>
      </c>
      <c r="C28" s="92" t="s">
        <v>1044</v>
      </c>
      <c r="D28" s="2" t="s">
        <v>2054</v>
      </c>
      <c r="E28" s="114" t="str">
        <f>IFERROR(__xludf.DUMMYFUNCTION("IFERROR(HYPERLINK(REGEXEXTRACT(D28,""\(([^)]*)\)""),REGEXEXTRACT(D28,""\[([^\]]+)\]"")),"""")"),"READ PITCH")</f>
        <v>READ PITCH</v>
      </c>
      <c r="F28" s="98">
        <f>VLOOKUP($A28, RawData!$A:$AJ, 33, FALSE)</f>
        <v>4.51</v>
      </c>
      <c r="G28" s="98">
        <f>VLOOKUP($A28, RawData!$A:$AJ, 2, FALSE)</f>
        <v>18.39969</v>
      </c>
      <c r="H28" s="96">
        <f>VLOOKUP($A28, RawData!$A:$AJ, 3, FALSE)</f>
        <v>-0.2547</v>
      </c>
      <c r="I28" s="96">
        <f>VLOOKUP($A28, RawData!$A:$AJ, 4, FALSE)</f>
        <v>0.06670317</v>
      </c>
      <c r="J28" s="98">
        <f>VLOOKUP($A28, RawData!$A:$AM, 37, FALSE)</f>
        <v>-13.59115</v>
      </c>
      <c r="K28" s="99">
        <f>VLOOKUP($A28, RawData!$A:$AM, 38, FALSE)</f>
        <v>-0.22012258</v>
      </c>
      <c r="L28" s="99" t="str">
        <f>VLOOKUP($A28, RawData!$A:$AM, 39, FALSE)</f>
        <v/>
      </c>
      <c r="M28" s="100" t="str">
        <f>VLOOKUP($A28, RawData!$A:$AJ, 30, FALSE)</f>
        <v/>
      </c>
      <c r="N28" s="98">
        <f>VLOOKUP($A28, RawData!$A:$AJ, 5, FALSE)</f>
        <v>-5.661896</v>
      </c>
      <c r="O28" s="99">
        <f>VLOOKUP($A28, RawData!$A:$AJ, 6, FALSE)</f>
        <v>-0.16639666</v>
      </c>
      <c r="P28" s="96">
        <f>VLOOKUP($A28, RawData!$A:$AJ, 7, FALSE)</f>
        <v>0.26839256</v>
      </c>
      <c r="Q28" s="99">
        <f>VLOOKUP($A28, RawData!$A:$AJ, 8, FALSE)</f>
        <v>0.127</v>
      </c>
      <c r="R28" s="99">
        <f>VLOOKUP($A28, RawData!$A:$AJ, 10, FALSE)</f>
        <v>-0.7386619</v>
      </c>
      <c r="S28" s="99" t="str">
        <f>VLOOKUP($A28, RawData!$A:$AJ, 11, FALSE)</f>
        <v/>
      </c>
      <c r="T28" s="98">
        <f>VLOOKUP($A28, RawData!$A:$AJ, 13, FALSE)</f>
        <v>-4.2202</v>
      </c>
      <c r="U28" s="99">
        <f>VLOOKUP($A28, RawData!$A:$AJ, 14, FALSE)</f>
        <v>0.3382199</v>
      </c>
      <c r="V28" s="99">
        <f>VLOOKUP($A28, RawData!$A:$AJ, 23, FALSE)</f>
        <v>-0.4806</v>
      </c>
      <c r="W28" s="99">
        <f>VLOOKUP($A28, RawData!$A:$AJ, 24, FALSE)</f>
        <v>3.368334</v>
      </c>
      <c r="X28" s="99">
        <f>VLOOKUP($A28, RawData!$A:$AJ, 25, FALSE)</f>
        <v>2.6251779</v>
      </c>
      <c r="Y28" s="100" t="str">
        <f>VLOOKUP($A28, RawData!$A:$AJ, 26, FALSE)</f>
        <v/>
      </c>
      <c r="Z28" s="100" t="str">
        <f>VLOOKUP($A28, RawData!$A:$AJ, 27, FALSE)</f>
        <v/>
      </c>
      <c r="AA28" s="107">
        <f>VLOOKUP($A28, RawData!$A:$AJ, 28, FALSE)</f>
        <v>0.35152748</v>
      </c>
      <c r="AB28" s="100">
        <f>VLOOKUP($A28, RawData!$A:$AJ, 31, FALSE)</f>
        <v>-6.443652</v>
      </c>
      <c r="AC28" s="96">
        <f>VLOOKUP($A28, RawData!$A:$AJ,32, FALSE)</f>
        <v>0</v>
      </c>
      <c r="AD28" s="98">
        <f>VLOOKUP($A28, RawData!$A:$AJ, 34, FALSE)</f>
        <v>27.1935</v>
      </c>
      <c r="AE28" s="98" t="str">
        <f>VLOOKUP($A28, RawData!$A:$AJ, 35, FALSE)</f>
        <v>No data</v>
      </c>
      <c r="AF28" s="113">
        <f>VLOOKUP($A28, RawData!$A:$AJ, 36, FALSE)</f>
        <v>3.08</v>
      </c>
    </row>
    <row r="29">
      <c r="A29" s="46" t="s">
        <v>550</v>
      </c>
      <c r="B29" s="9" t="s">
        <v>2055</v>
      </c>
      <c r="C29" s="92" t="s">
        <v>930</v>
      </c>
      <c r="D29" s="2" t="s">
        <v>2056</v>
      </c>
      <c r="E29" s="114" t="str">
        <f>IFERROR(__xludf.DUMMYFUNCTION("IFERROR(HYPERLINK(REGEXEXTRACT(D29,""\(([^)]*)\)""),REGEXEXTRACT(D29,""\[([^\]]+)\]"")),"""")"),"READ PITCH")</f>
        <v>READ PITCH</v>
      </c>
      <c r="F29" s="98">
        <f>VLOOKUP($A29, RawData!$A:$AJ, 33, FALSE)</f>
        <v>23.873808</v>
      </c>
      <c r="G29" s="98">
        <f>VLOOKUP($A29, RawData!$A:$AJ, 2, FALSE)</f>
        <v>78.16672</v>
      </c>
      <c r="H29" s="96">
        <f>VLOOKUP($A29, RawData!$A:$AJ, 3, FALSE)</f>
        <v>-0.0622</v>
      </c>
      <c r="I29" s="96">
        <f>VLOOKUP($A29, RawData!$A:$AJ, 4, FALSE)</f>
        <v>0.09841759</v>
      </c>
      <c r="J29" s="98">
        <f>VLOOKUP($A29, RawData!$A:$AM, 37, FALSE)</f>
        <v>8.93185</v>
      </c>
      <c r="K29" s="99">
        <f>VLOOKUP($A29, RawData!$A:$AM, 38, FALSE)</f>
        <v>-0.60281706</v>
      </c>
      <c r="L29" s="99" t="str">
        <f>VLOOKUP($A29, RawData!$A:$AM, 39, FALSE)</f>
        <v/>
      </c>
      <c r="M29" s="100" t="str">
        <f>VLOOKUP($A29, RawData!$A:$AJ, 30, FALSE)</f>
        <v/>
      </c>
      <c r="N29" s="98">
        <f>VLOOKUP($A29, RawData!$A:$AJ, 5, FALSE)</f>
        <v>-0.15384547</v>
      </c>
      <c r="O29" s="99">
        <f>VLOOKUP($A29, RawData!$A:$AJ, 6, FALSE)</f>
        <v>-4.536609</v>
      </c>
      <c r="P29" s="96">
        <f>VLOOKUP($A29, RawData!$A:$AJ, 7, FALSE)</f>
        <v>0.11132962</v>
      </c>
      <c r="Q29" s="99">
        <f>VLOOKUP($A29, RawData!$A:$AJ, 8, FALSE)</f>
        <v>0.6115</v>
      </c>
      <c r="R29" s="99">
        <f>VLOOKUP($A29, RawData!$A:$AJ, 10, FALSE)</f>
        <v>0.11426666</v>
      </c>
      <c r="S29" s="99" t="str">
        <f>VLOOKUP($A29, RawData!$A:$AJ, 11, FALSE)</f>
        <v/>
      </c>
      <c r="T29" s="98">
        <f>VLOOKUP($A29, RawData!$A:$AJ, 13, FALSE)</f>
        <v>-5.97959</v>
      </c>
      <c r="U29" s="99">
        <f>VLOOKUP($A29, RawData!$A:$AJ, 14, FALSE)</f>
        <v>-1.1455153</v>
      </c>
      <c r="V29" s="99">
        <f>VLOOKUP($A29, RawData!$A:$AJ, 23, FALSE)</f>
        <v>-0.1959</v>
      </c>
      <c r="W29" s="99">
        <f>VLOOKUP($A29, RawData!$A:$AJ, 24, FALSE)</f>
        <v>-0.30936897</v>
      </c>
      <c r="X29" s="99">
        <f>VLOOKUP($A29, RawData!$A:$AJ, 25, FALSE)</f>
        <v>0.23323102</v>
      </c>
      <c r="Y29" s="100" t="str">
        <f>VLOOKUP($A29, RawData!$A:$AJ, 26, FALSE)</f>
        <v/>
      </c>
      <c r="Z29" s="100" t="str">
        <f>VLOOKUP($A29, RawData!$A:$AJ, 27, FALSE)</f>
        <v/>
      </c>
      <c r="AA29" s="107">
        <f>VLOOKUP($A29, RawData!$A:$AJ, 28, FALSE)</f>
        <v>0.29556063</v>
      </c>
      <c r="AB29" s="100">
        <f>VLOOKUP($A29, RawData!$A:$AJ, 31, FALSE)</f>
        <v>-3.6602826</v>
      </c>
      <c r="AC29" s="96">
        <f>VLOOKUP($A29, RawData!$A:$AJ,32, FALSE)</f>
        <v>0</v>
      </c>
      <c r="AD29" s="98">
        <f>VLOOKUP($A29, RawData!$A:$AJ, 34, FALSE)</f>
        <v>21.88699</v>
      </c>
      <c r="AE29" s="98">
        <f>VLOOKUP($A29, RawData!$A:$AJ, 35, FALSE)</f>
        <v>0.3</v>
      </c>
      <c r="AF29" s="113">
        <f>VLOOKUP($A29, RawData!$A:$AJ, 36, FALSE)</f>
        <v>77.01</v>
      </c>
    </row>
    <row r="30">
      <c r="A30" s="46" t="s">
        <v>551</v>
      </c>
      <c r="B30" s="9" t="s">
        <v>2057</v>
      </c>
      <c r="C30" s="92" t="s">
        <v>942</v>
      </c>
      <c r="D30" s="2" t="s">
        <v>2058</v>
      </c>
      <c r="E30" s="114" t="str">
        <f>IFERROR(__xludf.DUMMYFUNCTION("IFERROR(HYPERLINK(REGEXEXTRACT(D30,""\(([^)]*)\)""),REGEXEXTRACT(D30,""\[([^\]]+)\]"")),"""")"),"READ PITCH")</f>
        <v>READ PITCH</v>
      </c>
      <c r="F30" s="98">
        <f>VLOOKUP($A30, RawData!$A:$AJ, 33, FALSE)</f>
        <v>159.10278</v>
      </c>
      <c r="G30" s="98">
        <f>VLOOKUP($A30, RawData!$A:$AJ, 2, FALSE)</f>
        <v>14.82166</v>
      </c>
      <c r="H30" s="96">
        <f>VLOOKUP($A30, RawData!$A:$AJ, 3, FALSE)</f>
        <v>-0.1214</v>
      </c>
      <c r="I30" s="96">
        <f>VLOOKUP($A30, RawData!$A:$AJ, 4, FALSE)</f>
        <v>0.4477987</v>
      </c>
      <c r="J30" s="98">
        <f>VLOOKUP($A30, RawData!$A:$AM, 37, FALSE)</f>
        <v>-8.81282</v>
      </c>
      <c r="K30" s="99">
        <f>VLOOKUP($A30, RawData!$A:$AM, 38, FALSE)</f>
        <v>0.027498055</v>
      </c>
      <c r="L30" s="99" t="str">
        <f>VLOOKUP($A30, RawData!$A:$AM, 39, FALSE)</f>
        <v/>
      </c>
      <c r="M30" s="100" t="str">
        <f>VLOOKUP($A30, RawData!$A:$AJ, 30, FALSE)</f>
        <v/>
      </c>
      <c r="N30" s="98">
        <f>VLOOKUP($A30, RawData!$A:$AJ, 5, FALSE)</f>
        <v>-0.046122987</v>
      </c>
      <c r="O30" s="99">
        <f>VLOOKUP($A30, RawData!$A:$AJ, 6, FALSE)</f>
        <v>0.056259997</v>
      </c>
      <c r="P30" s="96">
        <f>VLOOKUP($A30, RawData!$A:$AJ, 7, FALSE)</f>
        <v>-0.10809701</v>
      </c>
      <c r="Q30" s="99">
        <f>VLOOKUP($A30, RawData!$A:$AJ, 8, FALSE)</f>
        <v>0.6366</v>
      </c>
      <c r="R30" s="99">
        <f>VLOOKUP($A30, RawData!$A:$AJ, 10, FALSE)</f>
        <v>-0.5945906</v>
      </c>
      <c r="S30" s="99" t="str">
        <f>VLOOKUP($A30, RawData!$A:$AJ, 11, FALSE)</f>
        <v/>
      </c>
      <c r="T30" s="98">
        <f>VLOOKUP($A30, RawData!$A:$AJ, 13, FALSE)</f>
        <v>-6.21738</v>
      </c>
      <c r="U30" s="99">
        <f>VLOOKUP($A30, RawData!$A:$AJ, 14, FALSE)</f>
        <v>0.77874655</v>
      </c>
      <c r="V30" s="99">
        <f>VLOOKUP($A30, RawData!$A:$AJ, 23, FALSE)</f>
        <v>-0.5541</v>
      </c>
      <c r="W30" s="99">
        <f>VLOOKUP($A30, RawData!$A:$AJ, 24, FALSE)</f>
        <v>-1.154797</v>
      </c>
      <c r="X30" s="99">
        <f>VLOOKUP($A30, RawData!$A:$AJ, 25, FALSE)</f>
        <v>-0.8525543</v>
      </c>
      <c r="Y30" s="100" t="str">
        <f>VLOOKUP($A30, RawData!$A:$AJ, 26, FALSE)</f>
        <v/>
      </c>
      <c r="Z30" s="100" t="str">
        <f>VLOOKUP($A30, RawData!$A:$AJ, 27, FALSE)</f>
        <v/>
      </c>
      <c r="AA30" s="107">
        <f>VLOOKUP($A30, RawData!$A:$AJ, 28, FALSE)</f>
        <v>10.826167</v>
      </c>
      <c r="AB30" s="100">
        <f>VLOOKUP($A30, RawData!$A:$AJ, 31, FALSE)</f>
        <v>-24.508385</v>
      </c>
      <c r="AC30" s="96">
        <f>VLOOKUP($A30, RawData!$A:$AJ,32, FALSE)</f>
        <v>0</v>
      </c>
      <c r="AD30" s="98">
        <f>VLOOKUP($A30, RawData!$A:$AJ, 34, FALSE)</f>
        <v>152.37794</v>
      </c>
      <c r="AE30" s="98">
        <f>VLOOKUP($A30, RawData!$A:$AJ, 35, FALSE)</f>
        <v>0.67</v>
      </c>
      <c r="AF30" s="113">
        <f>VLOOKUP($A30, RawData!$A:$AJ, 36, FALSE)</f>
        <v>258.81</v>
      </c>
    </row>
    <row r="31">
      <c r="A31" s="46" t="s">
        <v>552</v>
      </c>
      <c r="B31" s="9" t="s">
        <v>2059</v>
      </c>
      <c r="C31" s="92" t="s">
        <v>1044</v>
      </c>
      <c r="D31" s="2" t="s">
        <v>2060</v>
      </c>
      <c r="E31" s="114" t="str">
        <f>IFERROR(__xludf.DUMMYFUNCTION("IFERROR(HYPERLINK(REGEXEXTRACT(D31,""\(([^)]*)\)""),REGEXEXTRACT(D31,""\[([^\]]+)\]"")),"""")"),"READ PITCH")</f>
        <v>READ PITCH</v>
      </c>
      <c r="F31" s="98">
        <f>VLOOKUP($A31, RawData!$A:$AJ, 33, FALSE)</f>
        <v>15.104478</v>
      </c>
      <c r="G31" s="98">
        <f>VLOOKUP($A31, RawData!$A:$AJ, 2, FALSE)</f>
        <v>5.57</v>
      </c>
      <c r="H31" s="96">
        <f>VLOOKUP($A31, RawData!$A:$AJ, 3, FALSE)</f>
        <v>0.0442</v>
      </c>
      <c r="I31" s="96">
        <f>VLOOKUP($A31, RawData!$A:$AJ, 4, FALSE)</f>
        <v>0.08437445</v>
      </c>
      <c r="J31" s="98">
        <f>VLOOKUP($A31, RawData!$A:$AM, 37, FALSE)</f>
        <v>1.084</v>
      </c>
      <c r="K31" s="99">
        <f>VLOOKUP($A31, RawData!$A:$AM, 38, FALSE)</f>
        <v>-0.098169714</v>
      </c>
      <c r="L31" s="99" t="str">
        <f>VLOOKUP($A31, RawData!$A:$AM, 39, FALSE)</f>
        <v/>
      </c>
      <c r="M31" s="100" t="str">
        <f>VLOOKUP($A31, RawData!$A:$AJ, 30, FALSE)</f>
        <v/>
      </c>
      <c r="N31" s="98">
        <f>VLOOKUP($A31, RawData!$A:$AJ, 5, FALSE)</f>
        <v>0.007421188</v>
      </c>
      <c r="O31" s="99">
        <f>VLOOKUP($A31, RawData!$A:$AJ, 6, FALSE)</f>
        <v>-0.53797466</v>
      </c>
      <c r="P31" s="96">
        <f>VLOOKUP($A31, RawData!$A:$AJ, 7, FALSE)</f>
        <v>-0.19798954</v>
      </c>
      <c r="Q31" s="99">
        <f>VLOOKUP($A31, RawData!$A:$AJ, 8, FALSE)</f>
        <v>0.6174</v>
      </c>
      <c r="R31" s="99">
        <f>VLOOKUP($A31, RawData!$A:$AJ, 10, FALSE)</f>
        <v>0.19461401</v>
      </c>
      <c r="S31" s="99" t="str">
        <f>VLOOKUP($A31, RawData!$A:$AJ, 11, FALSE)</f>
        <v/>
      </c>
      <c r="T31" s="98">
        <f>VLOOKUP($A31, RawData!$A:$AJ, 13, FALSE)</f>
        <v>-0.187</v>
      </c>
      <c r="U31" s="99">
        <f>VLOOKUP($A31, RawData!$A:$AJ, 14, FALSE)</f>
        <v>-2.0107527</v>
      </c>
      <c r="V31" s="99">
        <f>VLOOKUP($A31, RawData!$A:$AJ, 23, FALSE)</f>
        <v>0.0238</v>
      </c>
      <c r="W31" s="99">
        <f>VLOOKUP($A31, RawData!$A:$AJ, 24, FALSE)</f>
        <v>0.027067112</v>
      </c>
      <c r="X31" s="99">
        <f>VLOOKUP($A31, RawData!$A:$AJ, 25, FALSE)</f>
        <v>0.13397603</v>
      </c>
      <c r="Y31" s="100" t="str">
        <f>VLOOKUP($A31, RawData!$A:$AJ, 26, FALSE)</f>
        <v/>
      </c>
      <c r="Z31" s="100" t="str">
        <f>VLOOKUP($A31, RawData!$A:$AJ, 27, FALSE)</f>
        <v/>
      </c>
      <c r="AA31" s="107">
        <f>VLOOKUP($A31, RawData!$A:$AJ, 28, FALSE)</f>
        <v>2.7549825</v>
      </c>
      <c r="AB31" s="100">
        <f>VLOOKUP($A31, RawData!$A:$AJ, 31, FALSE)</f>
        <v>-68.40777</v>
      </c>
      <c r="AC31" s="96">
        <f>VLOOKUP($A31, RawData!$A:$AJ,32, FALSE)</f>
        <v>0</v>
      </c>
      <c r="AD31" s="98">
        <f>VLOOKUP($A31, RawData!$A:$AJ, 34, FALSE)</f>
        <v>12.792252</v>
      </c>
      <c r="AE31" s="98">
        <f>VLOOKUP($A31, RawData!$A:$AJ, 35, FALSE)</f>
        <v>0.49</v>
      </c>
      <c r="AF31" s="113">
        <f>VLOOKUP($A31, RawData!$A:$AJ, 36, FALSE)</f>
        <v>29.5101</v>
      </c>
    </row>
    <row r="32">
      <c r="A32" s="46" t="s">
        <v>553</v>
      </c>
      <c r="B32" s="9" t="s">
        <v>2061</v>
      </c>
      <c r="C32" s="92" t="s">
        <v>942</v>
      </c>
      <c r="D32" s="2" t="s">
        <v>2062</v>
      </c>
      <c r="E32" s="114" t="str">
        <f>IFERROR(__xludf.DUMMYFUNCTION("IFERROR(HYPERLINK(REGEXEXTRACT(D32,""\(([^)]*)\)""),REGEXEXTRACT(D32,""\[([^\]]+)\]"")),"""")"),"READ PITCH")</f>
        <v>READ PITCH</v>
      </c>
      <c r="F32" s="98">
        <f>VLOOKUP($A32, RawData!$A:$AJ, 33, FALSE)</f>
        <v>17.551727</v>
      </c>
      <c r="G32" s="98">
        <f>VLOOKUP($A32, RawData!$A:$AJ, 2, FALSE)</f>
        <v>7.74805</v>
      </c>
      <c r="H32" s="96">
        <f>VLOOKUP($A32, RawData!$A:$AJ, 3, FALSE)</f>
        <v>0.1542</v>
      </c>
      <c r="I32" s="96">
        <f>VLOOKUP($A32, RawData!$A:$AJ, 4, FALSE)</f>
        <v>0.097263955</v>
      </c>
      <c r="J32" s="98">
        <f>VLOOKUP($A32, RawData!$A:$AM, 37, FALSE)</f>
        <v>0.03771</v>
      </c>
      <c r="K32" s="99">
        <f>VLOOKUP($A32, RawData!$A:$AM, 38, FALSE)</f>
        <v>-1.1467487</v>
      </c>
      <c r="L32" s="99" t="str">
        <f>VLOOKUP($A32, RawData!$A:$AM, 39, FALSE)</f>
        <v/>
      </c>
      <c r="M32" s="100" t="str">
        <f>VLOOKUP($A32, RawData!$A:$AJ, 30, FALSE)</f>
        <v/>
      </c>
      <c r="N32" s="98">
        <f>VLOOKUP($A32, RawData!$A:$AJ, 5, FALSE)</f>
        <v>0.006086722</v>
      </c>
      <c r="O32" s="99">
        <f>VLOOKUP($A32, RawData!$A:$AJ, 6, FALSE)</f>
        <v>-2.1532676</v>
      </c>
      <c r="P32" s="96">
        <f>VLOOKUP($A32, RawData!$A:$AJ, 7, FALSE)</f>
        <v>-0.20305514</v>
      </c>
      <c r="Q32" s="99">
        <f>VLOOKUP($A32, RawData!$A:$AJ, 8, FALSE)</f>
        <v>0.7563</v>
      </c>
      <c r="R32" s="99">
        <f>VLOOKUP($A32, RawData!$A:$AJ, 10, FALSE)</f>
        <v>0.0048670312</v>
      </c>
      <c r="S32" s="99" t="str">
        <f>VLOOKUP($A32, RawData!$A:$AJ, 11, FALSE)</f>
        <v/>
      </c>
      <c r="T32" s="98">
        <f>VLOOKUP($A32, RawData!$A:$AJ, 13, FALSE)</f>
        <v>0.72372</v>
      </c>
      <c r="U32" s="99">
        <f>VLOOKUP($A32, RawData!$A:$AJ, 14, FALSE)</f>
        <v>1.6539903</v>
      </c>
      <c r="V32" s="99">
        <f>VLOOKUP($A32, RawData!$A:$AJ, 23, FALSE)</f>
        <v>0.0913</v>
      </c>
      <c r="W32" s="99">
        <f>VLOOKUP($A32, RawData!$A:$AJ, 24, FALSE)</f>
        <v>0.92288834</v>
      </c>
      <c r="X32" s="99">
        <f>VLOOKUP($A32, RawData!$A:$AJ, 25, FALSE)</f>
        <v>0.14007132</v>
      </c>
      <c r="Y32" s="100" t="str">
        <f>VLOOKUP($A32, RawData!$A:$AJ, 26, FALSE)</f>
        <v/>
      </c>
      <c r="Z32" s="100" t="str">
        <f>VLOOKUP($A32, RawData!$A:$AJ, 27, FALSE)</f>
        <v/>
      </c>
      <c r="AA32" s="107">
        <f>VLOOKUP($A32, RawData!$A:$AJ, 28, FALSE)</f>
        <v>2.318106</v>
      </c>
      <c r="AB32" s="100">
        <f>VLOOKUP($A32, RawData!$A:$AJ, 31, FALSE)</f>
        <v>22.67707</v>
      </c>
      <c r="AC32" s="96">
        <f>VLOOKUP($A32, RawData!$A:$AJ,32, FALSE)</f>
        <v>0</v>
      </c>
      <c r="AD32" s="98">
        <f>VLOOKUP($A32, RawData!$A:$AJ, 34, FALSE)</f>
        <v>16.41185</v>
      </c>
      <c r="AE32" s="98">
        <f>VLOOKUP($A32, RawData!$A:$AJ, 35, FALSE)</f>
        <v>0.42</v>
      </c>
      <c r="AF32" s="113">
        <f>VLOOKUP($A32, RawData!$A:$AJ, 36, FALSE)</f>
        <v>40.82</v>
      </c>
    </row>
    <row r="33">
      <c r="A33" s="46" t="s">
        <v>554</v>
      </c>
      <c r="B33" s="9" t="s">
        <v>2063</v>
      </c>
      <c r="C33" s="92" t="s">
        <v>1021</v>
      </c>
      <c r="D33" s="2" t="s">
        <v>2064</v>
      </c>
      <c r="E33" s="114" t="str">
        <f>IFERROR(__xludf.DUMMYFUNCTION("IFERROR(HYPERLINK(REGEXEXTRACT(D33,""\(([^)]*)\)""),REGEXEXTRACT(D33,""\[([^\]]+)\]"")),"""")"),"READ PITCH")</f>
        <v>READ PITCH</v>
      </c>
      <c r="F33" s="98">
        <f>VLOOKUP($A33, RawData!$A:$AJ, 33, FALSE)</f>
        <v>21.169445</v>
      </c>
      <c r="G33" s="98">
        <f>VLOOKUP($A33, RawData!$A:$AJ, 2, FALSE)</f>
        <v>41.744</v>
      </c>
      <c r="H33" s="96">
        <f>VLOOKUP($A33, RawData!$A:$AJ, 3, FALSE)</f>
        <v>-0.0293</v>
      </c>
      <c r="I33" s="96">
        <f>VLOOKUP($A33, RawData!$A:$AJ, 4, FALSE)</f>
        <v>0.3632737</v>
      </c>
      <c r="J33" s="98">
        <f>VLOOKUP($A33, RawData!$A:$AM, 37, FALSE)</f>
        <v>-4.098</v>
      </c>
      <c r="K33" s="99">
        <f>VLOOKUP($A33, RawData!$A:$AM, 38, FALSE)</f>
        <v>-2.8270173</v>
      </c>
      <c r="L33" s="99" t="str">
        <f>VLOOKUP($A33, RawData!$A:$AM, 39, FALSE)</f>
        <v/>
      </c>
      <c r="M33" s="100" t="str">
        <f>VLOOKUP($A33, RawData!$A:$AJ, 30, FALSE)</f>
        <v/>
      </c>
      <c r="N33" s="98">
        <f>VLOOKUP($A33, RawData!$A:$AJ, 5, FALSE)</f>
        <v>-0.10693557</v>
      </c>
      <c r="O33" s="99">
        <f>VLOOKUP($A33, RawData!$A:$AJ, 6, FALSE)</f>
        <v>0.49456784</v>
      </c>
      <c r="P33" s="96">
        <f>VLOOKUP($A33, RawData!$A:$AJ, 7, FALSE)</f>
        <v>0.33361208</v>
      </c>
      <c r="Q33" s="99">
        <f>VLOOKUP($A33, RawData!$A:$AJ, 8, FALSE)</f>
        <v>0.2696</v>
      </c>
      <c r="R33" s="99">
        <f>VLOOKUP($A33, RawData!$A:$AJ, 10, FALSE)</f>
        <v>-0.098169796</v>
      </c>
      <c r="S33" s="99" t="str">
        <f>VLOOKUP($A33, RawData!$A:$AJ, 11, FALSE)</f>
        <v/>
      </c>
      <c r="T33" s="98">
        <f>VLOOKUP($A33, RawData!$A:$AJ, 13, FALSE)</f>
        <v>0.141</v>
      </c>
      <c r="U33" s="99">
        <f>VLOOKUP($A33, RawData!$A:$AJ, 14, FALSE)</f>
        <v>-0.056332402</v>
      </c>
      <c r="V33" s="99">
        <f>VLOOKUP($A33, RawData!$A:$AJ, 23, FALSE)</f>
        <v>-0.3183</v>
      </c>
      <c r="W33" s="99">
        <f>VLOOKUP($A33, RawData!$A:$AJ, 24, FALSE)</f>
        <v>-1.0999467</v>
      </c>
      <c r="X33" s="99">
        <f>VLOOKUP($A33, RawData!$A:$AJ, 25, FALSE)</f>
        <v>-0.3640725</v>
      </c>
      <c r="Y33" s="100" t="str">
        <f>VLOOKUP($A33, RawData!$A:$AJ, 26, FALSE)</f>
        <v/>
      </c>
      <c r="Z33" s="100" t="str">
        <f>VLOOKUP($A33, RawData!$A:$AJ, 27, FALSE)</f>
        <v/>
      </c>
      <c r="AA33" s="107">
        <f>VLOOKUP($A33, RawData!$A:$AJ, 28, FALSE)</f>
        <v>0.47150728</v>
      </c>
      <c r="AB33" s="100">
        <f>VLOOKUP($A33, RawData!$A:$AJ, 31, FALSE)</f>
        <v>269.62128</v>
      </c>
      <c r="AC33" s="96">
        <f>VLOOKUP($A33, RawData!$A:$AJ,32, FALSE)</f>
        <v>0</v>
      </c>
      <c r="AD33" s="98">
        <f>VLOOKUP($A33, RawData!$A:$AJ, 34, FALSE)</f>
        <v>38.0166</v>
      </c>
      <c r="AE33" s="98">
        <f>VLOOKUP($A33, RawData!$A:$AJ, 35, FALSE)</f>
        <v>0.16</v>
      </c>
      <c r="AF33" s="113">
        <f>VLOOKUP($A33, RawData!$A:$AJ, 36, FALSE)</f>
        <v>115.78</v>
      </c>
    </row>
    <row r="34">
      <c r="A34" s="46" t="s">
        <v>555</v>
      </c>
      <c r="B34" s="9" t="s">
        <v>2065</v>
      </c>
      <c r="C34" s="92" t="s">
        <v>942</v>
      </c>
      <c r="D34" s="2" t="s">
        <v>2066</v>
      </c>
      <c r="E34" s="114" t="str">
        <f>IFERROR(__xludf.DUMMYFUNCTION("IFERROR(HYPERLINK(REGEXEXTRACT(D34,""\(([^)]*)\)""),REGEXEXTRACT(D34,""\[([^\]]+)\]"")),"""")"),"READ PITCH")</f>
        <v>READ PITCH</v>
      </c>
      <c r="F34" s="98">
        <f>VLOOKUP($A34, RawData!$A:$AJ, 33, FALSE)</f>
        <v>6.605754</v>
      </c>
      <c r="G34" s="98">
        <f>VLOOKUP($A34, RawData!$A:$AJ, 2, FALSE)</f>
        <v>2.23918</v>
      </c>
      <c r="H34" s="96">
        <f>VLOOKUP($A34, RawData!$A:$AJ, 3, FALSE)</f>
        <v>0.06</v>
      </c>
      <c r="I34" s="96">
        <f>VLOOKUP($A34, RawData!$A:$AJ, 4, FALSE)</f>
        <v>0.073087335</v>
      </c>
      <c r="J34" s="98">
        <f>VLOOKUP($A34, RawData!$A:$AM, 37, FALSE)</f>
        <v>0.81352</v>
      </c>
      <c r="K34" s="99">
        <f>VLOOKUP($A34, RawData!$A:$AM, 38, FALSE)</f>
        <v>-0.0453548</v>
      </c>
      <c r="L34" s="99" t="str">
        <f>VLOOKUP($A34, RawData!$A:$AM, 39, FALSE)</f>
        <v/>
      </c>
      <c r="M34" s="100" t="str">
        <f>VLOOKUP($A34, RawData!$A:$AJ, 30, FALSE)</f>
        <v/>
      </c>
      <c r="N34" s="98">
        <f>VLOOKUP($A34, RawData!$A:$AJ, 5, FALSE)</f>
        <v>0.013817941</v>
      </c>
      <c r="O34" s="99">
        <f>VLOOKUP($A34, RawData!$A:$AJ, 6, FALSE)</f>
        <v>-0.01624899</v>
      </c>
      <c r="P34" s="96">
        <f>VLOOKUP($A34, RawData!$A:$AJ, 7, FALSE)</f>
        <v>0.027856447</v>
      </c>
      <c r="Q34" s="99">
        <f>VLOOKUP($A34, RawData!$A:$AJ, 8, FALSE)</f>
        <v>0.616</v>
      </c>
      <c r="R34" s="99">
        <f>VLOOKUP($A34, RawData!$A:$AJ, 10, FALSE)</f>
        <v>0.36331156</v>
      </c>
      <c r="S34" s="99" t="str">
        <f>VLOOKUP($A34, RawData!$A:$AJ, 11, FALSE)</f>
        <v/>
      </c>
      <c r="T34" s="98">
        <f>VLOOKUP($A34, RawData!$A:$AJ, 13, FALSE)</f>
        <v>0.69335</v>
      </c>
      <c r="U34" s="99">
        <f>VLOOKUP($A34, RawData!$A:$AJ, 14, FALSE)</f>
        <v>1.1987379</v>
      </c>
      <c r="V34" s="99">
        <f>VLOOKUP($A34, RawData!$A:$AJ, 23, FALSE)</f>
        <v>0.0637</v>
      </c>
      <c r="W34" s="99">
        <f>VLOOKUP($A34, RawData!$A:$AJ, 24, FALSE)</f>
        <v>0.06825767</v>
      </c>
      <c r="X34" s="99">
        <f>VLOOKUP($A34, RawData!$A:$AJ, 25, FALSE)</f>
        <v>0.15210502</v>
      </c>
      <c r="Y34" s="100" t="str">
        <f>VLOOKUP($A34, RawData!$A:$AJ, 26, FALSE)</f>
        <v/>
      </c>
      <c r="Z34" s="100" t="str">
        <f>VLOOKUP($A34, RawData!$A:$AJ, 27, FALSE)</f>
        <v/>
      </c>
      <c r="AA34" s="107">
        <f>VLOOKUP($A34, RawData!$A:$AJ, 28, FALSE)</f>
        <v>3.0677302</v>
      </c>
      <c r="AB34" s="100">
        <f>VLOOKUP($A34, RawData!$A:$AJ, 31, FALSE)</f>
        <v>8.948396</v>
      </c>
      <c r="AC34" s="96">
        <f>VLOOKUP($A34, RawData!$A:$AJ,32, FALSE)</f>
        <v>0</v>
      </c>
      <c r="AD34" s="98">
        <f>VLOOKUP($A34, RawData!$A:$AJ, 34, FALSE)</f>
        <v>6.20437</v>
      </c>
      <c r="AE34" s="98">
        <f>VLOOKUP($A34, RawData!$A:$AJ, 35, FALSE)</f>
        <v>0.255</v>
      </c>
      <c r="AF34" s="113">
        <f>VLOOKUP($A34, RawData!$A:$AJ, 36, FALSE)</f>
        <v>26.42</v>
      </c>
    </row>
    <row r="35">
      <c r="A35" s="46" t="s">
        <v>556</v>
      </c>
      <c r="B35" s="9" t="s">
        <v>2067</v>
      </c>
      <c r="C35" s="92" t="s">
        <v>1044</v>
      </c>
      <c r="D35" s="2" t="s">
        <v>2068</v>
      </c>
      <c r="E35" s="114" t="str">
        <f>IFERROR(__xludf.DUMMYFUNCTION("IFERROR(HYPERLINK(REGEXEXTRACT(D35,""\(([^)]*)\)""),REGEXEXTRACT(D35,""\[([^\]]+)\]"")),"""")"),"READ PITCH")</f>
        <v>READ PITCH</v>
      </c>
      <c r="F35" s="98">
        <f>VLOOKUP($A35, RawData!$A:$AJ, 33, FALSE)</f>
        <v>7.026734</v>
      </c>
      <c r="G35" s="98">
        <f>VLOOKUP($A35, RawData!$A:$AJ, 2, FALSE)</f>
        <v>1.06334</v>
      </c>
      <c r="H35" s="96">
        <f>VLOOKUP($A35, RawData!$A:$AJ, 3, FALSE)</f>
        <v>-0.3014</v>
      </c>
      <c r="I35" s="96">
        <f>VLOOKUP($A35, RawData!$A:$AJ, 4, FALSE)</f>
        <v>0.44934458</v>
      </c>
      <c r="J35" s="98">
        <f>VLOOKUP($A35, RawData!$A:$AM, 37, FALSE)</f>
        <v>-1.6963</v>
      </c>
      <c r="K35" s="99">
        <f>VLOOKUP($A35, RawData!$A:$AM, 38, FALSE)</f>
        <v>2.2766714</v>
      </c>
      <c r="L35" s="99" t="str">
        <f>VLOOKUP($A35, RawData!$A:$AM, 39, FALSE)</f>
        <v/>
      </c>
      <c r="M35" s="100" t="str">
        <f>VLOOKUP($A35, RawData!$A:$AJ, 30, FALSE)</f>
        <v/>
      </c>
      <c r="N35" s="98">
        <f>VLOOKUP($A35, RawData!$A:$AJ, 5, FALSE)</f>
        <v>-0.01722965</v>
      </c>
      <c r="O35" s="99">
        <f>VLOOKUP($A35, RawData!$A:$AJ, 6, FALSE)</f>
        <v>0.43869114</v>
      </c>
      <c r="P35" s="96">
        <f>VLOOKUP($A35, RawData!$A:$AJ, 7, FALSE)</f>
        <v>0.5545114</v>
      </c>
      <c r="Q35" s="99">
        <f>VLOOKUP($A35, RawData!$A:$AJ, 8, FALSE)</f>
        <v>-0.0291</v>
      </c>
      <c r="R35" s="99">
        <f>VLOOKUP($A35, RawData!$A:$AJ, 10, FALSE)</f>
        <v>-1.5952564</v>
      </c>
      <c r="S35" s="99" t="str">
        <f>VLOOKUP($A35, RawData!$A:$AJ, 11, FALSE)</f>
        <v/>
      </c>
      <c r="T35" s="98">
        <f>VLOOKUP($A35, RawData!$A:$AJ, 13, FALSE)</f>
        <v>-1.11653</v>
      </c>
      <c r="U35" s="99">
        <f>VLOOKUP($A35, RawData!$A:$AJ, 14, FALSE)</f>
        <v>0.52484053</v>
      </c>
      <c r="V35" s="99">
        <f>VLOOKUP($A35, RawData!$A:$AJ, 23, FALSE)</f>
        <v>-0.3897</v>
      </c>
      <c r="W35" s="99">
        <f>VLOOKUP($A35, RawData!$A:$AJ, 24, FALSE)</f>
        <v>7.1989994</v>
      </c>
      <c r="X35" s="99">
        <f>VLOOKUP($A35, RawData!$A:$AJ, 25, FALSE)</f>
        <v>4.5389595</v>
      </c>
      <c r="Y35" s="100" t="str">
        <f>VLOOKUP($A35, RawData!$A:$AJ, 26, FALSE)</f>
        <v/>
      </c>
      <c r="Z35" s="100" t="str">
        <f>VLOOKUP($A35, RawData!$A:$AJ, 27, FALSE)</f>
        <v/>
      </c>
      <c r="AA35" s="107">
        <f>VLOOKUP($A35, RawData!$A:$AJ, 28, FALSE)</f>
        <v>7.3424306</v>
      </c>
      <c r="AB35" s="100">
        <f>VLOOKUP($A35, RawData!$A:$AJ, 31, FALSE)</f>
        <v>-10.857944</v>
      </c>
      <c r="AC35" s="96">
        <f>VLOOKUP($A35, RawData!$A:$AJ,32, FALSE)</f>
        <v>0</v>
      </c>
      <c r="AD35" s="98">
        <f>VLOOKUP($A35, RawData!$A:$AJ, 34, FALSE)</f>
        <v>12.12322</v>
      </c>
      <c r="AE35" s="98">
        <f>VLOOKUP($A35, RawData!$A:$AJ, 35, FALSE)</f>
        <v>0.05</v>
      </c>
      <c r="AF35" s="113">
        <f>VLOOKUP($A35, RawData!$A:$AJ, 36, FALSE)</f>
        <v>156.15</v>
      </c>
    </row>
    <row r="36">
      <c r="A36" s="46" t="s">
        <v>557</v>
      </c>
      <c r="B36" s="9" t="s">
        <v>2069</v>
      </c>
      <c r="C36" s="92" t="s">
        <v>1044</v>
      </c>
      <c r="D36" s="2" t="s">
        <v>2070</v>
      </c>
      <c r="E36" s="114" t="str">
        <f>IFERROR(__xludf.DUMMYFUNCTION("IFERROR(HYPERLINK(REGEXEXTRACT(D36,""\(([^)]*)\)""),REGEXEXTRACT(D36,""\[([^\]]+)\]"")),"""")"),"READ PITCH")</f>
        <v>READ PITCH</v>
      </c>
      <c r="F36" s="98">
        <f>VLOOKUP($A36, RawData!$A:$AJ, 33, FALSE)</f>
        <v>10.2575</v>
      </c>
      <c r="G36" s="98">
        <f>VLOOKUP($A36, RawData!$A:$AJ, 2, FALSE)</f>
        <v>41.69145</v>
      </c>
      <c r="H36" s="96">
        <f>VLOOKUP($A36, RawData!$A:$AJ, 3, FALSE)</f>
        <v>-0.0061</v>
      </c>
      <c r="I36" s="96">
        <f>VLOOKUP($A36, RawData!$A:$AJ, 4, FALSE)</f>
        <v>0.084271334</v>
      </c>
      <c r="J36" s="98">
        <f>VLOOKUP($A36, RawData!$A:$AM, 37, FALSE)</f>
        <v>3.1714</v>
      </c>
      <c r="K36" s="99">
        <f>VLOOKUP($A36, RawData!$A:$AM, 38, FALSE)</f>
        <v>1.7354511</v>
      </c>
      <c r="L36" s="99" t="str">
        <f>VLOOKUP($A36, RawData!$A:$AM, 39, FALSE)</f>
        <v/>
      </c>
      <c r="M36" s="100" t="str">
        <f>VLOOKUP($A36, RawData!$A:$AJ, 30, FALSE)</f>
        <v/>
      </c>
      <c r="N36" s="98">
        <f>VLOOKUP($A36, RawData!$A:$AJ, 5, FALSE)</f>
        <v>-0.18137343</v>
      </c>
      <c r="O36" s="99">
        <f>VLOOKUP($A36, RawData!$A:$AJ, 6, FALSE)</f>
        <v>-0.23898683</v>
      </c>
      <c r="P36" s="96">
        <f>VLOOKUP($A36, RawData!$A:$AJ, 7, FALSE)</f>
        <v>-0.05745208</v>
      </c>
      <c r="Q36" s="99">
        <f>VLOOKUP($A36, RawData!$A:$AJ, 8, FALSE)</f>
        <v>0.4691</v>
      </c>
      <c r="R36" s="99">
        <f>VLOOKUP($A36, RawData!$A:$AJ, 10, FALSE)</f>
        <v>0.07606836</v>
      </c>
      <c r="S36" s="99" t="str">
        <f>VLOOKUP($A36, RawData!$A:$AJ, 11, FALSE)</f>
        <v/>
      </c>
      <c r="T36" s="98">
        <f>VLOOKUP($A36, RawData!$A:$AJ, 13, FALSE)</f>
        <v>-0.0907</v>
      </c>
      <c r="U36" s="99">
        <f>VLOOKUP($A36, RawData!$A:$AJ, 14, FALSE)</f>
        <v>0.028548406</v>
      </c>
      <c r="V36" s="99">
        <f>VLOOKUP($A36, RawData!$A:$AJ, 23, FALSE)</f>
        <v>-0.2904</v>
      </c>
      <c r="W36" s="99">
        <f>VLOOKUP($A36, RawData!$A:$AJ, 24, FALSE)</f>
        <v>3.3928072</v>
      </c>
      <c r="X36" s="99">
        <f>VLOOKUP($A36, RawData!$A:$AJ, 25, FALSE)</f>
        <v>-1.4536837</v>
      </c>
      <c r="Y36" s="100" t="str">
        <f>VLOOKUP($A36, RawData!$A:$AJ, 26, FALSE)</f>
        <v/>
      </c>
      <c r="Z36" s="100" t="str">
        <f>VLOOKUP($A36, RawData!$A:$AJ, 27, FALSE)</f>
        <v/>
      </c>
      <c r="AA36" s="107">
        <f>VLOOKUP($A36, RawData!$A:$AJ, 28, FALSE)</f>
        <v>0.24603395</v>
      </c>
      <c r="AB36" s="100">
        <f>VLOOKUP($A36, RawData!$A:$AJ, 31, FALSE)</f>
        <v>-293.4322</v>
      </c>
      <c r="AC36" s="96">
        <f>VLOOKUP($A36, RawData!$A:$AJ,32, FALSE)</f>
        <v>0</v>
      </c>
      <c r="AD36" s="98">
        <f>VLOOKUP($A36, RawData!$A:$AJ, 34, FALSE)</f>
        <v>26.6143</v>
      </c>
      <c r="AE36" s="98">
        <f>VLOOKUP($A36, RawData!$A:$AJ, 35, FALSE)</f>
        <v>0.185</v>
      </c>
      <c r="AF36" s="113">
        <f>VLOOKUP($A36, RawData!$A:$AJ, 36, FALSE)</f>
        <v>40.81</v>
      </c>
    </row>
    <row r="37">
      <c r="A37" s="46" t="s">
        <v>558</v>
      </c>
      <c r="B37" s="9" t="s">
        <v>2071</v>
      </c>
      <c r="C37" s="92" t="s">
        <v>930</v>
      </c>
      <c r="D37" s="2" t="s">
        <v>2072</v>
      </c>
      <c r="E37" s="114" t="str">
        <f>IFERROR(__xludf.DUMMYFUNCTION("IFERROR(HYPERLINK(REGEXEXTRACT(D37,""\(([^)]*)\)""),REGEXEXTRACT(D37,""\[([^\]]+)\]"")),"""")"),"READ PITCH")</f>
        <v>READ PITCH</v>
      </c>
      <c r="F37" s="98">
        <f>VLOOKUP($A37, RawData!$A:$AJ, 33, FALSE)</f>
        <v>14.153939</v>
      </c>
      <c r="G37" s="98">
        <f>VLOOKUP($A37, RawData!$A:$AJ, 2, FALSE)</f>
        <v>4.45605</v>
      </c>
      <c r="H37" s="96">
        <f>VLOOKUP($A37, RawData!$A:$AJ, 3, FALSE)</f>
        <v>1.9911</v>
      </c>
      <c r="I37" s="96">
        <f>VLOOKUP($A37, RawData!$A:$AJ, 4, FALSE)</f>
        <v>0.3376524</v>
      </c>
      <c r="J37" s="98">
        <f>VLOOKUP($A37, RawData!$A:$AM, 37, FALSE)</f>
        <v>0.24686</v>
      </c>
      <c r="K37" s="99">
        <f>VLOOKUP($A37, RawData!$A:$AM, 38, FALSE)</f>
        <v>-1.7668127</v>
      </c>
      <c r="L37" s="99" t="str">
        <f>VLOOKUP($A37, RawData!$A:$AM, 39, FALSE)</f>
        <v/>
      </c>
      <c r="M37" s="100" t="str">
        <f>VLOOKUP($A37, RawData!$A:$AJ, 30, FALSE)</f>
        <v/>
      </c>
      <c r="N37" s="98">
        <f>VLOOKUP($A37, RawData!$A:$AJ, 5, FALSE)</f>
        <v>0.007286203</v>
      </c>
      <c r="O37" s="99">
        <f>VLOOKUP($A37, RawData!$A:$AJ, 6, FALSE)</f>
        <v>-2.4292638</v>
      </c>
      <c r="P37" s="96">
        <f>VLOOKUP($A37, RawData!$A:$AJ, 7, FALSE)</f>
        <v>0.47198415</v>
      </c>
      <c r="Q37" s="99">
        <f>VLOOKUP($A37, RawData!$A:$AJ, 8, FALSE)</f>
        <v>0.4712</v>
      </c>
      <c r="R37" s="99">
        <f>VLOOKUP($A37, RawData!$A:$AJ, 10, FALSE)</f>
        <v>0.05539884</v>
      </c>
      <c r="S37" s="99" t="str">
        <f>VLOOKUP($A37, RawData!$A:$AJ, 11, FALSE)</f>
        <v/>
      </c>
      <c r="T37" s="98">
        <f>VLOOKUP($A37, RawData!$A:$AJ, 13, FALSE)</f>
        <v>-0.48893</v>
      </c>
      <c r="U37" s="99">
        <f>VLOOKUP($A37, RawData!$A:$AJ, 14, FALSE)</f>
        <v>3.601429</v>
      </c>
      <c r="V37" s="99">
        <f>VLOOKUP($A37, RawData!$A:$AJ, 23, FALSE)</f>
        <v>0.1164</v>
      </c>
      <c r="W37" s="99">
        <f>VLOOKUP($A37, RawData!$A:$AJ, 24, FALSE)</f>
        <v>0.13944606</v>
      </c>
      <c r="X37" s="99">
        <f>VLOOKUP($A37, RawData!$A:$AJ, 25, FALSE)</f>
        <v>0.08978523</v>
      </c>
      <c r="Y37" s="100" t="str">
        <f>VLOOKUP($A37, RawData!$A:$AJ, 26, FALSE)</f>
        <v/>
      </c>
      <c r="Z37" s="100" t="str">
        <f>VLOOKUP($A37, RawData!$A:$AJ, 27, FALSE)</f>
        <v/>
      </c>
      <c r="AA37" s="107">
        <f>VLOOKUP($A37, RawData!$A:$AJ, 28, FALSE)</f>
        <v>3.306426</v>
      </c>
      <c r="AB37" s="100">
        <f>VLOOKUP($A37, RawData!$A:$AJ, 31, FALSE)</f>
        <v>-28.06414</v>
      </c>
      <c r="AC37" s="96">
        <f>VLOOKUP($A37, RawData!$A:$AJ,32, FALSE)</f>
        <v>0</v>
      </c>
      <c r="AD37" s="98">
        <f>VLOOKUP($A37, RawData!$A:$AJ, 34, FALSE)</f>
        <v>13.7214</v>
      </c>
      <c r="AE37" s="98">
        <f>VLOOKUP($A37, RawData!$A:$AJ, 35, FALSE)</f>
        <v>0.26</v>
      </c>
      <c r="AF37" s="113">
        <f>VLOOKUP($A37, RawData!$A:$AJ, 36, FALSE)</f>
        <v>52.62</v>
      </c>
    </row>
    <row r="38">
      <c r="A38" s="46" t="s">
        <v>559</v>
      </c>
      <c r="B38" s="9" t="s">
        <v>2073</v>
      </c>
      <c r="C38" s="92" t="s">
        <v>1044</v>
      </c>
      <c r="D38" s="2" t="s">
        <v>2074</v>
      </c>
      <c r="E38" s="114" t="str">
        <f>IFERROR(__xludf.DUMMYFUNCTION("IFERROR(HYPERLINK(REGEXEXTRACT(D38,""\(([^)]*)\)""),REGEXEXTRACT(D38,""\[([^\]]+)\]"")),"""")"),"READ PITCH")</f>
        <v>READ PITCH</v>
      </c>
      <c r="F38" s="98">
        <f>VLOOKUP($A38, RawData!$A:$AJ, 33, FALSE)</f>
        <v>43.273426</v>
      </c>
      <c r="G38" s="98">
        <f>VLOOKUP($A38, RawData!$A:$AJ, 2, FALSE)</f>
        <v>138.787</v>
      </c>
      <c r="H38" s="96">
        <f>VLOOKUP($A38, RawData!$A:$AJ, 3, FALSE)</f>
        <v>-0.0378</v>
      </c>
      <c r="I38" s="96">
        <f>VLOOKUP($A38, RawData!$A:$AJ, 4, FALSE)</f>
        <v>-0.023349645</v>
      </c>
      <c r="J38" s="98">
        <f>VLOOKUP($A38, RawData!$A:$AM, 37, FALSE)</f>
        <v>-10.745</v>
      </c>
      <c r="K38" s="99">
        <f>VLOOKUP($A38, RawData!$A:$AM, 38, FALSE)</f>
        <v>0.49797854</v>
      </c>
      <c r="L38" s="99" t="str">
        <f>VLOOKUP($A38, RawData!$A:$AM, 39, FALSE)</f>
        <v/>
      </c>
      <c r="M38" s="100" t="str">
        <f>VLOOKUP($A38, RawData!$A:$AJ, 30, FALSE)</f>
        <v/>
      </c>
      <c r="N38" s="98">
        <f>VLOOKUP($A38, RawData!$A:$AJ, 5, FALSE)</f>
        <v>-0.14880408</v>
      </c>
      <c r="O38" s="99">
        <f>VLOOKUP($A38, RawData!$A:$AJ, 6, FALSE)</f>
        <v>-0.7812773</v>
      </c>
      <c r="P38" s="96">
        <f>VLOOKUP($A38, RawData!$A:$AJ, 7, FALSE)</f>
        <v>-0.005389113</v>
      </c>
      <c r="Q38" s="99">
        <f>VLOOKUP($A38, RawData!$A:$AJ, 8, FALSE)</f>
        <v>0.2854</v>
      </c>
      <c r="R38" s="99">
        <f>VLOOKUP($A38, RawData!$A:$AJ, 10, FALSE)</f>
        <v>-0.07742079</v>
      </c>
      <c r="S38" s="99" t="str">
        <f>VLOOKUP($A38, RawData!$A:$AJ, 11, FALSE)</f>
        <v/>
      </c>
      <c r="T38" s="98">
        <f>VLOOKUP($A38, RawData!$A:$AJ, 13, FALSE)</f>
        <v>-0.782</v>
      </c>
      <c r="U38" s="99">
        <f>VLOOKUP($A38, RawData!$A:$AJ, 14, FALSE)</f>
        <v>-0.43061674</v>
      </c>
      <c r="V38" s="99">
        <f>VLOOKUP($A38, RawData!$A:$AJ, 23, FALSE)</f>
        <v>-0.1398</v>
      </c>
      <c r="W38" s="99">
        <f>VLOOKUP($A38, RawData!$A:$AJ, 24, FALSE)</f>
        <v>-0.6016323</v>
      </c>
      <c r="X38" s="99">
        <f>VLOOKUP($A38, RawData!$A:$AJ, 25, FALSE)</f>
        <v>-0.33092085</v>
      </c>
      <c r="Y38" s="100" t="str">
        <f>VLOOKUP($A38, RawData!$A:$AJ, 26, FALSE)</f>
        <v/>
      </c>
      <c r="Z38" s="100" t="str">
        <f>VLOOKUP($A38, RawData!$A:$AJ, 27, FALSE)</f>
        <v/>
      </c>
      <c r="AA38" s="107">
        <f>VLOOKUP($A38, RawData!$A:$AJ, 28, FALSE)</f>
        <v>0.30269116</v>
      </c>
      <c r="AB38" s="100">
        <f>VLOOKUP($A38, RawData!$A:$AJ, 31, FALSE)</f>
        <v>-64.242455</v>
      </c>
      <c r="AC38" s="96">
        <f>VLOOKUP($A38, RawData!$A:$AJ,32, FALSE)</f>
        <v>0</v>
      </c>
      <c r="AD38" s="98">
        <f>VLOOKUP($A38, RawData!$A:$AJ, 34, FALSE)</f>
        <v>50.2376</v>
      </c>
      <c r="AE38" s="98">
        <f>VLOOKUP($A38, RawData!$A:$AJ, 35, FALSE)</f>
        <v>0.33</v>
      </c>
      <c r="AF38" s="113">
        <f>VLOOKUP($A38, RawData!$A:$AJ, 36, FALSE)</f>
        <v>131.28</v>
      </c>
    </row>
    <row r="39">
      <c r="A39" s="82" t="s">
        <v>560</v>
      </c>
      <c r="B39" s="9" t="s">
        <v>2075</v>
      </c>
      <c r="C39" s="92" t="s">
        <v>1021</v>
      </c>
      <c r="D39" s="2" t="s">
        <v>2076</v>
      </c>
      <c r="E39" s="114" t="str">
        <f>IFERROR(__xludf.DUMMYFUNCTION("IFERROR(HYPERLINK(REGEXEXTRACT(D39,""\(([^)]*)\)""),REGEXEXTRACT(D39,""\[([^\]]+)\]"")),"""")"),"READ PITCH")</f>
        <v>READ PITCH</v>
      </c>
      <c r="F39" s="98">
        <f>VLOOKUP($A39, RawData!$A:$AJ, 33, FALSE)</f>
        <v>11.46</v>
      </c>
      <c r="G39" s="98">
        <f>VLOOKUP($A39, RawData!$A:$AJ, 2, FALSE)</f>
        <v>25.06122</v>
      </c>
      <c r="H39" s="96">
        <f>VLOOKUP($A39, RawData!$A:$AJ, 3, FALSE)</f>
        <v>1.6383</v>
      </c>
      <c r="I39" s="106" t="str">
        <f>VLOOKUP($A39, RawData!$A:$AJ, 4, FALSE)</f>
        <v>No data</v>
      </c>
      <c r="J39" s="98">
        <f>VLOOKUP($A39, RawData!$A:$AM, 37, FALSE)</f>
        <v>-337.66406</v>
      </c>
      <c r="K39" s="99">
        <f>VLOOKUP($A39, RawData!$A:$AM, 38, FALSE)</f>
        <v>4.9076824</v>
      </c>
      <c r="L39" s="99" t="str">
        <f>VLOOKUP($A39, RawData!$A:$AM, 39, FALSE)</f>
        <v/>
      </c>
      <c r="M39" s="100" t="str">
        <f>VLOOKUP($A39, RawData!$A:$AJ, 30, FALSE)</f>
        <v/>
      </c>
      <c r="N39" s="98">
        <f>VLOOKUP($A39, RawData!$A:$AJ, 5, FALSE)</f>
        <v>-0.61658883</v>
      </c>
      <c r="O39" s="99">
        <f>VLOOKUP($A39, RawData!$A:$AJ, 6, FALSE)</f>
        <v>4.2316184</v>
      </c>
      <c r="P39" s="96">
        <f>VLOOKUP($A39, RawData!$A:$AJ, 7, FALSE)</f>
        <v>1.2290744</v>
      </c>
      <c r="Q39" s="99">
        <f>VLOOKUP($A39, RawData!$A:$AJ, 8, FALSE)</f>
        <v>-0.7737</v>
      </c>
      <c r="R39" s="99">
        <f>VLOOKUP($A39, RawData!$A:$AJ, 10, FALSE)</f>
        <v>-13.473568</v>
      </c>
      <c r="S39" s="99" t="str">
        <f>VLOOKUP($A39, RawData!$A:$AJ, 11, FALSE)</f>
        <v/>
      </c>
      <c r="T39" s="98">
        <f>VLOOKUP($A39, RawData!$A:$AJ, 13, FALSE)</f>
        <v>-53.41035</v>
      </c>
      <c r="U39" s="99">
        <f>VLOOKUP($A39, RawData!$A:$AJ, 14, FALSE)</f>
        <v>0.87558657</v>
      </c>
      <c r="V39" s="99">
        <f>VLOOKUP($A39, RawData!$A:$AJ, 23, FALSE)</f>
        <v>-2.2733</v>
      </c>
      <c r="W39" s="99">
        <f>VLOOKUP($A39, RawData!$A:$AJ, 24, FALSE)</f>
        <v>4.7003803</v>
      </c>
      <c r="X39" s="99">
        <f>VLOOKUP($A39, RawData!$A:$AJ, 25, FALSE)</f>
        <v>4.4922094</v>
      </c>
      <c r="Y39" s="100" t="str">
        <f>VLOOKUP($A39, RawData!$A:$AJ, 26, FALSE)</f>
        <v/>
      </c>
      <c r="Z39" s="100" t="str">
        <f>VLOOKUP($A39, RawData!$A:$AJ, 27, FALSE)</f>
        <v/>
      </c>
      <c r="AA39" s="107">
        <f>VLOOKUP($A39, RawData!$A:$AJ, 28, FALSE)</f>
        <v>0.34284097</v>
      </c>
      <c r="AB39" s="100">
        <f>VLOOKUP($A39, RawData!$A:$AJ, 31, FALSE)</f>
        <v>-2.6170373</v>
      </c>
      <c r="AC39" s="96">
        <f>VLOOKUP($A39, RawData!$A:$AJ,32, FALSE)</f>
        <v>0</v>
      </c>
      <c r="AD39" s="98">
        <f>VLOOKUP($A39, RawData!$A:$AJ, 34, FALSE)</f>
        <v>139.77701</v>
      </c>
      <c r="AE39" s="98">
        <f>VLOOKUP($A39, RawData!$A:$AJ, 35, FALSE)</f>
        <v>0.02</v>
      </c>
      <c r="AF39" s="113">
        <f>VLOOKUP($A39, RawData!$A:$AJ, 36, FALSE)</f>
        <v>573.01</v>
      </c>
    </row>
    <row r="40">
      <c r="A40" s="46" t="s">
        <v>561</v>
      </c>
      <c r="B40" s="9" t="s">
        <v>2077</v>
      </c>
      <c r="C40" s="92" t="s">
        <v>1044</v>
      </c>
      <c r="D40" s="2" t="s">
        <v>2078</v>
      </c>
      <c r="E40" s="114" t="str">
        <f>IFERROR(__xludf.DUMMYFUNCTION("IFERROR(HYPERLINK(REGEXEXTRACT(D40,""\(([^)]*)\)""),REGEXEXTRACT(D40,""\[([^\]]+)\]"")),"""")"),"READ PITCH")</f>
        <v>READ PITCH</v>
      </c>
      <c r="F40" s="98">
        <f>VLOOKUP($A40, RawData!$A:$AJ, 33, FALSE)</f>
        <v>2.974801</v>
      </c>
      <c r="G40" s="98">
        <f>VLOOKUP($A40, RawData!$A:$AJ, 2, FALSE)</f>
        <v>12.80962</v>
      </c>
      <c r="H40" s="96">
        <f>VLOOKUP($A40, RawData!$A:$AJ, 3, FALSE)</f>
        <v>-0.1746</v>
      </c>
      <c r="I40" s="96">
        <f>VLOOKUP($A40, RawData!$A:$AJ, 4, FALSE)</f>
        <v>-0.16138278</v>
      </c>
      <c r="J40" s="98">
        <f>VLOOKUP($A40, RawData!$A:$AM, 37, FALSE)</f>
        <v>1.02433</v>
      </c>
      <c r="K40" s="99">
        <f>VLOOKUP($A40, RawData!$A:$AM, 38, FALSE)</f>
        <v>1.2889544</v>
      </c>
      <c r="L40" s="99" t="str">
        <f>VLOOKUP($A40, RawData!$A:$AM, 39, FALSE)</f>
        <v/>
      </c>
      <c r="M40" s="100" t="str">
        <f>VLOOKUP($A40, RawData!$A:$AJ, 30, FALSE)</f>
        <v/>
      </c>
      <c r="N40" s="98">
        <f>VLOOKUP($A40, RawData!$A:$AJ, 5, FALSE)</f>
        <v>-0.0076364707</v>
      </c>
      <c r="O40" s="99">
        <f>VLOOKUP($A40, RawData!$A:$AJ, 6, FALSE)</f>
        <v>-0.6891819</v>
      </c>
      <c r="P40" s="96">
        <f>VLOOKUP($A40, RawData!$A:$AJ, 7, FALSE)</f>
        <v>0.045438305</v>
      </c>
      <c r="Q40" s="99">
        <f>VLOOKUP($A40, RawData!$A:$AJ, 8, FALSE)</f>
        <v>0.3768</v>
      </c>
      <c r="R40" s="99">
        <f>VLOOKUP($A40, RawData!$A:$AJ, 10, FALSE)</f>
        <v>0.07996568</v>
      </c>
      <c r="S40" s="99" t="str">
        <f>VLOOKUP($A40, RawData!$A:$AJ, 11, FALSE)</f>
        <v/>
      </c>
      <c r="T40" s="98">
        <f>VLOOKUP($A40, RawData!$A:$AJ, 13, FALSE)</f>
        <v>0.21854</v>
      </c>
      <c r="U40" s="99">
        <f>VLOOKUP($A40, RawData!$A:$AJ, 14, FALSE)</f>
        <v>0.2442743</v>
      </c>
      <c r="V40" s="99">
        <f>VLOOKUP($A40, RawData!$A:$AJ, 23, FALSE)</f>
        <v>-0.0381</v>
      </c>
      <c r="W40" s="99">
        <f>VLOOKUP($A40, RawData!$A:$AJ, 24, FALSE)</f>
        <v>0.8838989</v>
      </c>
      <c r="X40" s="99">
        <f>VLOOKUP($A40, RawData!$A:$AJ, 25, FALSE)</f>
        <v>-2.7897217</v>
      </c>
      <c r="Y40" s="100" t="str">
        <f>VLOOKUP($A40, RawData!$A:$AJ, 26, FALSE)</f>
        <v/>
      </c>
      <c r="Z40" s="100" t="str">
        <f>VLOOKUP($A40, RawData!$A:$AJ, 27, FALSE)</f>
        <v/>
      </c>
      <c r="AA40" s="107">
        <f>VLOOKUP($A40, RawData!$A:$AJ, 28, FALSE)</f>
        <v>0.2322477</v>
      </c>
      <c r="AB40" s="100">
        <f>VLOOKUP($A40, RawData!$A:$AJ, 31, FALSE)</f>
        <v>30.461197</v>
      </c>
      <c r="AC40" s="96">
        <f>VLOOKUP($A40, RawData!$A:$AJ,32, FALSE)</f>
        <v>0</v>
      </c>
      <c r="AD40" s="98">
        <f>VLOOKUP($A40, RawData!$A:$AJ, 34, FALSE)</f>
        <v>6.65699</v>
      </c>
      <c r="AE40" s="98">
        <f>VLOOKUP($A40, RawData!$A:$AJ, 35, FALSE)</f>
        <v>0.075</v>
      </c>
      <c r="AF40" s="113">
        <f>VLOOKUP($A40, RawData!$A:$AJ, 36, FALSE)</f>
        <v>42.5</v>
      </c>
    </row>
    <row r="41">
      <c r="A41" s="46" t="s">
        <v>562</v>
      </c>
      <c r="B41" s="9" t="s">
        <v>2079</v>
      </c>
      <c r="C41" s="92" t="s">
        <v>930</v>
      </c>
      <c r="D41" s="2" t="s">
        <v>2080</v>
      </c>
      <c r="E41" s="114" t="str">
        <f>IFERROR(__xludf.DUMMYFUNCTION("IFERROR(HYPERLINK(REGEXEXTRACT(D41,""\(([^)]*)\)""),REGEXEXTRACT(D41,""\[([^\]]+)\]"")),"""")"),"READ PITCH")</f>
        <v>READ PITCH</v>
      </c>
      <c r="F41" s="98">
        <f>VLOOKUP($A41, RawData!$A:$AJ, 33, FALSE)</f>
        <v>13.733737</v>
      </c>
      <c r="G41" s="98">
        <f>VLOOKUP($A41, RawData!$A:$AJ, 2, FALSE)</f>
        <v>23.69767</v>
      </c>
      <c r="H41" s="96">
        <f>VLOOKUP($A41, RawData!$A:$AJ, 3, FALSE)</f>
        <v>-0.0137</v>
      </c>
      <c r="I41" s="96">
        <f>VLOOKUP($A41, RawData!$A:$AJ, 4, FALSE)</f>
        <v>0.25080717</v>
      </c>
      <c r="J41" s="98">
        <f>VLOOKUP($A41, RawData!$A:$AM, 37, FALSE)</f>
        <v>0.96181</v>
      </c>
      <c r="K41" s="99">
        <f>VLOOKUP($A41, RawData!$A:$AM, 38, FALSE)</f>
        <v>1.6493953</v>
      </c>
      <c r="L41" s="99" t="str">
        <f>VLOOKUP($A41, RawData!$A:$AM, 39, FALSE)</f>
        <v/>
      </c>
      <c r="M41" s="100" t="str">
        <f>VLOOKUP($A41, RawData!$A:$AJ, 30, FALSE)</f>
        <v/>
      </c>
      <c r="N41" s="98">
        <f>VLOOKUP($A41, RawData!$A:$AJ, 5, FALSE)</f>
        <v>-0.0044365805</v>
      </c>
      <c r="O41" s="99">
        <f>VLOOKUP($A41, RawData!$A:$AJ, 6, FALSE)</f>
        <v>-0.21815908</v>
      </c>
      <c r="P41" s="96">
        <f>VLOOKUP($A41, RawData!$A:$AJ, 7, FALSE)</f>
        <v>-0.28382912</v>
      </c>
      <c r="Q41" s="99">
        <f>VLOOKUP($A41, RawData!$A:$AJ, 8, FALSE)</f>
        <v>0.7665954</v>
      </c>
      <c r="R41" s="99">
        <f>VLOOKUP($A41, RawData!$A:$AJ, 10, FALSE)</f>
        <v>0.04058669</v>
      </c>
      <c r="S41" s="99" t="str">
        <f>VLOOKUP($A41, RawData!$A:$AJ, 11, FALSE)</f>
        <v/>
      </c>
      <c r="T41" s="98">
        <f>VLOOKUP($A41, RawData!$A:$AJ, 13, FALSE)</f>
        <v>-0.66458</v>
      </c>
      <c r="U41" s="99">
        <f>VLOOKUP($A41, RawData!$A:$AJ, 14, FALSE)</f>
        <v>8.963852</v>
      </c>
      <c r="V41" s="99">
        <f>VLOOKUP($A41, RawData!$A:$AJ, 23, FALSE)</f>
        <v>-0.082</v>
      </c>
      <c r="W41" s="99">
        <f>VLOOKUP($A41, RawData!$A:$AJ, 24, FALSE)</f>
        <v>-0.23959087</v>
      </c>
      <c r="X41" s="99">
        <f>VLOOKUP($A41, RawData!$A:$AJ, 25, FALSE)</f>
        <v>0.18154244</v>
      </c>
      <c r="Y41" s="100" t="str">
        <f>VLOOKUP($A41, RawData!$A:$AJ, 26, FALSE)</f>
        <v/>
      </c>
      <c r="Z41" s="100" t="str">
        <f>VLOOKUP($A41, RawData!$A:$AJ, 27, FALSE)</f>
        <v/>
      </c>
      <c r="AA41" s="107">
        <f>VLOOKUP($A41, RawData!$A:$AJ, 28, FALSE)</f>
        <v>0.43482402</v>
      </c>
      <c r="AB41" s="100">
        <f>VLOOKUP($A41, RawData!$A:$AJ, 31, FALSE)</f>
        <v>-10.393781</v>
      </c>
      <c r="AC41" s="96">
        <f>VLOOKUP($A41, RawData!$A:$AJ,32, FALSE)</f>
        <v>0</v>
      </c>
      <c r="AD41" s="98">
        <f>VLOOKUP($A41, RawData!$A:$AJ, 34, FALSE)</f>
        <v>9.589681</v>
      </c>
      <c r="AE41" s="98">
        <f>VLOOKUP($A41, RawData!$A:$AJ, 35, FALSE)</f>
        <v>0.045</v>
      </c>
      <c r="AF41" s="113">
        <f>VLOOKUP($A41, RawData!$A:$AJ, 36, FALSE)</f>
        <v>286.11</v>
      </c>
    </row>
    <row r="42">
      <c r="A42" s="46" t="s">
        <v>563</v>
      </c>
      <c r="B42" s="9" t="s">
        <v>2081</v>
      </c>
      <c r="C42" s="92" t="s">
        <v>1044</v>
      </c>
      <c r="D42" s="2" t="s">
        <v>2082</v>
      </c>
      <c r="E42" s="114" t="str">
        <f>IFERROR(__xludf.DUMMYFUNCTION("IFERROR(HYPERLINK(REGEXEXTRACT(D42,""\(([^)]*)\)""),REGEXEXTRACT(D42,""\[([^\]]+)\]"")),"""")"),"READ PITCH")</f>
        <v>READ PITCH</v>
      </c>
      <c r="F42" s="98">
        <f>VLOOKUP($A42, RawData!$A:$AJ, 33, FALSE)</f>
        <v>2.435185</v>
      </c>
      <c r="G42" s="98">
        <f>VLOOKUP($A42, RawData!$A:$AJ, 2, FALSE)</f>
        <v>1.41973</v>
      </c>
      <c r="H42" s="96">
        <f>VLOOKUP($A42, RawData!$A:$AJ, 3, FALSE)</f>
        <v>0.1175</v>
      </c>
      <c r="I42" s="96">
        <f>VLOOKUP($A42, RawData!$A:$AJ, 4, FALSE)</f>
        <v>0.08263338</v>
      </c>
      <c r="J42" s="98">
        <f>VLOOKUP($A42, RawData!$A:$AM, 37, FALSE)</f>
        <v>-2.74358</v>
      </c>
      <c r="K42" s="99">
        <f>VLOOKUP($A42, RawData!$A:$AM, 38, FALSE)</f>
        <v>0.23348545</v>
      </c>
      <c r="L42" s="99" t="str">
        <f>VLOOKUP($A42, RawData!$A:$AM, 39, FALSE)</f>
        <v/>
      </c>
      <c r="M42" s="100" t="str">
        <f>VLOOKUP($A42, RawData!$A:$AJ, 30, FALSE)</f>
        <v/>
      </c>
      <c r="N42" s="98">
        <f>VLOOKUP($A42, RawData!$A:$AJ, 5, FALSE)</f>
        <v>-0.022100035</v>
      </c>
      <c r="O42" s="99">
        <f>VLOOKUP($A42, RawData!$A:$AJ, 6, FALSE)</f>
        <v>0.23317622</v>
      </c>
      <c r="P42" s="96">
        <f>VLOOKUP($A42, RawData!$A:$AJ, 7, FALSE)</f>
        <v>-0.23184109</v>
      </c>
      <c r="Q42" s="99">
        <f>VLOOKUP($A42, RawData!$A:$AJ, 8, FALSE)</f>
        <v>0.4387</v>
      </c>
      <c r="R42" s="99">
        <f>VLOOKUP($A42, RawData!$A:$AJ, 10, FALSE)</f>
        <v>-1.932466</v>
      </c>
      <c r="S42" s="99" t="str">
        <f>VLOOKUP($A42, RawData!$A:$AJ, 11, FALSE)</f>
        <v/>
      </c>
      <c r="T42" s="98">
        <f>VLOOKUP($A42, RawData!$A:$AJ, 13, FALSE)</f>
        <v>-3.07368</v>
      </c>
      <c r="U42" s="99">
        <f>VLOOKUP($A42, RawData!$A:$AJ, 14, FALSE)</f>
        <v>2.0943866</v>
      </c>
      <c r="V42" s="99">
        <f>VLOOKUP($A42, RawData!$A:$AJ, 23, FALSE)</f>
        <v>-1.222</v>
      </c>
      <c r="W42" s="99">
        <f>VLOOKUP($A42, RawData!$A:$AJ, 24, FALSE)</f>
        <v>2.0324953</v>
      </c>
      <c r="X42" s="99">
        <f>VLOOKUP($A42, RawData!$A:$AJ, 25, FALSE)</f>
        <v>1.49888</v>
      </c>
      <c r="Y42" s="100" t="str">
        <f>VLOOKUP($A42, RawData!$A:$AJ, 26, FALSE)</f>
        <v/>
      </c>
      <c r="Z42" s="100" t="str">
        <f>VLOOKUP($A42, RawData!$A:$AJ, 27, FALSE)</f>
        <v/>
      </c>
      <c r="AA42" s="107">
        <f>VLOOKUP($A42, RawData!$A:$AJ, 28, FALSE)</f>
        <v>1.7785776</v>
      </c>
      <c r="AB42" s="100">
        <f>VLOOKUP($A42, RawData!$A:$AJ, 31, FALSE)</f>
        <v>-1.3649338</v>
      </c>
      <c r="AC42" s="96">
        <f>VLOOKUP($A42, RawData!$A:$AJ,32, FALSE)</f>
        <v>0</v>
      </c>
      <c r="AD42" s="98">
        <f>VLOOKUP($A42, RawData!$A:$AJ, 34, FALSE)</f>
        <v>4.19537</v>
      </c>
      <c r="AE42" s="98">
        <f>VLOOKUP($A42, RawData!$A:$AJ, 35, FALSE)</f>
        <v>0.015</v>
      </c>
      <c r="AF42" s="113">
        <f>VLOOKUP($A42, RawData!$A:$AJ, 36, FALSE)</f>
        <v>168.34</v>
      </c>
    </row>
    <row r="43">
      <c r="A43" s="46" t="s">
        <v>564</v>
      </c>
      <c r="B43" s="9" t="s">
        <v>2083</v>
      </c>
      <c r="C43" s="92" t="s">
        <v>1044</v>
      </c>
      <c r="D43" s="2" t="s">
        <v>2084</v>
      </c>
      <c r="E43" s="114" t="str">
        <f>IFERROR(__xludf.DUMMYFUNCTION("IFERROR(HYPERLINK(REGEXEXTRACT(D43,""\(([^)]*)\)""),REGEXEXTRACT(D43,""\[([^\]]+)\]"")),"""")"),"READ PITCH")</f>
        <v>READ PITCH</v>
      </c>
      <c r="F43" s="98">
        <f>VLOOKUP($A43, RawData!$A:$AJ, 33, FALSE)</f>
        <v>2.221941</v>
      </c>
      <c r="G43" s="98">
        <f>VLOOKUP($A43, RawData!$A:$AJ, 2, FALSE)</f>
        <v>3.75396</v>
      </c>
      <c r="H43" s="96">
        <f>VLOOKUP($A43, RawData!$A:$AJ, 3, FALSE)</f>
        <v>-0.6367</v>
      </c>
      <c r="I43" s="96">
        <f>VLOOKUP($A43, RawData!$A:$AJ, 4, FALSE)</f>
        <v>0.0131911</v>
      </c>
      <c r="J43" s="98">
        <f>VLOOKUP($A43, RawData!$A:$AM, 37, FALSE)</f>
        <v>-2.71537</v>
      </c>
      <c r="K43" s="99">
        <f>VLOOKUP($A43, RawData!$A:$AM, 38, FALSE)</f>
        <v>5.233918</v>
      </c>
      <c r="L43" s="99" t="str">
        <f>VLOOKUP($A43, RawData!$A:$AM, 39, FALSE)</f>
        <v/>
      </c>
      <c r="M43" s="100" t="str">
        <f>VLOOKUP($A43, RawData!$A:$AJ, 30, FALSE)</f>
        <v/>
      </c>
      <c r="N43" s="98">
        <f>VLOOKUP($A43, RawData!$A:$AJ, 5, FALSE)</f>
        <v>-0.01617278</v>
      </c>
      <c r="O43" s="99">
        <f>VLOOKUP($A43, RawData!$A:$AJ, 6, FALSE)</f>
        <v>4.2016125</v>
      </c>
      <c r="P43" s="96">
        <f>VLOOKUP($A43, RawData!$A:$AJ, 7, FALSE)</f>
        <v>0.33548513</v>
      </c>
      <c r="Q43" s="99">
        <f>VLOOKUP($A43, RawData!$A:$AJ, 8, FALSE)</f>
        <v>0.5488</v>
      </c>
      <c r="R43" s="99">
        <f>VLOOKUP($A43, RawData!$A:$AJ, 10, FALSE)</f>
        <v>-0.72333485</v>
      </c>
      <c r="S43" s="99" t="str">
        <f>VLOOKUP($A43, RawData!$A:$AJ, 11, FALSE)</f>
        <v/>
      </c>
      <c r="T43" s="98">
        <f>VLOOKUP($A43, RawData!$A:$AJ, 13, FALSE)</f>
        <v>-0.65912</v>
      </c>
      <c r="U43" s="99">
        <f>VLOOKUP($A43, RawData!$A:$AJ, 14, FALSE)</f>
        <v>0.19222827</v>
      </c>
      <c r="V43" s="99">
        <f>VLOOKUP($A43, RawData!$A:$AJ, 23, FALSE)</f>
        <v>-0.5324</v>
      </c>
      <c r="W43" s="99">
        <f>VLOOKUP($A43, RawData!$A:$AJ, 24, FALSE)</f>
        <v>-1.7050757</v>
      </c>
      <c r="X43" s="99">
        <f>VLOOKUP($A43, RawData!$A:$AJ, 25, FALSE)</f>
        <v>-1.288438</v>
      </c>
      <c r="Y43" s="100" t="str">
        <f>VLOOKUP($A43, RawData!$A:$AJ, 26, FALSE)</f>
        <v/>
      </c>
      <c r="Z43" s="100" t="str">
        <f>VLOOKUP($A43, RawData!$A:$AJ, 27, FALSE)</f>
        <v/>
      </c>
      <c r="AA43" s="107">
        <f>VLOOKUP($A43, RawData!$A:$AJ, 28, FALSE)</f>
        <v>0.59188163</v>
      </c>
      <c r="AB43" s="100">
        <f>VLOOKUP($A43, RawData!$A:$AJ, 31, FALSE)</f>
        <v>-3.2276218</v>
      </c>
      <c r="AC43" s="96">
        <f>VLOOKUP($A43, RawData!$A:$AJ,32, FALSE)</f>
        <v>0</v>
      </c>
      <c r="AD43" s="98">
        <f>VLOOKUP($A43, RawData!$A:$AJ, 34, FALSE)</f>
        <v>2.12739</v>
      </c>
      <c r="AE43" s="98">
        <f>VLOOKUP($A43, RawData!$A:$AJ, 35, FALSE)</f>
        <v>0.015</v>
      </c>
      <c r="AF43" s="113">
        <f>VLOOKUP($A43, RawData!$A:$AJ, 36, FALSE)</f>
        <v>222.19</v>
      </c>
    </row>
    <row r="44">
      <c r="A44" s="46" t="s">
        <v>565</v>
      </c>
      <c r="B44" s="9" t="s">
        <v>2085</v>
      </c>
      <c r="C44" s="92" t="s">
        <v>930</v>
      </c>
      <c r="D44" s="2" t="s">
        <v>2086</v>
      </c>
      <c r="E44" s="114" t="str">
        <f>IFERROR(__xludf.DUMMYFUNCTION("IFERROR(HYPERLINK(REGEXEXTRACT(D44,""\(([^)]*)\)""),REGEXEXTRACT(D44,""\[([^\]]+)\]"")),"""")"),"READ PITCH")</f>
        <v>READ PITCH</v>
      </c>
      <c r="F44" s="98">
        <f>VLOOKUP($A44, RawData!$A:$AJ, 33, FALSE)</f>
        <v>3.89</v>
      </c>
      <c r="G44" s="98">
        <f>VLOOKUP($A44, RawData!$A:$AJ, 2, FALSE)</f>
        <v>45.323</v>
      </c>
      <c r="H44" s="96">
        <f>VLOOKUP($A44, RawData!$A:$AJ, 3, FALSE)</f>
        <v>-0.3065</v>
      </c>
      <c r="I44" s="96">
        <f>VLOOKUP($A44, RawData!$A:$AJ, 4, FALSE)</f>
        <v>0.1956166</v>
      </c>
      <c r="J44" s="98">
        <f>VLOOKUP($A44, RawData!$A:$AM, 37, FALSE)</f>
        <v>-45.946</v>
      </c>
      <c r="K44" s="99">
        <f>VLOOKUP($A44, RawData!$A:$AM, 38, FALSE)</f>
        <v>0.2415489</v>
      </c>
      <c r="L44" s="99" t="str">
        <f>VLOOKUP($A44, RawData!$A:$AM, 39, FALSE)</f>
        <v/>
      </c>
      <c r="M44" s="100" t="str">
        <f>VLOOKUP($A44, RawData!$A:$AJ, 30, FALSE)</f>
        <v/>
      </c>
      <c r="N44" s="98">
        <f>VLOOKUP($A44, RawData!$A:$AJ, 5, FALSE)</f>
        <v>-0.08434466</v>
      </c>
      <c r="O44" s="99">
        <f>VLOOKUP($A44, RawData!$A:$AJ, 6, FALSE)</f>
        <v>0.07776737</v>
      </c>
      <c r="P44" s="96">
        <f>VLOOKUP($A44, RawData!$A:$AJ, 7, FALSE)</f>
        <v>0.82529306</v>
      </c>
      <c r="Q44" s="99">
        <f>VLOOKUP($A44, RawData!$A:$AJ, 8, FALSE)</f>
        <v>0.6361</v>
      </c>
      <c r="R44" s="99">
        <f>VLOOKUP($A44, RawData!$A:$AJ, 10, FALSE)</f>
        <v>-1.0137458</v>
      </c>
      <c r="S44" s="99" t="str">
        <f>VLOOKUP($A44, RawData!$A:$AJ, 11, FALSE)</f>
        <v/>
      </c>
      <c r="T44" s="98">
        <f>VLOOKUP($A44, RawData!$A:$AJ, 13, FALSE)</f>
        <v>-16.574</v>
      </c>
      <c r="U44" s="99">
        <f>VLOOKUP($A44, RawData!$A:$AJ, 14, FALSE)</f>
        <v>0.7305827</v>
      </c>
      <c r="V44" s="99">
        <f>VLOOKUP($A44, RawData!$A:$AJ, 23, FALSE)</f>
        <v>-0.9629</v>
      </c>
      <c r="W44" s="99">
        <f>VLOOKUP($A44, RawData!$A:$AJ, 24, FALSE)</f>
        <v>1.9869143</v>
      </c>
      <c r="X44" s="99">
        <f>VLOOKUP($A44, RawData!$A:$AJ, 25, FALSE)</f>
        <v>1.3917547</v>
      </c>
      <c r="Y44" s="100" t="str">
        <f>VLOOKUP($A44, RawData!$A:$AJ, 26, FALSE)</f>
        <v/>
      </c>
      <c r="Z44" s="100" t="str">
        <f>VLOOKUP($A44, RawData!$A:$AJ, 27, FALSE)</f>
        <v/>
      </c>
      <c r="AA44" s="107">
        <f>VLOOKUP($A44, RawData!$A:$AJ, 28, FALSE)</f>
        <v>0.17158787</v>
      </c>
      <c r="AB44" s="100">
        <f>VLOOKUP($A44, RawData!$A:$AJ, 31, FALSE)</f>
        <v>-4.107301</v>
      </c>
      <c r="AC44" s="96">
        <f>VLOOKUP($A44, RawData!$A:$AJ,32, FALSE)</f>
        <v>0</v>
      </c>
      <c r="AD44" s="98">
        <f>VLOOKUP($A44, RawData!$A:$AJ, 34, FALSE)</f>
        <v>68.05388</v>
      </c>
      <c r="AE44" s="98" t="str">
        <f>VLOOKUP($A44, RawData!$A:$AJ, 35, FALSE)</f>
        <v>No data</v>
      </c>
      <c r="AF44" s="113">
        <f>VLOOKUP($A44, RawData!$A:$AJ, 36, FALSE)</f>
        <v>777.69</v>
      </c>
    </row>
    <row r="45">
      <c r="A45" s="46" t="s">
        <v>566</v>
      </c>
      <c r="B45" s="9" t="s">
        <v>2087</v>
      </c>
      <c r="C45" s="92" t="s">
        <v>1044</v>
      </c>
      <c r="D45" s="2" t="s">
        <v>2088</v>
      </c>
      <c r="E45" s="114" t="str">
        <f>IFERROR(__xludf.DUMMYFUNCTION("IFERROR(HYPERLINK(REGEXEXTRACT(D45,""\(([^)]*)\)""),REGEXEXTRACT(D45,""\[([^\]]+)\]"")),"""")"),"READ PITCH")</f>
        <v>READ PITCH</v>
      </c>
      <c r="F45" s="98">
        <f>VLOOKUP($A45, RawData!$A:$AJ, 33, FALSE)</f>
        <v>1.03</v>
      </c>
      <c r="G45" s="98">
        <f>VLOOKUP($A45, RawData!$A:$AJ, 2, FALSE)</f>
        <v>0.7236</v>
      </c>
      <c r="H45" s="96">
        <f>VLOOKUP($A45, RawData!$A:$AJ, 3, FALSE)</f>
        <v>0.156</v>
      </c>
      <c r="I45" s="96">
        <f>VLOOKUP($A45, RawData!$A:$AJ, 4, FALSE)</f>
        <v>0.25748757</v>
      </c>
      <c r="J45" s="98">
        <f>VLOOKUP($A45, RawData!$A:$AM, 37, FALSE)</f>
        <v>-5.94834</v>
      </c>
      <c r="K45" s="99">
        <f>VLOOKUP($A45, RawData!$A:$AM, 38, FALSE)</f>
        <v>0.6551212</v>
      </c>
      <c r="L45" s="99" t="str">
        <f>VLOOKUP($A45, RawData!$A:$AM, 39, FALSE)</f>
        <v/>
      </c>
      <c r="M45" s="100" t="str">
        <f>VLOOKUP($A45, RawData!$A:$AJ, 30, FALSE)</f>
        <v/>
      </c>
      <c r="N45" s="98">
        <f>VLOOKUP($A45, RawData!$A:$AJ, 5, FALSE)</f>
        <v>-0.036215425</v>
      </c>
      <c r="O45" s="99">
        <f>VLOOKUP($A45, RawData!$A:$AJ, 6, FALSE)</f>
        <v>0.75410223</v>
      </c>
      <c r="P45" s="96">
        <f>VLOOKUP($A45, RawData!$A:$AJ, 7, FALSE)</f>
        <v>0.107071795</v>
      </c>
      <c r="Q45" s="99">
        <f>VLOOKUP($A45, RawData!$A:$AJ, 8, FALSE)</f>
        <v>0.5563</v>
      </c>
      <c r="R45" s="99">
        <f>VLOOKUP($A45, RawData!$A:$AJ, 10, FALSE)</f>
        <v>-8.220481</v>
      </c>
      <c r="S45" s="99" t="str">
        <f>VLOOKUP($A45, RawData!$A:$AJ, 11, FALSE)</f>
        <v/>
      </c>
      <c r="T45" s="98">
        <f>VLOOKUP($A45, RawData!$A:$AJ, 13, FALSE)</f>
        <v>-0.42622</v>
      </c>
      <c r="U45" s="99">
        <f>VLOOKUP($A45, RawData!$A:$AJ, 14, FALSE)</f>
        <v>0.24482457</v>
      </c>
      <c r="V45" s="99">
        <f>VLOOKUP($A45, RawData!$A:$AJ, 23, FALSE)</f>
        <v>-2.2936</v>
      </c>
      <c r="W45" s="99">
        <f>VLOOKUP($A45, RawData!$A:$AJ, 24, FALSE)</f>
        <v>-13.961988</v>
      </c>
      <c r="X45" s="99">
        <f>VLOOKUP($A45, RawData!$A:$AJ, 25, FALSE)</f>
        <v>-11.089167</v>
      </c>
      <c r="Y45" s="100" t="str">
        <f>VLOOKUP($A45, RawData!$A:$AJ, 26, FALSE)</f>
        <v/>
      </c>
      <c r="Z45" s="100" t="str">
        <f>VLOOKUP($A45, RawData!$A:$AJ, 27, FALSE)</f>
        <v/>
      </c>
      <c r="AA45" s="107">
        <f>VLOOKUP($A45, RawData!$A:$AJ, 28, FALSE)</f>
        <v>1.4289663</v>
      </c>
      <c r="AB45" s="100">
        <f>VLOOKUP($A45, RawData!$A:$AJ, 31, FALSE)</f>
        <v>-3.825677</v>
      </c>
      <c r="AC45" s="96">
        <f>VLOOKUP($A45, RawData!$A:$AJ,32, FALSE)</f>
        <v>0</v>
      </c>
      <c r="AD45" s="98">
        <f>VLOOKUP($A45, RawData!$A:$AJ, 34, FALSE)</f>
        <v>1.63058</v>
      </c>
      <c r="AE45" s="98" t="str">
        <f>VLOOKUP($A45, RawData!$A:$AJ, 35, FALSE)</f>
        <v>No data</v>
      </c>
      <c r="AF45" s="113">
        <f>VLOOKUP($A45, RawData!$A:$AJ, 36, FALSE)</f>
        <v>206.8</v>
      </c>
    </row>
    <row r="46">
      <c r="A46" s="124" t="s">
        <v>567</v>
      </c>
      <c r="B46" s="115" t="s">
        <v>2089</v>
      </c>
      <c r="C46" s="92" t="s">
        <v>1164</v>
      </c>
      <c r="D46" s="2" t="s">
        <v>2090</v>
      </c>
      <c r="E46" s="114" t="str">
        <f>IFERROR(__xludf.DUMMYFUNCTION("IFERROR(HYPERLINK(REGEXEXTRACT(D46,""\(([^)]*)\)""),REGEXEXTRACT(D46,""\[([^\]]+)\]"")),"""")"),"READ PITCH")</f>
        <v>READ PITCH</v>
      </c>
      <c r="F46" s="98">
        <f>VLOOKUP($A46, RawData!$A:$AJ, 33, FALSE)</f>
        <v>191.35825</v>
      </c>
      <c r="G46" s="98">
        <f>VLOOKUP($A46, RawData!$A:$AJ, 2, FALSE)</f>
        <v>51.054</v>
      </c>
      <c r="H46" s="96">
        <f>VLOOKUP($A46, RawData!$A:$AJ, 3, FALSE)</f>
        <v>0.3046</v>
      </c>
      <c r="I46" s="96">
        <f>VLOOKUP($A46, RawData!$A:$AJ, 4, FALSE)</f>
        <v>0.2433727</v>
      </c>
      <c r="J46" s="98">
        <f>VLOOKUP($A46, RawData!$A:$AM, 37, FALSE)</f>
        <v>12.018</v>
      </c>
      <c r="K46" s="99">
        <f>VLOOKUP($A46, RawData!$A:$AM, 38, FALSE)</f>
        <v>1.8059771</v>
      </c>
      <c r="L46" s="99" t="str">
        <f>VLOOKUP($A46, RawData!$A:$AM, 39, FALSE)</f>
        <v/>
      </c>
      <c r="M46" s="100" t="str">
        <f>VLOOKUP($A46, RawData!$A:$AJ, 30, FALSE)</f>
        <v/>
      </c>
      <c r="N46" s="98">
        <f>VLOOKUP($A46, RawData!$A:$AJ, 5, FALSE)</f>
        <v>0.038321875</v>
      </c>
      <c r="O46" s="99">
        <f>VLOOKUP($A46, RawData!$A:$AJ, 6, FALSE)</f>
        <v>3.5696678</v>
      </c>
      <c r="P46" s="96">
        <f>VLOOKUP($A46, RawData!$A:$AJ, 7, FALSE)</f>
        <v>-0.14150077</v>
      </c>
      <c r="Q46" s="99">
        <f>VLOOKUP($A46, RawData!$A:$AJ, 8, FALSE)</f>
        <v>0.5399</v>
      </c>
      <c r="R46" s="99">
        <f>VLOOKUP($A46, RawData!$A:$AJ, 10, FALSE)</f>
        <v>0.23539782</v>
      </c>
      <c r="S46" s="99" t="str">
        <f>VLOOKUP($A46, RawData!$A:$AJ, 11, FALSE)</f>
        <v/>
      </c>
      <c r="T46" s="98">
        <f>VLOOKUP($A46, RawData!$A:$AJ, 13, FALSE)</f>
        <v>7.143</v>
      </c>
      <c r="U46" s="99">
        <f>VLOOKUP($A46, RawData!$A:$AJ, 14, FALSE)</f>
        <v>1.5979866</v>
      </c>
      <c r="V46" s="99">
        <f>VLOOKUP($A46, RawData!$A:$AJ, 23, FALSE)</f>
        <v>0.276</v>
      </c>
      <c r="W46" s="99">
        <f>VLOOKUP($A46, RawData!$A:$AJ, 24, FALSE)</f>
        <v>0.36987075</v>
      </c>
      <c r="X46" s="99">
        <f>VLOOKUP($A46, RawData!$A:$AJ, 25, FALSE)</f>
        <v>0.5212978</v>
      </c>
      <c r="Y46" s="100" t="str">
        <f>VLOOKUP($A46, RawData!$A:$AJ, 26, FALSE)</f>
        <v/>
      </c>
      <c r="Z46" s="100" t="str">
        <f>VLOOKUP($A46, RawData!$A:$AJ, 27, FALSE)</f>
        <v/>
      </c>
      <c r="AA46" s="107">
        <f>VLOOKUP($A46, RawData!$A:$AJ, 28, FALSE)</f>
        <v>3.6609943</v>
      </c>
      <c r="AB46" s="100">
        <f>VLOOKUP($A46, RawData!$A:$AJ, 31, FALSE)</f>
        <v>25.26465</v>
      </c>
      <c r="AC46" s="96">
        <f>VLOOKUP($A46, RawData!$A:$AJ,32, FALSE)</f>
        <v>0</v>
      </c>
      <c r="AD46" s="98">
        <f>VLOOKUP($A46, RawData!$A:$AJ, 34, FALSE)</f>
        <v>180.4654</v>
      </c>
      <c r="AE46" s="98">
        <f>VLOOKUP($A46, RawData!$A:$AJ, 35, FALSE)</f>
        <v>0.795</v>
      </c>
      <c r="AF46" s="113">
        <f>VLOOKUP($A46, RawData!$A:$AJ, 36, FALSE)</f>
        <v>222.51</v>
      </c>
    </row>
    <row r="47">
      <c r="A47" s="125" t="s">
        <v>568</v>
      </c>
      <c r="B47" s="115" t="s">
        <v>2091</v>
      </c>
      <c r="C47" s="92" t="s">
        <v>1164</v>
      </c>
      <c r="D47" s="2" t="s">
        <v>2092</v>
      </c>
      <c r="E47" s="114" t="str">
        <f>IFERROR(__xludf.DUMMYFUNCTION("IFERROR(HYPERLINK(REGEXEXTRACT(D47,""\(([^)]*)\)""),REGEXEXTRACT(D47,""\[([^\]]+)\]"")),"""")"),"READ PITCH")</f>
        <v>READ PITCH</v>
      </c>
      <c r="F47" s="98">
        <f>VLOOKUP($A47, RawData!$A:$AJ, 33, FALSE)</f>
        <v>72.48743</v>
      </c>
      <c r="G47" s="98">
        <f>VLOOKUP($A47, RawData!$A:$AJ, 2, FALSE)</f>
        <v>62.64846</v>
      </c>
      <c r="H47" s="96">
        <f>VLOOKUP($A47, RawData!$A:$AJ, 3, FALSE)</f>
        <v>-0.0657</v>
      </c>
      <c r="I47" s="96">
        <f>VLOOKUP($A47, RawData!$A:$AJ, 4, FALSE)</f>
        <v>-0.012842857</v>
      </c>
      <c r="J47" s="98">
        <f>VLOOKUP($A47, RawData!$A:$AM, 37, FALSE)</f>
        <v>16.11136</v>
      </c>
      <c r="K47" s="99">
        <f>VLOOKUP($A47, RawData!$A:$AM, 38, FALSE)</f>
        <v>-0.372408</v>
      </c>
      <c r="L47" s="99" t="str">
        <f>VLOOKUP($A47, RawData!$A:$AM, 39, FALSE)</f>
        <v/>
      </c>
      <c r="M47" s="100" t="str">
        <f>VLOOKUP($A47, RawData!$A:$AJ, 30, FALSE)</f>
        <v/>
      </c>
      <c r="N47" s="98">
        <f>VLOOKUP($A47, RawData!$A:$AJ, 5, FALSE)</f>
        <v>-0.24595304</v>
      </c>
      <c r="O47" s="99">
        <f>VLOOKUP($A47, RawData!$A:$AJ, 6, FALSE)</f>
        <v>-2.9457624</v>
      </c>
      <c r="P47" s="96">
        <f>VLOOKUP($A47, RawData!$A:$AJ, 7, FALSE)</f>
        <v>-0.2009521</v>
      </c>
      <c r="Q47" s="99">
        <f>VLOOKUP($A47, RawData!$A:$AJ, 8, FALSE)</f>
        <v>0.5983</v>
      </c>
      <c r="R47" s="99">
        <f>VLOOKUP($A47, RawData!$A:$AJ, 10, FALSE)</f>
        <v>0.2571709</v>
      </c>
      <c r="S47" s="99" t="str">
        <f>VLOOKUP($A47, RawData!$A:$AJ, 11, FALSE)</f>
        <v/>
      </c>
      <c r="T47" s="98">
        <f>VLOOKUP($A47, RawData!$A:$AJ, 13, FALSE)</f>
        <v>19.46684</v>
      </c>
      <c r="U47" s="99">
        <f>VLOOKUP($A47, RawData!$A:$AJ, 14, FALSE)</f>
        <v>0.9570417</v>
      </c>
      <c r="V47" s="99">
        <f>VLOOKUP($A47, RawData!$A:$AJ, 23, FALSE)</f>
        <v>-0.0001</v>
      </c>
      <c r="W47" s="99">
        <f>VLOOKUP($A47, RawData!$A:$AJ, 24, FALSE)</f>
        <v>0.033259798</v>
      </c>
      <c r="X47" s="99">
        <f>VLOOKUP($A47, RawData!$A:$AJ, 25, FALSE)</f>
        <v>0.31403035</v>
      </c>
      <c r="Y47" s="100" t="str">
        <f>VLOOKUP($A47, RawData!$A:$AJ, 26, FALSE)</f>
        <v/>
      </c>
      <c r="Z47" s="100" t="str">
        <f>VLOOKUP($A47, RawData!$A:$AJ, 27, FALSE)</f>
        <v/>
      </c>
      <c r="AA47" s="107">
        <f>VLOOKUP($A47, RawData!$A:$AJ, 28, FALSE)</f>
        <v>0.7914006</v>
      </c>
      <c r="AB47" s="100">
        <f>VLOOKUP($A47, RawData!$A:$AJ, 31, FALSE)</f>
        <v>2.5469036</v>
      </c>
      <c r="AC47" s="96">
        <f>VLOOKUP($A47, RawData!$A:$AJ,32, FALSE)</f>
        <v>0</v>
      </c>
      <c r="AD47" s="98">
        <f>VLOOKUP($A47, RawData!$A:$AJ, 34, FALSE)</f>
        <v>68.832</v>
      </c>
      <c r="AE47" s="98">
        <f>VLOOKUP($A47, RawData!$A:$AJ, 35, FALSE)</f>
        <v>3.04</v>
      </c>
      <c r="AF47" s="113">
        <f>VLOOKUP($A47, RawData!$A:$AJ, 36, FALSE)</f>
        <v>21.51</v>
      </c>
    </row>
    <row r="48">
      <c r="A48" s="124" t="s">
        <v>843</v>
      </c>
      <c r="B48" s="115" t="s">
        <v>2093</v>
      </c>
      <c r="C48" s="92" t="s">
        <v>1164</v>
      </c>
      <c r="D48" s="2" t="s">
        <v>2094</v>
      </c>
      <c r="E48" s="114" t="str">
        <f>IFERROR(__xludf.DUMMYFUNCTION("IFERROR(HYPERLINK(REGEXEXTRACT(D48,""\(([^)]*)\)""),REGEXEXTRACT(D48,""\[([^\]]+)\]"")),"""")"),"READ PITCH")</f>
        <v>READ PITCH</v>
      </c>
      <c r="F48" s="98">
        <f>VLOOKUP($A48, RawData!$A:$AJ, 33, FALSE)</f>
        <v>4.484641</v>
      </c>
      <c r="G48" s="98">
        <f>VLOOKUP($A48, RawData!$A:$AJ, 2, FALSE)</f>
        <v>2.02013</v>
      </c>
      <c r="H48" s="96">
        <f>VLOOKUP($A48, RawData!$A:$AJ, 3, FALSE)</f>
        <v>0.1005</v>
      </c>
      <c r="I48" s="96">
        <f>VLOOKUP($A48, RawData!$A:$AJ, 4, FALSE)</f>
        <v>1.0043902</v>
      </c>
      <c r="J48" s="98">
        <f>VLOOKUP($A48, RawData!$A:$AM, 37, FALSE)</f>
        <v>-0.06625</v>
      </c>
      <c r="K48" s="99">
        <f>VLOOKUP($A48, RawData!$A:$AM, 38, FALSE)</f>
        <v>-3.0677278</v>
      </c>
      <c r="L48" s="99" t="str">
        <f>VLOOKUP($A48, RawData!$A:$AM, 39, FALSE)</f>
        <v/>
      </c>
      <c r="M48" s="100">
        <f>VLOOKUP($A48, RawData!$A:$AJ, 30, FALSE)</f>
        <v>-99.41412</v>
      </c>
      <c r="N48" s="98">
        <f>VLOOKUP($A48, RawData!$A:$AJ, 5, FALSE)</f>
        <v>-0.0023399037</v>
      </c>
      <c r="O48" s="96">
        <f>VLOOKUP($A48, RawData!$A:$AJ, 6, FALSE)</f>
        <v>0.7541455</v>
      </c>
      <c r="P48" s="96">
        <f>VLOOKUP($A48, RawData!$A:$AJ, 7, FALSE)</f>
        <v>0.19515948</v>
      </c>
      <c r="Q48" s="99">
        <f>VLOOKUP($A48, RawData!$A:$AJ, 8, FALSE)</f>
        <v>0.758</v>
      </c>
      <c r="R48" s="96" t="str">
        <f>VLOOKUP($A48, RawData!$A:$AJ, 10, FALSE)</f>
        <v/>
      </c>
      <c r="S48" s="96">
        <f>VLOOKUP($A48, RawData!$A:$AJ, 11, FALSE)</f>
        <v>-0.0356</v>
      </c>
      <c r="T48" s="98">
        <f>VLOOKUP($A48, RawData!$A:$AJ, 13, FALSE)</f>
        <v>-0.05229</v>
      </c>
      <c r="U48" s="96" t="str">
        <f>VLOOKUP($A48, RawData!$A:$AJ, 14, FALSE)</f>
        <v/>
      </c>
      <c r="V48" s="99">
        <f>VLOOKUP($A48, RawData!$A:$AJ, 23, FALSE)</f>
        <v>-1.3822</v>
      </c>
      <c r="W48" s="99">
        <f>VLOOKUP($A48, RawData!$A:$AJ, 24, FALSE)</f>
        <v>0.08345634</v>
      </c>
      <c r="X48" s="99">
        <f>VLOOKUP($A48, RawData!$A:$AJ, 25, FALSE)</f>
        <v>0.021074831</v>
      </c>
      <c r="Y48" s="100" t="str">
        <f>VLOOKUP($A48, RawData!$A:$AJ, 26, FALSE)</f>
        <v/>
      </c>
      <c r="Z48" s="106" t="str">
        <f>VLOOKUP($A48, RawData!$A:$AJ, 27, FALSE)</f>
        <v>No data</v>
      </c>
      <c r="AA48" s="107">
        <f>VLOOKUP($A48, RawData!$A:$AJ, 28, FALSE)</f>
        <v>2.267788</v>
      </c>
      <c r="AB48" s="100">
        <f>VLOOKUP($A48, RawData!$A:$AJ, 31, FALSE)</f>
        <v>470.12735</v>
      </c>
      <c r="AC48" s="96" t="str">
        <f>VLOOKUP($A48, RawData!$A:$AJ,32, FALSE)</f>
        <v/>
      </c>
      <c r="AD48" s="98">
        <f>VLOOKUP($A48, RawData!$A:$AJ, 34, FALSE)</f>
        <v>5.75906</v>
      </c>
      <c r="AE48" s="98">
        <f>VLOOKUP($A48, RawData!$A:$AJ, 35, FALSE)</f>
        <v>0.04</v>
      </c>
      <c r="AF48" s="113">
        <f>VLOOKUP($A48, RawData!$A:$AJ, 36, FALSE)</f>
        <v>112.12</v>
      </c>
    </row>
    <row r="49">
      <c r="A49" s="125" t="s">
        <v>851</v>
      </c>
      <c r="B49" s="36" t="s">
        <v>2095</v>
      </c>
      <c r="C49" s="92" t="s">
        <v>1164</v>
      </c>
      <c r="D49" s="2" t="s">
        <v>2096</v>
      </c>
      <c r="E49" s="114" t="str">
        <f>IFERROR(__xludf.DUMMYFUNCTION("IFERROR(HYPERLINK(REGEXEXTRACT(D49,""\(([^)]*)\)""),REGEXEXTRACT(D49,""\[([^\]]+)\]"")),"""")"),"READ PITCH")</f>
        <v>READ PITCH</v>
      </c>
      <c r="F49" s="98">
        <f>VLOOKUP($A49, RawData!$A:$AJ, 33, FALSE)</f>
        <v>26.634497</v>
      </c>
      <c r="G49" s="98">
        <f>VLOOKUP($A49, RawData!$A:$AJ, 2, FALSE)</f>
        <v>2.44693</v>
      </c>
      <c r="H49" s="96">
        <f>VLOOKUP($A49, RawData!$A:$AJ, 3, FALSE)</f>
        <v>0.4189</v>
      </c>
      <c r="I49" s="96">
        <f>VLOOKUP($A49, RawData!$A:$AJ, 4, FALSE)</f>
        <v>1.7385176</v>
      </c>
      <c r="J49" s="98">
        <f>VLOOKUP($A49, RawData!$A:$AM, 37, FALSE)</f>
        <v>-5.98</v>
      </c>
      <c r="K49" s="99">
        <f>VLOOKUP($A49, RawData!$A:$AM, 38, FALSE)</f>
        <v>-0.5113541</v>
      </c>
      <c r="L49" s="99" t="str">
        <f>VLOOKUP($A49, RawData!$A:$AM, 39, FALSE)</f>
        <v/>
      </c>
      <c r="M49" s="100">
        <f>VLOOKUP($A49, RawData!$A:$AJ, 30, FALSE)</f>
        <v>-4.5965853</v>
      </c>
      <c r="N49" s="98">
        <f>VLOOKUP($A49, RawData!$A:$AJ, 5, FALSE)</f>
        <v>-0.031825654</v>
      </c>
      <c r="O49" s="96">
        <f>VLOOKUP($A49, RawData!$A:$AJ, 6, FALSE)</f>
        <v>-0.502764</v>
      </c>
      <c r="P49" s="96">
        <f>VLOOKUP($A49, RawData!$A:$AJ, 7, FALSE)</f>
        <v>-0.049783345</v>
      </c>
      <c r="Q49" s="99">
        <f>VLOOKUP($A49, RawData!$A:$AJ, 8, FALSE)</f>
        <v>1</v>
      </c>
      <c r="R49" s="96" t="str">
        <f>VLOOKUP($A49, RawData!$A:$AJ, 10, FALSE)</f>
        <v/>
      </c>
      <c r="S49" s="96">
        <f>VLOOKUP($A49, RawData!$A:$AJ, 11, FALSE)</f>
        <v>-2.0373</v>
      </c>
      <c r="T49" s="98">
        <f>VLOOKUP($A49, RawData!$A:$AJ, 13, FALSE)</f>
        <v>-3.17765</v>
      </c>
      <c r="U49" s="96" t="str">
        <f>VLOOKUP($A49, RawData!$A:$AJ, 14, FALSE)</f>
        <v/>
      </c>
      <c r="V49" s="99">
        <f>VLOOKUP($A49, RawData!$A:$AJ, 23, FALSE)</f>
        <v>-3.4116</v>
      </c>
      <c r="W49" s="99">
        <f>VLOOKUP($A49, RawData!$A:$AJ, 24, FALSE)</f>
        <v>0.84475553</v>
      </c>
      <c r="X49" s="99">
        <f>VLOOKUP($A49, RawData!$A:$AJ, 25, FALSE)</f>
        <v>0.77473885</v>
      </c>
      <c r="Y49" s="100" t="str">
        <f>VLOOKUP($A49, RawData!$A:$AJ, 26, FALSE)</f>
        <v/>
      </c>
      <c r="Z49" s="106" t="str">
        <f>VLOOKUP($A49, RawData!$A:$AJ, 27, FALSE)</f>
        <v>No data</v>
      </c>
      <c r="AA49" s="107">
        <f>VLOOKUP($A49, RawData!$A:$AJ, 28, FALSE)</f>
        <v>10.466176</v>
      </c>
      <c r="AB49" s="100">
        <f>VLOOKUP($A49, RawData!$A:$AJ, 31, FALSE)</f>
        <v>-8.650286</v>
      </c>
      <c r="AC49" s="96" t="str">
        <f>VLOOKUP($A49, RawData!$A:$AJ,32, FALSE)</f>
        <v/>
      </c>
      <c r="AD49" s="98">
        <f>VLOOKUP($A49, RawData!$A:$AJ, 34, FALSE)</f>
        <v>27.48758</v>
      </c>
      <c r="AE49" s="98">
        <f>VLOOKUP($A49, RawData!$A:$AJ, 35, FALSE)</f>
        <v>0.125</v>
      </c>
      <c r="AF49" s="113">
        <f>VLOOKUP($A49, RawData!$A:$AJ, 36, FALSE)</f>
        <v>204.88</v>
      </c>
    </row>
    <row r="50">
      <c r="A50" s="124" t="s">
        <v>852</v>
      </c>
      <c r="B50" s="36" t="s">
        <v>2097</v>
      </c>
      <c r="C50" s="92" t="s">
        <v>1164</v>
      </c>
      <c r="D50" s="2" t="s">
        <v>2098</v>
      </c>
      <c r="E50" s="114" t="str">
        <f>IFERROR(__xludf.DUMMYFUNCTION("IFERROR(HYPERLINK(REGEXEXTRACT(D50,""\(([^)]*)\)""),REGEXEXTRACT(D50,""\[([^\]]+)\]"")),"""")"),"READ PITCH")</f>
        <v>READ PITCH</v>
      </c>
      <c r="F50" s="98">
        <f>VLOOKUP($A50, RawData!$A:$AJ, 33, FALSE)</f>
        <v>81.617355</v>
      </c>
      <c r="G50" s="98">
        <f>VLOOKUP($A50, RawData!$A:$AJ, 2, FALSE)</f>
        <v>6.62366</v>
      </c>
      <c r="H50" s="96">
        <f>VLOOKUP($A50, RawData!$A:$AJ, 3, FALSE)</f>
        <v>-0.0283</v>
      </c>
      <c r="I50" s="96">
        <f>VLOOKUP($A50, RawData!$A:$AJ, 4, FALSE)</f>
        <v>-0.057528164</v>
      </c>
      <c r="J50" s="98">
        <f>VLOOKUP($A50, RawData!$A:$AM, 37, FALSE)</f>
        <v>-1.15512</v>
      </c>
      <c r="K50" s="99">
        <f>VLOOKUP($A50, RawData!$A:$AM, 38, FALSE)</f>
        <v>-0.4953957</v>
      </c>
      <c r="L50" s="99" t="str">
        <f>VLOOKUP($A50, RawData!$A:$AM, 39, FALSE)</f>
        <v/>
      </c>
      <c r="M50" s="100">
        <f>VLOOKUP($A50, RawData!$A:$AJ, 30, FALSE)</f>
        <v>-70.84344</v>
      </c>
      <c r="N50" s="98">
        <f>VLOOKUP($A50, RawData!$A:$AJ, 5, FALSE)</f>
        <v>-0.1284371</v>
      </c>
      <c r="O50" s="96">
        <f>VLOOKUP($A50, RawData!$A:$AJ, 6, FALSE)</f>
        <v>0.14131026</v>
      </c>
      <c r="P50" s="96">
        <f>VLOOKUP($A50, RawData!$A:$AJ, 7, FALSE)</f>
        <v>-0.21445803</v>
      </c>
      <c r="Q50" s="99">
        <f>VLOOKUP($A50, RawData!$A:$AJ, 8, FALSE)</f>
        <v>0.4191</v>
      </c>
      <c r="R50" s="96" t="str">
        <f>VLOOKUP($A50, RawData!$A:$AJ, 10, FALSE)</f>
        <v/>
      </c>
      <c r="S50" s="96">
        <f>VLOOKUP($A50, RawData!$A:$AJ, 11, FALSE)</f>
        <v>-0.2673</v>
      </c>
      <c r="T50" s="98">
        <f>VLOOKUP($A50, RawData!$A:$AJ, 13, FALSE)</f>
        <v>-2.50206</v>
      </c>
      <c r="U50" s="96" t="str">
        <f>VLOOKUP($A50, RawData!$A:$AJ, 14, FALSE)</f>
        <v/>
      </c>
      <c r="V50" s="99">
        <f>VLOOKUP($A50, RawData!$A:$AJ, 23, FALSE)</f>
        <v>-0.259</v>
      </c>
      <c r="W50" s="99">
        <f>VLOOKUP($A50, RawData!$A:$AJ, 24, FALSE)</f>
        <v>-0.3473946</v>
      </c>
      <c r="X50" s="99">
        <f>VLOOKUP($A50, RawData!$A:$AJ, 25, FALSE)</f>
        <v>-0.11875142</v>
      </c>
      <c r="Y50" s="100" t="str">
        <f>VLOOKUP($A50, RawData!$A:$AJ, 26, FALSE)</f>
        <v/>
      </c>
      <c r="Z50" s="106" t="str">
        <f>VLOOKUP($A50, RawData!$A:$AJ, 27, FALSE)</f>
        <v>No data</v>
      </c>
      <c r="AA50" s="107">
        <f>VLOOKUP($A50, RawData!$A:$AJ, 28, FALSE)</f>
        <v>12.322094</v>
      </c>
      <c r="AB50" s="100">
        <f>VLOOKUP($A50, RawData!$A:$AJ, 31, FALSE)</f>
        <v>-32.706116</v>
      </c>
      <c r="AC50" s="96" t="str">
        <f>VLOOKUP($A50, RawData!$A:$AJ,32, FALSE)</f>
        <v/>
      </c>
      <c r="AD50" s="98">
        <f>VLOOKUP($A50, RawData!$A:$AJ, 34, FALSE)</f>
        <v>81.832664</v>
      </c>
      <c r="AE50" s="98">
        <f>VLOOKUP($A50, RawData!$A:$AJ, 35, FALSE)</f>
        <v>4.34</v>
      </c>
      <c r="AF50" s="113">
        <f>VLOOKUP($A50, RawData!$A:$AJ, 36, FALSE)</f>
        <v>26.31</v>
      </c>
    </row>
    <row r="51">
      <c r="A51" s="124" t="s">
        <v>891</v>
      </c>
      <c r="B51" s="36" t="s">
        <v>2099</v>
      </c>
      <c r="C51" s="92" t="s">
        <v>1057</v>
      </c>
      <c r="D51" s="2" t="s">
        <v>2100</v>
      </c>
      <c r="E51" s="114" t="str">
        <f>IFERROR(__xludf.DUMMYFUNCTION("IFERROR(HYPERLINK(REGEXEXTRACT(D51,""\(([^)]*)\)""),REGEXEXTRACT(D51,""\[([^\]]+)\]"")),"""")"),"READ PITCH")</f>
        <v>READ PITCH</v>
      </c>
      <c r="F51" s="98">
        <f>VLOOKUP($A51, RawData!$A:$AJ, 33, FALSE)</f>
        <v>22.449059</v>
      </c>
      <c r="G51" s="98">
        <f>VLOOKUP($A51, RawData!$A:$AJ, 2, FALSE)</f>
        <v>6.00603</v>
      </c>
      <c r="H51" s="96">
        <f>VLOOKUP($A51, RawData!$A:$AJ, 3, FALSE)</f>
        <v>0.3733</v>
      </c>
      <c r="I51" s="96">
        <f>VLOOKUP($A51, RawData!$A:$AJ, 4, FALSE)</f>
        <v>0.1291811</v>
      </c>
      <c r="J51" s="98">
        <f>VLOOKUP($A51, RawData!$A:$AM, 37, FALSE)</f>
        <v>-0.4318</v>
      </c>
      <c r="K51" s="99">
        <f>VLOOKUP($A51, RawData!$A:$AM, 38, FALSE)</f>
        <v>-0.2982285</v>
      </c>
      <c r="L51" s="99" t="str">
        <f>VLOOKUP($A51, RawData!$A:$AM, 39, FALSE)</f>
        <v/>
      </c>
      <c r="M51" s="100">
        <f>VLOOKUP($A51, RawData!$A:$AJ, 30, FALSE)</f>
        <v>-56.97221</v>
      </c>
      <c r="N51" s="98">
        <f>VLOOKUP($A51, RawData!$A:$AJ, 5, FALSE)</f>
        <v>-0.0057787364</v>
      </c>
      <c r="O51" s="96">
        <f>VLOOKUP($A51, RawData!$A:$AJ, 6, FALSE)</f>
        <v>0.08802974</v>
      </c>
      <c r="P51" s="96">
        <f>VLOOKUP($A51, RawData!$A:$AJ, 7, FALSE)</f>
        <v>-0.3197241</v>
      </c>
      <c r="Q51" s="99">
        <f>VLOOKUP($A51, RawData!$A:$AJ, 8, FALSE)</f>
        <v>0.1318</v>
      </c>
      <c r="R51" s="96" t="str">
        <f>VLOOKUP($A51, RawData!$A:$AJ, 10, FALSE)</f>
        <v/>
      </c>
      <c r="S51" s="96">
        <f>VLOOKUP($A51, RawData!$A:$AJ, 11, FALSE)</f>
        <v>-0.1375</v>
      </c>
      <c r="T51" s="98">
        <f>VLOOKUP($A51, RawData!$A:$AJ, 13, FALSE)</f>
        <v>0.17845</v>
      </c>
      <c r="U51" s="96" t="str">
        <f>VLOOKUP($A51, RawData!$A:$AJ, 14, FALSE)</f>
        <v/>
      </c>
      <c r="V51" s="99">
        <f>VLOOKUP($A51, RawData!$A:$AJ, 23, FALSE)</f>
        <v>-0.1893</v>
      </c>
      <c r="W51" s="99">
        <f>VLOOKUP($A51, RawData!$A:$AJ, 24, FALSE)</f>
        <v>0.6195668</v>
      </c>
      <c r="X51" s="99">
        <f>VLOOKUP($A51, RawData!$A:$AJ, 25, FALSE)</f>
        <v>0.26808387</v>
      </c>
      <c r="Y51" s="100" t="str">
        <f>VLOOKUP($A51, RawData!$A:$AJ, 26, FALSE)</f>
        <v/>
      </c>
      <c r="Z51" s="106" t="str">
        <f>VLOOKUP($A51, RawData!$A:$AJ, 27, FALSE)</f>
        <v/>
      </c>
      <c r="AA51" s="107">
        <f>VLOOKUP($A51, RawData!$A:$AJ, 28, FALSE)</f>
        <v>3.7378602</v>
      </c>
      <c r="AB51" s="100">
        <f>VLOOKUP($A51, RawData!$A:$AJ, 31, FALSE)</f>
        <v>137.8571</v>
      </c>
      <c r="AC51" s="96" t="str">
        <f>VLOOKUP($A51, RawData!$A:$AJ,32, FALSE)</f>
        <v/>
      </c>
      <c r="AD51" s="98">
        <f>VLOOKUP($A51, RawData!$A:$AJ, 34, FALSE)</f>
        <v>24.6006</v>
      </c>
      <c r="AE51" s="98">
        <f>VLOOKUP($A51, RawData!$A:$AJ, 35, FALSE)</f>
        <v>0.13</v>
      </c>
      <c r="AF51" s="113">
        <f>VLOOKUP($A51, RawData!$A:$AJ, 36, FALSE)</f>
        <v>172.69</v>
      </c>
    </row>
    <row r="52">
      <c r="A52" s="124" t="s">
        <v>898</v>
      </c>
      <c r="B52" s="36" t="s">
        <v>2101</v>
      </c>
      <c r="C52" s="92" t="s">
        <v>1164</v>
      </c>
      <c r="D52" s="2" t="s">
        <v>2102</v>
      </c>
      <c r="E52" s="114" t="str">
        <f>IFERROR(__xludf.DUMMYFUNCTION("IFERROR(HYPERLINK(REGEXEXTRACT(D52,""\(([^)]*)\)""),REGEXEXTRACT(D52,""\[([^\]]+)\]"")),"""")"),"READ PITCH")</f>
        <v>READ PITCH</v>
      </c>
      <c r="F52" s="98">
        <f>VLOOKUP($A52, RawData!$A:$AJ, 33, FALSE)</f>
        <v>8.266618</v>
      </c>
      <c r="G52" s="98">
        <f>VLOOKUP($A52, RawData!$A:$AJ, 2, FALSE)</f>
        <v>7.49381</v>
      </c>
      <c r="H52" s="106" t="str">
        <f>VLOOKUP($A52, RawData!$A:$AJ, 3, FALSE)</f>
        <v>No data</v>
      </c>
      <c r="I52" s="96" t="str">
        <f>VLOOKUP($A52, RawData!$A:$AJ, 4, FALSE)</f>
        <v>No data</v>
      </c>
      <c r="J52" s="98">
        <f>VLOOKUP($A52, RawData!$A:$AM, 37, FALSE)</f>
        <v>0.60389</v>
      </c>
      <c r="K52" s="99" t="str">
        <f>VLOOKUP($A52, RawData!$A:$AM, 38, FALSE)</f>
        <v>No data</v>
      </c>
      <c r="L52" s="99" t="str">
        <f>VLOOKUP($A52, RawData!$A:$AM, 39, FALSE)</f>
        <v/>
      </c>
      <c r="M52" s="100">
        <f>VLOOKUP($A52, RawData!$A:$AJ, 30, FALSE)</f>
        <v>15.270476</v>
      </c>
      <c r="N52" s="98">
        <f>VLOOKUP($A52, RawData!$A:$AJ, 5, FALSE)</f>
        <v>0.0154217705</v>
      </c>
      <c r="O52" s="96" t="str">
        <f>VLOOKUP($A52, RawData!$A:$AJ, 6, FALSE)</f>
        <v>No data</v>
      </c>
      <c r="P52" s="96" t="str">
        <f>VLOOKUP($A52, RawData!$A:$AJ, 7, FALSE)</f>
        <v>No data</v>
      </c>
      <c r="Q52" s="99">
        <f>VLOOKUP($A52, RawData!$A:$AJ, 8, FALSE)</f>
        <v>0.6634</v>
      </c>
      <c r="R52" s="96" t="str">
        <f>VLOOKUP($A52, RawData!$A:$AJ, 10, FALSE)</f>
        <v/>
      </c>
      <c r="S52" s="96">
        <f>VLOOKUP($A52, RawData!$A:$AJ, 11, FALSE)</f>
        <v>0.0642</v>
      </c>
      <c r="T52" s="98">
        <f>VLOOKUP($A52, RawData!$A:$AJ, 13, FALSE)</f>
        <v>-1.38771</v>
      </c>
      <c r="U52" s="96" t="str">
        <f>VLOOKUP($A52, RawData!$A:$AJ, 14, FALSE)</f>
        <v/>
      </c>
      <c r="V52" s="99">
        <f>VLOOKUP($A52, RawData!$A:$AJ, 23, FALSE)</f>
        <v>0.1459</v>
      </c>
      <c r="W52" s="99">
        <f>VLOOKUP($A52, RawData!$A:$AJ, 24, FALSE)</f>
        <v>0.13556205</v>
      </c>
      <c r="X52" s="99">
        <f>VLOOKUP($A52, RawData!$A:$AJ, 25, FALSE)</f>
        <v>0.13162352</v>
      </c>
      <c r="Y52" s="100">
        <f>VLOOKUP($A52, RawData!$A:$AJ, 26, FALSE)</f>
        <v>13.291238</v>
      </c>
      <c r="Z52" s="106" t="str">
        <f>VLOOKUP($A52, RawData!$A:$AJ, 27, FALSE)</f>
        <v>No data</v>
      </c>
      <c r="AA52" s="107">
        <f>VLOOKUP($A52, RawData!$A:$AJ, 28, FALSE)</f>
        <v>1.1031262</v>
      </c>
      <c r="AB52" s="100">
        <f>VLOOKUP($A52, RawData!$A:$AJ, 31, FALSE)</f>
        <v>-6.645256</v>
      </c>
      <c r="AC52" s="96" t="str">
        <f>VLOOKUP($A52, RawData!$A:$AJ,32, FALSE)</f>
        <v/>
      </c>
      <c r="AD52" s="98">
        <f>VLOOKUP($A52, RawData!$A:$AJ, 34, FALSE)</f>
        <v>9.221688</v>
      </c>
      <c r="AE52" s="98">
        <f>VLOOKUP($A52, RawData!$A:$AJ, 35, FALSE)</f>
        <v>0.3</v>
      </c>
      <c r="AF52" s="113">
        <f>VLOOKUP($A52, RawData!$A:$AJ, 36, FALSE)</f>
        <v>40.33</v>
      </c>
    </row>
    <row r="53">
      <c r="A53" s="124" t="s">
        <v>899</v>
      </c>
      <c r="B53" s="36" t="s">
        <v>2103</v>
      </c>
      <c r="C53" s="92" t="s">
        <v>1164</v>
      </c>
      <c r="D53" s="2" t="s">
        <v>2104</v>
      </c>
      <c r="E53" s="114" t="str">
        <f>IFERROR(__xludf.DUMMYFUNCTION("IFERROR(HYPERLINK(REGEXEXTRACT(D53,""\(([^)]*)\)""),REGEXEXTRACT(D53,""\[([^\]]+)\]"")),"""")"),"READ PITCH")</f>
        <v>READ PITCH</v>
      </c>
      <c r="F53" s="98" t="str">
        <f>VLOOKUP($A53, RawData!$A:$AJ, 33, FALSE)</f>
        <v>No data</v>
      </c>
      <c r="G53" s="98" t="str">
        <f>VLOOKUP($A53, RawData!$A:$AJ, 2, FALSE)</f>
        <v>No data</v>
      </c>
      <c r="H53" s="106" t="str">
        <f>VLOOKUP($A53, RawData!$A:$AJ, 3, FALSE)</f>
        <v>No data</v>
      </c>
      <c r="I53" s="96" t="str">
        <f>VLOOKUP($A53, RawData!$A:$AJ, 4, FALSE)</f>
        <v>No data</v>
      </c>
      <c r="J53" s="98" t="str">
        <f>VLOOKUP($A53, RawData!$A:$AM, 37, FALSE)</f>
        <v>No data</v>
      </c>
      <c r="K53" s="99" t="str">
        <f>VLOOKUP($A53, RawData!$A:$AM, 38, FALSE)</f>
        <v>No data</v>
      </c>
      <c r="L53" s="99" t="str">
        <f>VLOOKUP($A53, RawData!$A:$AM, 39, FALSE)</f>
        <v/>
      </c>
      <c r="M53" s="100" t="str">
        <f>VLOOKUP($A53, RawData!$A:$AJ, 30, FALSE)</f>
        <v>No data</v>
      </c>
      <c r="N53" s="98" t="str">
        <f>VLOOKUP($A53, RawData!$A:$AJ, 5, FALSE)</f>
        <v>No data</v>
      </c>
      <c r="O53" s="96" t="str">
        <f>VLOOKUP($A53, RawData!$A:$AJ, 6, FALSE)</f>
        <v>No data</v>
      </c>
      <c r="P53" s="96" t="str">
        <f>VLOOKUP($A53, RawData!$A:$AJ, 7, FALSE)</f>
        <v>No data</v>
      </c>
      <c r="Q53" s="106" t="str">
        <f>VLOOKUP($A53, RawData!$A:$AJ, 8, FALSE)</f>
        <v>No data</v>
      </c>
      <c r="R53" s="96" t="str">
        <f>VLOOKUP($A53, RawData!$A:$AJ, 10, FALSE)</f>
        <v/>
      </c>
      <c r="S53" s="96" t="str">
        <f>VLOOKUP($A53, RawData!$A:$AJ, 11, FALSE)</f>
        <v>No data</v>
      </c>
      <c r="T53" s="98" t="str">
        <f>VLOOKUP($A53, RawData!$A:$AJ, 13, FALSE)</f>
        <v>No data</v>
      </c>
      <c r="U53" s="96" t="str">
        <f>VLOOKUP($A53, RawData!$A:$AJ, 14, FALSE)</f>
        <v/>
      </c>
      <c r="V53" s="106" t="str">
        <f>VLOOKUP($A53, RawData!$A:$AJ, 23, FALSE)</f>
        <v>No data</v>
      </c>
      <c r="W53" s="99" t="str">
        <f>VLOOKUP($A53, RawData!$A:$AJ, 24, FALSE)</f>
        <v>No data</v>
      </c>
      <c r="X53" s="99" t="str">
        <f>VLOOKUP($A53, RawData!$A:$AJ, 25, FALSE)</f>
        <v>No data</v>
      </c>
      <c r="Y53" s="100" t="str">
        <f>VLOOKUP($A53, RawData!$A:$AJ, 26, FALSE)</f>
        <v>No data</v>
      </c>
      <c r="Z53" s="106" t="str">
        <f>VLOOKUP($A53, RawData!$A:$AJ, 27, FALSE)</f>
        <v>No data</v>
      </c>
      <c r="AA53" s="107" t="str">
        <f>VLOOKUP($A53, RawData!$A:$AJ, 28, FALSE)</f>
        <v>No data</v>
      </c>
      <c r="AB53" s="100" t="str">
        <f>VLOOKUP($A53, RawData!$A:$AJ, 31, FALSE)</f>
        <v>No data</v>
      </c>
      <c r="AC53" s="96" t="str">
        <f>VLOOKUP($A53, RawData!$A:$AJ,32, FALSE)</f>
        <v/>
      </c>
      <c r="AD53" s="98" t="str">
        <f>VLOOKUP($A53, RawData!$A:$AJ, 34, FALSE)</f>
        <v>No data</v>
      </c>
      <c r="AE53" s="98">
        <f>VLOOKUP($A53, RawData!$A:$AJ, 35, FALSE)</f>
        <v>3.1</v>
      </c>
      <c r="AF53" s="113" t="str">
        <f>VLOOKUP($A53, RawData!$A:$AJ, 36, FALSE)</f>
        <v>No data</v>
      </c>
    </row>
    <row r="54">
      <c r="C54" s="106"/>
      <c r="F54" s="98"/>
      <c r="G54" s="98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</row>
    <row r="55">
      <c r="C55" s="106"/>
      <c r="F55" s="98"/>
      <c r="G55" s="98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</row>
    <row r="56">
      <c r="C56" s="106"/>
      <c r="F56" s="98"/>
      <c r="G56" s="98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</row>
    <row r="57">
      <c r="C57" s="106"/>
      <c r="F57" s="98"/>
      <c r="G57" s="98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</row>
    <row r="58">
      <c r="C58" s="106"/>
      <c r="F58" s="98"/>
      <c r="G58" s="98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</row>
    <row r="59">
      <c r="C59" s="106"/>
      <c r="F59" s="98"/>
      <c r="G59" s="98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</row>
    <row r="60">
      <c r="C60" s="106"/>
      <c r="F60" s="98"/>
      <c r="G60" s="98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</row>
    <row r="61">
      <c r="C61" s="106"/>
      <c r="F61" s="98"/>
      <c r="G61" s="98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</row>
    <row r="62">
      <c r="C62" s="106"/>
      <c r="F62" s="98"/>
      <c r="G62" s="98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</row>
    <row r="63">
      <c r="C63" s="106"/>
      <c r="F63" s="98"/>
      <c r="G63" s="98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</row>
    <row r="64">
      <c r="C64" s="106"/>
      <c r="F64" s="98"/>
      <c r="G64" s="98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</row>
    <row r="65">
      <c r="C65" s="106"/>
      <c r="F65" s="98"/>
      <c r="G65" s="98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</row>
    <row r="66">
      <c r="C66" s="106"/>
      <c r="F66" s="98"/>
      <c r="G66" s="98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</row>
    <row r="67">
      <c r="C67" s="106"/>
      <c r="F67" s="98"/>
      <c r="G67" s="98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</row>
    <row r="68">
      <c r="C68" s="106"/>
      <c r="F68" s="98"/>
      <c r="G68" s="98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</row>
    <row r="69">
      <c r="C69" s="106"/>
      <c r="F69" s="98"/>
      <c r="G69" s="98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</row>
    <row r="70">
      <c r="C70" s="106"/>
      <c r="F70" s="98"/>
      <c r="G70" s="98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</row>
    <row r="71">
      <c r="C71" s="106"/>
      <c r="F71" s="98"/>
      <c r="G71" s="98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</row>
    <row r="72">
      <c r="C72" s="106"/>
      <c r="F72" s="98"/>
      <c r="G72" s="98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</row>
    <row r="73">
      <c r="C73" s="106"/>
      <c r="F73" s="98"/>
      <c r="G73" s="98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</row>
    <row r="74">
      <c r="C74" s="106"/>
      <c r="F74" s="98"/>
      <c r="G74" s="98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</row>
    <row r="75">
      <c r="C75" s="106"/>
      <c r="F75" s="98"/>
      <c r="G75" s="98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</row>
    <row r="76">
      <c r="C76" s="106"/>
      <c r="F76" s="98"/>
      <c r="G76" s="98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</row>
    <row r="77">
      <c r="C77" s="106"/>
      <c r="F77" s="98"/>
      <c r="G77" s="98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</row>
    <row r="78">
      <c r="C78" s="106"/>
      <c r="F78" s="98"/>
      <c r="G78" s="98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</row>
    <row r="79">
      <c r="C79" s="106"/>
      <c r="F79" s="98"/>
      <c r="G79" s="98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</row>
    <row r="80">
      <c r="C80" s="106"/>
      <c r="F80" s="98"/>
      <c r="G80" s="98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</row>
    <row r="81">
      <c r="C81" s="106"/>
      <c r="F81" s="98"/>
      <c r="G81" s="98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</row>
    <row r="82">
      <c r="F82" s="98"/>
      <c r="G82" s="98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</row>
    <row r="83">
      <c r="F83" s="98"/>
      <c r="G83" s="98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</row>
    <row r="84">
      <c r="F84" s="98"/>
      <c r="G84" s="98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</row>
    <row r="85">
      <c r="F85" s="98"/>
      <c r="G85" s="98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</row>
    <row r="86">
      <c r="F86" s="98"/>
      <c r="G86" s="98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</row>
    <row r="87">
      <c r="F87" s="98"/>
      <c r="G87" s="98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</row>
    <row r="88">
      <c r="F88" s="98"/>
      <c r="G88" s="98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</row>
    <row r="89">
      <c r="F89" s="98"/>
      <c r="G89" s="98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</row>
    <row r="90">
      <c r="F90" s="98"/>
      <c r="G90" s="98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</row>
    <row r="91">
      <c r="F91" s="98"/>
      <c r="G91" s="98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</row>
    <row r="92">
      <c r="F92" s="98"/>
      <c r="G92" s="98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</row>
    <row r="93">
      <c r="F93" s="98"/>
      <c r="G93" s="98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</row>
    <row r="94">
      <c r="F94" s="98"/>
      <c r="G94" s="98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</row>
    <row r="95">
      <c r="F95" s="98"/>
      <c r="G95" s="98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</row>
    <row r="96">
      <c r="F96" s="98"/>
      <c r="G96" s="98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</row>
    <row r="97">
      <c r="F97" s="98"/>
      <c r="G97" s="98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</row>
    <row r="98">
      <c r="F98" s="98"/>
      <c r="G98" s="98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</row>
    <row r="99">
      <c r="F99" s="98"/>
      <c r="G99" s="98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</row>
    <row r="100">
      <c r="F100" s="98"/>
      <c r="G100" s="98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</row>
    <row r="101">
      <c r="F101" s="98"/>
      <c r="G101" s="98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</row>
    <row r="102">
      <c r="F102" s="98"/>
      <c r="G102" s="98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</row>
    <row r="103">
      <c r="F103" s="98"/>
      <c r="G103" s="98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</row>
    <row r="104">
      <c r="F104" s="98"/>
      <c r="G104" s="98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</row>
    <row r="105">
      <c r="F105" s="98"/>
      <c r="G105" s="98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</row>
    <row r="106">
      <c r="F106" s="98"/>
      <c r="G106" s="98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</row>
    <row r="107">
      <c r="F107" s="98"/>
      <c r="G107" s="98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</row>
    <row r="108">
      <c r="F108" s="98"/>
      <c r="G108" s="98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</row>
    <row r="109">
      <c r="F109" s="98"/>
      <c r="G109" s="98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</row>
    <row r="110">
      <c r="F110" s="98"/>
      <c r="G110" s="98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</row>
    <row r="111">
      <c r="F111" s="98"/>
      <c r="G111" s="98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</row>
    <row r="112">
      <c r="F112" s="98"/>
      <c r="G112" s="98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</row>
    <row r="113">
      <c r="F113" s="98"/>
      <c r="G113" s="98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</row>
    <row r="114">
      <c r="F114" s="98"/>
      <c r="G114" s="98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</row>
    <row r="115">
      <c r="F115" s="98"/>
      <c r="G115" s="98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</row>
    <row r="116">
      <c r="F116" s="98"/>
      <c r="G116" s="98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</row>
    <row r="117">
      <c r="F117" s="98"/>
      <c r="G117" s="98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</row>
    <row r="118">
      <c r="F118" s="98"/>
      <c r="G118" s="98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</row>
    <row r="119">
      <c r="F119" s="98"/>
      <c r="G119" s="98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</row>
    <row r="120">
      <c r="F120" s="98"/>
      <c r="G120" s="98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</row>
    <row r="121">
      <c r="F121" s="98"/>
      <c r="G121" s="98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</row>
    <row r="122">
      <c r="F122" s="98"/>
      <c r="G122" s="98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</row>
    <row r="123">
      <c r="F123" s="98"/>
      <c r="G123" s="98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</row>
    <row r="124">
      <c r="F124" s="98"/>
      <c r="G124" s="98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</row>
    <row r="125">
      <c r="F125" s="98"/>
      <c r="G125" s="98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</row>
    <row r="126">
      <c r="F126" s="98"/>
      <c r="G126" s="98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</row>
    <row r="127">
      <c r="F127" s="98"/>
      <c r="G127" s="98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</row>
    <row r="128">
      <c r="F128" s="98"/>
      <c r="G128" s="98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</row>
    <row r="129">
      <c r="F129" s="98"/>
      <c r="G129" s="98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</row>
    <row r="130">
      <c r="F130" s="98"/>
      <c r="G130" s="98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</row>
    <row r="131">
      <c r="F131" s="98"/>
      <c r="G131" s="98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</row>
    <row r="132">
      <c r="F132" s="98"/>
      <c r="G132" s="98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</row>
    <row r="133">
      <c r="F133" s="98"/>
      <c r="G133" s="98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</row>
    <row r="134">
      <c r="F134" s="98"/>
      <c r="G134" s="98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</row>
    <row r="135">
      <c r="F135" s="98"/>
      <c r="G135" s="98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</row>
    <row r="136">
      <c r="F136" s="98"/>
      <c r="G136" s="98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</row>
    <row r="137">
      <c r="F137" s="98"/>
      <c r="G137" s="98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</row>
    <row r="138">
      <c r="F138" s="98"/>
      <c r="G138" s="98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</row>
    <row r="139"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</row>
    <row r="140"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</row>
    <row r="141"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</row>
    <row r="142"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</row>
    <row r="143"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</row>
    <row r="144"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</row>
  </sheetData>
  <autoFilter ref="$C$1:$AF$999"/>
  <hyperlinks>
    <hyperlink r:id="rId2" ref="A8"/>
    <hyperlink r:id="rId3" ref="A9"/>
    <hyperlink r:id="rId4" ref="A10"/>
    <hyperlink r:id="rId5" ref="A13"/>
    <hyperlink r:id="rId6" ref="A18"/>
    <hyperlink r:id="rId7" ref="A21"/>
    <hyperlink r:id="rId8" ref="A29"/>
    <hyperlink r:id="rId9" ref="A30"/>
    <hyperlink r:id="rId10" ref="A35"/>
    <hyperlink r:id="rId11" ref="A36"/>
    <hyperlink r:id="rId12" ref="A38"/>
    <hyperlink r:id="rId13" ref="A45"/>
    <hyperlink r:id="rId14" ref="A47"/>
    <hyperlink r:id="rId15" ref="A49"/>
  </hyperlinks>
  <drawing r:id="rId16"/>
  <legacyDrawing r:id="rId1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8.88"/>
    <col hidden="1" min="4" max="4" width="12.63"/>
    <col customWidth="1" min="9" max="9" width="16.0"/>
    <col customWidth="1" min="12" max="12" width="17.5"/>
    <col customWidth="1" min="16" max="16" width="14.25"/>
    <col customWidth="1" min="21" max="21" width="16.0"/>
    <col customWidth="1" min="26" max="26" width="16.88"/>
    <col customWidth="1" min="27" max="27" width="19.38"/>
    <col customWidth="1" min="38" max="38" width="14.88"/>
    <col customWidth="1" min="39" max="39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26" t="s">
        <v>8</v>
      </c>
      <c r="T1" s="108" t="s">
        <v>932</v>
      </c>
      <c r="U1" s="108" t="s">
        <v>1702</v>
      </c>
      <c r="V1" s="108" t="s">
        <v>11</v>
      </c>
      <c r="W1" s="108" t="s">
        <v>933</v>
      </c>
      <c r="X1" s="108" t="s">
        <v>1179</v>
      </c>
      <c r="Y1" s="108" t="s">
        <v>1180</v>
      </c>
      <c r="Z1" s="108" t="s">
        <v>19</v>
      </c>
      <c r="AA1" s="108" t="s">
        <v>1494</v>
      </c>
      <c r="AB1" s="87" t="s">
        <v>21</v>
      </c>
      <c r="AC1" s="87" t="s">
        <v>22</v>
      </c>
      <c r="AD1" s="87" t="s">
        <v>23</v>
      </c>
      <c r="AE1" s="87" t="s">
        <v>24</v>
      </c>
      <c r="AF1" s="87" t="s">
        <v>25</v>
      </c>
      <c r="AG1" s="87" t="s">
        <v>26</v>
      </c>
      <c r="AH1" s="87" t="s">
        <v>27</v>
      </c>
      <c r="AI1" s="87" t="s">
        <v>29</v>
      </c>
      <c r="AJ1" s="87" t="s">
        <v>919</v>
      </c>
      <c r="AK1" s="87" t="s">
        <v>32</v>
      </c>
      <c r="AL1" s="87" t="s">
        <v>920</v>
      </c>
      <c r="AM1" s="87" t="s">
        <v>921</v>
      </c>
    </row>
    <row r="2">
      <c r="A2" s="46" t="s">
        <v>569</v>
      </c>
      <c r="B2" s="9" t="s">
        <v>2105</v>
      </c>
      <c r="C2" s="127" t="s">
        <v>1021</v>
      </c>
      <c r="D2" s="2" t="s">
        <v>2106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3403.7869</v>
      </c>
      <c r="G2" s="98">
        <f>VLOOKUP($A2, RawData!$A:$AJ, 2, FALSE)</f>
        <v>1371.151</v>
      </c>
      <c r="H2" s="96">
        <f>VLOOKUP($A2, RawData!$A:$AJ, 3, FALSE)</f>
        <v>0.5038</v>
      </c>
      <c r="I2" s="96">
        <f>VLOOKUP($A2, RawData!$A:$AJ, 4, FALSE)</f>
        <v>0.3513152</v>
      </c>
      <c r="J2" s="98">
        <f>VLOOKUP($A2, RawData!$A:$AM, 37, FALSE)</f>
        <v>341.823</v>
      </c>
      <c r="K2" s="99">
        <f>VLOOKUP($A2, RawData!$A:$AM, 38, FALSE)</f>
        <v>0.5516532</v>
      </c>
      <c r="L2" s="99" t="str">
        <f>VLOOKUP($A2, RawData!$A:$AM, 39, FALSE)</f>
        <v/>
      </c>
      <c r="M2" s="100" t="str">
        <f>VLOOKUP($A2, RawData!$A:$AJ, 30, FALSE)</f>
        <v/>
      </c>
      <c r="N2" s="98">
        <f>VLOOKUP($A2, RawData!$A:$AJ, 5, FALSE)</f>
        <v>3.9949746</v>
      </c>
      <c r="O2" s="99">
        <f>VLOOKUP($A2, RawData!$A:$AJ, 6, FALSE)</f>
        <v>0.36305863</v>
      </c>
      <c r="P2" s="96">
        <f>VLOOKUP($A2, RawData!$A:$AJ, 7, FALSE)</f>
        <v>0.2635844</v>
      </c>
      <c r="Q2" s="99">
        <f>VLOOKUP($A2, RawData!$A:$AJ, 8, FALSE)</f>
        <v>0.2781</v>
      </c>
      <c r="R2" s="99">
        <f>VLOOKUP($A2, RawData!$A:$AJ, 9, FALSE)</f>
        <v>0.17621253</v>
      </c>
      <c r="S2" s="99">
        <f>VLOOKUP($A2, RawData!$A:$AJ, 10, FALSE)</f>
        <v>0.2492964</v>
      </c>
      <c r="T2" s="99" t="str">
        <f>VLOOKUP($A2, RawData!$A:$AJ, 11, FALSE)</f>
        <v/>
      </c>
      <c r="U2" s="100">
        <f>VLOOKUP($A2, RawData!$A:$AJ, 12, FALSE)</f>
        <v>0.5448169</v>
      </c>
      <c r="V2" s="98">
        <f>VLOOKUP($A2, RawData!$A:$AJ, 13, FALSE)</f>
        <v>42.627</v>
      </c>
      <c r="W2" s="99">
        <f>VLOOKUP($A2, RawData!$A:$AJ, 14, FALSE)</f>
        <v>0.42567405</v>
      </c>
      <c r="X2" s="100">
        <f>VLOOKUP($A2, RawData!$A:$AJ, 15, FALSE)</f>
        <v>3.5175</v>
      </c>
      <c r="Y2" s="99">
        <f>VLOOKUP($A2, RawData!$A:$AJ, 16, FALSE)</f>
        <v>0.049916457</v>
      </c>
      <c r="Z2" s="98" t="str">
        <f>VLOOKUP($A2, RawData!$A:$AJ, 21, FALSE)</f>
        <v/>
      </c>
      <c r="AA2" s="99" t="str">
        <f>VLOOKUP($A2, RawData!$A:$AJ, 22, FALSE)</f>
        <v/>
      </c>
      <c r="AB2" s="99">
        <f>VLOOKUP($A2, RawData!$A:$AJ, 23, FALSE)</f>
        <v>0.0491</v>
      </c>
      <c r="AC2" s="99">
        <f>VLOOKUP($A2, RawData!$A:$AJ, 24, FALSE)</f>
        <v>0.120008916</v>
      </c>
      <c r="AD2" s="99">
        <f>VLOOKUP($A2, RawData!$A:$AJ, 25, FALSE)</f>
        <v>0.47341415</v>
      </c>
      <c r="AE2" s="100" t="str">
        <f>VLOOKUP($A2, RawData!$A:$AJ, 26, FALSE)</f>
        <v/>
      </c>
      <c r="AF2" s="100" t="str">
        <f>VLOOKUP($A2, RawData!$A:$AJ, 27, FALSE)</f>
        <v/>
      </c>
      <c r="AG2" s="107">
        <f>VLOOKUP($A2, RawData!$A:$AJ, 28, FALSE)</f>
        <v>2.7605455</v>
      </c>
      <c r="AH2" s="107">
        <f>VLOOKUP($A2, RawData!$A:$AJ, 29, FALSE)</f>
        <v>5.2412</v>
      </c>
      <c r="AI2" s="100">
        <f>VLOOKUP($A2, RawData!$A:$AJ, 31, FALSE)</f>
        <v>111.71616</v>
      </c>
      <c r="AJ2" s="96">
        <f>VLOOKUP($A2, RawData!$A:$AJ,32, FALSE)</f>
        <v>0.0035787462</v>
      </c>
      <c r="AK2" s="98">
        <f>VLOOKUP($A2, RawData!$A:$AJ, 34, FALSE)</f>
        <v>4762.125</v>
      </c>
      <c r="AL2" s="98">
        <f>VLOOKUP($A2, RawData!$A:$AJ, 35, FALSE)</f>
        <v>172.62</v>
      </c>
      <c r="AM2" s="113">
        <f>VLOOKUP($A2, RawData!$A:$AJ, 36, FALSE)</f>
        <v>21.69</v>
      </c>
    </row>
    <row r="3">
      <c r="A3" s="9" t="s">
        <v>570</v>
      </c>
      <c r="B3" s="9" t="s">
        <v>2107</v>
      </c>
      <c r="C3" s="127" t="s">
        <v>1021</v>
      </c>
      <c r="D3" s="2" t="s">
        <v>2108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84.38091</v>
      </c>
      <c r="G3" s="98">
        <f>VLOOKUP($A3, RawData!$A:$AJ, 2, FALSE)</f>
        <v>32.47455</v>
      </c>
      <c r="H3" s="96">
        <f>VLOOKUP($A3, RawData!$A:$AJ, 3, FALSE)</f>
        <v>0.829</v>
      </c>
      <c r="I3" s="96">
        <f>VLOOKUP($A3, RawData!$A:$AJ, 4, FALSE)</f>
        <v>0.34169897</v>
      </c>
      <c r="J3" s="98">
        <f>VLOOKUP($A3, RawData!$A:$AM, 37, FALSE)</f>
        <v>6.46139</v>
      </c>
      <c r="K3" s="99">
        <f>VLOOKUP($A3, RawData!$A:$AM, 38, FALSE)</f>
        <v>2.6710982</v>
      </c>
      <c r="L3" s="99" t="str">
        <f>VLOOKUP($A3, RawData!$A:$AM, 39, FALSE)</f>
        <v/>
      </c>
      <c r="M3" s="100" t="str">
        <f>VLOOKUP($A3, RawData!$A:$AJ, 30, FALSE)</f>
        <v/>
      </c>
      <c r="N3" s="98">
        <f>VLOOKUP($A3, RawData!$A:$AJ, 5, FALSE)</f>
        <v>5.7101846</v>
      </c>
      <c r="O3" s="99">
        <f>VLOOKUP($A3, RawData!$A:$AJ, 6, FALSE)</f>
        <v>0.8353958</v>
      </c>
      <c r="P3" s="96">
        <f>VLOOKUP($A3, RawData!$A:$AJ, 7, FALSE)</f>
        <v>0.5844597</v>
      </c>
      <c r="Q3" s="99">
        <f>VLOOKUP($A3, RawData!$A:$AJ, 8, FALSE)</f>
        <v>0.4138</v>
      </c>
      <c r="R3" s="99">
        <f>VLOOKUP($A3, RawData!$A:$AJ, 9, FALSE)</f>
        <v>0.22445576</v>
      </c>
      <c r="S3" s="99">
        <f>VLOOKUP($A3, RawData!$A:$AJ, 10, FALSE)</f>
        <v>0.19896781</v>
      </c>
      <c r="T3" s="99" t="str">
        <f>VLOOKUP($A3, RawData!$A:$AJ, 11, FALSE)</f>
        <v/>
      </c>
      <c r="U3" s="100">
        <f>VLOOKUP($A3, RawData!$A:$AJ, 12, FALSE)</f>
        <v>4.2130637</v>
      </c>
      <c r="V3" s="98">
        <f>VLOOKUP($A3, RawData!$A:$AJ, 13, FALSE)</f>
        <v>3.44438</v>
      </c>
      <c r="W3" s="99">
        <f>VLOOKUP($A3, RawData!$A:$AJ, 14, FALSE)</f>
        <v>1.1120266</v>
      </c>
      <c r="X3" s="100">
        <f>VLOOKUP($A3, RawData!$A:$AJ, 15, FALSE)</f>
        <v>232</v>
      </c>
      <c r="Y3" s="99">
        <f>VLOOKUP($A3, RawData!$A:$AJ, 16, FALSE)</f>
        <v>0.009841553</v>
      </c>
      <c r="Z3" s="98" t="str">
        <f>VLOOKUP($A3, RawData!$A:$AJ, 21, FALSE)</f>
        <v/>
      </c>
      <c r="AA3" s="99" t="str">
        <f>VLOOKUP($A3, RawData!$A:$AJ, 22, FALSE)</f>
        <v/>
      </c>
      <c r="AB3" s="99">
        <f>VLOOKUP($A3, RawData!$A:$AJ, 23, FALSE)</f>
        <v>0.2454</v>
      </c>
      <c r="AC3" s="99">
        <f>VLOOKUP($A3, RawData!$A:$AJ, 24, FALSE)</f>
        <v>0.27352515</v>
      </c>
      <c r="AD3" s="99">
        <f>VLOOKUP($A3, RawData!$A:$AJ, 25, FALSE)</f>
        <v>0.23808374</v>
      </c>
      <c r="AE3" s="100" t="str">
        <f>VLOOKUP($A3, RawData!$A:$AJ, 26, FALSE)</f>
        <v/>
      </c>
      <c r="AF3" s="100" t="str">
        <f>VLOOKUP($A3, RawData!$A:$AJ, 27, FALSE)</f>
        <v/>
      </c>
      <c r="AG3" s="107">
        <f>VLOOKUP($A3, RawData!$A:$AJ, 28, FALSE)</f>
        <v>2.7621672</v>
      </c>
      <c r="AH3" s="107">
        <f>VLOOKUP($A3, RawData!$A:$AJ, 29, FALSE)</f>
        <v>3.3005</v>
      </c>
      <c r="AI3" s="100">
        <f>VLOOKUP($A3, RawData!$A:$AJ, 31, FALSE)</f>
        <v>21.786184</v>
      </c>
      <c r="AJ3" s="96">
        <f>VLOOKUP($A3, RawData!$A:$AJ,32, FALSE)</f>
        <v>0</v>
      </c>
      <c r="AK3" s="98">
        <f>VLOOKUP($A3, RawData!$A:$AJ, 34, FALSE)</f>
        <v>75.0399</v>
      </c>
      <c r="AL3" s="98">
        <f>VLOOKUP($A3, RawData!$A:$AJ, 35, FALSE)</f>
        <v>69.3</v>
      </c>
      <c r="AM3" s="113">
        <f>VLOOKUP($A3, RawData!$A:$AJ, 36, FALSE)</f>
        <v>1.3</v>
      </c>
    </row>
    <row r="4">
      <c r="A4" s="46" t="s">
        <v>571</v>
      </c>
      <c r="B4" s="9" t="s">
        <v>2109</v>
      </c>
      <c r="C4" s="127" t="s">
        <v>930</v>
      </c>
      <c r="D4" s="2" t="s">
        <v>2110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505.77222</v>
      </c>
      <c r="G4" s="98">
        <f>VLOOKUP($A4, RawData!$A:$AJ, 2, FALSE)</f>
        <v>1349.463</v>
      </c>
      <c r="H4" s="96">
        <f>VLOOKUP($A4, RawData!$A:$AJ, 3, FALSE)</f>
        <v>-0.1242</v>
      </c>
      <c r="I4" s="96">
        <f>VLOOKUP($A4, RawData!$A:$AJ, 4, FALSE)</f>
        <v>0.04609934</v>
      </c>
      <c r="J4" s="98">
        <f>VLOOKUP($A4, RawData!$A:$AM, 37, FALSE)</f>
        <v>210.835</v>
      </c>
      <c r="K4" s="99">
        <f>VLOOKUP($A4, RawData!$A:$AM, 38, FALSE)</f>
        <v>-0.22172101</v>
      </c>
      <c r="L4" s="99" t="str">
        <f>VLOOKUP($A4, RawData!$A:$AM, 39, FALSE)</f>
        <v/>
      </c>
      <c r="M4" s="100" t="str">
        <f>VLOOKUP($A4, RawData!$A:$AJ, 30, FALSE)</f>
        <v/>
      </c>
      <c r="N4" s="98">
        <f>VLOOKUP($A4, RawData!$A:$AJ, 5, FALSE)</f>
        <v>2.3239965</v>
      </c>
      <c r="O4" s="99">
        <f>VLOOKUP($A4, RawData!$A:$AJ, 6, FALSE)</f>
        <v>-1.4663365</v>
      </c>
      <c r="P4" s="96">
        <f>VLOOKUP($A4, RawData!$A:$AJ, 7, FALSE)</f>
        <v>-0.04633761</v>
      </c>
      <c r="Q4" s="99">
        <f>VLOOKUP($A4, RawData!$A:$AJ, 8, FALSE)</f>
        <v>0.6568</v>
      </c>
      <c r="R4" s="99">
        <f>VLOOKUP($A4, RawData!$A:$AJ, 9, FALSE)</f>
        <v>0.37635118</v>
      </c>
      <c r="S4" s="99">
        <f>VLOOKUP($A4, RawData!$A:$AJ, 10, FALSE)</f>
        <v>0.15623622</v>
      </c>
      <c r="T4" s="99" t="str">
        <f>VLOOKUP($A4, RawData!$A:$AJ, 11, FALSE)</f>
        <v/>
      </c>
      <c r="U4" s="100">
        <f>VLOOKUP($A4, RawData!$A:$AJ, 12, FALSE)</f>
        <v>2.4675617</v>
      </c>
      <c r="V4" s="98">
        <f>VLOOKUP($A4, RawData!$A:$AJ, 13, FALSE)</f>
        <v>32.495</v>
      </c>
      <c r="W4" s="99">
        <f>VLOOKUP($A4, RawData!$A:$AJ, 14, FALSE)</f>
        <v>0.16153567</v>
      </c>
      <c r="X4" s="100">
        <f>VLOOKUP($A4, RawData!$A:$AJ, 15, FALSE)</f>
        <v>3.1923</v>
      </c>
      <c r="Y4" s="99">
        <f>VLOOKUP($A4, RawData!$A:$AJ, 16, FALSE)</f>
        <v>0.028687708</v>
      </c>
      <c r="Z4" s="98" t="str">
        <f>VLOOKUP($A4, RawData!$A:$AJ, 21, FALSE)</f>
        <v/>
      </c>
      <c r="AA4" s="99" t="str">
        <f>VLOOKUP($A4, RawData!$A:$AJ, 22, FALSE)</f>
        <v/>
      </c>
      <c r="AB4" s="99">
        <f>VLOOKUP($A4, RawData!$A:$AJ, 23, FALSE)</f>
        <v>0.0381</v>
      </c>
      <c r="AC4" s="99">
        <f>VLOOKUP($A4, RawData!$A:$AJ, 24, FALSE)</f>
        <v>0.098179206</v>
      </c>
      <c r="AD4" s="99">
        <f>VLOOKUP($A4, RawData!$A:$AJ, 25, FALSE)</f>
        <v>0.38031185</v>
      </c>
      <c r="AE4" s="100" t="str">
        <f>VLOOKUP($A4, RawData!$A:$AJ, 26, FALSE)</f>
        <v/>
      </c>
      <c r="AF4" s="100" t="str">
        <f>VLOOKUP($A4, RawData!$A:$AJ, 27, FALSE)</f>
        <v/>
      </c>
      <c r="AG4" s="107">
        <f>VLOOKUP($A4, RawData!$A:$AJ, 28, FALSE)</f>
        <v>0.37313443</v>
      </c>
      <c r="AH4" s="107">
        <f>VLOOKUP($A4, RawData!$A:$AJ, 29, FALSE)</f>
        <v>0.9081</v>
      </c>
      <c r="AI4" s="100">
        <f>VLOOKUP($A4, RawData!$A:$AJ, 31, FALSE)</f>
        <v>25.309525</v>
      </c>
      <c r="AJ4" s="96">
        <f>VLOOKUP($A4, RawData!$A:$AJ,32, FALSE)</f>
        <v>0.004087144</v>
      </c>
      <c r="AK4" s="98">
        <f>VLOOKUP($A4, RawData!$A:$AJ, 34, FALSE)</f>
        <v>822.433</v>
      </c>
      <c r="AL4" s="98">
        <f>VLOOKUP($A4, RawData!$A:$AJ, 35, FALSE)</f>
        <v>21.42</v>
      </c>
      <c r="AM4" s="113">
        <f>VLOOKUP($A4, RawData!$A:$AJ, 36, FALSE)</f>
        <v>23.42</v>
      </c>
    </row>
    <row r="5">
      <c r="A5" s="46" t="s">
        <v>572</v>
      </c>
      <c r="B5" s="9" t="s">
        <v>2111</v>
      </c>
      <c r="C5" s="127" t="s">
        <v>1021</v>
      </c>
      <c r="D5" s="2" t="s">
        <v>2112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121.27701</v>
      </c>
      <c r="G5" s="98">
        <f>VLOOKUP($A5, RawData!$A:$AJ, 2, FALSE)</f>
        <v>270.981</v>
      </c>
      <c r="H5" s="96">
        <f>VLOOKUP($A5, RawData!$A:$AJ, 3, FALSE)</f>
        <v>0.1269</v>
      </c>
      <c r="I5" s="96">
        <f>VLOOKUP($A5, RawData!$A:$AJ, 4, FALSE)</f>
        <v>0.1341443</v>
      </c>
      <c r="J5" s="98">
        <f>VLOOKUP($A5, RawData!$A:$AM, 37, FALSE)</f>
        <v>36.652</v>
      </c>
      <c r="K5" s="99">
        <f>VLOOKUP($A5, RawData!$A:$AM, 38, FALSE)</f>
        <v>-0.016132928</v>
      </c>
      <c r="L5" s="99" t="str">
        <f>VLOOKUP($A5, RawData!$A:$AM, 39, FALSE)</f>
        <v/>
      </c>
      <c r="M5" s="100" t="str">
        <f>VLOOKUP($A5, RawData!$A:$AJ, 30, FALSE)</f>
        <v/>
      </c>
      <c r="N5" s="98">
        <f>VLOOKUP($A5, RawData!$A:$AJ, 5, FALSE)</f>
        <v>2.0207944</v>
      </c>
      <c r="O5" s="99">
        <f>VLOOKUP($A5, RawData!$A:$AJ, 6, FALSE)</f>
        <v>-0.07189613</v>
      </c>
      <c r="P5" s="96">
        <f>VLOOKUP($A5, RawData!$A:$AJ, 7, FALSE)</f>
        <v>0.32285914</v>
      </c>
      <c r="Q5" s="99">
        <f>VLOOKUP($A5, RawData!$A:$AJ, 8, FALSE)</f>
        <v>0.3542</v>
      </c>
      <c r="R5" s="99">
        <f>VLOOKUP($A5, RawData!$A:$AJ, 9, FALSE)</f>
        <v>0.25996655</v>
      </c>
      <c r="S5" s="99">
        <f>VLOOKUP($A5, RawData!$A:$AJ, 10, FALSE)</f>
        <v>0.13525672</v>
      </c>
      <c r="T5" s="99" t="str">
        <f>VLOOKUP($A5, RawData!$A:$AJ, 11, FALSE)</f>
        <v/>
      </c>
      <c r="U5" s="100">
        <f>VLOOKUP($A5, RawData!$A:$AJ, 12, FALSE)</f>
        <v>-0.5522814</v>
      </c>
      <c r="V5" s="98">
        <f>VLOOKUP($A5, RawData!$A:$AJ, 13, FALSE)</f>
        <v>18.7</v>
      </c>
      <c r="W5" s="99">
        <f>VLOOKUP($A5, RawData!$A:$AJ, 14, FALSE)</f>
        <v>0.8271774</v>
      </c>
      <c r="X5" s="100">
        <f>VLOOKUP($A5, RawData!$A:$AJ, 15, FALSE)</f>
        <v>2.7183</v>
      </c>
      <c r="Y5" s="99">
        <f>VLOOKUP($A5, RawData!$A:$AJ, 16, FALSE)</f>
        <v>0.027769474</v>
      </c>
      <c r="Z5" s="98" t="str">
        <f>VLOOKUP($A5, RawData!$A:$AJ, 21, FALSE)</f>
        <v/>
      </c>
      <c r="AA5" s="99" t="str">
        <f>VLOOKUP($A5, RawData!$A:$AJ, 22, FALSE)</f>
        <v/>
      </c>
      <c r="AB5" s="99">
        <f>VLOOKUP($A5, RawData!$A:$AJ, 23, FALSE)</f>
        <v>0.0779</v>
      </c>
      <c r="AC5" s="99">
        <f>VLOOKUP($A5, RawData!$A:$AJ, 24, FALSE)</f>
        <v>0.1326788</v>
      </c>
      <c r="AD5" s="99">
        <f>VLOOKUP($A5, RawData!$A:$AJ, 25, FALSE)</f>
        <v>0.2811275</v>
      </c>
      <c r="AE5" s="100" t="str">
        <f>VLOOKUP($A5, RawData!$A:$AJ, 26, FALSE)</f>
        <v/>
      </c>
      <c r="AF5" s="100" t="str">
        <f>VLOOKUP($A5, RawData!$A:$AJ, 27, FALSE)</f>
        <v/>
      </c>
      <c r="AG5" s="107">
        <f>VLOOKUP($A5, RawData!$A:$AJ, 28, FALSE)</f>
        <v>0.447548</v>
      </c>
      <c r="AH5" s="107">
        <f>VLOOKUP($A5, RawData!$A:$AJ, 29, FALSE)</f>
        <v>0.9302</v>
      </c>
      <c r="AI5" s="100">
        <f>VLOOKUP($A5, RawData!$A:$AJ, 31, FALSE)</f>
        <v>8.146096</v>
      </c>
      <c r="AJ5" s="96">
        <f>VLOOKUP($A5, RawData!$A:$AJ,32, FALSE)</f>
        <v>0.0074242335</v>
      </c>
      <c r="AK5" s="98">
        <f>VLOOKUP($A5, RawData!$A:$AJ, 34, FALSE)</f>
        <v>152.332</v>
      </c>
      <c r="AL5" s="98">
        <f>VLOOKUP($A5, RawData!$A:$AJ, 35, FALSE)</f>
        <v>10.7</v>
      </c>
      <c r="AM5" s="113">
        <f>VLOOKUP($A5, RawData!$A:$AJ, 36, FALSE)</f>
        <v>8.56</v>
      </c>
    </row>
    <row r="6">
      <c r="A6" s="46" t="s">
        <v>573</v>
      </c>
      <c r="B6" s="9" t="s">
        <v>2113</v>
      </c>
      <c r="C6" s="127" t="s">
        <v>962</v>
      </c>
      <c r="D6" s="2" t="s">
        <v>1752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260.11923</v>
      </c>
      <c r="G6" s="98">
        <f>VLOOKUP($A6, RawData!$A:$AJ, 2, FALSE)</f>
        <v>257.341</v>
      </c>
      <c r="H6" s="96">
        <f>VLOOKUP($A6, RawData!$A:$AJ, 3, FALSE)</f>
        <v>-0.2661</v>
      </c>
      <c r="I6" s="96">
        <f>VLOOKUP($A6, RawData!$A:$AJ, 4, FALSE)</f>
        <v>0.07197096</v>
      </c>
      <c r="J6" s="98">
        <f>VLOOKUP($A6, RawData!$A:$AM, 37, FALSE)</f>
        <v>51.271</v>
      </c>
      <c r="K6" s="99">
        <f>VLOOKUP($A6, RawData!$A:$AM, 38, FALSE)</f>
        <v>-0.41028503</v>
      </c>
      <c r="L6" s="99" t="str">
        <f>VLOOKUP($A6, RawData!$A:$AM, 39, FALSE)</f>
        <v/>
      </c>
      <c r="M6" s="100" t="str">
        <f>VLOOKUP($A6, RawData!$A:$AJ, 30, FALSE)</f>
        <v/>
      </c>
      <c r="N6" s="98">
        <f>VLOOKUP($A6, RawData!$A:$AJ, 5, FALSE)</f>
        <v>1.7625</v>
      </c>
      <c r="O6" s="99">
        <f>VLOOKUP($A6, RawData!$A:$AJ, 6, FALSE)</f>
        <v>-0.49871427</v>
      </c>
      <c r="P6" s="96">
        <f>VLOOKUP($A6, RawData!$A:$AJ, 7, FALSE)</f>
        <v>0.4394537</v>
      </c>
      <c r="Q6" s="99">
        <f>VLOOKUP($A6, RawData!$A:$AJ, 8, FALSE)</f>
        <v>0.2597</v>
      </c>
      <c r="R6" s="99">
        <f>VLOOKUP($A6, RawData!$A:$AJ, 9, FALSE)</f>
        <v>0.07985902</v>
      </c>
      <c r="S6" s="99">
        <f>VLOOKUP($A6, RawData!$A:$AJ, 10, FALSE)</f>
        <v>0.1992337</v>
      </c>
      <c r="T6" s="99" t="str">
        <f>VLOOKUP($A6, RawData!$A:$AJ, 11, FALSE)</f>
        <v/>
      </c>
      <c r="U6" s="100">
        <f>VLOOKUP($A6, RawData!$A:$AJ, 12, FALSE)</f>
        <v>1.7264013</v>
      </c>
      <c r="V6" s="98">
        <f>VLOOKUP($A6, RawData!$A:$AJ, 13, FALSE)</f>
        <v>4.989</v>
      </c>
      <c r="W6" s="99">
        <f>VLOOKUP($A6, RawData!$A:$AJ, 14, FALSE)</f>
        <v>0.06523018</v>
      </c>
      <c r="X6" s="100">
        <f>VLOOKUP($A6, RawData!$A:$AJ, 15, FALSE)</f>
        <v>12.0614</v>
      </c>
      <c r="Y6" s="99">
        <f>VLOOKUP($A6, RawData!$A:$AJ, 16, FALSE)</f>
        <v>0.039507892</v>
      </c>
      <c r="Z6" s="98" t="str">
        <f>VLOOKUP($A6, RawData!$A:$AJ, 21, FALSE)</f>
        <v/>
      </c>
      <c r="AA6" s="99" t="str">
        <f>VLOOKUP($A6, RawData!$A:$AJ, 22, FALSE)</f>
        <v/>
      </c>
      <c r="AB6" s="99">
        <f>VLOOKUP($A6, RawData!$A:$AJ, 23, FALSE)</f>
        <v>0.0943</v>
      </c>
      <c r="AC6" s="99">
        <f>VLOOKUP($A6, RawData!$A:$AJ, 24, FALSE)</f>
        <v>0.16030598</v>
      </c>
      <c r="AD6" s="99">
        <f>VLOOKUP($A6, RawData!$A:$AJ, 25, FALSE)</f>
        <v>0.28296658</v>
      </c>
      <c r="AE6" s="100" t="str">
        <f>VLOOKUP($A6, RawData!$A:$AJ, 26, FALSE)</f>
        <v/>
      </c>
      <c r="AF6" s="100" t="str">
        <f>VLOOKUP($A6, RawData!$A:$AJ, 27, FALSE)</f>
        <v/>
      </c>
      <c r="AG6" s="107">
        <f>VLOOKUP($A6, RawData!$A:$AJ, 28, FALSE)</f>
        <v>1.010796</v>
      </c>
      <c r="AH6" s="107">
        <f>VLOOKUP($A6, RawData!$A:$AJ, 29, FALSE)</f>
        <v>1.3805</v>
      </c>
      <c r="AI6" s="100">
        <f>VLOOKUP($A6, RawData!$A:$AJ, 31, FALSE)</f>
        <v>54.14958</v>
      </c>
      <c r="AJ6" s="96">
        <f>VLOOKUP($A6, RawData!$A:$AJ,32, FALSE)</f>
        <v>0.007938219</v>
      </c>
      <c r="AK6" s="98">
        <f>VLOOKUP($A6, RawData!$A:$AJ, 34, FALSE)</f>
        <v>270.15225</v>
      </c>
      <c r="AL6" s="98">
        <f>VLOOKUP($A6, RawData!$A:$AJ, 35, FALSE)</f>
        <v>8.63</v>
      </c>
      <c r="AM6" s="113">
        <f>VLOOKUP($A6, RawData!$A:$AJ, 36, FALSE)</f>
        <v>16.48</v>
      </c>
    </row>
    <row r="7">
      <c r="A7" s="9" t="s">
        <v>574</v>
      </c>
      <c r="B7" s="9" t="s">
        <v>2114</v>
      </c>
      <c r="C7" s="1" t="s">
        <v>1542</v>
      </c>
      <c r="D7" s="2" t="s">
        <v>2115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46.887043</v>
      </c>
      <c r="G7" s="98">
        <f>VLOOKUP($A7, RawData!$A:$AJ, 2, FALSE)</f>
        <v>14.07301</v>
      </c>
      <c r="H7" s="96">
        <f>VLOOKUP($A7, RawData!$A:$AJ, 3, FALSE)</f>
        <v>0.4573</v>
      </c>
      <c r="I7" s="96">
        <f>VLOOKUP($A7, RawData!$A:$AJ, 4, FALSE)</f>
        <v>0.084945075</v>
      </c>
      <c r="J7" s="98">
        <f>VLOOKUP($A7, RawData!$A:$AM, 37, FALSE)</f>
        <v>4.18906</v>
      </c>
      <c r="K7" s="99">
        <f>VLOOKUP($A7, RawData!$A:$AM, 38, FALSE)</f>
        <v>0.25751525</v>
      </c>
      <c r="L7" s="99" t="str">
        <f>VLOOKUP($A7, RawData!$A:$AM, 39, FALSE)</f>
        <v/>
      </c>
      <c r="M7" s="100" t="str">
        <f>VLOOKUP($A7, RawData!$A:$AJ, 30, FALSE)</f>
        <v/>
      </c>
      <c r="N7" s="98">
        <f>VLOOKUP($A7, RawData!$A:$AJ, 5, FALSE)</f>
        <v>0.4958959</v>
      </c>
      <c r="O7" s="99">
        <f>VLOOKUP($A7, RawData!$A:$AJ, 6, FALSE)</f>
        <v>0.31122094</v>
      </c>
      <c r="P7" s="96">
        <f>VLOOKUP($A7, RawData!$A:$AJ, 7, FALSE)</f>
        <v>0.0630128</v>
      </c>
      <c r="Q7" s="99">
        <f>VLOOKUP($A7, RawData!$A:$AJ, 8, FALSE)</f>
        <v>0.4508</v>
      </c>
      <c r="R7" s="99">
        <f>VLOOKUP($A7, RawData!$A:$AJ, 9, FALSE)</f>
        <v>0.16171451</v>
      </c>
      <c r="S7" s="99">
        <f>VLOOKUP($A7, RawData!$A:$AJ, 10, FALSE)</f>
        <v>0.29766625</v>
      </c>
      <c r="T7" s="99" t="str">
        <f>VLOOKUP($A7, RawData!$A:$AJ, 11, FALSE)</f>
        <v/>
      </c>
      <c r="U7" s="100">
        <f>VLOOKUP($A7, RawData!$A:$AJ, 12, FALSE)</f>
        <v>0.6192024</v>
      </c>
      <c r="V7" s="98">
        <f>VLOOKUP($A7, RawData!$A:$AJ, 13, FALSE)</f>
        <v>3.23689</v>
      </c>
      <c r="W7" s="99">
        <f>VLOOKUP($A7, RawData!$A:$AJ, 14, FALSE)</f>
        <v>1.4879448</v>
      </c>
      <c r="X7" s="100">
        <f>VLOOKUP($A7, RawData!$A:$AJ, 15, FALSE)</f>
        <v>11.0445</v>
      </c>
      <c r="Y7" s="99">
        <f>VLOOKUP($A7, RawData!$A:$AJ, 16, FALSE)</f>
        <v>0.016695788</v>
      </c>
      <c r="Z7" s="98" t="str">
        <f>VLOOKUP($A7, RawData!$A:$AJ, 21, FALSE)</f>
        <v/>
      </c>
      <c r="AA7" s="99" t="str">
        <f>VLOOKUP($A7, RawData!$A:$AJ, 22, FALSE)</f>
        <v/>
      </c>
      <c r="AB7" s="99">
        <f>VLOOKUP($A7, RawData!$A:$AJ, 23, FALSE)</f>
        <v>0.5201</v>
      </c>
      <c r="AC7" s="99">
        <f>VLOOKUP($A7, RawData!$A:$AJ, 24, FALSE)</f>
        <v>0.6289243</v>
      </c>
      <c r="AD7" s="99">
        <f>VLOOKUP($A7, RawData!$A:$AJ, 25, FALSE)</f>
        <v>0.83798295</v>
      </c>
      <c r="AE7" s="100" t="str">
        <f>VLOOKUP($A7, RawData!$A:$AJ, 26, FALSE)</f>
        <v/>
      </c>
      <c r="AF7" s="100" t="str">
        <f>VLOOKUP($A7, RawData!$A:$AJ, 27, FALSE)</f>
        <v/>
      </c>
      <c r="AG7" s="107">
        <f>VLOOKUP($A7, RawData!$A:$AJ, 28, FALSE)</f>
        <v>3.243658</v>
      </c>
      <c r="AH7" s="107">
        <f>VLOOKUP($A7, RawData!$A:$AJ, 29, FALSE)</f>
        <v>9.1258</v>
      </c>
      <c r="AI7" s="100">
        <f>VLOOKUP($A7, RawData!$A:$AJ, 31, FALSE)</f>
        <v>13.2103</v>
      </c>
      <c r="AJ7" s="96">
        <f>VLOOKUP($A7, RawData!$A:$AJ,32, FALSE)</f>
        <v>0.048581112</v>
      </c>
      <c r="AK7" s="98">
        <f>VLOOKUP($A7, RawData!$A:$AJ, 34, FALSE)</f>
        <v>42.76029</v>
      </c>
      <c r="AL7" s="98">
        <f>VLOOKUP($A7, RawData!$A:$AJ, 35, FALSE)</f>
        <v>7.25</v>
      </c>
      <c r="AM7" s="113">
        <f>VLOOKUP($A7, RawData!$A:$AJ, 36, FALSE)</f>
        <v>6.34</v>
      </c>
    </row>
    <row r="8">
      <c r="A8" s="46" t="s">
        <v>575</v>
      </c>
      <c r="B8" s="9" t="s">
        <v>2116</v>
      </c>
      <c r="C8" s="127" t="s">
        <v>930</v>
      </c>
      <c r="D8" s="2" t="s">
        <v>2117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91.78942</v>
      </c>
      <c r="G8" s="98">
        <f>VLOOKUP($A8, RawData!$A:$AJ, 2, FALSE)</f>
        <v>270.938</v>
      </c>
      <c r="H8" s="96">
        <f>VLOOKUP($A8, RawData!$A:$AJ, 3, FALSE)</f>
        <v>-0.0469</v>
      </c>
      <c r="I8" s="96">
        <f>VLOOKUP($A8, RawData!$A:$AJ, 4, FALSE)</f>
        <v>0.06349037</v>
      </c>
      <c r="J8" s="98">
        <f>VLOOKUP($A8, RawData!$A:$AM, 37, FALSE)</f>
        <v>46.975</v>
      </c>
      <c r="K8" s="99">
        <f>VLOOKUP($A8, RawData!$A:$AM, 38, FALSE)</f>
        <v>1.8453763</v>
      </c>
      <c r="L8" s="99" t="str">
        <f>VLOOKUP($A8, RawData!$A:$AM, 39, FALSE)</f>
        <v/>
      </c>
      <c r="M8" s="100" t="str">
        <f>VLOOKUP($A8, RawData!$A:$AJ, 30, FALSE)</f>
        <v/>
      </c>
      <c r="N8" s="98">
        <f>VLOOKUP($A8, RawData!$A:$AJ, 5, FALSE)</f>
        <v>0.67634803</v>
      </c>
      <c r="O8" s="99">
        <f>VLOOKUP($A8, RawData!$A:$AJ, 6, FALSE)</f>
        <v>-1.9833081</v>
      </c>
      <c r="P8" s="96">
        <f>VLOOKUP($A8, RawData!$A:$AJ, 7, FALSE)</f>
        <v>0.118217625</v>
      </c>
      <c r="Q8" s="99">
        <f>VLOOKUP($A8, RawData!$A:$AJ, 8, FALSE)</f>
        <v>0.2702</v>
      </c>
      <c r="R8" s="99">
        <f>VLOOKUP($A8, RawData!$A:$AJ, 9, FALSE)</f>
        <v>0.14652799</v>
      </c>
      <c r="S8" s="99">
        <f>VLOOKUP($A8, RawData!$A:$AJ, 10, FALSE)</f>
        <v>0.17337915</v>
      </c>
      <c r="T8" s="99" t="str">
        <f>VLOOKUP($A8, RawData!$A:$AJ, 11, FALSE)</f>
        <v/>
      </c>
      <c r="U8" s="100">
        <f>VLOOKUP($A8, RawData!$A:$AJ, 12, FALSE)</f>
        <v>64.6125</v>
      </c>
      <c r="V8" s="98">
        <f>VLOOKUP($A8, RawData!$A:$AJ, 13, FALSE)</f>
        <v>14.348</v>
      </c>
      <c r="W8" s="99">
        <f>VLOOKUP($A8, RawData!$A:$AJ, 14, FALSE)</f>
        <v>0.39406443</v>
      </c>
      <c r="X8" s="100">
        <f>VLOOKUP($A8, RawData!$A:$AJ, 15, FALSE)</f>
        <v>6.1564</v>
      </c>
      <c r="Y8" s="99">
        <f>VLOOKUP($A8, RawData!$A:$AJ, 16, FALSE)</f>
        <v>0.005587994</v>
      </c>
      <c r="Z8" s="98" t="str">
        <f>VLOOKUP($A8, RawData!$A:$AJ, 21, FALSE)</f>
        <v/>
      </c>
      <c r="AA8" s="99" t="str">
        <f>VLOOKUP($A8, RawData!$A:$AJ, 22, FALSE)</f>
        <v/>
      </c>
      <c r="AB8" s="99">
        <f>VLOOKUP($A8, RawData!$A:$AJ, 23, FALSE)</f>
        <v>0.0706</v>
      </c>
      <c r="AC8" s="99">
        <f>VLOOKUP($A8, RawData!$A:$AJ, 24, FALSE)</f>
        <v>0.15188794</v>
      </c>
      <c r="AD8" s="99">
        <f>VLOOKUP($A8, RawData!$A:$AJ, 25, FALSE)</f>
        <v>0.4309317</v>
      </c>
      <c r="AE8" s="100" t="str">
        <f>VLOOKUP($A8, RawData!$A:$AJ, 26, FALSE)</f>
        <v/>
      </c>
      <c r="AF8" s="100" t="str">
        <f>VLOOKUP($A8, RawData!$A:$AJ, 27, FALSE)</f>
        <v/>
      </c>
      <c r="AG8" s="107">
        <f>VLOOKUP($A8, RawData!$A:$AJ, 28, FALSE)</f>
        <v>0.34605113</v>
      </c>
      <c r="AH8" s="107">
        <f>VLOOKUP($A8, RawData!$A:$AJ, 29, FALSE)</f>
        <v>0.86</v>
      </c>
      <c r="AI8" s="100">
        <f>VLOOKUP($A8, RawData!$A:$AJ, 31, FALSE)</f>
        <v>13.150572</v>
      </c>
      <c r="AJ8" s="96">
        <f>VLOOKUP($A8, RawData!$A:$AJ,32, FALSE)</f>
        <v>0.1833436</v>
      </c>
      <c r="AK8" s="98">
        <f>VLOOKUP($A8, RawData!$A:$AJ, 34, FALSE)</f>
        <v>188.6844</v>
      </c>
      <c r="AL8" s="98">
        <f>VLOOKUP($A8, RawData!$A:$AJ, 35, FALSE)</f>
        <v>3.85</v>
      </c>
      <c r="AM8" s="113">
        <f>VLOOKUP($A8, RawData!$A:$AJ, 36, FALSE)</f>
        <v>24.48</v>
      </c>
    </row>
    <row r="9">
      <c r="A9" s="9" t="s">
        <v>576</v>
      </c>
      <c r="B9" s="9" t="s">
        <v>2118</v>
      </c>
      <c r="C9" s="1" t="s">
        <v>959</v>
      </c>
      <c r="D9" s="2" t="s">
        <v>2119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81.17289</v>
      </c>
      <c r="G9" s="98">
        <f>VLOOKUP($A9, RawData!$A:$AJ, 2, FALSE)</f>
        <v>55.62838</v>
      </c>
      <c r="H9" s="96">
        <f>VLOOKUP($A9, RawData!$A:$AJ, 3, FALSE)</f>
        <v>0.6349</v>
      </c>
      <c r="I9" s="96">
        <f>VLOOKUP($A9, RawData!$A:$AJ, 4, FALSE)</f>
        <v>0.17508948</v>
      </c>
      <c r="J9" s="98">
        <f>VLOOKUP($A9, RawData!$A:$AM, 37, FALSE)</f>
        <v>2.55897</v>
      </c>
      <c r="K9" s="99">
        <f>VLOOKUP($A9, RawData!$A:$AM, 38, FALSE)</f>
        <v>0.023084642</v>
      </c>
      <c r="L9" s="99" t="str">
        <f>VLOOKUP($A9, RawData!$A:$AM, 39, FALSE)</f>
        <v/>
      </c>
      <c r="M9" s="100" t="str">
        <f>VLOOKUP($A9, RawData!$A:$AJ, 30, FALSE)</f>
        <v/>
      </c>
      <c r="N9" s="98">
        <f>VLOOKUP($A9, RawData!$A:$AJ, 5, FALSE)</f>
        <v>-0.012076513</v>
      </c>
      <c r="O9" s="99">
        <f>VLOOKUP($A9, RawData!$A:$AJ, 6, FALSE)</f>
        <v>-1.4177526</v>
      </c>
      <c r="P9" s="96">
        <f>VLOOKUP($A9, RawData!$A:$AJ, 7, FALSE)</f>
        <v>-0.08632339</v>
      </c>
      <c r="Q9" s="99">
        <f>VLOOKUP($A9, RawData!$A:$AJ, 8, FALSE)</f>
        <v>0.3221</v>
      </c>
      <c r="R9" s="99">
        <f>VLOOKUP($A9, RawData!$A:$AJ, 9, FALSE)</f>
        <v>0.3129762</v>
      </c>
      <c r="S9" s="99">
        <f>VLOOKUP($A9, RawData!$A:$AJ, 10, FALSE)</f>
        <v>0.04600116</v>
      </c>
      <c r="T9" s="99" t="str">
        <f>VLOOKUP($A9, RawData!$A:$AJ, 11, FALSE)</f>
        <v/>
      </c>
      <c r="U9" s="100">
        <f>VLOOKUP($A9, RawData!$A:$AJ, 12, FALSE)</f>
        <v>-1.3531706</v>
      </c>
      <c r="V9" s="98">
        <f>VLOOKUP($A9, RawData!$A:$AJ, 13, FALSE)</f>
        <v>0.45278</v>
      </c>
      <c r="W9" s="99">
        <f>VLOOKUP($A9, RawData!$A:$AJ, 14, FALSE)</f>
        <v>-0.30660987</v>
      </c>
      <c r="X9" s="100">
        <f>VLOOKUP($A9, RawData!$A:$AJ, 15, FALSE)</f>
        <v>116.6244</v>
      </c>
      <c r="Y9" s="99">
        <f>VLOOKUP($A9, RawData!$A:$AJ, 16, FALSE)</f>
        <v>0.017272837</v>
      </c>
      <c r="Z9" s="98" t="str">
        <f>VLOOKUP($A9, RawData!$A:$AJ, 21, FALSE)</f>
        <v/>
      </c>
      <c r="AA9" s="99" t="str">
        <f>VLOOKUP($A9, RawData!$A:$AJ, 22, FALSE)</f>
        <v/>
      </c>
      <c r="AB9" s="99">
        <f>VLOOKUP($A9, RawData!$A:$AJ, 23, FALSE)</f>
        <v>-0.0036</v>
      </c>
      <c r="AC9" s="99">
        <f>VLOOKUP($A9, RawData!$A:$AJ, 24, FALSE)</f>
        <v>-0.026089385</v>
      </c>
      <c r="AD9" s="99">
        <f>VLOOKUP($A9, RawData!$A:$AJ, 25, FALSE)</f>
        <v>0.14738064</v>
      </c>
      <c r="AE9" s="100" t="str">
        <f>VLOOKUP($A9, RawData!$A:$AJ, 26, FALSE)</f>
        <v/>
      </c>
      <c r="AF9" s="100" t="str">
        <f>VLOOKUP($A9, RawData!$A:$AJ, 27, FALSE)</f>
        <v/>
      </c>
      <c r="AG9" s="107">
        <f>VLOOKUP($A9, RawData!$A:$AJ, 28, FALSE)</f>
        <v>1.4591987</v>
      </c>
      <c r="AH9" s="107">
        <f>VLOOKUP($A9, RawData!$A:$AJ, 29, FALSE)</f>
        <v>4.6123</v>
      </c>
      <c r="AI9" s="100">
        <f>VLOOKUP($A9, RawData!$A:$AJ, 31, FALSE)</f>
        <v>184.95271</v>
      </c>
      <c r="AJ9" s="96">
        <f>VLOOKUP($A9, RawData!$A:$AJ,32, FALSE)</f>
        <v>0</v>
      </c>
      <c r="AK9" s="98">
        <f>VLOOKUP($A9, RawData!$A:$AJ, 34, FALSE)</f>
        <v>83.74289</v>
      </c>
      <c r="AL9" s="98">
        <f>VLOOKUP($A9, RawData!$A:$AJ, 35, FALSE)</f>
        <v>1.51</v>
      </c>
      <c r="AM9" s="113">
        <f>VLOOKUP($A9, RawData!$A:$AJ, 36, FALSE)</f>
        <v>37.51</v>
      </c>
    </row>
    <row r="10">
      <c r="A10" s="9" t="s">
        <v>577</v>
      </c>
      <c r="B10" s="9" t="s">
        <v>2120</v>
      </c>
      <c r="C10" s="1" t="s">
        <v>1098</v>
      </c>
      <c r="D10" s="2" t="s">
        <v>2121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10.734173</v>
      </c>
      <c r="G10" s="98">
        <f>VLOOKUP($A10, RawData!$A:$AJ, 2, FALSE)</f>
        <v>3.28287</v>
      </c>
      <c r="H10" s="96">
        <f>VLOOKUP($A10, RawData!$A:$AJ, 3, FALSE)</f>
        <v>-0.2824</v>
      </c>
      <c r="I10" s="96">
        <f>VLOOKUP($A10, RawData!$A:$AJ, 4, FALSE)</f>
        <v>0.04591975</v>
      </c>
      <c r="J10" s="98">
        <f>VLOOKUP($A10, RawData!$A:$AM, 37, FALSE)</f>
        <v>0.855</v>
      </c>
      <c r="K10" s="99">
        <f>VLOOKUP($A10, RawData!$A:$AM, 38, FALSE)</f>
        <v>-0.20436992</v>
      </c>
      <c r="L10" s="99" t="str">
        <f>VLOOKUP($A10, RawData!$A:$AM, 39, FALSE)</f>
        <v/>
      </c>
      <c r="M10" s="100" t="str">
        <f>VLOOKUP($A10, RawData!$A:$AJ, 30, FALSE)</f>
        <v/>
      </c>
      <c r="N10" s="98">
        <f>VLOOKUP($A10, RawData!$A:$AJ, 5, FALSE)</f>
        <v>0.055118866</v>
      </c>
      <c r="O10" s="99">
        <f>VLOOKUP($A10, RawData!$A:$AJ, 6, FALSE)</f>
        <v>-0.27015436</v>
      </c>
      <c r="P10" s="96">
        <f>VLOOKUP($A10, RawData!$A:$AJ, 7, FALSE)</f>
        <v>0.08630262</v>
      </c>
      <c r="Q10" s="99">
        <f>VLOOKUP($A10, RawData!$A:$AJ, 8, FALSE)</f>
        <v>0.3375</v>
      </c>
      <c r="R10" s="99">
        <f>VLOOKUP($A10, RawData!$A:$AJ, 9, FALSE)</f>
        <v>0.28829652</v>
      </c>
      <c r="S10" s="99">
        <f>VLOOKUP($A10, RawData!$A:$AJ, 10, FALSE)</f>
        <v>0.26044285</v>
      </c>
      <c r="T10" s="99" t="str">
        <f>VLOOKUP($A10, RawData!$A:$AJ, 11, FALSE)</f>
        <v/>
      </c>
      <c r="U10" s="100">
        <f>VLOOKUP($A10, RawData!$A:$AJ, 12, FALSE)</f>
        <v>1.0543636</v>
      </c>
      <c r="V10" s="98">
        <f>VLOOKUP($A10, RawData!$A:$AJ, 13, FALSE)</f>
        <v>0.40613</v>
      </c>
      <c r="W10" s="99">
        <f>VLOOKUP($A10, RawData!$A:$AJ, 14, FALSE)</f>
        <v>0.48460153</v>
      </c>
      <c r="X10" s="100">
        <f>VLOOKUP($A10, RawData!$A:$AJ, 15, FALSE)</f>
        <v>4.714</v>
      </c>
      <c r="Y10" s="99">
        <f>VLOOKUP($A10, RawData!$A:$AJ, 16, FALSE)</f>
        <v>0.08340263</v>
      </c>
      <c r="Z10" s="98" t="str">
        <f>VLOOKUP($A10, RawData!$A:$AJ, 21, FALSE)</f>
        <v/>
      </c>
      <c r="AA10" s="99" t="str">
        <f>VLOOKUP($A10, RawData!$A:$AJ, 22, FALSE)</f>
        <v/>
      </c>
      <c r="AB10" s="99">
        <f>VLOOKUP($A10, RawData!$A:$AJ, 23, FALSE)</f>
        <v>0.0753</v>
      </c>
      <c r="AC10" s="99">
        <f>VLOOKUP($A10, RawData!$A:$AJ, 24, FALSE)</f>
        <v>0.08233987</v>
      </c>
      <c r="AD10" s="99">
        <f>VLOOKUP($A10, RawData!$A:$AJ, 25, FALSE)</f>
        <v>0.13928574</v>
      </c>
      <c r="AE10" s="100" t="str">
        <f>VLOOKUP($A10, RawData!$A:$AJ, 26, FALSE)</f>
        <v/>
      </c>
      <c r="AF10" s="100" t="str">
        <f>VLOOKUP($A10, RawData!$A:$AJ, 27, FALSE)</f>
        <v/>
      </c>
      <c r="AG10" s="107">
        <f>VLOOKUP($A10, RawData!$A:$AJ, 28, FALSE)</f>
        <v>3.2402136</v>
      </c>
      <c r="AH10" s="107">
        <f>VLOOKUP($A10, RawData!$A:$AJ, 29, FALSE)</f>
        <v>1.7337</v>
      </c>
      <c r="AI10" s="100">
        <f>VLOOKUP($A10, RawData!$A:$AJ, 31, FALSE)</f>
        <v>23.14808</v>
      </c>
      <c r="AJ10" s="96">
        <f>VLOOKUP($A10, RawData!$A:$AJ,32, FALSE)</f>
        <v>0</v>
      </c>
      <c r="AK10" s="98">
        <f>VLOOKUP($A10, RawData!$A:$AJ, 34, FALSE)</f>
        <v>9.40113</v>
      </c>
      <c r="AL10" s="98">
        <f>VLOOKUP($A10, RawData!$A:$AJ, 35, FALSE)</f>
        <v>1.09</v>
      </c>
      <c r="AM10" s="113">
        <f>VLOOKUP($A10, RawData!$A:$AJ, 36, FALSE)</f>
        <v>9.17</v>
      </c>
    </row>
    <row r="11">
      <c r="A11" s="9" t="s">
        <v>578</v>
      </c>
      <c r="B11" s="9" t="s">
        <v>2122</v>
      </c>
      <c r="C11" s="1" t="s">
        <v>942</v>
      </c>
      <c r="D11" s="2" t="s">
        <v>2123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23.216347</v>
      </c>
      <c r="G11" s="98">
        <f>VLOOKUP($A11, RawData!$A:$AJ, 2, FALSE)</f>
        <v>14.2979</v>
      </c>
      <c r="H11" s="96">
        <f>VLOOKUP($A11, RawData!$A:$AJ, 3, FALSE)</f>
        <v>-0.089</v>
      </c>
      <c r="I11" s="96">
        <f>VLOOKUP($A11, RawData!$A:$AJ, 4, FALSE)</f>
        <v>0.13545792</v>
      </c>
      <c r="J11" s="98">
        <f>VLOOKUP($A11, RawData!$A:$AM, 37, FALSE)</f>
        <v>1.8212</v>
      </c>
      <c r="K11" s="99">
        <f>VLOOKUP($A11, RawData!$A:$AM, 38, FALSE)</f>
        <v>-0.40117714</v>
      </c>
      <c r="L11" s="99" t="str">
        <f>VLOOKUP($A11, RawData!$A:$AM, 39, FALSE)</f>
        <v/>
      </c>
      <c r="M11" s="100" t="str">
        <f>VLOOKUP($A11, RawData!$A:$AJ, 30, FALSE)</f>
        <v/>
      </c>
      <c r="N11" s="98">
        <f>VLOOKUP($A11, RawData!$A:$AJ, 5, FALSE)</f>
        <v>-0.0025600775</v>
      </c>
      <c r="O11" s="99">
        <f>VLOOKUP($A11, RawData!$A:$AJ, 6, FALSE)</f>
        <v>-1.0370063</v>
      </c>
      <c r="P11" s="96">
        <f>VLOOKUP($A11, RawData!$A:$AJ, 7, FALSE)</f>
        <v>-0.51780283</v>
      </c>
      <c r="Q11" s="99">
        <f>VLOOKUP($A11, RawData!$A:$AJ, 8, FALSE)</f>
        <v>0.166</v>
      </c>
      <c r="R11" s="99">
        <f>VLOOKUP($A11, RawData!$A:$AJ, 9, FALSE)</f>
        <v>0.10915379</v>
      </c>
      <c r="S11" s="99">
        <f>VLOOKUP($A11, RawData!$A:$AJ, 10, FALSE)</f>
        <v>0.12737535</v>
      </c>
      <c r="T11" s="99" t="str">
        <f>VLOOKUP($A11, RawData!$A:$AJ, 11, FALSE)</f>
        <v/>
      </c>
      <c r="U11" s="100">
        <f>VLOOKUP($A11, RawData!$A:$AJ, 12, FALSE)</f>
        <v>7.4301243</v>
      </c>
      <c r="V11" s="98">
        <f>VLOOKUP($A11, RawData!$A:$AJ, 13, FALSE)</f>
        <v>0.87488</v>
      </c>
      <c r="W11" s="99">
        <f>VLOOKUP($A11, RawData!$A:$AJ, 14, FALSE)</f>
        <v>0.5819343</v>
      </c>
      <c r="X11" s="100">
        <f>VLOOKUP($A11, RawData!$A:$AJ, 15, FALSE)</f>
        <v>2.6279</v>
      </c>
      <c r="Y11" s="99">
        <f>VLOOKUP($A11, RawData!$A:$AJ, 16, FALSE)</f>
        <v>0.0054294686</v>
      </c>
      <c r="Z11" s="98" t="str">
        <f>VLOOKUP($A11, RawData!$A:$AJ, 21, FALSE)</f>
        <v/>
      </c>
      <c r="AA11" s="99" t="str">
        <f>VLOOKUP($A11, RawData!$A:$AJ, 22, FALSE)</f>
        <v/>
      </c>
      <c r="AB11" s="99">
        <f>VLOOKUP($A11, RawData!$A:$AJ, 23, FALSE)</f>
        <v>-0.0018</v>
      </c>
      <c r="AC11" s="99">
        <f>VLOOKUP($A11, RawData!$A:$AJ, 24, FALSE)</f>
        <v>-0.0027153173</v>
      </c>
      <c r="AD11" s="99">
        <f>VLOOKUP($A11, RawData!$A:$AJ, 25, FALSE)</f>
        <v>0.12478263</v>
      </c>
      <c r="AE11" s="100" t="str">
        <f>VLOOKUP($A11, RawData!$A:$AJ, 26, FALSE)</f>
        <v/>
      </c>
      <c r="AF11" s="100" t="str">
        <f>VLOOKUP($A11, RawData!$A:$AJ, 27, FALSE)</f>
        <v/>
      </c>
      <c r="AG11" s="107">
        <f>VLOOKUP($A11, RawData!$A:$AJ, 28, FALSE)</f>
        <v>1.099441</v>
      </c>
      <c r="AH11" s="107">
        <f>VLOOKUP($A11, RawData!$A:$AJ, 29, FALSE)</f>
        <v>1.0766</v>
      </c>
      <c r="AI11" s="100">
        <f>VLOOKUP($A11, RawData!$A:$AJ, 31, FALSE)</f>
        <v>20.61112</v>
      </c>
      <c r="AJ11" s="96">
        <f>VLOOKUP($A11, RawData!$A:$AJ,32, FALSE)</f>
        <v>0</v>
      </c>
      <c r="AK11" s="98">
        <f>VLOOKUP($A11, RawData!$A:$AJ, 34, FALSE)</f>
        <v>25.03779</v>
      </c>
      <c r="AL11" s="98">
        <f>VLOOKUP($A11, RawData!$A:$AJ, 35, FALSE)</f>
        <v>1.41</v>
      </c>
      <c r="AM11" s="113">
        <f>VLOOKUP($A11, RawData!$A:$AJ, 36, FALSE)</f>
        <v>15.48</v>
      </c>
    </row>
    <row r="12">
      <c r="A12" s="9" t="s">
        <v>579</v>
      </c>
      <c r="B12" s="9" t="s">
        <v>2124</v>
      </c>
      <c r="C12" s="1" t="s">
        <v>942</v>
      </c>
      <c r="D12" s="2" t="s">
        <v>2125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118.76209</v>
      </c>
      <c r="G12" s="98">
        <f>VLOOKUP($A12, RawData!$A:$AJ, 2, FALSE)</f>
        <v>108.00357</v>
      </c>
      <c r="H12" s="96">
        <f>VLOOKUP($A12, RawData!$A:$AJ, 3, FALSE)</f>
        <v>0.0032</v>
      </c>
      <c r="I12" s="96">
        <f>VLOOKUP($A12, RawData!$A:$AJ, 4, FALSE)</f>
        <v>0.052857347</v>
      </c>
      <c r="J12" s="98">
        <f>VLOOKUP($A12, RawData!$A:$AM, 37, FALSE)</f>
        <v>7.39965</v>
      </c>
      <c r="K12" s="99">
        <f>VLOOKUP($A12, RawData!$A:$AM, 38, FALSE)</f>
        <v>-0.42465726</v>
      </c>
      <c r="L12" s="99" t="str">
        <f>VLOOKUP($A12, RawData!$A:$AM, 39, FALSE)</f>
        <v/>
      </c>
      <c r="M12" s="100" t="str">
        <f>VLOOKUP($A12, RawData!$A:$AJ, 30, FALSE)</f>
        <v/>
      </c>
      <c r="N12" s="98">
        <f>VLOOKUP($A12, RawData!$A:$AJ, 5, FALSE)</f>
        <v>0.025642734</v>
      </c>
      <c r="O12" s="99">
        <f>VLOOKUP($A12, RawData!$A:$AJ, 6, FALSE)</f>
        <v>-0.7672855</v>
      </c>
      <c r="P12" s="96">
        <f>VLOOKUP($A12, RawData!$A:$AJ, 7, FALSE)</f>
        <v>-0.23117799</v>
      </c>
      <c r="Q12" s="99">
        <f>VLOOKUP($A12, RawData!$A:$AJ, 8, FALSE)</f>
        <v>0.1454</v>
      </c>
      <c r="R12" s="99">
        <f>VLOOKUP($A12, RawData!$A:$AJ, 9, FALSE)</f>
        <v>0.095504716</v>
      </c>
      <c r="S12" s="99">
        <f>VLOOKUP($A12, RawData!$A:$AJ, 10, FALSE)</f>
        <v>0.06851301</v>
      </c>
      <c r="T12" s="99" t="str">
        <f>VLOOKUP($A12, RawData!$A:$AJ, 11, FALSE)</f>
        <v/>
      </c>
      <c r="U12" s="100">
        <f>VLOOKUP($A12, RawData!$A:$AJ, 12, FALSE)</f>
        <v>-250.28455</v>
      </c>
      <c r="V12" s="98">
        <f>VLOOKUP($A12, RawData!$A:$AJ, 13, FALSE)</f>
        <v>10.85769</v>
      </c>
      <c r="W12" s="99">
        <f>VLOOKUP($A12, RawData!$A:$AJ, 14, FALSE)</f>
        <v>2.3055553</v>
      </c>
      <c r="X12" s="100">
        <f>VLOOKUP($A12, RawData!$A:$AJ, 15, FALSE)</f>
        <v>7.0299</v>
      </c>
      <c r="Y12" s="99">
        <f>VLOOKUP($A12, RawData!$A:$AJ, 16, FALSE)</f>
        <v>0.030800464</v>
      </c>
      <c r="Z12" s="98" t="str">
        <f>VLOOKUP($A12, RawData!$A:$AJ, 21, FALSE)</f>
        <v/>
      </c>
      <c r="AA12" s="99" t="str">
        <f>VLOOKUP($A12, RawData!$A:$AJ, 22, FALSE)</f>
        <v/>
      </c>
      <c r="AB12" s="99">
        <f>VLOOKUP($A12, RawData!$A:$AJ, 23, FALSE)</f>
        <v>0.0148</v>
      </c>
      <c r="AC12" s="99">
        <f>VLOOKUP($A12, RawData!$A:$AJ, 24, FALSE)</f>
        <v>0.020637322</v>
      </c>
      <c r="AD12" s="99">
        <f>VLOOKUP($A12, RawData!$A:$AJ, 25, FALSE)</f>
        <v>0.11432622</v>
      </c>
      <c r="AE12" s="100" t="str">
        <f>VLOOKUP($A12, RawData!$A:$AJ, 26, FALSE)</f>
        <v/>
      </c>
      <c r="AF12" s="100" t="str">
        <f>VLOOKUP($A12, RawData!$A:$AJ, 27, FALSE)</f>
        <v/>
      </c>
      <c r="AG12" s="107">
        <f>VLOOKUP($A12, RawData!$A:$AJ, 28, FALSE)</f>
        <v>1.1237519</v>
      </c>
      <c r="AH12" s="107">
        <f>VLOOKUP($A12, RawData!$A:$AJ, 29, FALSE)</f>
        <v>1.8751</v>
      </c>
      <c r="AI12" s="100">
        <f>VLOOKUP($A12, RawData!$A:$AJ, 31, FALSE)</f>
        <v>10.85577</v>
      </c>
      <c r="AJ12" s="96">
        <f>VLOOKUP($A12, RawData!$A:$AJ,32, FALSE)</f>
        <v>0</v>
      </c>
      <c r="AK12" s="98">
        <f>VLOOKUP($A12, RawData!$A:$AJ, 34, FALSE)</f>
        <v>117.8687</v>
      </c>
      <c r="AL12" s="98">
        <f>VLOOKUP($A12, RawData!$A:$AJ, 35, FALSE)</f>
        <v>2.33</v>
      </c>
      <c r="AM12" s="113">
        <f>VLOOKUP($A12, RawData!$A:$AJ, 36, FALSE)</f>
        <v>52.09</v>
      </c>
    </row>
    <row r="13">
      <c r="A13" s="9" t="s">
        <v>580</v>
      </c>
      <c r="B13" s="9" t="s">
        <v>2126</v>
      </c>
      <c r="C13" s="1" t="s">
        <v>923</v>
      </c>
      <c r="D13" s="2" t="s">
        <v>2127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23.255178</v>
      </c>
      <c r="G13" s="98">
        <f>VLOOKUP($A13, RawData!$A:$AJ, 2, FALSE)</f>
        <v>105.332</v>
      </c>
      <c r="H13" s="96">
        <f>VLOOKUP($A13, RawData!$A:$AJ, 3, FALSE)</f>
        <v>0.0483</v>
      </c>
      <c r="I13" s="96">
        <f>VLOOKUP($A13, RawData!$A:$AJ, 4, FALSE)</f>
        <v>0.14810601</v>
      </c>
      <c r="J13" s="98">
        <f>VLOOKUP($A13, RawData!$A:$AM, 37, FALSE)</f>
        <v>4.744</v>
      </c>
      <c r="K13" s="99">
        <f>VLOOKUP($A13, RawData!$A:$AM, 38, FALSE)</f>
        <v>0.008932369</v>
      </c>
      <c r="L13" s="99" t="str">
        <f>VLOOKUP($A13, RawData!$A:$AM, 39, FALSE)</f>
        <v/>
      </c>
      <c r="M13" s="100" t="str">
        <f>VLOOKUP($A13, RawData!$A:$AJ, 30, FALSE)</f>
        <v/>
      </c>
      <c r="N13" s="98">
        <f>VLOOKUP($A13, RawData!$A:$AJ, 5, FALSE)</f>
        <v>0.1080994</v>
      </c>
      <c r="O13" s="99">
        <f>VLOOKUP($A13, RawData!$A:$AJ, 6, FALSE)</f>
        <v>0.0025608195</v>
      </c>
      <c r="P13" s="96">
        <f>VLOOKUP($A13, RawData!$A:$AJ, 7, FALSE)</f>
        <v>0.031661898</v>
      </c>
      <c r="Q13" s="99">
        <f>VLOOKUP($A13, RawData!$A:$AJ, 8, FALSE)</f>
        <v>0.1323</v>
      </c>
      <c r="R13" s="99">
        <f>VLOOKUP($A13, RawData!$A:$AJ, 9, FALSE)</f>
        <v>0.08799795</v>
      </c>
      <c r="S13" s="99">
        <f>VLOOKUP($A13, RawData!$A:$AJ, 10, FALSE)</f>
        <v>0.045038544</v>
      </c>
      <c r="T13" s="99" t="str">
        <f>VLOOKUP($A13, RawData!$A:$AJ, 11, FALSE)</f>
        <v/>
      </c>
      <c r="U13" s="100">
        <f>VLOOKUP($A13, RawData!$A:$AJ, 12, FALSE)</f>
        <v>-1.4156779</v>
      </c>
      <c r="V13" s="98">
        <f>VLOOKUP($A13, RawData!$A:$AJ, 13, FALSE)</f>
        <v>4.67</v>
      </c>
      <c r="W13" s="99">
        <f>VLOOKUP($A13, RawData!$A:$AJ, 14, FALSE)</f>
        <v>1.8899231</v>
      </c>
      <c r="X13" s="100">
        <f>VLOOKUP($A13, RawData!$A:$AJ, 15, FALSE)</f>
        <v>29.2452</v>
      </c>
      <c r="Y13" s="99">
        <f>VLOOKUP($A13, RawData!$A:$AJ, 16, FALSE)</f>
        <v>0.0059715947</v>
      </c>
      <c r="Z13" s="98" t="str">
        <f>VLOOKUP($A13, RawData!$A:$AJ, 21, FALSE)</f>
        <v/>
      </c>
      <c r="AA13" s="99" t="str">
        <f>VLOOKUP($A13, RawData!$A:$AJ, 22, FALSE)</f>
        <v/>
      </c>
      <c r="AB13" s="99">
        <f>VLOOKUP($A13, RawData!$A:$AJ, 23, FALSE)</f>
        <v>0.0804</v>
      </c>
      <c r="AC13" s="99">
        <f>VLOOKUP($A13, RawData!$A:$AJ, 24, FALSE)</f>
        <v>0.15878059</v>
      </c>
      <c r="AD13" s="99">
        <f>VLOOKUP($A13, RawData!$A:$AJ, 25, FALSE)</f>
        <v>0.32067055</v>
      </c>
      <c r="AE13" s="100" t="str">
        <f>VLOOKUP($A13, RawData!$A:$AJ, 26, FALSE)</f>
        <v/>
      </c>
      <c r="AF13" s="100" t="str">
        <f>VLOOKUP($A13, RawData!$A:$AJ, 27, FALSE)</f>
        <v/>
      </c>
      <c r="AG13" s="107">
        <f>VLOOKUP($A13, RawData!$A:$AJ, 28, FALSE)</f>
        <v>0.16593702</v>
      </c>
      <c r="AH13" s="107">
        <f>VLOOKUP($A13, RawData!$A:$AJ, 29, FALSE)</f>
        <v>1.1529</v>
      </c>
      <c r="AI13" s="100">
        <f>VLOOKUP($A13, RawData!$A:$AJ, 31, FALSE)</f>
        <v>5.033293</v>
      </c>
      <c r="AJ13" s="96">
        <f>VLOOKUP($A13, RawData!$A:$AJ,32, FALSE)</f>
        <v>0</v>
      </c>
      <c r="AK13" s="98">
        <f>VLOOKUP($A13, RawData!$A:$AJ, 34, FALSE)</f>
        <v>32.43756</v>
      </c>
      <c r="AL13" s="98">
        <f>VLOOKUP($A13, RawData!$A:$AJ, 35, FALSE)</f>
        <v>1.06</v>
      </c>
      <c r="AM13" s="113">
        <f>VLOOKUP($A13, RawData!$A:$AJ, 36, FALSE)</f>
        <v>21.73</v>
      </c>
    </row>
    <row r="14">
      <c r="A14" s="9" t="s">
        <v>581</v>
      </c>
      <c r="B14" s="9" t="s">
        <v>2128</v>
      </c>
      <c r="C14" s="1" t="s">
        <v>962</v>
      </c>
      <c r="D14" s="2" t="s">
        <v>2129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44.641598</v>
      </c>
      <c r="G14" s="98">
        <f>VLOOKUP($A14, RawData!$A:$AJ, 2, FALSE)</f>
        <v>60.06508</v>
      </c>
      <c r="H14" s="96">
        <f>VLOOKUP($A14, RawData!$A:$AJ, 3, FALSE)</f>
        <v>0.093</v>
      </c>
      <c r="I14" s="96">
        <f>VLOOKUP($A14, RawData!$A:$AJ, 4, FALSE)</f>
        <v>0.12250325</v>
      </c>
      <c r="J14" s="98">
        <f>VLOOKUP($A14, RawData!$A:$AM, 37, FALSE)</f>
        <v>5.39028</v>
      </c>
      <c r="K14" s="99">
        <f>VLOOKUP($A14, RawData!$A:$AM, 38, FALSE)</f>
        <v>-0.4101028</v>
      </c>
      <c r="L14" s="99" t="str">
        <f>VLOOKUP($A14, RawData!$A:$AM, 39, FALSE)</f>
        <v/>
      </c>
      <c r="M14" s="100" t="str">
        <f>VLOOKUP($A14, RawData!$A:$AJ, 30, FALSE)</f>
        <v/>
      </c>
      <c r="N14" s="98">
        <f>VLOOKUP($A14, RawData!$A:$AJ, 5, FALSE)</f>
        <v>-0.0075160144</v>
      </c>
      <c r="O14" s="99">
        <f>VLOOKUP($A14, RawData!$A:$AJ, 6, FALSE)</f>
        <v>-1.4606727</v>
      </c>
      <c r="P14" s="96">
        <f>VLOOKUP($A14, RawData!$A:$AJ, 7, FALSE)</f>
        <v>-0.1415979</v>
      </c>
      <c r="Q14" s="99">
        <f>VLOOKUP($A14, RawData!$A:$AJ, 8, FALSE)</f>
        <v>0.2026</v>
      </c>
      <c r="R14" s="99">
        <f>VLOOKUP($A14, RawData!$A:$AJ, 9, FALSE)</f>
        <v>0.1397013</v>
      </c>
      <c r="S14" s="99">
        <f>VLOOKUP($A14, RawData!$A:$AJ, 10, FALSE)</f>
        <v>0.089740664</v>
      </c>
      <c r="T14" s="99" t="str">
        <f>VLOOKUP($A14, RawData!$A:$AJ, 11, FALSE)</f>
        <v/>
      </c>
      <c r="U14" s="100">
        <f>VLOOKUP($A14, RawData!$A:$AJ, 12, FALSE)</f>
        <v>-9.57213</v>
      </c>
      <c r="V14" s="98">
        <f>VLOOKUP($A14, RawData!$A:$AJ, 13, FALSE)</f>
        <v>-6.09474</v>
      </c>
      <c r="W14" s="99">
        <f>VLOOKUP($A14, RawData!$A:$AJ, 14, FALSE)</f>
        <v>-2.1531239</v>
      </c>
      <c r="X14" s="100">
        <f>VLOOKUP($A14, RawData!$A:$AJ, 15, FALSE)</f>
        <v>5.7128</v>
      </c>
      <c r="Y14" s="99">
        <f>VLOOKUP($A14, RawData!$A:$AJ, 16, FALSE)</f>
        <v>0.15407255</v>
      </c>
      <c r="Z14" s="98" t="str">
        <f>VLOOKUP($A14, RawData!$A:$AJ, 21, FALSE)</f>
        <v/>
      </c>
      <c r="AA14" s="99" t="str">
        <f>VLOOKUP($A14, RawData!$A:$AJ, 22, FALSE)</f>
        <v/>
      </c>
      <c r="AB14" s="99">
        <f>VLOOKUP($A14, RawData!$A:$AJ, 23, FALSE)</f>
        <v>-0.0065</v>
      </c>
      <c r="AC14" s="99">
        <f>VLOOKUP($A14, RawData!$A:$AJ, 24, FALSE)</f>
        <v>-0.0107409265</v>
      </c>
      <c r="AD14" s="99">
        <f>VLOOKUP($A14, RawData!$A:$AJ, 25, FALSE)</f>
        <v>0.10965265</v>
      </c>
      <c r="AE14" s="100" t="str">
        <f>VLOOKUP($A14, RawData!$A:$AJ, 26, FALSE)</f>
        <v/>
      </c>
      <c r="AF14" s="100" t="str">
        <f>VLOOKUP($A14, RawData!$A:$AJ, 27, FALSE)</f>
        <v/>
      </c>
      <c r="AG14" s="107">
        <f>VLOOKUP($A14, RawData!$A:$AJ, 28, FALSE)</f>
        <v>0.81869507</v>
      </c>
      <c r="AH14" s="107">
        <f>VLOOKUP($A14, RawData!$A:$AJ, 29, FALSE)</f>
        <v>0.9488</v>
      </c>
      <c r="AI14" s="100">
        <f>VLOOKUP($A14, RawData!$A:$AJ, 31, FALSE)</f>
        <v>-11.229765</v>
      </c>
      <c r="AJ14" s="96">
        <f>VLOOKUP($A14, RawData!$A:$AJ,32, FALSE)</f>
        <v>0</v>
      </c>
      <c r="AK14" s="98">
        <f>VLOOKUP($A14, RawData!$A:$AJ, 34, FALSE)</f>
        <v>68.4425</v>
      </c>
      <c r="AL14" s="98">
        <f>VLOOKUP($A14, RawData!$A:$AJ, 35, FALSE)</f>
        <v>0.7</v>
      </c>
      <c r="AM14" s="113">
        <f>VLOOKUP($A14, RawData!$A:$AJ, 36, FALSE)</f>
        <v>70.25</v>
      </c>
    </row>
    <row r="15">
      <c r="A15" s="9" t="s">
        <v>582</v>
      </c>
      <c r="B15" s="9" t="s">
        <v>2130</v>
      </c>
      <c r="C15" s="1" t="s">
        <v>942</v>
      </c>
      <c r="D15" s="2" t="s">
        <v>2131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17.283798</v>
      </c>
      <c r="G15" s="98">
        <f>VLOOKUP($A15, RawData!$A:$AJ, 2, FALSE)</f>
        <v>4.4502</v>
      </c>
      <c r="H15" s="96">
        <f>VLOOKUP($A15, RawData!$A:$AJ, 3, FALSE)</f>
        <v>-0.1779</v>
      </c>
      <c r="I15" s="96">
        <f>VLOOKUP($A15, RawData!$A:$AJ, 4, FALSE)</f>
        <v>0.39065927</v>
      </c>
      <c r="J15" s="98">
        <f>VLOOKUP($A15, RawData!$A:$AM, 37, FALSE)</f>
        <v>0.14259</v>
      </c>
      <c r="K15" s="99">
        <f>VLOOKUP($A15, RawData!$A:$AM, 38, FALSE)</f>
        <v>-0.9242952</v>
      </c>
      <c r="L15" s="99" t="str">
        <f>VLOOKUP($A15, RawData!$A:$AM, 39, FALSE)</f>
        <v/>
      </c>
      <c r="M15" s="100" t="str">
        <f>VLOOKUP($A15, RawData!$A:$AJ, 30, FALSE)</f>
        <v/>
      </c>
      <c r="N15" s="98">
        <f>VLOOKUP($A15, RawData!$A:$AJ, 5, FALSE)</f>
        <v>-0.018755488</v>
      </c>
      <c r="O15" s="99">
        <f>VLOOKUP($A15, RawData!$A:$AJ, 6, FALSE)</f>
        <v>-6.41429</v>
      </c>
      <c r="P15" s="96">
        <f>VLOOKUP($A15, RawData!$A:$AJ, 7, FALSE)</f>
        <v>0.5505573</v>
      </c>
      <c r="Q15" s="99">
        <f>VLOOKUP($A15, RawData!$A:$AJ, 8, FALSE)</f>
        <v>0.6919</v>
      </c>
      <c r="R15" s="99">
        <f>VLOOKUP($A15, RawData!$A:$AJ, 9, FALSE)</f>
        <v>0.6640533</v>
      </c>
      <c r="S15" s="106">
        <f>VLOOKUP($A15, RawData!$A:$AJ, 10, FALSE)</f>
        <v>0.032041255</v>
      </c>
      <c r="T15" s="99" t="str">
        <f>VLOOKUP($A15, RawData!$A:$AJ, 11, FALSE)</f>
        <v/>
      </c>
      <c r="U15" s="100">
        <f>VLOOKUP($A15, RawData!$A:$AJ, 12, FALSE)</f>
        <v>7.5832863</v>
      </c>
      <c r="V15" s="98">
        <f>VLOOKUP($A15, RawData!$A:$AJ, 13, FALSE)</f>
        <v>0.32892</v>
      </c>
      <c r="W15" s="99">
        <f>VLOOKUP($A15, RawData!$A:$AJ, 14, FALSE)</f>
        <v>0.96803814</v>
      </c>
      <c r="X15" s="100">
        <f>VLOOKUP($A15, RawData!$A:$AJ, 15, FALSE)</f>
        <v>18.7874</v>
      </c>
      <c r="Y15" s="99">
        <f>VLOOKUP($A15, RawData!$A:$AJ, 16, FALSE)</f>
        <v>0.39523393</v>
      </c>
      <c r="Z15" s="98" t="str">
        <f>VLOOKUP($A15, RawData!$A:$AJ, 21, FALSE)</f>
        <v/>
      </c>
      <c r="AA15" s="99" t="str">
        <f>VLOOKUP($A15, RawData!$A:$AJ, 22, FALSE)</f>
        <v/>
      </c>
      <c r="AB15" s="99">
        <f>VLOOKUP($A15, RawData!$A:$AJ, 23, FALSE)</f>
        <v>-0.1842</v>
      </c>
      <c r="AC15" s="99">
        <f>VLOOKUP($A15, RawData!$A:$AJ, 24, FALSE)</f>
        <v>-0.39652532</v>
      </c>
      <c r="AD15" s="106">
        <f>VLOOKUP($A15, RawData!$A:$AJ, 25, FALSE)</f>
        <v>0.06017192</v>
      </c>
      <c r="AE15" s="100" t="str">
        <f>VLOOKUP($A15, RawData!$A:$AJ, 26, FALSE)</f>
        <v/>
      </c>
      <c r="AF15" s="100" t="str">
        <f>VLOOKUP($A15, RawData!$A:$AJ, 27, FALSE)</f>
        <v/>
      </c>
      <c r="AG15" s="107">
        <f>VLOOKUP($A15, RawData!$A:$AJ, 28, FALSE)</f>
        <v>2.8783305</v>
      </c>
      <c r="AH15" s="107">
        <f>VLOOKUP($A15, RawData!$A:$AJ, 29, FALSE)</f>
        <v>5.4036</v>
      </c>
      <c r="AI15" s="100">
        <f>VLOOKUP($A15, RawData!$A:$AJ, 31, FALSE)</f>
        <v>42.683254</v>
      </c>
      <c r="AJ15" s="96">
        <f>VLOOKUP($A15, RawData!$A:$AJ,32, FALSE)</f>
        <v>0</v>
      </c>
      <c r="AK15" s="98">
        <f>VLOOKUP($A15, RawData!$A:$AJ, 34, FALSE)</f>
        <v>19.493675</v>
      </c>
      <c r="AL15" s="98">
        <f>VLOOKUP($A15, RawData!$A:$AJ, 35, FALSE)</f>
        <v>0.355</v>
      </c>
      <c r="AM15" s="113">
        <f>VLOOKUP($A15, RawData!$A:$AJ, 36, FALSE)</f>
        <v>50.1</v>
      </c>
    </row>
    <row r="16">
      <c r="A16" s="9" t="s">
        <v>583</v>
      </c>
      <c r="B16" s="9" t="s">
        <v>2132</v>
      </c>
      <c r="C16" s="1" t="s">
        <v>1542</v>
      </c>
      <c r="D16" s="2" t="s">
        <v>2133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11.664711</v>
      </c>
      <c r="G16" s="98">
        <f>VLOOKUP($A16, RawData!$A:$AJ, 2, FALSE)</f>
        <v>7.84132</v>
      </c>
      <c r="H16" s="96">
        <f>VLOOKUP($A16, RawData!$A:$AJ, 3, FALSE)</f>
        <v>0.8715</v>
      </c>
      <c r="I16" s="96">
        <f>VLOOKUP($A16, RawData!$A:$AJ, 4, FALSE)</f>
        <v>-0.10167448</v>
      </c>
      <c r="J16" s="98">
        <f>VLOOKUP($A16, RawData!$A:$AM, 37, FALSE)</f>
        <v>0.45614</v>
      </c>
      <c r="K16" s="99">
        <f>VLOOKUP($A16, RawData!$A:$AM, 38, FALSE)</f>
        <v>-1.4005128</v>
      </c>
      <c r="L16" s="99" t="str">
        <f>VLOOKUP($A16, RawData!$A:$AM, 39, FALSE)</f>
        <v/>
      </c>
      <c r="M16" s="100" t="str">
        <f>VLOOKUP($A16, RawData!$A:$AJ, 30, FALSE)</f>
        <v/>
      </c>
      <c r="N16" s="98">
        <f>VLOOKUP($A16, RawData!$A:$AJ, 5, FALSE)</f>
        <v>-0.05737021</v>
      </c>
      <c r="O16" s="99">
        <f>VLOOKUP($A16, RawData!$A:$AJ, 6, FALSE)</f>
        <v>-0.48555237</v>
      </c>
      <c r="P16" s="106" t="str">
        <f>VLOOKUP($A16, RawData!$A:$AJ, 7, FALSE)</f>
        <v>No data</v>
      </c>
      <c r="Q16" s="99">
        <f>VLOOKUP($A16, RawData!$A:$AJ, 8, FALSE)</f>
        <v>0.4085</v>
      </c>
      <c r="R16" s="99">
        <f>VLOOKUP($A16, RawData!$A:$AJ, 9, FALSE)</f>
        <v>0.48460847</v>
      </c>
      <c r="S16" s="99">
        <f>VLOOKUP($A16, RawData!$A:$AJ, 10, FALSE)</f>
        <v>0.05817133</v>
      </c>
      <c r="T16" s="99" t="str">
        <f>VLOOKUP($A16, RawData!$A:$AJ, 11, FALSE)</f>
        <v/>
      </c>
      <c r="U16" s="100">
        <f>VLOOKUP($A16, RawData!$A:$AJ, 12, FALSE)</f>
        <v>-0.8521449</v>
      </c>
      <c r="V16" s="98">
        <f>VLOOKUP($A16, RawData!$A:$AJ, 13, FALSE)</f>
        <v>-2.92911</v>
      </c>
      <c r="W16" s="99">
        <f>VLOOKUP($A16, RawData!$A:$AJ, 14, FALSE)</f>
        <v>0.5388841</v>
      </c>
      <c r="X16" s="100">
        <f>VLOOKUP($A16, RawData!$A:$AJ, 15, FALSE)</f>
        <v>9.826</v>
      </c>
      <c r="Y16" s="99">
        <f>VLOOKUP($A16, RawData!$A:$AJ, 16, FALSE)</f>
        <v>0.4440732</v>
      </c>
      <c r="Z16" s="98" t="str">
        <f>VLOOKUP($A16, RawData!$A:$AJ, 21, FALSE)</f>
        <v/>
      </c>
      <c r="AA16" s="99" t="str">
        <f>VLOOKUP($A16, RawData!$A:$AJ, 22, FALSE)</f>
        <v/>
      </c>
      <c r="AB16" s="99">
        <f>VLOOKUP($A16, RawData!$A:$AJ, 23, FALSE)</f>
        <v>-0.0659</v>
      </c>
      <c r="AC16" s="99">
        <f>VLOOKUP($A16, RawData!$A:$AJ, 24, FALSE)</f>
        <v>-0.07662899</v>
      </c>
      <c r="AD16" s="99">
        <f>VLOOKUP($A16, RawData!$A:$AJ, 25, FALSE)</f>
        <v>0.022026863</v>
      </c>
      <c r="AE16" s="100" t="str">
        <f>VLOOKUP($A16, RawData!$A:$AJ, 26, FALSE)</f>
        <v/>
      </c>
      <c r="AF16" s="100" t="str">
        <f>VLOOKUP($A16, RawData!$A:$AJ, 27, FALSE)</f>
        <v/>
      </c>
      <c r="AG16" s="107">
        <f>VLOOKUP($A16, RawData!$A:$AJ, 28, FALSE)</f>
        <v>1.4462616</v>
      </c>
      <c r="AH16" s="107">
        <f>VLOOKUP($A16, RawData!$A:$AJ, 29, FALSE)</f>
        <v>0.5499</v>
      </c>
      <c r="AI16" s="100">
        <f>VLOOKUP($A16, RawData!$A:$AJ, 31, FALSE)</f>
        <v>-3.228042</v>
      </c>
      <c r="AJ16" s="96">
        <f>VLOOKUP($A16, RawData!$A:$AJ,32, FALSE)</f>
        <v>0</v>
      </c>
      <c r="AK16" s="98">
        <f>VLOOKUP($A16, RawData!$A:$AJ, 34, FALSE)</f>
        <v>9.45529</v>
      </c>
      <c r="AL16" s="98">
        <f>VLOOKUP($A16, RawData!$A:$AJ, 35, FALSE)</f>
        <v>0.41</v>
      </c>
      <c r="AM16" s="113">
        <f>VLOOKUP($A16, RawData!$A:$AJ, 36, FALSE)</f>
        <v>27.66</v>
      </c>
    </row>
    <row r="17">
      <c r="A17" s="9" t="s">
        <v>584</v>
      </c>
      <c r="B17" s="9" t="s">
        <v>2134</v>
      </c>
      <c r="C17" s="1" t="s">
        <v>930</v>
      </c>
      <c r="D17" s="2" t="s">
        <v>2135</v>
      </c>
      <c r="E17" s="114" t="str">
        <f>IFERROR(__xludf.DUMMYFUNCTION("IFERROR(HYPERLINK(REGEXEXTRACT(D17,""\(([^)]*)\)""),REGEXEXTRACT(D17,""\[([^\]]+)\]"")),"""")"),"READ PITCH")</f>
        <v>READ PITCH</v>
      </c>
      <c r="F17" s="98" t="str">
        <f>VLOOKUP($A17, RawData!$A:$AJ, 33, FALSE)</f>
        <v>No data</v>
      </c>
      <c r="G17" s="98" t="str">
        <f>VLOOKUP($A17, RawData!$A:$AJ, 2, FALSE)</f>
        <v>No data</v>
      </c>
      <c r="H17" s="106" t="str">
        <f>VLOOKUP($A17, RawData!$A:$AJ, 3, FALSE)</f>
        <v>No data</v>
      </c>
      <c r="I17" s="106" t="str">
        <f>VLOOKUP($A17, RawData!$A:$AJ, 4, FALSE)</f>
        <v>No data</v>
      </c>
      <c r="J17" s="98" t="str">
        <f>VLOOKUP($A17, RawData!$A:$AM, 37, FALSE)</f>
        <v>No data</v>
      </c>
      <c r="K17" s="99" t="str">
        <f>VLOOKUP($A17, RawData!$A:$AM, 38, FALSE)</f>
        <v>No data</v>
      </c>
      <c r="L17" s="99" t="str">
        <f>VLOOKUP($A17, RawData!$A:$AM, 39, FALSE)</f>
        <v/>
      </c>
      <c r="M17" s="100" t="str">
        <f>VLOOKUP($A17, RawData!$A:$AJ, 30, FALSE)</f>
        <v/>
      </c>
      <c r="N17" s="98" t="str">
        <f>VLOOKUP($A17, RawData!$A:$AJ, 5, FALSE)</f>
        <v>No data</v>
      </c>
      <c r="O17" s="106" t="str">
        <f>VLOOKUP($A17, RawData!$A:$AJ, 6, FALSE)</f>
        <v>No data</v>
      </c>
      <c r="P17" s="106" t="str">
        <f>VLOOKUP($A17, RawData!$A:$AJ, 7, FALSE)</f>
        <v>No data</v>
      </c>
      <c r="Q17" s="106" t="str">
        <f>VLOOKUP($A17, RawData!$A:$AJ, 8, FALSE)</f>
        <v>No data</v>
      </c>
      <c r="R17" s="106" t="str">
        <f>VLOOKUP($A17, RawData!$A:$AJ, 9, FALSE)</f>
        <v>No data</v>
      </c>
      <c r="S17" s="106" t="str">
        <f>VLOOKUP($A17, RawData!$A:$AJ, 10, FALSE)</f>
        <v>No data</v>
      </c>
      <c r="T17" s="106" t="str">
        <f>VLOOKUP($A17, RawData!$A:$AJ, 11, FALSE)</f>
        <v/>
      </c>
      <c r="U17" s="100" t="str">
        <f>VLOOKUP($A17, RawData!$A:$AJ, 12, FALSE)</f>
        <v>No data</v>
      </c>
      <c r="V17" s="98" t="str">
        <f>VLOOKUP($A17, RawData!$A:$AJ, 13, FALSE)</f>
        <v>No data</v>
      </c>
      <c r="W17" s="106" t="str">
        <f>VLOOKUP($A17, RawData!$A:$AJ, 14, FALSE)</f>
        <v>No data</v>
      </c>
      <c r="X17" s="100" t="str">
        <f>VLOOKUP($A17, RawData!$A:$AJ, 15, FALSE)</f>
        <v>No data</v>
      </c>
      <c r="Y17" s="106" t="str">
        <f>VLOOKUP($A17, RawData!$A:$AJ, 16, FALSE)</f>
        <v>No data</v>
      </c>
      <c r="Z17" s="98" t="str">
        <f>VLOOKUP($A17, RawData!$A:$AJ, 21, FALSE)</f>
        <v/>
      </c>
      <c r="AA17" s="106" t="str">
        <f>VLOOKUP($A17, RawData!$A:$AJ, 22, FALSE)</f>
        <v/>
      </c>
      <c r="AB17" s="106" t="str">
        <f>VLOOKUP($A17, RawData!$A:$AJ, 23, FALSE)</f>
        <v>No data</v>
      </c>
      <c r="AC17" s="106" t="str">
        <f>VLOOKUP($A17, RawData!$A:$AJ, 24, FALSE)</f>
        <v>No data</v>
      </c>
      <c r="AD17" s="106" t="str">
        <f>VLOOKUP($A17, RawData!$A:$AJ, 25, FALSE)</f>
        <v>No data</v>
      </c>
      <c r="AE17" s="100" t="str">
        <f>VLOOKUP($A17, RawData!$A:$AJ, 26, FALSE)</f>
        <v/>
      </c>
      <c r="AF17" s="100" t="str">
        <f>VLOOKUP($A17, RawData!$A:$AJ, 27, FALSE)</f>
        <v/>
      </c>
      <c r="AG17" s="107" t="str">
        <f>VLOOKUP($A17, RawData!$A:$AJ, 28, FALSE)</f>
        <v>No data</v>
      </c>
      <c r="AH17" s="107" t="str">
        <f>VLOOKUP($A17, RawData!$A:$AJ, 29, FALSE)</f>
        <v>No data</v>
      </c>
      <c r="AI17" s="100" t="str">
        <f>VLOOKUP($A17, RawData!$A:$AJ, 31, FALSE)</f>
        <v>No data</v>
      </c>
      <c r="AJ17" s="106" t="str">
        <f>VLOOKUP($A17, RawData!$A:$AJ,32, FALSE)</f>
        <v>No data</v>
      </c>
      <c r="AK17" s="98" t="str">
        <f>VLOOKUP($A17, RawData!$A:$AJ, 34, FALSE)</f>
        <v>No data</v>
      </c>
      <c r="AL17" s="98" t="str">
        <f>VLOOKUP($A17, RawData!$A:$AJ, 35, FALSE)</f>
        <v>No data</v>
      </c>
      <c r="AM17" s="113" t="str">
        <f>VLOOKUP($A17, RawData!$A:$AJ, 36, FALSE)</f>
        <v>No data</v>
      </c>
    </row>
    <row r="18">
      <c r="A18" s="46" t="s">
        <v>585</v>
      </c>
      <c r="B18" s="9" t="s">
        <v>2136</v>
      </c>
      <c r="C18" s="127" t="s">
        <v>942</v>
      </c>
      <c r="D18" s="2" t="s">
        <v>2137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11.450377</v>
      </c>
      <c r="G18" s="98">
        <f>VLOOKUP($A18, RawData!$A:$AJ, 2, FALSE)</f>
        <v>8.99703</v>
      </c>
      <c r="H18" s="96">
        <f>VLOOKUP($A18, RawData!$A:$AJ, 3, FALSE)</f>
        <v>-0.1791</v>
      </c>
      <c r="I18" s="96">
        <f>VLOOKUP($A18, RawData!$A:$AJ, 4, FALSE)</f>
        <v>0.17126921</v>
      </c>
      <c r="J18" s="98">
        <f>VLOOKUP($A18, RawData!$A:$AM, 37, FALSE)</f>
        <v>2.1059</v>
      </c>
      <c r="K18" s="99">
        <f>VLOOKUP($A18, RawData!$A:$AM, 38, FALSE)</f>
        <v>0.04309794</v>
      </c>
      <c r="L18" s="99" t="str">
        <f>VLOOKUP($A18, RawData!$A:$AM, 39, FALSE)</f>
        <v/>
      </c>
      <c r="M18" s="100" t="str">
        <f>VLOOKUP($A18, RawData!$A:$AJ, 30, FALSE)</f>
        <v/>
      </c>
      <c r="N18" s="98">
        <f>VLOOKUP($A18, RawData!$A:$AJ, 5, FALSE)</f>
        <v>0.034278378</v>
      </c>
      <c r="O18" s="99">
        <f>VLOOKUP($A18, RawData!$A:$AJ, 6, FALSE)</f>
        <v>-0.03319499</v>
      </c>
      <c r="P18" s="96">
        <f>VLOOKUP($A18, RawData!$A:$AJ, 7, FALSE)</f>
        <v>-0.19500788</v>
      </c>
      <c r="Q18" s="99">
        <f>VLOOKUP($A18, RawData!$A:$AJ, 8, FALSE)</f>
        <v>0.4079</v>
      </c>
      <c r="R18" s="99">
        <f>VLOOKUP($A18, RawData!$A:$AJ, 9, FALSE)</f>
        <v>0.22648919</v>
      </c>
      <c r="S18" s="99">
        <f>VLOOKUP($A18, RawData!$A:$AJ, 10, FALSE)</f>
        <v>0.23406613</v>
      </c>
      <c r="T18" s="99" t="str">
        <f>VLOOKUP($A18, RawData!$A:$AJ, 11, FALSE)</f>
        <v/>
      </c>
      <c r="U18" s="100">
        <f>VLOOKUP($A18, RawData!$A:$AJ, 12, FALSE)</f>
        <v>-1.2745732</v>
      </c>
      <c r="V18" s="98">
        <f>VLOOKUP($A18, RawData!$A:$AJ, 13, FALSE)</f>
        <v>1.46364</v>
      </c>
      <c r="W18" s="99">
        <f>VLOOKUP($A18, RawData!$A:$AJ, 14, FALSE)</f>
        <v>0.92853475</v>
      </c>
      <c r="X18" s="100">
        <f>VLOOKUP($A18, RawData!$A:$AJ, 15, FALSE)</f>
        <v>3.4677</v>
      </c>
      <c r="Y18" s="99">
        <f>VLOOKUP($A18, RawData!$A:$AJ, 16, FALSE)</f>
        <v>0.08206708</v>
      </c>
      <c r="Z18" s="98" t="str">
        <f>VLOOKUP($A18, RawData!$A:$AJ, 21, FALSE)</f>
        <v/>
      </c>
      <c r="AA18" s="99" t="str">
        <f>VLOOKUP($A18, RawData!$A:$AJ, 22, FALSE)</f>
        <v/>
      </c>
      <c r="AB18" s="99">
        <f>VLOOKUP($A18, RawData!$A:$AJ, 23, FALSE)</f>
        <v>0.1353</v>
      </c>
      <c r="AC18" s="99">
        <f>VLOOKUP($A18, RawData!$A:$AJ, 24, FALSE)</f>
        <v>0.24051924</v>
      </c>
      <c r="AD18" s="99">
        <f>VLOOKUP($A18, RawData!$A:$AJ, 25, FALSE)</f>
        <v>0.3794647</v>
      </c>
      <c r="AE18" s="100" t="str">
        <f>VLOOKUP($A18, RawData!$A:$AJ, 26, FALSE)</f>
        <v/>
      </c>
      <c r="AF18" s="100" t="str">
        <f>VLOOKUP($A18, RawData!$A:$AJ, 27, FALSE)</f>
        <v/>
      </c>
      <c r="AG18" s="107">
        <f>VLOOKUP($A18, RawData!$A:$AJ, 28, FALSE)</f>
        <v>1.320069</v>
      </c>
      <c r="AH18" s="107">
        <f>VLOOKUP($A18, RawData!$A:$AJ, 29, FALSE)</f>
        <v>1.8925</v>
      </c>
      <c r="AI18" s="100">
        <f>VLOOKUP($A18, RawData!$A:$AJ, 31, FALSE)</f>
        <v>5.6469145</v>
      </c>
      <c r="AJ18" s="96">
        <f>VLOOKUP($A18, RawData!$A:$AJ,32, FALSE)</f>
        <v>0</v>
      </c>
      <c r="AK18" s="98">
        <f>VLOOKUP($A18, RawData!$A:$AJ, 34, FALSE)</f>
        <v>8.26505</v>
      </c>
      <c r="AL18" s="98">
        <f>VLOOKUP($A18, RawData!$A:$AJ, 35, FALSE)</f>
        <v>0.305</v>
      </c>
      <c r="AM18" s="113">
        <f>VLOOKUP($A18, RawData!$A:$AJ, 36, FALSE)</f>
        <v>38.94</v>
      </c>
    </row>
    <row r="19">
      <c r="A19" s="9" t="s">
        <v>586</v>
      </c>
      <c r="B19" s="9" t="s">
        <v>2138</v>
      </c>
      <c r="C19" s="92" t="s">
        <v>930</v>
      </c>
      <c r="D19" s="2" t="s">
        <v>2139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35.727177</v>
      </c>
      <c r="G19" s="98">
        <f>VLOOKUP($A19, RawData!$A:$AJ, 2, FALSE)</f>
        <v>0.60513</v>
      </c>
      <c r="H19" s="96">
        <f>VLOOKUP($A19, RawData!$A:$AJ, 3, FALSE)</f>
        <v>0.1207</v>
      </c>
      <c r="I19" s="106" t="str">
        <f>VLOOKUP($A19, RawData!$A:$AJ, 4, FALSE)</f>
        <v>No data</v>
      </c>
      <c r="J19" s="98">
        <f>VLOOKUP($A19, RawData!$A:$AM, 37, FALSE)</f>
        <v>-8.63141</v>
      </c>
      <c r="K19" s="99">
        <f>VLOOKUP($A19, RawData!$A:$AM, 38, FALSE)</f>
        <v>0.4725524</v>
      </c>
      <c r="L19" s="99" t="str">
        <f>VLOOKUP($A19, RawData!$A:$AM, 39, FALSE)</f>
        <v/>
      </c>
      <c r="M19" s="100" t="str">
        <f>VLOOKUP($A19, RawData!$A:$AJ, 30, FALSE)</f>
        <v/>
      </c>
      <c r="N19" s="98">
        <f>VLOOKUP($A19, RawData!$A:$AJ, 5, FALSE)</f>
        <v>-0.08736977</v>
      </c>
      <c r="O19" s="99">
        <f>VLOOKUP($A19, RawData!$A:$AJ, 6, FALSE)</f>
        <v>0.6388193</v>
      </c>
      <c r="P19" s="96">
        <f>VLOOKUP($A19, RawData!$A:$AJ, 7, FALSE)</f>
        <v>0.17500131</v>
      </c>
      <c r="Q19" s="99">
        <f>VLOOKUP($A19, RawData!$A:$AJ, 8, FALSE)</f>
        <v>0.1532</v>
      </c>
      <c r="R19" s="99">
        <f>VLOOKUP($A19, RawData!$A:$AJ, 9, FALSE)</f>
        <v>12.367227</v>
      </c>
      <c r="S19" s="99">
        <f>VLOOKUP($A19, RawData!$A:$AJ, 10, FALSE)</f>
        <v>-14.263728</v>
      </c>
      <c r="T19" s="99" t="str">
        <f>VLOOKUP($A19, RawData!$A:$AJ, 11, FALSE)</f>
        <v/>
      </c>
      <c r="U19" s="100">
        <f>VLOOKUP($A19, RawData!$A:$AJ, 12, FALSE)</f>
        <v>3.2108612</v>
      </c>
      <c r="V19" s="98">
        <f>VLOOKUP($A19, RawData!$A:$AJ, 13, FALSE)</f>
        <v>-23.60331</v>
      </c>
      <c r="W19" s="99">
        <f>VLOOKUP($A19, RawData!$A:$AJ, 14, FALSE)</f>
        <v>1.4709805</v>
      </c>
      <c r="X19" s="100">
        <f>VLOOKUP($A19, RawData!$A:$AJ, 15, FALSE)</f>
        <v>52.15235</v>
      </c>
      <c r="Y19" s="99">
        <f>VLOOKUP($A19, RawData!$A:$AJ, 16, FALSE)</f>
        <v>27.84557</v>
      </c>
      <c r="Z19" s="98" t="str">
        <f>VLOOKUP($A19, RawData!$A:$AJ, 21, FALSE)</f>
        <v/>
      </c>
      <c r="AA19" s="99" t="str">
        <f>VLOOKUP($A19, RawData!$A:$AJ, 22, FALSE)</f>
        <v/>
      </c>
      <c r="AB19" s="99">
        <f>VLOOKUP($A19, RawData!$A:$AJ, 23, FALSE)</f>
        <v>-0.3078</v>
      </c>
      <c r="AC19" s="99">
        <f>VLOOKUP($A19, RawData!$A:$AJ, 24, FALSE)</f>
        <v>6.9983277</v>
      </c>
      <c r="AD19" s="99">
        <f>VLOOKUP($A19, RawData!$A:$AJ, 25, FALSE)</f>
        <v>4.9731774</v>
      </c>
      <c r="AE19" s="100" t="str">
        <f>VLOOKUP($A19, RawData!$A:$AJ, 26, FALSE)</f>
        <v/>
      </c>
      <c r="AF19" s="100" t="str">
        <f>VLOOKUP($A19, RawData!$A:$AJ, 27, FALSE)</f>
        <v/>
      </c>
      <c r="AG19" s="107">
        <f>VLOOKUP($A19, RawData!$A:$AJ, 28, FALSE)</f>
        <v>57.40783</v>
      </c>
      <c r="AH19" s="107">
        <f>VLOOKUP($A19, RawData!$A:$AJ, 29, FALSE)</f>
        <v>27.8493</v>
      </c>
      <c r="AI19" s="100">
        <f>VLOOKUP($A19, RawData!$A:$AJ, 31, FALSE)</f>
        <v>-1.4717942</v>
      </c>
      <c r="AJ19" s="96">
        <f>VLOOKUP($A19, RawData!$A:$AJ,32, FALSE)</f>
        <v>0</v>
      </c>
      <c r="AK19" s="98">
        <f>VLOOKUP($A19, RawData!$A:$AJ, 34, FALSE)</f>
        <v>34.7392</v>
      </c>
      <c r="AL19" s="98">
        <f>VLOOKUP($A19, RawData!$A:$AJ, 35, FALSE)</f>
        <v>0.22</v>
      </c>
      <c r="AM19" s="113">
        <f>VLOOKUP($A19, RawData!$A:$AJ, 36, FALSE)</f>
        <v>151.04</v>
      </c>
    </row>
    <row r="20">
      <c r="A20" s="9" t="s">
        <v>587</v>
      </c>
      <c r="B20" s="9" t="s">
        <v>2140</v>
      </c>
      <c r="C20" s="106"/>
      <c r="D20" s="2" t="s">
        <v>2141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242.31729</v>
      </c>
      <c r="G20" s="98">
        <f>VLOOKUP($A20, RawData!$A:$AJ, 2, FALSE)</f>
        <v>51.7781</v>
      </c>
      <c r="H20" s="96">
        <f>VLOOKUP($A20, RawData!$A:$AJ, 3, FALSE)</f>
        <v>0.2301</v>
      </c>
      <c r="I20" s="96">
        <f>VLOOKUP($A20, RawData!$A:$AJ, 4, FALSE)</f>
        <v>0.31788796</v>
      </c>
      <c r="J20" s="98">
        <f>VLOOKUP($A20, RawData!$A:$AM, 37, FALSE)</f>
        <v>3.00909</v>
      </c>
      <c r="K20" s="99">
        <f>VLOOKUP($A20, RawData!$A:$AM, 38, FALSE)</f>
        <v>0.040340062</v>
      </c>
      <c r="L20" s="99" t="str">
        <f>VLOOKUP($A20, RawData!$A:$AM, 39, FALSE)</f>
        <v/>
      </c>
      <c r="M20" s="100" t="str">
        <f>VLOOKUP($A20, RawData!$A:$AJ, 30, FALSE)</f>
        <v/>
      </c>
      <c r="N20" s="98">
        <f>VLOOKUP($A20, RawData!$A:$AJ, 5, FALSE)</f>
        <v>-0.017114481</v>
      </c>
      <c r="O20" s="99">
        <f>VLOOKUP($A20, RawData!$A:$AJ, 6, FALSE)</f>
        <v>-0.2819831</v>
      </c>
      <c r="P20" s="96">
        <f>VLOOKUP($A20, RawData!$A:$AJ, 7, FALSE)</f>
        <v>-0.27822554</v>
      </c>
      <c r="Q20" s="99">
        <f>VLOOKUP($A20, RawData!$A:$AJ, 8, FALSE)</f>
        <v>0.5377</v>
      </c>
      <c r="R20" s="99">
        <f>VLOOKUP($A20, RawData!$A:$AJ, 9, FALSE)</f>
        <v>0.37228286</v>
      </c>
      <c r="S20" s="99">
        <f>VLOOKUP($A20, RawData!$A:$AJ, 10, FALSE)</f>
        <v>0.05811511</v>
      </c>
      <c r="T20" s="99" t="str">
        <f>VLOOKUP($A20, RawData!$A:$AJ, 11, FALSE)</f>
        <v/>
      </c>
      <c r="U20" s="100">
        <f>VLOOKUP($A20, RawData!$A:$AJ, 12, FALSE)</f>
        <v>2.7067125</v>
      </c>
      <c r="V20" s="98">
        <f>VLOOKUP($A20, RawData!$A:$AJ, 13, FALSE)</f>
        <v>3.47045</v>
      </c>
      <c r="W20" s="99">
        <f>VLOOKUP($A20, RawData!$A:$AJ, 14, FALSE)</f>
        <v>-4.44229</v>
      </c>
      <c r="X20" s="100">
        <f>VLOOKUP($A20, RawData!$A:$AJ, 15, FALSE)</f>
        <v>4.1574</v>
      </c>
      <c r="Y20" s="99">
        <f>VLOOKUP($A20, RawData!$A:$AJ, 16, FALSE)</f>
        <v>0.017038092</v>
      </c>
      <c r="Z20" s="98" t="str">
        <f>VLOOKUP($A20, RawData!$A:$AJ, 21, FALSE)</f>
        <v/>
      </c>
      <c r="AA20" s="99" t="str">
        <f>VLOOKUP($A20, RawData!$A:$AJ, 22, FALSE)</f>
        <v/>
      </c>
      <c r="AB20" s="99">
        <f>VLOOKUP($A20, RawData!$A:$AJ, 23, FALSE)</f>
        <v>-0.0219</v>
      </c>
      <c r="AC20" s="99">
        <f>VLOOKUP($A20, RawData!$A:$AJ, 24, FALSE)</f>
        <v>-0.12949118</v>
      </c>
      <c r="AD20" s="99">
        <f>VLOOKUP($A20, RawData!$A:$AJ, 25, FALSE)</f>
        <v>0.44251323</v>
      </c>
      <c r="AE20" s="100" t="str">
        <f>VLOOKUP($A20, RawData!$A:$AJ, 26, FALSE)</f>
        <v/>
      </c>
      <c r="AF20" s="100" t="str">
        <f>VLOOKUP($A20, RawData!$A:$AJ, 27, FALSE)</f>
        <v/>
      </c>
      <c r="AG20" s="107">
        <f>VLOOKUP($A20, RawData!$A:$AJ, 28, FALSE)</f>
        <v>3.392124</v>
      </c>
      <c r="AH20" s="107">
        <f>VLOOKUP($A20, RawData!$A:$AJ, 29, FALSE)</f>
        <v>26.5476</v>
      </c>
      <c r="AI20" s="100">
        <f>VLOOKUP($A20, RawData!$A:$AJ, 31, FALSE)</f>
        <v>50.329422</v>
      </c>
      <c r="AJ20" s="96">
        <f>VLOOKUP($A20, RawData!$A:$AJ,32, FALSE)</f>
        <v>0</v>
      </c>
      <c r="AK20" s="98">
        <f>VLOOKUP($A20, RawData!$A:$AJ, 34, FALSE)</f>
        <v>242.52338</v>
      </c>
      <c r="AL20" s="98">
        <f>VLOOKUP($A20, RawData!$A:$AJ, 35, FALSE)</f>
        <v>4.81</v>
      </c>
      <c r="AM20" s="113">
        <f>VLOOKUP($A20, RawData!$A:$AJ, 36, FALSE)</f>
        <v>51.45</v>
      </c>
    </row>
    <row r="21">
      <c r="A21" s="46" t="s">
        <v>588</v>
      </c>
      <c r="B21" s="9" t="s">
        <v>2142</v>
      </c>
      <c r="C21" s="106"/>
      <c r="D21" s="2" t="s">
        <v>2143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410.12576</v>
      </c>
      <c r="G21" s="98">
        <f>VLOOKUP($A21, RawData!$A:$AJ, 2, FALSE)</f>
        <v>296.442</v>
      </c>
      <c r="H21" s="96">
        <f>VLOOKUP($A21, RawData!$A:$AJ, 3, FALSE)</f>
        <v>-0.2095</v>
      </c>
      <c r="I21" s="96">
        <f>VLOOKUP($A21, RawData!$A:$AJ, 4, FALSE)</f>
        <v>-0.031171313</v>
      </c>
      <c r="J21" s="98">
        <f>VLOOKUP($A21, RawData!$A:$AM, 37, FALSE)</f>
        <v>-74.108</v>
      </c>
      <c r="K21" s="99">
        <f>VLOOKUP($A21, RawData!$A:$AM, 38, FALSE)</f>
        <v>-6.451523</v>
      </c>
      <c r="L21" s="99" t="str">
        <f>VLOOKUP($A21, RawData!$A:$AM, 39, FALSE)</f>
        <v/>
      </c>
      <c r="M21" s="100" t="str">
        <f>VLOOKUP($A21, RawData!$A:$AJ, 30, FALSE)</f>
        <v/>
      </c>
      <c r="N21" s="98">
        <f>VLOOKUP($A21, RawData!$A:$AJ, 5, FALSE)</f>
        <v>0.011533117</v>
      </c>
      <c r="O21" s="99">
        <f>VLOOKUP($A21, RawData!$A:$AJ, 6, FALSE)</f>
        <v>-1.021802</v>
      </c>
      <c r="P21" s="96">
        <f>VLOOKUP($A21, RawData!$A:$AJ, 7, FALSE)</f>
        <v>0.36273926</v>
      </c>
      <c r="Q21" s="99">
        <f>VLOOKUP($A21, RawData!$A:$AJ, 8, FALSE)</f>
        <v>0.2848</v>
      </c>
      <c r="R21" s="99">
        <f>VLOOKUP($A21, RawData!$A:$AJ, 9, FALSE)</f>
        <v>0.23933181</v>
      </c>
      <c r="S21" s="99">
        <f>VLOOKUP($A21, RawData!$A:$AJ, 10, FALSE)</f>
        <v>-0.24999157</v>
      </c>
      <c r="T21" s="99" t="str">
        <f>VLOOKUP($A21, RawData!$A:$AJ, 11, FALSE)</f>
        <v/>
      </c>
      <c r="U21" s="100">
        <f>VLOOKUP($A21, RawData!$A:$AJ, 12, FALSE)</f>
        <v>4634.7207</v>
      </c>
      <c r="V21" s="98">
        <f>VLOOKUP($A21, RawData!$A:$AJ, 13, FALSE)</f>
        <v>-175.424</v>
      </c>
      <c r="W21" s="99">
        <f>VLOOKUP($A21, RawData!$A:$AJ, 14, FALSE)</f>
        <v>-8.643705</v>
      </c>
      <c r="X21" s="100">
        <f>VLOOKUP($A21, RawData!$A:$AJ, 15, FALSE)</f>
        <v>1.1693</v>
      </c>
      <c r="Y21" s="99">
        <f>VLOOKUP($A21, RawData!$A:$AJ, 16, FALSE)</f>
        <v>0.033213917</v>
      </c>
      <c r="Z21" s="98" t="str">
        <f>VLOOKUP($A21, RawData!$A:$AJ, 21, FALSE)</f>
        <v/>
      </c>
      <c r="AA21" s="99" t="str">
        <f>VLOOKUP($A21, RawData!$A:$AJ, 22, FALSE)</f>
        <v/>
      </c>
      <c r="AB21" s="99">
        <f>VLOOKUP($A21, RawData!$A:$AJ, 23, FALSE)</f>
        <v>0.0006</v>
      </c>
      <c r="AC21" s="99">
        <f>VLOOKUP($A21, RawData!$A:$AJ, 24, FALSE)</f>
        <v>0.0014381758</v>
      </c>
      <c r="AD21" s="99">
        <f>VLOOKUP($A21, RawData!$A:$AJ, 25, FALSE)</f>
        <v>-0.42803344</v>
      </c>
      <c r="AE21" s="100" t="str">
        <f>VLOOKUP($A21, RawData!$A:$AJ, 26, FALSE)</f>
        <v/>
      </c>
      <c r="AF21" s="100" t="str">
        <f>VLOOKUP($A21, RawData!$A:$AJ, 27, FALSE)</f>
        <v/>
      </c>
      <c r="AG21" s="107">
        <f>VLOOKUP($A21, RawData!$A:$AJ, 28, FALSE)</f>
        <v>1.0086635</v>
      </c>
      <c r="AH21" s="107">
        <f>VLOOKUP($A21, RawData!$A:$AJ, 29, FALSE)</f>
        <v>1.7262</v>
      </c>
      <c r="AI21" s="100">
        <f>VLOOKUP($A21, RawData!$A:$AJ, 31, FALSE)</f>
        <v>-1.6614729</v>
      </c>
      <c r="AJ21" s="96">
        <f>VLOOKUP($A21, RawData!$A:$AJ,32, FALSE)</f>
        <v>0.024136288</v>
      </c>
      <c r="AK21" s="98">
        <f>VLOOKUP($A21, RawData!$A:$AJ, 34, FALSE)</f>
        <v>404.6953</v>
      </c>
      <c r="AL21" s="98">
        <f>VLOOKUP($A21, RawData!$A:$AJ, 35, FALSE)</f>
        <v>18.79</v>
      </c>
      <c r="AM21" s="113">
        <f>VLOOKUP($A21, RawData!$A:$AJ, 36, FALSE)</f>
        <v>21.59</v>
      </c>
    </row>
    <row r="22">
      <c r="A22" s="46" t="s">
        <v>589</v>
      </c>
      <c r="B22" s="9" t="s">
        <v>2144</v>
      </c>
      <c r="C22" s="92" t="s">
        <v>1016</v>
      </c>
      <c r="D22" s="2" t="s">
        <v>2145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17.02339</v>
      </c>
      <c r="G22" s="98">
        <f>VLOOKUP($A22, RawData!$A:$AJ, 2, FALSE)</f>
        <v>1.69511</v>
      </c>
      <c r="H22" s="96">
        <f>VLOOKUP($A22, RawData!$A:$AJ, 3, FALSE)</f>
        <v>0.2776</v>
      </c>
      <c r="I22" s="96">
        <f>VLOOKUP($A22, RawData!$A:$AJ, 4, FALSE)</f>
        <v>-0.04791305</v>
      </c>
      <c r="J22" s="98">
        <f>VLOOKUP($A22, RawData!$A:$AM, 37, FALSE)</f>
        <v>-3.43906</v>
      </c>
      <c r="K22" s="99">
        <f>VLOOKUP($A22, RawData!$A:$AM, 38, FALSE)</f>
        <v>0.06215293</v>
      </c>
      <c r="L22" s="99" t="str">
        <f>VLOOKUP($A22, RawData!$A:$AM, 39, FALSE)</f>
        <v/>
      </c>
      <c r="M22" s="100" t="str">
        <f>VLOOKUP($A22, RawData!$A:$AJ, 30, FALSE)</f>
        <v/>
      </c>
      <c r="N22" s="98">
        <f>VLOOKUP($A22, RawData!$A:$AJ, 5, FALSE)</f>
        <v>-0.025670072</v>
      </c>
      <c r="O22" s="99">
        <f>VLOOKUP($A22, RawData!$A:$AJ, 6, FALSE)</f>
        <v>0.058728132</v>
      </c>
      <c r="P22" s="96">
        <f>VLOOKUP($A22, RawData!$A:$AJ, 7, FALSE)</f>
        <v>-0.10762498</v>
      </c>
      <c r="Q22" s="99">
        <f>VLOOKUP($A22, RawData!$A:$AJ, 8, FALSE)</f>
        <v>0.2162</v>
      </c>
      <c r="R22" s="99">
        <f>VLOOKUP($A22, RawData!$A:$AJ, 9, FALSE)</f>
        <v>2.2912967</v>
      </c>
      <c r="S22" s="99">
        <f>VLOOKUP($A22, RawData!$A:$AJ, 10, FALSE)</f>
        <v>-2.0288124</v>
      </c>
      <c r="T22" s="99" t="str">
        <f>VLOOKUP($A22, RawData!$A:$AJ, 11, FALSE)</f>
        <v/>
      </c>
      <c r="U22" s="100">
        <f>VLOOKUP($A22, RawData!$A:$AJ, 12, FALSE)</f>
        <v>0.20306762</v>
      </c>
      <c r="V22" s="98">
        <f>VLOOKUP($A22, RawData!$A:$AJ, 13, FALSE)</f>
        <v>-2.2997</v>
      </c>
      <c r="W22" s="99">
        <f>VLOOKUP($A22, RawData!$A:$AJ, 14, FALSE)</f>
        <v>1.1387697</v>
      </c>
      <c r="X22" s="100">
        <f>VLOOKUP($A22, RawData!$A:$AJ, 15, FALSE)</f>
        <v>0.8223</v>
      </c>
      <c r="Y22" s="99">
        <f>VLOOKUP($A22, RawData!$A:$AJ, 16, FALSE)</f>
        <v>0.0013509447</v>
      </c>
      <c r="Z22" s="98" t="str">
        <f>VLOOKUP($A22, RawData!$A:$AJ, 21, FALSE)</f>
        <v/>
      </c>
      <c r="AA22" s="99" t="str">
        <f>VLOOKUP($A22, RawData!$A:$AJ, 22, FALSE)</f>
        <v/>
      </c>
      <c r="AB22" s="99">
        <f>VLOOKUP($A22, RawData!$A:$AJ, 23, FALSE)</f>
        <v>-1.373</v>
      </c>
      <c r="AC22" s="99">
        <f>VLOOKUP($A22, RawData!$A:$AJ, 24, FALSE)</f>
        <v>-9.095731</v>
      </c>
      <c r="AD22" s="99">
        <f>VLOOKUP($A22, RawData!$A:$AJ, 25, FALSE)</f>
        <v>-8.586916</v>
      </c>
      <c r="AE22" s="100" t="str">
        <f>VLOOKUP($A22, RawData!$A:$AJ, 26, FALSE)</f>
        <v/>
      </c>
      <c r="AF22" s="100" t="str">
        <f>VLOOKUP($A22, RawData!$A:$AJ, 27, FALSE)</f>
        <v/>
      </c>
      <c r="AG22" s="107">
        <f>VLOOKUP($A22, RawData!$A:$AJ, 28, FALSE)</f>
        <v>10.046074</v>
      </c>
      <c r="AH22" s="107">
        <f>VLOOKUP($A22, RawData!$A:$AJ, 29, FALSE)</f>
        <v>42.5053</v>
      </c>
      <c r="AI22" s="100">
        <f>VLOOKUP($A22, RawData!$A:$AJ, 31, FALSE)</f>
        <v>-7.4231467</v>
      </c>
      <c r="AJ22" s="96">
        <f>VLOOKUP($A22, RawData!$A:$AJ,32, FALSE)</f>
        <v>0</v>
      </c>
      <c r="AK22" s="98">
        <f>VLOOKUP($A22, RawData!$A:$AJ, 34, FALSE)</f>
        <v>17.07101</v>
      </c>
      <c r="AL22" s="98">
        <f>VLOOKUP($A22, RawData!$A:$AJ, 35, FALSE)</f>
        <v>0.12</v>
      </c>
      <c r="AM22" s="113">
        <f>VLOOKUP($A22, RawData!$A:$AJ, 36, FALSE)</f>
        <v>141.91</v>
      </c>
    </row>
    <row r="23">
      <c r="A23" s="46" t="s">
        <v>590</v>
      </c>
      <c r="B23" s="9" t="s">
        <v>2146</v>
      </c>
      <c r="C23" s="92" t="s">
        <v>1044</v>
      </c>
      <c r="D23" s="2" t="s">
        <v>2147</v>
      </c>
      <c r="E23" s="114" t="str">
        <f>IFERROR(__xludf.DUMMYFUNCTION("IFERROR(HYPERLINK(REGEXEXTRACT(D23,""\(([^)]*)\)""),REGEXEXTRACT(D23,""\[([^\]]+)\]"")),"""")"),"READ PITCH")</f>
        <v>READ PITCH</v>
      </c>
      <c r="F23" s="98">
        <f>VLOOKUP($A23, RawData!$A:$AJ, 33, FALSE)</f>
        <v>24.85319</v>
      </c>
      <c r="G23" s="98">
        <f>VLOOKUP($A23, RawData!$A:$AJ, 2, FALSE)</f>
        <v>28.16087</v>
      </c>
      <c r="H23" s="96">
        <f>VLOOKUP($A23, RawData!$A:$AJ, 3, FALSE)</f>
        <v>-0.0345</v>
      </c>
      <c r="I23" s="96">
        <f>VLOOKUP($A23, RawData!$A:$AJ, 4, FALSE)</f>
        <v>0.07873729</v>
      </c>
      <c r="J23" s="98">
        <f>VLOOKUP($A23, RawData!$A:$AM, 37, FALSE)</f>
        <v>0.98935</v>
      </c>
      <c r="K23" s="99">
        <f>VLOOKUP($A23, RawData!$A:$AM, 38, FALSE)</f>
        <v>-0.63194644</v>
      </c>
      <c r="L23" s="99" t="str">
        <f>VLOOKUP($A23, RawData!$A:$AM, 39, FALSE)</f>
        <v/>
      </c>
      <c r="M23" s="100" t="str">
        <f>VLOOKUP($A23, RawData!$A:$AJ, 30, FALSE)</f>
        <v/>
      </c>
      <c r="N23" s="98">
        <f>VLOOKUP($A23, RawData!$A:$AJ, 5, FALSE)</f>
        <v>-0.00033718444</v>
      </c>
      <c r="O23" s="99">
        <f>VLOOKUP($A23, RawData!$A:$AJ, 6, FALSE)</f>
        <v>-1.0556674</v>
      </c>
      <c r="P23" s="96">
        <f>VLOOKUP($A23, RawData!$A:$AJ, 7, FALSE)</f>
        <v>-0.52323055</v>
      </c>
      <c r="Q23" s="99">
        <f>VLOOKUP($A23, RawData!$A:$AJ, 8, FALSE)</f>
        <v>0.4264</v>
      </c>
      <c r="R23" s="99">
        <f>VLOOKUP($A23, RawData!$A:$AJ, 9, FALSE)</f>
        <v>0.3798952</v>
      </c>
      <c r="S23" s="99">
        <f>VLOOKUP($A23, RawData!$A:$AJ, 10, FALSE)</f>
        <v>0.035132084</v>
      </c>
      <c r="T23" s="99" t="str">
        <f>VLOOKUP($A23, RawData!$A:$AJ, 11, FALSE)</f>
        <v/>
      </c>
      <c r="U23" s="100">
        <f>VLOOKUP($A23, RawData!$A:$AJ, 12, FALSE)</f>
        <v>26.887972</v>
      </c>
      <c r="V23" s="98">
        <f>VLOOKUP($A23, RawData!$A:$AJ, 13, FALSE)</f>
        <v>1.69314</v>
      </c>
      <c r="W23" s="99">
        <f>VLOOKUP($A23, RawData!$A:$AJ, 14, FALSE)</f>
        <v>0.8168844</v>
      </c>
      <c r="X23" s="100">
        <f>VLOOKUP($A23, RawData!$A:$AJ, 15, FALSE)</f>
        <v>9.3208</v>
      </c>
      <c r="Y23" s="99">
        <f>VLOOKUP($A23, RawData!$A:$AJ, 16, FALSE)</f>
        <v>0.0024189593</v>
      </c>
      <c r="Z23" s="98" t="str">
        <f>VLOOKUP($A23, RawData!$A:$AJ, 21, FALSE)</f>
        <v/>
      </c>
      <c r="AA23" s="99" t="str">
        <f>VLOOKUP($A23, RawData!$A:$AJ, 22, FALSE)</f>
        <v/>
      </c>
      <c r="AB23" s="99">
        <f>VLOOKUP($A23, RawData!$A:$AJ, 23, FALSE)</f>
        <v>-0.0044</v>
      </c>
      <c r="AC23" s="99">
        <f>VLOOKUP($A23, RawData!$A:$AJ, 24, FALSE)</f>
        <v>-0.01542519</v>
      </c>
      <c r="AD23" s="99">
        <f>VLOOKUP($A23, RawData!$A:$AJ, 25, FALSE)</f>
        <v>0.2614513</v>
      </c>
      <c r="AE23" s="100" t="str">
        <f>VLOOKUP($A23, RawData!$A:$AJ, 26, FALSE)</f>
        <v/>
      </c>
      <c r="AF23" s="100" t="str">
        <f>VLOOKUP($A23, RawData!$A:$AJ, 27, FALSE)</f>
        <v/>
      </c>
      <c r="AG23" s="107">
        <f>VLOOKUP($A23, RawData!$A:$AJ, 28, FALSE)</f>
        <v>0.8913405</v>
      </c>
      <c r="AH23" s="107">
        <f>VLOOKUP($A23, RawData!$A:$AJ, 29, FALSE)</f>
        <v>6.5678</v>
      </c>
      <c r="AI23" s="100">
        <f>VLOOKUP($A23, RawData!$A:$AJ, 31, FALSE)</f>
        <v>13.103193</v>
      </c>
      <c r="AJ23" s="96">
        <f>VLOOKUP($A23, RawData!$A:$AJ,32, FALSE)</f>
        <v>0</v>
      </c>
      <c r="AK23" s="98">
        <f>VLOOKUP($A23, RawData!$A:$AJ, 34, FALSE)</f>
        <v>22.18554</v>
      </c>
      <c r="AL23" s="98">
        <f>VLOOKUP($A23, RawData!$A:$AJ, 35, FALSE)</f>
        <v>0.145</v>
      </c>
      <c r="AM23" s="113">
        <f>VLOOKUP($A23, RawData!$A:$AJ, 36, FALSE)</f>
        <v>173.11</v>
      </c>
    </row>
    <row r="24">
      <c r="A24" s="46" t="s">
        <v>839</v>
      </c>
      <c r="B24" s="9" t="s">
        <v>2148</v>
      </c>
      <c r="C24" s="92" t="s">
        <v>1164</v>
      </c>
      <c r="D24" s="2" t="s">
        <v>2149</v>
      </c>
      <c r="E24" s="114" t="str">
        <f>IFERROR(__xludf.DUMMYFUNCTION("IFERROR(HYPERLINK(REGEXEXTRACT(D24,""\(([^)]*)\)""),REGEXEXTRACT(D24,""\[([^\]]+)\]"")),"""")"),"READ PITCH")</f>
        <v>READ PITCH</v>
      </c>
      <c r="F24" s="98">
        <f>VLOOKUP($A24, RawData!$A:$AJ, 33, FALSE)</f>
        <v>4.116118</v>
      </c>
      <c r="G24" s="98">
        <f>VLOOKUP($A24, RawData!$A:$AJ, 2, FALSE)</f>
        <v>8.023</v>
      </c>
      <c r="H24" s="96">
        <f>VLOOKUP($A24, RawData!$A:$AJ, 3, FALSE)</f>
        <v>0.3507</v>
      </c>
      <c r="I24" s="96">
        <f>VLOOKUP($A24, RawData!$A:$AJ, 4, FALSE)</f>
        <v>0.07329575</v>
      </c>
      <c r="J24" s="98">
        <f>VLOOKUP($A24, RawData!$A:$AM, 37, FALSE)</f>
        <v>0.586</v>
      </c>
      <c r="K24" s="99">
        <f>VLOOKUP($A24, RawData!$A:$AM, 38, FALSE)</f>
        <v>0.86031747</v>
      </c>
      <c r="L24" s="99" t="str">
        <f>VLOOKUP($A24, RawData!$A:$AM, 39, FALSE)</f>
        <v/>
      </c>
      <c r="M24" s="100">
        <f>VLOOKUP($A24, RawData!$A:$AJ, 30, FALSE)</f>
        <v>8.968942</v>
      </c>
      <c r="N24" s="98">
        <f>VLOOKUP($A24, RawData!$A:$AJ, 5, FALSE)</f>
        <v>0.03921971</v>
      </c>
      <c r="O24" s="106">
        <f>VLOOKUP($A24, RawData!$A:$AJ, 6, FALSE)</f>
        <v>-8.074074</v>
      </c>
      <c r="P24" s="96">
        <f>VLOOKUP($A24, RawData!$A:$AJ, 7, FALSE)</f>
        <v>-0.19006427</v>
      </c>
      <c r="Q24" s="99">
        <f>VLOOKUP($A24, RawData!$A:$AJ, 8, FALSE)</f>
        <v>0.191</v>
      </c>
      <c r="R24" s="106">
        <f>VLOOKUP($A24, RawData!$A:$AJ, 9, FALSE)</f>
        <v>0.14109436</v>
      </c>
      <c r="S24" s="106" t="str">
        <f>VLOOKUP($A24, RawData!$A:$AJ, 10, FALSE)</f>
        <v/>
      </c>
      <c r="T24" s="106">
        <f>VLOOKUP($A24, RawData!$A:$AJ, 11, FALSE)</f>
        <v>0.0294</v>
      </c>
      <c r="U24" s="100">
        <f>VLOOKUP($A24, RawData!$A:$AJ, 12, FALSE)</f>
        <v>7.1541553</v>
      </c>
      <c r="V24" s="98">
        <f>VLOOKUP($A24, RawData!$A:$AJ, 13, FALSE)</f>
        <v>0.568</v>
      </c>
      <c r="W24" s="106" t="str">
        <f>VLOOKUP($A24, RawData!$A:$AJ, 14, FALSE)</f>
        <v/>
      </c>
      <c r="X24" s="100">
        <f>VLOOKUP($A24, RawData!$A:$AJ, 15, FALSE)</f>
        <v>7.6185</v>
      </c>
      <c r="Y24" s="106" t="str">
        <f>VLOOKUP($A24, RawData!$A:$AJ, 16, FALSE)</f>
        <v/>
      </c>
      <c r="Z24" s="98">
        <f>VLOOKUP($A24, RawData!$A:$AJ, 21, FALSE)</f>
        <v>1.165</v>
      </c>
      <c r="AA24" s="106" t="str">
        <f>VLOOKUP($A24, RawData!$A:$AJ, 22, FALSE)</f>
        <v/>
      </c>
      <c r="AB24" s="99">
        <f>VLOOKUP($A24, RawData!$A:$AJ, 23, FALSE)</f>
        <v>0.0315</v>
      </c>
      <c r="AC24" s="106">
        <f>VLOOKUP($A24, RawData!$A:$AJ, 24, FALSE)</f>
        <v>0.07027226</v>
      </c>
      <c r="AD24" s="106">
        <f>VLOOKUP($A24, RawData!$A:$AJ, 25, FALSE)</f>
        <v>0.2155997</v>
      </c>
      <c r="AE24" s="100">
        <f>VLOOKUP($A24, RawData!$A:$AJ, 26, FALSE)</f>
        <v>21.4178</v>
      </c>
      <c r="AF24" s="106" t="str">
        <f>VLOOKUP($A24, RawData!$A:$AJ, 27, FALSE)</f>
        <v/>
      </c>
      <c r="AG24" s="107">
        <f>VLOOKUP($A24, RawData!$A:$AJ, 28, FALSE)</f>
        <v>0.50988406</v>
      </c>
      <c r="AH24" s="107">
        <f>VLOOKUP($A24, RawData!$A:$AJ, 29, FALSE)</f>
        <v>1.5502</v>
      </c>
      <c r="AI24" s="100">
        <f>VLOOKUP($A24, RawData!$A:$AJ, 31, FALSE)</f>
        <v>9.253169</v>
      </c>
      <c r="AJ24" s="96" t="str">
        <f>VLOOKUP($A24, RawData!$A:$AJ,32, FALSE)</f>
        <v/>
      </c>
      <c r="AK24" s="98">
        <f>VLOOKUP($A24, RawData!$A:$AJ, 34, FALSE)</f>
        <v>5.2558</v>
      </c>
      <c r="AL24" s="98">
        <f>VLOOKUP($A24, RawData!$A:$AJ, 35, FALSE)</f>
        <v>0.89</v>
      </c>
      <c r="AM24" s="113">
        <f>VLOOKUP($A24, RawData!$A:$AJ, 36, FALSE)</f>
        <v>4.87</v>
      </c>
    </row>
    <row r="25">
      <c r="A25" s="46" t="s">
        <v>905</v>
      </c>
      <c r="B25" s="9" t="s">
        <v>2150</v>
      </c>
      <c r="C25" s="92" t="s">
        <v>1164</v>
      </c>
      <c r="D25" s="2" t="s">
        <v>2151</v>
      </c>
      <c r="E25" s="114" t="str">
        <f>IFERROR(__xludf.DUMMYFUNCTION("IFERROR(HYPERLINK(REGEXEXTRACT(D25,""\(([^)]*)\)""),REGEXEXTRACT(D25,""\[([^\]]+)\]"")),"""")"),"READ PITCH")</f>
        <v>READ PITCH</v>
      </c>
      <c r="F25" s="98">
        <f>VLOOKUP($A25, RawData!$A:$AJ, 33, FALSE)</f>
        <v>418.10236</v>
      </c>
      <c r="G25" s="98">
        <f>VLOOKUP($A25, RawData!$A:$AJ, 2, FALSE)</f>
        <v>142.557</v>
      </c>
      <c r="H25" s="96">
        <f>VLOOKUP($A25, RawData!$A:$AJ, 3, FALSE)</f>
        <v>0.2757</v>
      </c>
      <c r="I25" s="96">
        <f>VLOOKUP($A25, RawData!$A:$AJ, 4, FALSE)</f>
        <v>0.04715803</v>
      </c>
      <c r="J25" s="98">
        <f>VLOOKUP($A25, RawData!$A:$AM, 37, FALSE)</f>
        <v>-12.261</v>
      </c>
      <c r="K25" s="99">
        <f>VLOOKUP($A25, RawData!$A:$AM, 38, FALSE)</f>
        <v>-0.79919094</v>
      </c>
      <c r="L25" s="99" t="str">
        <f>VLOOKUP($A25, RawData!$A:$AM, 39, FALSE)</f>
        <v/>
      </c>
      <c r="M25" s="100">
        <f>VLOOKUP($A25, RawData!$A:$AJ, 30, FALSE)</f>
        <v>-39.08451</v>
      </c>
      <c r="N25" s="98">
        <f>VLOOKUP($A25, RawData!$A:$AJ, 5, FALSE)</f>
        <v>-0.11674757</v>
      </c>
      <c r="O25" s="106">
        <f>VLOOKUP($A25, RawData!$A:$AJ, 6, FALSE)</f>
        <v>-0.58244216</v>
      </c>
      <c r="P25" s="96">
        <f>VLOOKUP($A25, RawData!$A:$AJ, 7, FALSE)</f>
        <v>-0.08550022</v>
      </c>
      <c r="Q25" s="99">
        <f>VLOOKUP($A25, RawData!$A:$AJ, 8, FALSE)</f>
        <v>0.2783</v>
      </c>
      <c r="R25" s="106">
        <f>VLOOKUP($A25, RawData!$A:$AJ, 9, FALSE)</f>
        <v>0.44937113</v>
      </c>
      <c r="S25" s="106" t="str">
        <f>VLOOKUP($A25, RawData!$A:$AJ, 10, FALSE)</f>
        <v/>
      </c>
      <c r="T25" s="106">
        <f>VLOOKUP($A25, RawData!$A:$AJ, 11, FALSE)</f>
        <v>-0.1153</v>
      </c>
      <c r="U25" s="100">
        <f>VLOOKUP($A25, RawData!$A:$AJ, 12, FALSE)</f>
        <v>-2.6379962</v>
      </c>
      <c r="V25" s="98">
        <f>VLOOKUP($A25, RawData!$A:$AJ, 13, FALSE)</f>
        <v>8.732</v>
      </c>
      <c r="W25" s="106" t="str">
        <f>VLOOKUP($A25, RawData!$A:$AJ, 14, FALSE)</f>
        <v/>
      </c>
      <c r="X25" s="100">
        <f>VLOOKUP($A25, RawData!$A:$AJ, 15, FALSE)</f>
        <v>10.2279</v>
      </c>
      <c r="Y25" s="106" t="str">
        <f>VLOOKUP($A25, RawData!$A:$AJ, 16, FALSE)</f>
        <v/>
      </c>
      <c r="Z25" s="98">
        <f>VLOOKUP($A25, RawData!$A:$AJ, 21, FALSE)</f>
        <v>37.716</v>
      </c>
      <c r="AA25" s="106" t="str">
        <f>VLOOKUP($A25, RawData!$A:$AJ, 22, FALSE)</f>
        <v/>
      </c>
      <c r="AB25" s="99">
        <f>VLOOKUP($A25, RawData!$A:$AJ, 23, FALSE)</f>
        <v>-0.0983</v>
      </c>
      <c r="AC25" s="106">
        <f>VLOOKUP($A25, RawData!$A:$AJ, 24, FALSE)</f>
        <v>0.35931465</v>
      </c>
      <c r="AD25" s="106">
        <f>VLOOKUP($A25, RawData!$A:$AJ, 25, FALSE)</f>
        <v>0.19487579</v>
      </c>
      <c r="AE25" s="100" t="str">
        <f>VLOOKUP($A25, RawData!$A:$AJ, 26, FALSE)</f>
        <v/>
      </c>
      <c r="AF25" s="106" t="str">
        <f>VLOOKUP($A25, RawData!$A:$AJ, 27, FALSE)</f>
        <v/>
      </c>
      <c r="AG25" s="107">
        <f>VLOOKUP($A25, RawData!$A:$AJ, 28, FALSE)</f>
        <v>3.0970013</v>
      </c>
      <c r="AH25" s="107">
        <f>VLOOKUP($A25, RawData!$A:$AJ, 29, FALSE)</f>
        <v>9.4358</v>
      </c>
      <c r="AI25" s="100">
        <f>VLOOKUP($A25, RawData!$A:$AJ, 31, FALSE)</f>
        <v>54.88035</v>
      </c>
      <c r="AJ25" s="96" t="str">
        <f>VLOOKUP($A25, RawData!$A:$AJ,32, FALSE)</f>
        <v/>
      </c>
      <c r="AK25" s="98">
        <f>VLOOKUP($A25, RawData!$A:$AJ, 34, FALSE)</f>
        <v>479.2152</v>
      </c>
      <c r="AL25" s="98">
        <f>VLOOKUP($A25, RawData!$A:$AJ, 35, FALSE)</f>
        <v>2.44</v>
      </c>
      <c r="AM25" s="113">
        <f>VLOOKUP($A25, RawData!$A:$AJ, 36, FALSE)</f>
        <v>193.64</v>
      </c>
    </row>
    <row r="26">
      <c r="C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</row>
    <row r="27">
      <c r="C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</row>
    <row r="28">
      <c r="C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</row>
    <row r="29">
      <c r="C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</row>
    <row r="30">
      <c r="C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</row>
    <row r="31">
      <c r="C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</row>
    <row r="32">
      <c r="C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</row>
    <row r="33">
      <c r="C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</row>
    <row r="34">
      <c r="C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</row>
    <row r="35">
      <c r="C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</row>
    <row r="36">
      <c r="C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</row>
    <row r="37">
      <c r="C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</row>
    <row r="38">
      <c r="C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</row>
    <row r="39">
      <c r="C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</row>
    <row r="40">
      <c r="C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</row>
    <row r="41">
      <c r="C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</row>
    <row r="42">
      <c r="C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</row>
    <row r="43">
      <c r="C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</row>
    <row r="44">
      <c r="C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</row>
    <row r="45">
      <c r="C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</row>
    <row r="46">
      <c r="C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</row>
    <row r="47">
      <c r="C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</row>
    <row r="48">
      <c r="C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</row>
    <row r="49">
      <c r="C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</row>
    <row r="50">
      <c r="C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</row>
    <row r="51">
      <c r="C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</row>
    <row r="52">
      <c r="C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</row>
    <row r="53">
      <c r="C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</row>
    <row r="54">
      <c r="C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</row>
    <row r="55">
      <c r="C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</row>
    <row r="56">
      <c r="C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</row>
    <row r="57">
      <c r="C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</row>
    <row r="58">
      <c r="C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</row>
    <row r="59">
      <c r="C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</row>
    <row r="60">
      <c r="C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</row>
    <row r="61">
      <c r="C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</row>
    <row r="62">
      <c r="C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</row>
    <row r="63">
      <c r="C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</row>
    <row r="64">
      <c r="C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</row>
    <row r="65">
      <c r="C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</row>
    <row r="66"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</row>
    <row r="67"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</row>
    <row r="68"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</row>
    <row r="69"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</row>
    <row r="70"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</row>
    <row r="71"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</row>
    <row r="72"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</row>
    <row r="73"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</row>
    <row r="74"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</row>
    <row r="75"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</row>
    <row r="76"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</row>
    <row r="77"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</row>
    <row r="78"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</row>
    <row r="79"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</row>
    <row r="80"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</row>
    <row r="81"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</row>
    <row r="82"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</row>
    <row r="83"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</row>
    <row r="84"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</row>
    <row r="85"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</row>
    <row r="86"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</row>
    <row r="87"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</row>
    <row r="88"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</row>
    <row r="89"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</row>
    <row r="90"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</row>
    <row r="91"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</row>
    <row r="92"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</row>
    <row r="93"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</row>
    <row r="94"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</row>
    <row r="95"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</row>
    <row r="96"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</row>
    <row r="97"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</row>
    <row r="98"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</row>
    <row r="99"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</row>
    <row r="100"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</row>
    <row r="101"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</row>
    <row r="102"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</row>
    <row r="103"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</row>
    <row r="104"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</row>
  </sheetData>
  <autoFilter ref="$C$1:$AM$989"/>
  <hyperlinks>
    <hyperlink r:id="rId2" ref="A25"/>
  </hyperlinks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2.88"/>
    <col hidden="1" min="4" max="4" width="12.63"/>
    <col customWidth="1" min="9" max="9" width="16.0"/>
    <col customWidth="1" min="12" max="12" width="17.5"/>
    <col customWidth="1" min="22" max="22" width="16.25"/>
    <col customWidth="1" min="24" max="24" width="19.38"/>
    <col customWidth="1" min="32" max="32" width="14.88"/>
    <col customWidth="1" min="33" max="33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6</v>
      </c>
      <c r="Q1" s="126" t="s">
        <v>8</v>
      </c>
      <c r="R1" s="108" t="s">
        <v>932</v>
      </c>
      <c r="S1" s="87" t="s">
        <v>15</v>
      </c>
      <c r="T1" s="87" t="s">
        <v>16</v>
      </c>
      <c r="U1" s="87" t="s">
        <v>17</v>
      </c>
      <c r="V1" s="87" t="s">
        <v>1493</v>
      </c>
      <c r="W1" s="87" t="s">
        <v>19</v>
      </c>
      <c r="X1" s="89" t="s">
        <v>1494</v>
      </c>
      <c r="Y1" s="87" t="s">
        <v>21</v>
      </c>
      <c r="Z1" s="87" t="s">
        <v>22</v>
      </c>
      <c r="AA1" s="87" t="s">
        <v>24</v>
      </c>
      <c r="AB1" s="87" t="s">
        <v>25</v>
      </c>
      <c r="AC1" s="87" t="s">
        <v>29</v>
      </c>
      <c r="AD1" s="87" t="s">
        <v>919</v>
      </c>
      <c r="AE1" s="87" t="s">
        <v>32</v>
      </c>
      <c r="AF1" s="87" t="s">
        <v>920</v>
      </c>
      <c r="AG1" s="87" t="s">
        <v>921</v>
      </c>
    </row>
    <row r="2">
      <c r="A2" s="46" t="s">
        <v>591</v>
      </c>
      <c r="B2" s="9" t="s">
        <v>2152</v>
      </c>
      <c r="C2" s="92" t="s">
        <v>942</v>
      </c>
      <c r="D2" s="2" t="s">
        <v>2153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287.07172</v>
      </c>
      <c r="G2" s="98">
        <f>VLOOKUP($A2, RawData!$A:$AJ, 2, FALSE)</f>
        <v>257.355</v>
      </c>
      <c r="H2" s="96">
        <f>VLOOKUP($A2, RawData!$A:$AJ, 3, FALSE)</f>
        <v>-0.4168</v>
      </c>
      <c r="I2" s="97">
        <f>VLOOKUP($A2, RawData!$A:$AJ, 4, FALSE)</f>
        <v>-0.070437536</v>
      </c>
      <c r="J2" s="98">
        <f>VLOOKUP($A2, RawData!$A:$AM, 37, FALSE)</f>
        <v>78.91</v>
      </c>
      <c r="K2" s="99">
        <f>VLOOKUP($A2, RawData!$A:$AM, 38, FALSE)</f>
        <v>-0.1128724</v>
      </c>
      <c r="L2" s="99" t="str">
        <f>VLOOKUP($A2, RawData!$A:$AM, 39, FALSE)</f>
        <v/>
      </c>
      <c r="M2" s="100" t="str">
        <f>VLOOKUP($A2, RawData!$A:$AJ, 30, FALSE)</f>
        <v/>
      </c>
      <c r="N2" s="95">
        <f>VLOOKUP($A2, RawData!$A:$AJ, 5, FALSE)</f>
        <v>4.505817</v>
      </c>
      <c r="O2" s="96">
        <f>VLOOKUP($A2, RawData!$A:$AJ, 7, FALSE)</f>
        <v>0.20584647</v>
      </c>
      <c r="P2" s="99">
        <f>VLOOKUP($A2, RawData!$A:$AJ, 8, FALSE)</f>
        <v>0.6375</v>
      </c>
      <c r="Q2" s="99">
        <f>VLOOKUP($A2, RawData!$A:$AJ, 10, FALSE)</f>
        <v>0.30661926</v>
      </c>
      <c r="R2" s="99" t="str">
        <f>VLOOKUP($A2, RawData!$A:$AJ, 11, FALSE)</f>
        <v/>
      </c>
      <c r="S2" s="113" t="str">
        <f>VLOOKUP($A2, RawData!$A:$AJ, 17, FALSE)</f>
        <v>No data</v>
      </c>
      <c r="T2" s="99">
        <f>VLOOKUP($A2, RawData!$A:$AJ, 18, FALSE)</f>
        <v>0</v>
      </c>
      <c r="U2" s="98" t="str">
        <f>VLOOKUP($A2, RawData!$A:$AJ, 19, FALSE)</f>
        <v/>
      </c>
      <c r="V2" s="99">
        <f>VLOOKUP($A2, RawData!$A:$AJ, 20, FALSE)</f>
        <v>0.17371525</v>
      </c>
      <c r="W2" s="98" t="str">
        <f>VLOOKUP($A2, RawData!$A:$AJ, 21, FALSE)</f>
        <v/>
      </c>
      <c r="X2" s="99" t="str">
        <f>VLOOKUP($A2, RawData!$A:$AJ, 22, FALSE)</f>
        <v/>
      </c>
      <c r="Y2" s="99">
        <f>VLOOKUP($A2, RawData!$A:$AJ, 23, FALSE)</f>
        <v>0.2748</v>
      </c>
      <c r="Z2" s="101">
        <f>VLOOKUP($A2, RawData!$A:$AJ, 24, FALSE)</f>
        <v>0.94430315</v>
      </c>
      <c r="AA2" s="100" t="str">
        <f>VLOOKUP($A2, RawData!$A:$AJ, 26, FALSE)</f>
        <v/>
      </c>
      <c r="AB2" s="103" t="str">
        <f>VLOOKUP($A2, RawData!$A:$AJ, 27, FALSE)</f>
        <v/>
      </c>
      <c r="AC2" s="100">
        <f>VLOOKUP($A2, RawData!$A:$AJ, 31, FALSE)</f>
        <v>5.2872233</v>
      </c>
      <c r="AD2" s="96">
        <f>VLOOKUP($A2, RawData!$A:$AJ,32, FALSE)</f>
        <v>0.026660608</v>
      </c>
      <c r="AE2" s="98">
        <f>VLOOKUP($A2, RawData!$A:$AJ, 34, FALSE)</f>
        <v>358.76245</v>
      </c>
      <c r="AF2" s="98">
        <f>VLOOKUP($A2, RawData!$A:$AJ, 35, FALSE)</f>
        <v>15.76</v>
      </c>
      <c r="AG2" s="104">
        <f>VLOOKUP($A2, RawData!$A:$AJ, 36, FALSE)</f>
        <v>18.05</v>
      </c>
    </row>
    <row r="3">
      <c r="A3" s="46" t="s">
        <v>592</v>
      </c>
      <c r="B3" s="9" t="s">
        <v>2154</v>
      </c>
      <c r="C3" s="92" t="s">
        <v>962</v>
      </c>
      <c r="D3" s="2" t="s">
        <v>2155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384.0964</v>
      </c>
      <c r="G3" s="98">
        <f>VLOOKUP($A3, RawData!$A:$AJ, 2, FALSE)</f>
        <v>50.055</v>
      </c>
      <c r="H3" s="96">
        <f>VLOOKUP($A3, RawData!$A:$AJ, 3, FALSE)</f>
        <v>0.8917</v>
      </c>
      <c r="I3" s="97">
        <f>VLOOKUP($A3, RawData!$A:$AJ, 4, FALSE)</f>
        <v>0.18557379</v>
      </c>
      <c r="J3" s="98">
        <f>VLOOKUP($A3, RawData!$A:$AM, 37, FALSE)</f>
        <v>18.861</v>
      </c>
      <c r="K3" s="99">
        <f>VLOOKUP($A3, RawData!$A:$AM, 38, FALSE)</f>
        <v>0.74348307</v>
      </c>
      <c r="L3" s="99" t="str">
        <f>VLOOKUP($A3, RawData!$A:$AM, 39, FALSE)</f>
        <v/>
      </c>
      <c r="M3" s="100" t="str">
        <f>VLOOKUP($A3, RawData!$A:$AJ, 30, FALSE)</f>
        <v/>
      </c>
      <c r="N3" s="95">
        <f>VLOOKUP($A3, RawData!$A:$AJ, 5, FALSE)</f>
        <v>0.6841939</v>
      </c>
      <c r="O3" s="96">
        <f>VLOOKUP($A3, RawData!$A:$AJ, 7, FALSE)</f>
        <v>0.17470169</v>
      </c>
      <c r="P3" s="99">
        <f>VLOOKUP($A3, RawData!$A:$AJ, 8, FALSE)</f>
        <v>0.7432</v>
      </c>
      <c r="Q3" s="99">
        <f>VLOOKUP($A3, RawData!$A:$AJ, 10, FALSE)</f>
        <v>0.3768055</v>
      </c>
      <c r="R3" s="99" t="str">
        <f>VLOOKUP($A3, RawData!$A:$AJ, 11, FALSE)</f>
        <v/>
      </c>
      <c r="S3" s="113">
        <f>VLOOKUP($A3, RawData!$A:$AJ, 17, FALSE)</f>
        <v>0.021</v>
      </c>
      <c r="T3" s="99">
        <f>VLOOKUP($A3, RawData!$A:$AJ, 18, FALSE)</f>
        <v>0.0004195385</v>
      </c>
      <c r="U3" s="98" t="str">
        <f>VLOOKUP($A3, RawData!$A:$AJ, 19, FALSE)</f>
        <v/>
      </c>
      <c r="V3" s="99">
        <f>VLOOKUP($A3, RawData!$A:$AJ, 20, FALSE)</f>
        <v>0.05710993</v>
      </c>
      <c r="W3" s="98" t="str">
        <f>VLOOKUP($A3, RawData!$A:$AJ, 21, FALSE)</f>
        <v/>
      </c>
      <c r="X3" s="99" t="str">
        <f>VLOOKUP($A3, RawData!$A:$AJ, 22, FALSE)</f>
        <v/>
      </c>
      <c r="Y3" s="99">
        <f>VLOOKUP($A3, RawData!$A:$AJ, 23, FALSE)</f>
        <v>0.1109</v>
      </c>
      <c r="Z3" s="101">
        <f>VLOOKUP($A3, RawData!$A:$AJ, 24, FALSE)</f>
        <v>0.15234736</v>
      </c>
      <c r="AA3" s="100" t="str">
        <f>VLOOKUP($A3, RawData!$A:$AJ, 26, FALSE)</f>
        <v/>
      </c>
      <c r="AB3" s="103" t="str">
        <f>VLOOKUP($A3, RawData!$A:$AJ, 27, FALSE)</f>
        <v/>
      </c>
      <c r="AC3" s="100">
        <f>VLOOKUP($A3, RawData!$A:$AJ, 31, FALSE)</f>
        <v>9.32782</v>
      </c>
      <c r="AD3" s="96">
        <f>VLOOKUP($A3, RawData!$A:$AJ,32, FALSE)</f>
        <v>0</v>
      </c>
      <c r="AE3" s="98">
        <f>VLOOKUP($A3, RawData!$A:$AJ, 34, FALSE)</f>
        <v>387.44946</v>
      </c>
      <c r="AF3" s="98">
        <f>VLOOKUP($A3, RawData!$A:$AJ, 35, FALSE)</f>
        <v>15.56</v>
      </c>
      <c r="AG3" s="104">
        <f>VLOOKUP($A3, RawData!$A:$AJ, 36, FALSE)</f>
        <v>25.37</v>
      </c>
    </row>
    <row r="4">
      <c r="A4" s="46" t="s">
        <v>593</v>
      </c>
      <c r="B4" s="9" t="s">
        <v>2156</v>
      </c>
      <c r="C4" s="92" t="s">
        <v>959</v>
      </c>
      <c r="D4" s="2" t="s">
        <v>2157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147.68901</v>
      </c>
      <c r="G4" s="98">
        <f>VLOOKUP($A4, RawData!$A:$AJ, 2, FALSE)</f>
        <v>42.17674</v>
      </c>
      <c r="H4" s="96">
        <f>VLOOKUP($A4, RawData!$A:$AJ, 3, FALSE)</f>
        <v>0.2222</v>
      </c>
      <c r="I4" s="97">
        <f>VLOOKUP($A4, RawData!$A:$AJ, 4, FALSE)</f>
        <v>0.13721173</v>
      </c>
      <c r="J4" s="98">
        <f>VLOOKUP($A4, RawData!$A:$AM, 37, FALSE)</f>
        <v>12.30488</v>
      </c>
      <c r="K4" s="99">
        <f>VLOOKUP($A4, RawData!$A:$AM, 38, FALSE)</f>
        <v>0.3855583</v>
      </c>
      <c r="L4" s="99" t="str">
        <f>VLOOKUP($A4, RawData!$A:$AM, 39, FALSE)</f>
        <v/>
      </c>
      <c r="M4" s="100" t="str">
        <f>VLOOKUP($A4, RawData!$A:$AJ, 30, FALSE)</f>
        <v/>
      </c>
      <c r="N4" s="95">
        <f>VLOOKUP($A4, RawData!$A:$AJ, 5, FALSE)</f>
        <v>0.7520584</v>
      </c>
      <c r="O4" s="96">
        <f>VLOOKUP($A4, RawData!$A:$AJ, 7, FALSE)</f>
        <v>0.1497296</v>
      </c>
      <c r="P4" s="99">
        <f>VLOOKUP($A4, RawData!$A:$AJ, 8, FALSE)</f>
        <v>0.7746</v>
      </c>
      <c r="Q4" s="99">
        <f>VLOOKUP($A4, RawData!$A:$AJ, 10, FALSE)</f>
        <v>0.29174563</v>
      </c>
      <c r="R4" s="99" t="str">
        <f>VLOOKUP($A4, RawData!$A:$AJ, 11, FALSE)</f>
        <v/>
      </c>
      <c r="S4" s="113">
        <f>VLOOKUP($A4, RawData!$A:$AJ, 17, FALSE)</f>
        <v>0.32003</v>
      </c>
      <c r="T4" s="99">
        <f>VLOOKUP($A4, RawData!$A:$AJ, 18, FALSE)</f>
        <v>0.0075878315</v>
      </c>
      <c r="U4" s="98" t="str">
        <f>VLOOKUP($A4, RawData!$A:$AJ, 19, FALSE)</f>
        <v/>
      </c>
      <c r="V4" s="99">
        <f>VLOOKUP($A4, RawData!$A:$AJ, 20, FALSE)</f>
        <v>0.2935806</v>
      </c>
      <c r="W4" s="98" t="str">
        <f>VLOOKUP($A4, RawData!$A:$AJ, 21, FALSE)</f>
        <v/>
      </c>
      <c r="X4" s="99" t="str">
        <f>VLOOKUP($A4, RawData!$A:$AJ, 22, FALSE)</f>
        <v/>
      </c>
      <c r="Y4" s="99">
        <f>VLOOKUP($A4, RawData!$A:$AJ, 23, FALSE)</f>
        <v>0.1969</v>
      </c>
      <c r="Z4" s="101">
        <f>VLOOKUP($A4, RawData!$A:$AJ, 24, FALSE)</f>
        <v>0.21636614</v>
      </c>
      <c r="AA4" s="100" t="str">
        <f>VLOOKUP($A4, RawData!$A:$AJ, 26, FALSE)</f>
        <v/>
      </c>
      <c r="AB4" s="103" t="str">
        <f>VLOOKUP($A4, RawData!$A:$AJ, 27, FALSE)</f>
        <v/>
      </c>
      <c r="AC4" s="100">
        <f>VLOOKUP($A4, RawData!$A:$AJ, 31, FALSE)</f>
        <v>17.198475</v>
      </c>
      <c r="AD4" s="96">
        <f>VLOOKUP($A4, RawData!$A:$AJ,32, FALSE)</f>
        <v>0.0144763775</v>
      </c>
      <c r="AE4" s="98">
        <f>VLOOKUP($A4, RawData!$A:$AJ, 34, FALSE)</f>
        <v>138.974</v>
      </c>
      <c r="AF4" s="98">
        <f>VLOOKUP($A4, RawData!$A:$AJ, 35, FALSE)</f>
        <v>13</v>
      </c>
      <c r="AG4" s="104">
        <f>VLOOKUP($A4, RawData!$A:$AJ, 36, FALSE)</f>
        <v>11.48</v>
      </c>
    </row>
    <row r="5">
      <c r="A5" s="46" t="s">
        <v>594</v>
      </c>
      <c r="B5" s="9" t="s">
        <v>2158</v>
      </c>
      <c r="C5" s="92" t="s">
        <v>942</v>
      </c>
      <c r="D5" s="2" t="s">
        <v>2159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205.53</v>
      </c>
      <c r="G5" s="98">
        <f>VLOOKUP($A5, RawData!$A:$AJ, 2, FALSE)</f>
        <v>84.378</v>
      </c>
      <c r="H5" s="96">
        <f>VLOOKUP($A5, RawData!$A:$AJ, 3, FALSE)</f>
        <v>0.0219</v>
      </c>
      <c r="I5" s="97">
        <f>VLOOKUP($A5, RawData!$A:$AJ, 4, FALSE)</f>
        <v>0.05230971</v>
      </c>
      <c r="J5" s="98">
        <f>VLOOKUP($A5, RawData!$A:$AM, 37, FALSE)</f>
        <v>4.72</v>
      </c>
      <c r="K5" s="99">
        <f>VLOOKUP($A5, RawData!$A:$AM, 38, FALSE)</f>
        <v>-0.3042453</v>
      </c>
      <c r="L5" s="99" t="str">
        <f>VLOOKUP($A5, RawData!$A:$AM, 39, FALSE)</f>
        <v/>
      </c>
      <c r="M5" s="100" t="str">
        <f>VLOOKUP($A5, RawData!$A:$AJ, 30, FALSE)</f>
        <v/>
      </c>
      <c r="N5" s="95">
        <f>VLOOKUP($A5, RawData!$A:$AJ, 5, FALSE)</f>
        <v>-0.1991518</v>
      </c>
      <c r="O5" s="96">
        <f>VLOOKUP($A5, RawData!$A:$AJ, 7, FALSE)</f>
        <v>-0.13073665</v>
      </c>
      <c r="P5" s="99">
        <f>VLOOKUP($A5, RawData!$A:$AJ, 8, FALSE)</f>
        <v>0.7772</v>
      </c>
      <c r="Q5" s="99">
        <f>VLOOKUP($A5, RawData!$A:$AJ, 10, FALSE)</f>
        <v>0.05593875</v>
      </c>
      <c r="R5" s="99" t="str">
        <f>VLOOKUP($A5, RawData!$A:$AJ, 11, FALSE)</f>
        <v/>
      </c>
      <c r="S5" s="113">
        <f>VLOOKUP($A5, RawData!$A:$AJ, 17, FALSE)</f>
        <v>14.079</v>
      </c>
      <c r="T5" s="99">
        <f>VLOOKUP($A5, RawData!$A:$AJ, 18, FALSE)</f>
        <v>0.16685629</v>
      </c>
      <c r="U5" s="98" t="str">
        <f>VLOOKUP($A5, RawData!$A:$AJ, 19, FALSE)</f>
        <v/>
      </c>
      <c r="V5" s="99">
        <f>VLOOKUP($A5, RawData!$A:$AJ, 20, FALSE)</f>
        <v>0.18449746</v>
      </c>
      <c r="W5" s="98" t="str">
        <f>VLOOKUP($A5, RawData!$A:$AJ, 21, FALSE)</f>
        <v/>
      </c>
      <c r="X5" s="99" t="str">
        <f>VLOOKUP($A5, RawData!$A:$AJ, 22, FALSE)</f>
        <v/>
      </c>
      <c r="Y5" s="99">
        <f>VLOOKUP($A5, RawData!$A:$AJ, 23, FALSE)</f>
        <v>-0.1587</v>
      </c>
      <c r="Z5" s="101">
        <f>VLOOKUP($A5, RawData!$A:$AJ, 24, FALSE)</f>
        <v>0.3279493</v>
      </c>
      <c r="AA5" s="100" t="str">
        <f>VLOOKUP($A5, RawData!$A:$AJ, 26, FALSE)</f>
        <v/>
      </c>
      <c r="AB5" s="103" t="str">
        <f>VLOOKUP($A5, RawData!$A:$AJ, 27, FALSE)</f>
        <v/>
      </c>
      <c r="AC5" s="100">
        <f>VLOOKUP($A5, RawData!$A:$AJ, 31, FALSE)</f>
        <v>-77.77328</v>
      </c>
      <c r="AD5" s="96">
        <f>VLOOKUP($A5, RawData!$A:$AJ,32, FALSE)</f>
        <v>0</v>
      </c>
      <c r="AE5" s="98">
        <f>VLOOKUP($A5, RawData!$A:$AJ, 34, FALSE)</f>
        <v>239.2306</v>
      </c>
      <c r="AF5" s="98">
        <f>VLOOKUP($A5, RawData!$A:$AJ, 35, FALSE)</f>
        <v>4.47</v>
      </c>
      <c r="AG5" s="104">
        <f>VLOOKUP($A5, RawData!$A:$AJ, 36, FALSE)</f>
        <v>45.98</v>
      </c>
    </row>
    <row r="6">
      <c r="A6" s="46" t="s">
        <v>595</v>
      </c>
      <c r="B6" s="9" t="s">
        <v>2160</v>
      </c>
      <c r="C6" s="92" t="s">
        <v>959</v>
      </c>
      <c r="D6" s="2" t="s">
        <v>2161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97.26018</v>
      </c>
      <c r="G6" s="98">
        <f>VLOOKUP($A6, RawData!$A:$AJ, 2, FALSE)</f>
        <v>104.102</v>
      </c>
      <c r="H6" s="96">
        <f>VLOOKUP($A6, RawData!$A:$AJ, 3, FALSE)</f>
        <v>-0.0063</v>
      </c>
      <c r="I6" s="97">
        <f>VLOOKUP($A6, RawData!$A:$AJ, 4, FALSE)</f>
        <v>0.02285461</v>
      </c>
      <c r="J6" s="98">
        <f>VLOOKUP($A6, RawData!$A:$AM, 37, FALSE)</f>
        <v>23.06</v>
      </c>
      <c r="K6" s="99">
        <f>VLOOKUP($A6, RawData!$A:$AM, 38, FALSE)</f>
        <v>0.1801433</v>
      </c>
      <c r="L6" s="99" t="str">
        <f>VLOOKUP($A6, RawData!$A:$AM, 39, FALSE)</f>
        <v/>
      </c>
      <c r="M6" s="100" t="str">
        <f>VLOOKUP($A6, RawData!$A:$AJ, 30, FALSE)</f>
        <v/>
      </c>
      <c r="N6" s="95">
        <f>VLOOKUP($A6, RawData!$A:$AJ, 5, FALSE)</f>
        <v>0.011752005</v>
      </c>
      <c r="O6" s="96">
        <f>VLOOKUP($A6, RawData!$A:$AJ, 7, FALSE)</f>
        <v>-0.4950676</v>
      </c>
      <c r="P6" s="99">
        <f>VLOOKUP($A6, RawData!$A:$AJ, 8, FALSE)</f>
        <v>0.5301</v>
      </c>
      <c r="Q6" s="99">
        <f>VLOOKUP($A6, RawData!$A:$AJ, 10, FALSE)</f>
        <v>0.22151351</v>
      </c>
      <c r="R6" s="99" t="str">
        <f>VLOOKUP($A6, RawData!$A:$AJ, 11, FALSE)</f>
        <v/>
      </c>
      <c r="S6" s="113">
        <f>VLOOKUP($A6, RawData!$A:$AJ, 17, FALSE)</f>
        <v>1.683</v>
      </c>
      <c r="T6" s="99">
        <f>VLOOKUP($A6, RawData!$A:$AJ, 18, FALSE)</f>
        <v>0.016166836</v>
      </c>
      <c r="U6" s="98" t="str">
        <f>VLOOKUP($A6, RawData!$A:$AJ, 19, FALSE)</f>
        <v/>
      </c>
      <c r="V6" s="99">
        <f>VLOOKUP($A6, RawData!$A:$AJ, 20, FALSE)</f>
        <v>0.062773935</v>
      </c>
      <c r="W6" s="98" t="str">
        <f>VLOOKUP($A6, RawData!$A:$AJ, 21, FALSE)</f>
        <v/>
      </c>
      <c r="X6" s="99" t="str">
        <f>VLOOKUP($A6, RawData!$A:$AJ, 22, FALSE)</f>
        <v/>
      </c>
      <c r="Y6" s="99">
        <f>VLOOKUP($A6, RawData!$A:$AJ, 23, FALSE)</f>
        <v>0.0025</v>
      </c>
      <c r="Z6" s="101">
        <f>VLOOKUP($A6, RawData!$A:$AJ, 24, FALSE)</f>
        <v>0.0072684954</v>
      </c>
      <c r="AA6" s="100" t="str">
        <f>VLOOKUP($A6, RawData!$A:$AJ, 26, FALSE)</f>
        <v/>
      </c>
      <c r="AB6" s="103" t="str">
        <f>VLOOKUP($A6, RawData!$A:$AJ, 27, FALSE)</f>
        <v/>
      </c>
      <c r="AC6" s="100">
        <f>VLOOKUP($A6, RawData!$A:$AJ, 31, FALSE)</f>
        <v>5.8845186</v>
      </c>
      <c r="AD6" s="96">
        <f>VLOOKUP($A6, RawData!$A:$AJ,32, FALSE)</f>
        <v>0</v>
      </c>
      <c r="AE6" s="98">
        <f>VLOOKUP($A6, RawData!$A:$AJ, 34, FALSE)</f>
        <v>109.91981</v>
      </c>
      <c r="AF6" s="98">
        <f>VLOOKUP($A6, RawData!$A:$AJ, 35, FALSE)</f>
        <v>2.85</v>
      </c>
      <c r="AG6" s="104">
        <f>VLOOKUP($A6, RawData!$A:$AJ, 36, FALSE)</f>
        <v>32.42</v>
      </c>
    </row>
    <row r="7">
      <c r="A7" s="46" t="s">
        <v>596</v>
      </c>
      <c r="B7" s="9" t="s">
        <v>2162</v>
      </c>
      <c r="C7" s="92" t="s">
        <v>962</v>
      </c>
      <c r="D7" s="2" t="s">
        <v>2163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49.626717</v>
      </c>
      <c r="G7" s="98">
        <f>VLOOKUP($A7, RawData!$A:$AJ, 2, FALSE)</f>
        <v>32.81635</v>
      </c>
      <c r="H7" s="96">
        <f>VLOOKUP($A7, RawData!$A:$AJ, 3, FALSE)</f>
        <v>0.0529</v>
      </c>
      <c r="I7" s="97">
        <f>VLOOKUP($A7, RawData!$A:$AJ, 4, FALSE)</f>
        <v>-0.0034536505</v>
      </c>
      <c r="J7" s="98">
        <f>VLOOKUP($A7, RawData!$A:$AM, 37, FALSE)</f>
        <v>2.90741</v>
      </c>
      <c r="K7" s="99">
        <f>VLOOKUP($A7, RawData!$A:$AM, 38, FALSE)</f>
        <v>-0.2812105</v>
      </c>
      <c r="L7" s="99" t="str">
        <f>VLOOKUP($A7, RawData!$A:$AM, 39, FALSE)</f>
        <v/>
      </c>
      <c r="M7" s="100" t="str">
        <f>VLOOKUP($A7, RawData!$A:$AJ, 30, FALSE)</f>
        <v/>
      </c>
      <c r="N7" s="95">
        <f>VLOOKUP($A7, RawData!$A:$AJ, 5, FALSE)</f>
        <v>0.07451484</v>
      </c>
      <c r="O7" s="96">
        <f>VLOOKUP($A7, RawData!$A:$AJ, 7, FALSE)</f>
        <v>-0.3332302</v>
      </c>
      <c r="P7" s="99">
        <f>VLOOKUP($A7, RawData!$A:$AJ, 8, FALSE)</f>
        <v>0.5324</v>
      </c>
      <c r="Q7" s="99">
        <f>VLOOKUP($A7, RawData!$A:$AJ, 10, FALSE)</f>
        <v>0.08859639</v>
      </c>
      <c r="R7" s="99" t="str">
        <f>VLOOKUP($A7, RawData!$A:$AJ, 11, FALSE)</f>
        <v/>
      </c>
      <c r="S7" s="113">
        <f>VLOOKUP($A7, RawData!$A:$AJ, 17, FALSE)</f>
        <v>1.2248</v>
      </c>
      <c r="T7" s="99">
        <f>VLOOKUP($A7, RawData!$A:$AJ, 18, FALSE)</f>
        <v>0.03732286</v>
      </c>
      <c r="U7" s="98" t="str">
        <f>VLOOKUP($A7, RawData!$A:$AJ, 19, FALSE)</f>
        <v/>
      </c>
      <c r="V7" s="99">
        <f>VLOOKUP($A7, RawData!$A:$AJ, 20, FALSE)</f>
        <v>0.4807742</v>
      </c>
      <c r="W7" s="98" t="str">
        <f>VLOOKUP($A7, RawData!$A:$AJ, 21, FALSE)</f>
        <v/>
      </c>
      <c r="X7" s="99" t="str">
        <f>VLOOKUP($A7, RawData!$A:$AJ, 22, FALSE)</f>
        <v/>
      </c>
      <c r="Y7" s="99">
        <f>VLOOKUP($A7, RawData!$A:$AJ, 23, FALSE)</f>
        <v>0.0583</v>
      </c>
      <c r="Z7" s="101">
        <f>VLOOKUP($A7, RawData!$A:$AJ, 24, FALSE)</f>
        <v>0.06698038</v>
      </c>
      <c r="AA7" s="100" t="str">
        <f>VLOOKUP($A7, RawData!$A:$AJ, 26, FALSE)</f>
        <v/>
      </c>
      <c r="AB7" s="103" t="str">
        <f>VLOOKUP($A7, RawData!$A:$AJ, 27, FALSE)</f>
        <v/>
      </c>
      <c r="AC7" s="100">
        <f>VLOOKUP($A7, RawData!$A:$AJ, 31, FALSE)</f>
        <v>23.035383</v>
      </c>
      <c r="AD7" s="96">
        <f>VLOOKUP($A7, RawData!$A:$AJ,32, FALSE)</f>
        <v>0</v>
      </c>
      <c r="AE7" s="98">
        <f>VLOOKUP($A7, RawData!$A:$AJ, 34, FALSE)</f>
        <v>33.2214</v>
      </c>
      <c r="AF7" s="98">
        <f>VLOOKUP($A7, RawData!$A:$AJ, 35, FALSE)</f>
        <v>1.74</v>
      </c>
      <c r="AG7" s="104">
        <f>VLOOKUP($A7, RawData!$A:$AJ, 36, FALSE)</f>
        <v>27.62</v>
      </c>
    </row>
    <row r="8">
      <c r="A8" s="82" t="s">
        <v>597</v>
      </c>
      <c r="B8" s="9" t="s">
        <v>2164</v>
      </c>
      <c r="C8" s="92" t="s">
        <v>942</v>
      </c>
      <c r="D8" s="2" t="s">
        <v>2165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217.49573</v>
      </c>
      <c r="G8" s="98">
        <f>VLOOKUP($A8, RawData!$A:$AJ, 2, FALSE)</f>
        <v>229.676</v>
      </c>
      <c r="H8" s="96">
        <f>VLOOKUP($A8, RawData!$A:$AJ, 3, FALSE)</f>
        <v>-0.1021</v>
      </c>
      <c r="I8" s="97">
        <f>VLOOKUP($A8, RawData!$A:$AJ, 4, FALSE)</f>
        <v>0.2907779</v>
      </c>
      <c r="J8" s="98">
        <f>VLOOKUP($A8, RawData!$A:$AM, 37, FALSE)</f>
        <v>36.078</v>
      </c>
      <c r="K8" s="99">
        <f>VLOOKUP($A8, RawData!$A:$AM, 38, FALSE)</f>
        <v>-0.31775117</v>
      </c>
      <c r="L8" s="99" t="str">
        <f>VLOOKUP($A8, RawData!$A:$AM, 39, FALSE)</f>
        <v/>
      </c>
      <c r="M8" s="100" t="str">
        <f>VLOOKUP($A8, RawData!$A:$AJ, 30, FALSE)</f>
        <v/>
      </c>
      <c r="N8" s="95">
        <f>VLOOKUP($A8, RawData!$A:$AJ, 5, FALSE)</f>
        <v>-0.23621087</v>
      </c>
      <c r="O8" s="96">
        <f>VLOOKUP($A8, RawData!$A:$AJ, 7, FALSE)</f>
        <v>0.6028157</v>
      </c>
      <c r="P8" s="99">
        <f>VLOOKUP($A8, RawData!$A:$AJ, 8, FALSE)</f>
        <v>0.7151</v>
      </c>
      <c r="Q8" s="99">
        <f>VLOOKUP($A8, RawData!$A:$AJ, 10, FALSE)</f>
        <v>0.15708216</v>
      </c>
      <c r="R8" s="99" t="str">
        <f>VLOOKUP($A8, RawData!$A:$AJ, 11, FALSE)</f>
        <v/>
      </c>
      <c r="S8" s="113" t="str">
        <f>VLOOKUP($A8, RawData!$A:$AJ, 17, FALSE)</f>
        <v>No data</v>
      </c>
      <c r="T8" s="99">
        <f>VLOOKUP($A8, RawData!$A:$AJ, 18, FALSE)</f>
        <v>0</v>
      </c>
      <c r="U8" s="98" t="str">
        <f>VLOOKUP($A8, RawData!$A:$AJ, 19, FALSE)</f>
        <v/>
      </c>
      <c r="V8" s="99">
        <f>VLOOKUP($A8, RawData!$A:$AJ, 20, FALSE)</f>
        <v>0.047650915</v>
      </c>
      <c r="W8" s="98" t="str">
        <f>VLOOKUP($A8, RawData!$A:$AJ, 21, FALSE)</f>
        <v/>
      </c>
      <c r="X8" s="99" t="str">
        <f>VLOOKUP($A8, RawData!$A:$AJ, 22, FALSE)</f>
        <v/>
      </c>
      <c r="Y8" s="99">
        <f>VLOOKUP($A8, RawData!$A:$AJ, 23, FALSE)</f>
        <v>-0.0423</v>
      </c>
      <c r="Z8" s="101">
        <f>VLOOKUP($A8, RawData!$A:$AJ, 24, FALSE)</f>
        <v>-0.10007217</v>
      </c>
      <c r="AA8" s="100" t="str">
        <f>VLOOKUP($A8, RawData!$A:$AJ, 26, FALSE)</f>
        <v/>
      </c>
      <c r="AB8" s="103" t="str">
        <f>VLOOKUP($A8, RawData!$A:$AJ, 27, FALSE)</f>
        <v/>
      </c>
      <c r="AC8" s="100">
        <f>VLOOKUP($A8, RawData!$A:$AJ, 31, FALSE)</f>
        <v>14.891262</v>
      </c>
      <c r="AD8" s="96">
        <f>VLOOKUP($A8, RawData!$A:$AJ,32, FALSE)</f>
        <v>0</v>
      </c>
      <c r="AE8" s="98">
        <f>VLOOKUP($A8, RawData!$A:$AJ, 34, FALSE)</f>
        <v>328.94272</v>
      </c>
      <c r="AF8" s="98">
        <f>VLOOKUP($A8, RawData!$A:$AJ, 35, FALSE)</f>
        <v>5</v>
      </c>
      <c r="AG8" s="104">
        <f>VLOOKUP($A8, RawData!$A:$AJ, 36, FALSE)</f>
        <v>43.44</v>
      </c>
    </row>
    <row r="9">
      <c r="A9" s="46" t="s">
        <v>598</v>
      </c>
      <c r="B9" s="9" t="s">
        <v>2166</v>
      </c>
      <c r="C9" s="92" t="s">
        <v>930</v>
      </c>
      <c r="D9" s="2" t="s">
        <v>2167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46.67254</v>
      </c>
      <c r="G9" s="98">
        <f>VLOOKUP($A9, RawData!$A:$AJ, 2, FALSE)</f>
        <v>53.61206</v>
      </c>
      <c r="H9" s="96">
        <f>VLOOKUP($A9, RawData!$A:$AJ, 3, FALSE)</f>
        <v>0.7076</v>
      </c>
      <c r="I9" s="97">
        <f>VLOOKUP($A9, RawData!$A:$AJ, 4, FALSE)</f>
        <v>0.5618835</v>
      </c>
      <c r="J9" s="98">
        <f>VLOOKUP($A9, RawData!$A:$AM, 37, FALSE)</f>
        <v>9.83633</v>
      </c>
      <c r="K9" s="99">
        <f>VLOOKUP($A9, RawData!$A:$AM, 38, FALSE)</f>
        <v>1.4167768</v>
      </c>
      <c r="L9" s="99" t="str">
        <f>VLOOKUP($A9, RawData!$A:$AM, 39, FALSE)</f>
        <v/>
      </c>
      <c r="M9" s="100" t="str">
        <f>VLOOKUP($A9, RawData!$A:$AJ, 30, FALSE)</f>
        <v/>
      </c>
      <c r="N9" s="95">
        <f>VLOOKUP($A9, RawData!$A:$AJ, 5, FALSE)</f>
        <v>0.059436385</v>
      </c>
      <c r="O9" s="96">
        <f>VLOOKUP($A9, RawData!$A:$AJ, 7, FALSE)</f>
        <v>-3.909787</v>
      </c>
      <c r="P9" s="99">
        <f>VLOOKUP($A9, RawData!$A:$AJ, 8, FALSE)</f>
        <v>0.5252</v>
      </c>
      <c r="Q9" s="99">
        <f>VLOOKUP($A9, RawData!$A:$AJ, 10, FALSE)</f>
        <v>0.18347234</v>
      </c>
      <c r="R9" s="99" t="str">
        <f>VLOOKUP($A9, RawData!$A:$AJ, 11, FALSE)</f>
        <v/>
      </c>
      <c r="S9" s="113" t="str">
        <f>VLOOKUP($A9, RawData!$A:$AJ, 17, FALSE)</f>
        <v>No data</v>
      </c>
      <c r="T9" s="99">
        <f>VLOOKUP($A9, RawData!$A:$AJ, 18, FALSE)</f>
        <v>0</v>
      </c>
      <c r="U9" s="98" t="str">
        <f>VLOOKUP($A9, RawData!$A:$AJ, 19, FALSE)</f>
        <v/>
      </c>
      <c r="V9" s="99">
        <f>VLOOKUP($A9, RawData!$A:$AJ, 20, FALSE)</f>
        <v>0.10314564</v>
      </c>
      <c r="W9" s="98" t="str">
        <f>VLOOKUP($A9, RawData!$A:$AJ, 21, FALSE)</f>
        <v/>
      </c>
      <c r="X9" s="99" t="str">
        <f>VLOOKUP($A9, RawData!$A:$AJ, 22, FALSE)</f>
        <v/>
      </c>
      <c r="Y9" s="99">
        <f>VLOOKUP($A9, RawData!$A:$AJ, 23, FALSE)</f>
        <v>0.0312</v>
      </c>
      <c r="Z9" s="101">
        <f>VLOOKUP($A9, RawData!$A:$AJ, 24, FALSE)</f>
        <v>0.06726693</v>
      </c>
      <c r="AA9" s="100" t="str">
        <f>VLOOKUP($A9, RawData!$A:$AJ, 26, FALSE)</f>
        <v/>
      </c>
      <c r="AB9" s="103" t="str">
        <f>VLOOKUP($A9, RawData!$A:$AJ, 27, FALSE)</f>
        <v/>
      </c>
      <c r="AC9" s="100">
        <f>VLOOKUP($A9, RawData!$A:$AJ, 31, FALSE)</f>
        <v>18.388634</v>
      </c>
      <c r="AD9" s="96">
        <f>VLOOKUP($A9, RawData!$A:$AJ,32, FALSE)</f>
        <v>0</v>
      </c>
      <c r="AE9" s="98">
        <f>VLOOKUP($A9, RawData!$A:$AJ, 34, FALSE)</f>
        <v>64.0877</v>
      </c>
      <c r="AF9" s="98">
        <f>VLOOKUP($A9, RawData!$A:$AJ, 35, FALSE)</f>
        <v>1.32</v>
      </c>
      <c r="AG9" s="104">
        <f>VLOOKUP($A9, RawData!$A:$AJ, 36, FALSE)</f>
        <v>34.19</v>
      </c>
    </row>
    <row r="10">
      <c r="A10" s="47" t="s">
        <v>599</v>
      </c>
      <c r="B10" s="9" t="s">
        <v>2168</v>
      </c>
      <c r="C10" s="92" t="s">
        <v>1044</v>
      </c>
      <c r="D10" s="2" t="s">
        <v>2169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17.972908</v>
      </c>
      <c r="G10" s="98">
        <f>VLOOKUP($A10, RawData!$A:$AJ, 2, FALSE)</f>
        <v>0</v>
      </c>
      <c r="H10" s="96">
        <f>VLOOKUP($A10, RawData!$A:$AJ, 3, FALSE)</f>
        <v>-1</v>
      </c>
      <c r="I10" s="118" t="str">
        <f>VLOOKUP($A10, RawData!$A:$AJ, 4, FALSE)</f>
        <v>No data</v>
      </c>
      <c r="J10" s="98">
        <f>VLOOKUP($A10, RawData!$A:$AM, 37, FALSE)</f>
        <v>-20.47225</v>
      </c>
      <c r="K10" s="99" t="str">
        <f>VLOOKUP($A10, RawData!$A:$AM, 38, FALSE)</f>
        <v>No data</v>
      </c>
      <c r="L10" s="99" t="str">
        <f>VLOOKUP($A10, RawData!$A:$AM, 39, FALSE)</f>
        <v/>
      </c>
      <c r="M10" s="100" t="str">
        <f>VLOOKUP($A10, RawData!$A:$AJ, 30, FALSE)</f>
        <v/>
      </c>
      <c r="N10" s="95">
        <f>VLOOKUP($A10, RawData!$A:$AJ, 5, FALSE)</f>
        <v>-13.620126</v>
      </c>
      <c r="O10" s="96">
        <f>VLOOKUP($A10, RawData!$A:$AJ, 7, FALSE)</f>
        <v>0.437541</v>
      </c>
      <c r="P10" s="106" t="str">
        <f>VLOOKUP($A10, RawData!$A:$AJ, 8, FALSE)</f>
        <v>No data</v>
      </c>
      <c r="Q10" s="99">
        <f>VLOOKUP($A10, RawData!$A:$AJ, 10, FALSE)</f>
        <v>-3163.2632</v>
      </c>
      <c r="R10" s="99" t="str">
        <f>VLOOKUP($A10, RawData!$A:$AJ, 11, FALSE)</f>
        <v/>
      </c>
      <c r="S10" s="113">
        <f>VLOOKUP($A10, RawData!$A:$AJ, 17, FALSE)</f>
        <v>28.33605</v>
      </c>
      <c r="T10" s="99">
        <f>VLOOKUP($A10, RawData!$A:$AJ, 18, FALSE)</f>
        <v>1778.2496</v>
      </c>
      <c r="U10" s="98" t="str">
        <f>VLOOKUP($A10, RawData!$A:$AJ, 19, FALSE)</f>
        <v/>
      </c>
      <c r="V10" s="99">
        <f>VLOOKUP($A10, RawData!$A:$AJ, 20, FALSE)</f>
        <v>0.71763736</v>
      </c>
      <c r="W10" s="98" t="str">
        <f>VLOOKUP($A10, RawData!$A:$AJ, 21, FALSE)</f>
        <v/>
      </c>
      <c r="X10" s="99" t="str">
        <f>VLOOKUP($A10, RawData!$A:$AJ, 22, FALSE)</f>
        <v/>
      </c>
      <c r="Y10" s="99">
        <f>VLOOKUP($A10, RawData!$A:$AJ, 23, FALSE)</f>
        <v>-1.8439</v>
      </c>
      <c r="Z10" s="101">
        <f>VLOOKUP($A10, RawData!$A:$AJ, 24, FALSE)</f>
        <v>-3.1873434</v>
      </c>
      <c r="AA10" s="100" t="str">
        <f>VLOOKUP($A10, RawData!$A:$AJ, 26, FALSE)</f>
        <v/>
      </c>
      <c r="AB10" s="103" t="str">
        <f>VLOOKUP($A10, RawData!$A:$AJ, 27, FALSE)</f>
        <v/>
      </c>
      <c r="AC10" s="100">
        <f>VLOOKUP($A10, RawData!$A:$AJ, 31, FALSE)</f>
        <v>-0.076285675</v>
      </c>
      <c r="AD10" s="96">
        <f>VLOOKUP($A10, RawData!$A:$AJ,32, FALSE)</f>
        <v>0</v>
      </c>
      <c r="AE10" s="98">
        <f>VLOOKUP($A10, RawData!$A:$AJ, 34, FALSE)</f>
        <v>2.1018</v>
      </c>
      <c r="AF10" s="98">
        <f>VLOOKUP($A10, RawData!$A:$AJ, 35, FALSE)</f>
        <v>8.14</v>
      </c>
      <c r="AG10" s="104">
        <f>VLOOKUP($A10, RawData!$A:$AJ, 36, FALSE)</f>
        <v>2.15</v>
      </c>
    </row>
    <row r="11">
      <c r="A11" s="46" t="s">
        <v>600</v>
      </c>
      <c r="B11" s="9" t="s">
        <v>2170</v>
      </c>
      <c r="C11" s="92" t="s">
        <v>942</v>
      </c>
      <c r="D11" s="2" t="s">
        <v>2171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8.748551</v>
      </c>
      <c r="G11" s="98">
        <f>VLOOKUP($A11, RawData!$A:$AJ, 2, FALSE)</f>
        <v>22.065</v>
      </c>
      <c r="H11" s="96">
        <f>VLOOKUP($A11, RawData!$A:$AJ, 3, FALSE)</f>
        <v>0.2679</v>
      </c>
      <c r="I11" s="97">
        <f>VLOOKUP($A11, RawData!$A:$AJ, 4, FALSE)</f>
        <v>0.057678476</v>
      </c>
      <c r="J11" s="98">
        <f>VLOOKUP($A11, RawData!$A:$AM, 37, FALSE)</f>
        <v>1.476</v>
      </c>
      <c r="K11" s="99">
        <f>VLOOKUP($A11, RawData!$A:$AM, 38, FALSE)</f>
        <v>-1.7855242</v>
      </c>
      <c r="L11" s="99" t="str">
        <f>VLOOKUP($A11, RawData!$A:$AM, 39, FALSE)</f>
        <v/>
      </c>
      <c r="M11" s="100" t="str">
        <f>VLOOKUP($A11, RawData!$A:$AJ, 30, FALSE)</f>
        <v/>
      </c>
      <c r="N11" s="95">
        <f>VLOOKUP($A11, RawData!$A:$AJ, 5, FALSE)</f>
        <v>0.02455669</v>
      </c>
      <c r="O11" s="96">
        <f>VLOOKUP($A11, RawData!$A:$AJ, 7, FALSE)</f>
        <v>0.24958265</v>
      </c>
      <c r="P11" s="99">
        <f>VLOOKUP($A11, RawData!$A:$AJ, 8, FALSE)</f>
        <v>0.5177</v>
      </c>
      <c r="Q11" s="99">
        <f>VLOOKUP($A11, RawData!$A:$AJ, 10, FALSE)</f>
        <v>0.06689327</v>
      </c>
      <c r="R11" s="99" t="str">
        <f>VLOOKUP($A11, RawData!$A:$AJ, 11, FALSE)</f>
        <v/>
      </c>
      <c r="S11" s="113">
        <f>VLOOKUP($A11, RawData!$A:$AJ, 17, FALSE)</f>
        <v>0.566</v>
      </c>
      <c r="T11" s="99">
        <f>VLOOKUP($A11, RawData!$A:$AJ, 18, FALSE)</f>
        <v>0.025651485</v>
      </c>
      <c r="U11" s="98" t="str">
        <f>VLOOKUP($A11, RawData!$A:$AJ, 19, FALSE)</f>
        <v/>
      </c>
      <c r="V11" s="99">
        <f>VLOOKUP($A11, RawData!$A:$AJ, 20, FALSE)</f>
        <v>0.38721102</v>
      </c>
      <c r="W11" s="98" t="str">
        <f>VLOOKUP($A11, RawData!$A:$AJ, 21, FALSE)</f>
        <v/>
      </c>
      <c r="X11" s="99" t="str">
        <f>VLOOKUP($A11, RawData!$A:$AJ, 22, FALSE)</f>
        <v/>
      </c>
      <c r="Y11" s="99">
        <f>VLOOKUP($A11, RawData!$A:$AJ, 23, FALSE)</f>
        <v>0.021</v>
      </c>
      <c r="Z11" s="101">
        <f>VLOOKUP($A11, RawData!$A:$AJ, 24, FALSE)</f>
        <v>0.028112696</v>
      </c>
      <c r="AA11" s="100" t="str">
        <f>VLOOKUP($A11, RawData!$A:$AJ, 26, FALSE)</f>
        <v/>
      </c>
      <c r="AB11" s="103" t="str">
        <f>VLOOKUP($A11, RawData!$A:$AJ, 27, FALSE)</f>
        <v/>
      </c>
      <c r="AC11" s="100">
        <f>VLOOKUP($A11, RawData!$A:$AJ, 31, FALSE)</f>
        <v>0.99281114</v>
      </c>
      <c r="AD11" s="96">
        <f>VLOOKUP($A11, RawData!$A:$AJ,32, FALSE)</f>
        <v>0</v>
      </c>
      <c r="AE11" s="98">
        <f>VLOOKUP($A11, RawData!$A:$AJ, 34, FALSE)</f>
        <v>1.38795</v>
      </c>
      <c r="AF11" s="98">
        <f>VLOOKUP($A11, RawData!$A:$AJ, 35, FALSE)</f>
        <v>0.5</v>
      </c>
      <c r="AG11" s="104">
        <f>VLOOKUP($A11, RawData!$A:$AJ, 36, FALSE)</f>
        <v>18.61</v>
      </c>
    </row>
    <row r="12">
      <c r="A12" s="46" t="s">
        <v>601</v>
      </c>
      <c r="B12" s="9" t="s">
        <v>2172</v>
      </c>
      <c r="C12" s="92" t="s">
        <v>962</v>
      </c>
      <c r="D12" s="2" t="s">
        <v>2173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145.273</v>
      </c>
      <c r="G12" s="98">
        <f>VLOOKUP($A12, RawData!$A:$AJ, 2, FALSE)</f>
        <v>19.0015</v>
      </c>
      <c r="H12" s="96">
        <f>VLOOKUP($A12, RawData!$A:$AJ, 3, FALSE)</f>
        <v>0.1059879</v>
      </c>
      <c r="I12" s="97">
        <f>VLOOKUP($A12, RawData!$A:$AJ, 4, FALSE)</f>
        <v>0.707274</v>
      </c>
      <c r="J12" s="98">
        <f>VLOOKUP($A12, RawData!$A:$AM, 37, FALSE)</f>
        <v>-10.9582</v>
      </c>
      <c r="K12" s="99">
        <f>VLOOKUP($A12, RawData!$A:$AM, 38, FALSE)</f>
        <v>-13.8147</v>
      </c>
      <c r="L12" s="99" t="str">
        <f>VLOOKUP($A12, RawData!$A:$AM, 39, FALSE)</f>
        <v/>
      </c>
      <c r="M12" s="100" t="str">
        <f>VLOOKUP($A12, RawData!$A:$AJ, 30, FALSE)</f>
        <v/>
      </c>
      <c r="N12" s="95">
        <f>VLOOKUP($A12, RawData!$A:$AJ, 5, FALSE)</f>
        <v>-0.000000865151</v>
      </c>
      <c r="O12" s="96">
        <f>VLOOKUP($A12, RawData!$A:$AJ, 7, FALSE)</f>
        <v>0.314891</v>
      </c>
      <c r="P12" s="99">
        <f>VLOOKUP($A12, RawData!$A:$AJ, 8, FALSE)</f>
        <v>0.5496335</v>
      </c>
      <c r="Q12" s="99">
        <f>VLOOKUP($A12, RawData!$A:$AJ, 10, FALSE)</f>
        <v>-0.576703</v>
      </c>
      <c r="R12" s="99" t="str">
        <f>VLOOKUP($A12, RawData!$A:$AJ, 11, FALSE)</f>
        <v/>
      </c>
      <c r="S12" s="113">
        <f>VLOOKUP($A12, RawData!$A:$AJ, 17, FALSE)</f>
        <v>6.40247</v>
      </c>
      <c r="T12" s="99">
        <f>VLOOKUP($A12, RawData!$A:$AJ, 18, FALSE)</f>
        <v>0.336946</v>
      </c>
      <c r="U12" s="98" t="str">
        <f>VLOOKUP($A12, RawData!$A:$AJ, 19, FALSE)</f>
        <v/>
      </c>
      <c r="V12" s="99">
        <f>VLOOKUP($A12, RawData!$A:$AJ, 20, FALSE)</f>
        <v>0.584361</v>
      </c>
      <c r="W12" s="98" t="str">
        <f>VLOOKUP($A12, RawData!$A:$AJ, 21, FALSE)</f>
        <v/>
      </c>
      <c r="X12" s="99" t="str">
        <f>VLOOKUP($A12, RawData!$A:$AJ, 22, FALSE)</f>
        <v/>
      </c>
      <c r="Y12" s="99">
        <f>VLOOKUP($A12, RawData!$A:$AJ, 23, FALSE)</f>
        <v>-0.302893</v>
      </c>
      <c r="Z12" s="101">
        <f>VLOOKUP($A12, RawData!$A:$AJ, 24, FALSE)</f>
        <v>-0.358533</v>
      </c>
      <c r="AA12" s="100" t="str">
        <f>VLOOKUP($A12, RawData!$A:$AJ, 26, FALSE)</f>
        <v/>
      </c>
      <c r="AB12" s="103" t="str">
        <f>VLOOKUP($A12, RawData!$A:$AJ, 27, FALSE)</f>
        <v/>
      </c>
      <c r="AC12" s="100">
        <f>VLOOKUP($A12, RawData!$A:$AJ, 31, FALSE)</f>
        <v>-217.874</v>
      </c>
      <c r="AD12" s="96">
        <f>VLOOKUP($A12, RawData!$A:$AJ,32, FALSE)</f>
        <v>0</v>
      </c>
      <c r="AE12" s="98">
        <f>VLOOKUP($A12, RawData!$A:$AJ, 34, FALSE)</f>
        <v>113.898</v>
      </c>
      <c r="AF12" s="98" t="str">
        <f>VLOOKUP($A12, RawData!$A:$AJ, 35, FALSE)</f>
        <v>No data</v>
      </c>
      <c r="AG12" s="104" t="str">
        <f>VLOOKUP($A12, RawData!$A:$AJ, 36, FALSE)</f>
        <v>No data</v>
      </c>
    </row>
    <row r="13">
      <c r="A13" s="46" t="s">
        <v>602</v>
      </c>
      <c r="B13" s="9" t="s">
        <v>2174</v>
      </c>
      <c r="C13" s="92" t="s">
        <v>1044</v>
      </c>
      <c r="D13" s="2" t="s">
        <v>2175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31.906578</v>
      </c>
      <c r="G13" s="98">
        <f>VLOOKUP($A13, RawData!$A:$AJ, 2, FALSE)</f>
        <v>1.8853</v>
      </c>
      <c r="H13" s="96">
        <f>VLOOKUP($A13, RawData!$A:$AJ, 3, FALSE)</f>
        <v>2.013</v>
      </c>
      <c r="I13" s="118" t="str">
        <f>VLOOKUP($A13, RawData!$A:$AJ, 4, FALSE)</f>
        <v>No data</v>
      </c>
      <c r="J13" s="98">
        <f>VLOOKUP($A13, RawData!$A:$AM, 37, FALSE)</f>
        <v>-14.50058</v>
      </c>
      <c r="K13" s="99">
        <f>VLOOKUP($A13, RawData!$A:$AM, 38, FALSE)</f>
        <v>-0.21978483</v>
      </c>
      <c r="L13" s="99" t="str">
        <f>VLOOKUP($A13, RawData!$A:$AM, 39, FALSE)</f>
        <v/>
      </c>
      <c r="M13" s="100" t="str">
        <f>VLOOKUP($A13, RawData!$A:$AJ, 30, FALSE)</f>
        <v/>
      </c>
      <c r="N13" s="95">
        <f>VLOOKUP($A13, RawData!$A:$AJ, 5, FALSE)</f>
        <v>-0.12882435</v>
      </c>
      <c r="O13" s="96">
        <f>VLOOKUP($A13, RawData!$A:$AJ, 7, FALSE)</f>
        <v>0.19693756</v>
      </c>
      <c r="P13" s="99">
        <f>VLOOKUP($A13, RawData!$A:$AJ, 8, FALSE)</f>
        <v>0.5901</v>
      </c>
      <c r="Q13" s="99">
        <f>VLOOKUP($A13, RawData!$A:$AJ, 10, FALSE)</f>
        <v>-7.6913915</v>
      </c>
      <c r="R13" s="99" t="str">
        <f>VLOOKUP($A13, RawData!$A:$AJ, 11, FALSE)</f>
        <v/>
      </c>
      <c r="S13" s="113">
        <f>VLOOKUP($A13, RawData!$A:$AJ, 17, FALSE)</f>
        <v>5.99824</v>
      </c>
      <c r="T13" s="99">
        <f>VLOOKUP($A13, RawData!$A:$AJ, 18, FALSE)</f>
        <v>3.181584</v>
      </c>
      <c r="U13" s="98" t="str">
        <f>VLOOKUP($A13, RawData!$A:$AJ, 19, FALSE)</f>
        <v/>
      </c>
      <c r="V13" s="99">
        <f>VLOOKUP($A13, RawData!$A:$AJ, 20, FALSE)</f>
        <v>0.2815891</v>
      </c>
      <c r="W13" s="98" t="str">
        <f>VLOOKUP($A13, RawData!$A:$AJ, 21, FALSE)</f>
        <v/>
      </c>
      <c r="X13" s="99" t="str">
        <f>VLOOKUP($A13, RawData!$A:$AJ, 22, FALSE)</f>
        <v/>
      </c>
      <c r="Y13" s="99">
        <f>VLOOKUP($A13, RawData!$A:$AJ, 23, FALSE)</f>
        <v>-1.6031</v>
      </c>
      <c r="Z13" s="101">
        <f>VLOOKUP($A13, RawData!$A:$AJ, 24, FALSE)</f>
        <v>-4.120686</v>
      </c>
      <c r="AA13" s="100" t="str">
        <f>VLOOKUP($A13, RawData!$A:$AJ, 26, FALSE)</f>
        <v/>
      </c>
      <c r="AB13" s="103" t="str">
        <f>VLOOKUP($A13, RawData!$A:$AJ, 27, FALSE)</f>
        <v/>
      </c>
      <c r="AC13" s="100">
        <f>VLOOKUP($A13, RawData!$A:$AJ, 31, FALSE)</f>
        <v>-2.410843</v>
      </c>
      <c r="AD13" s="96">
        <f>VLOOKUP($A13, RawData!$A:$AJ,32, FALSE)</f>
        <v>0</v>
      </c>
      <c r="AE13" s="98">
        <f>VLOOKUP($A13, RawData!$A:$AJ, 34, FALSE)</f>
        <v>36.775143</v>
      </c>
      <c r="AF13" s="98">
        <f>VLOOKUP($A13, RawData!$A:$AJ, 35, FALSE)</f>
        <v>0.35</v>
      </c>
      <c r="AG13" s="104">
        <f>VLOOKUP($A13, RawData!$A:$AJ, 36, FALSE)</f>
        <v>111.36</v>
      </c>
    </row>
    <row r="14">
      <c r="A14" s="46" t="s">
        <v>603</v>
      </c>
      <c r="B14" s="9" t="s">
        <v>2176</v>
      </c>
      <c r="C14" s="92" t="s">
        <v>959</v>
      </c>
      <c r="D14" s="2" t="s">
        <v>2177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32.66193</v>
      </c>
      <c r="G14" s="98">
        <f>VLOOKUP($A14, RawData!$A:$AJ, 2, FALSE)</f>
        <v>18.58536</v>
      </c>
      <c r="H14" s="96">
        <f>VLOOKUP($A14, RawData!$A:$AJ, 3, FALSE)</f>
        <v>-0.2681</v>
      </c>
      <c r="I14" s="97">
        <f>VLOOKUP($A14, RawData!$A:$AJ, 4, FALSE)</f>
        <v>0.12033659</v>
      </c>
      <c r="J14" s="98">
        <f>VLOOKUP($A14, RawData!$A:$AM, 37, FALSE)</f>
        <v>0.19146</v>
      </c>
      <c r="K14" s="99">
        <f>VLOOKUP($A14, RawData!$A:$AM, 38, FALSE)</f>
        <v>-0.9662679</v>
      </c>
      <c r="L14" s="99" t="str">
        <f>VLOOKUP($A14, RawData!$A:$AM, 39, FALSE)</f>
        <v/>
      </c>
      <c r="M14" s="100" t="str">
        <f>VLOOKUP($A14, RawData!$A:$AJ, 30, FALSE)</f>
        <v/>
      </c>
      <c r="N14" s="95">
        <f>VLOOKUP($A14, RawData!$A:$AJ, 5, FALSE)</f>
        <v>-0.016158141</v>
      </c>
      <c r="O14" s="96">
        <f>VLOOKUP($A14, RawData!$A:$AJ, 7, FALSE)</f>
        <v>-0.18458748</v>
      </c>
      <c r="P14" s="99">
        <f>VLOOKUP($A14, RawData!$A:$AJ, 8, FALSE)</f>
        <v>0.5302</v>
      </c>
      <c r="Q14" s="99">
        <f>VLOOKUP($A14, RawData!$A:$AJ, 10, FALSE)</f>
        <v>0.010301657</v>
      </c>
      <c r="R14" s="99" t="str">
        <f>VLOOKUP($A14, RawData!$A:$AJ, 11, FALSE)</f>
        <v/>
      </c>
      <c r="S14" s="113">
        <f>VLOOKUP($A14, RawData!$A:$AJ, 17, FALSE)</f>
        <v>2.32766</v>
      </c>
      <c r="T14" s="99">
        <f>VLOOKUP($A14, RawData!$A:$AJ, 18, FALSE)</f>
        <v>0.12524159</v>
      </c>
      <c r="U14" s="98" t="str">
        <f>VLOOKUP($A14, RawData!$A:$AJ, 19, FALSE)</f>
        <v/>
      </c>
      <c r="V14" s="99">
        <f>VLOOKUP($A14, RawData!$A:$AJ, 20, FALSE)</f>
        <v>0.32378462</v>
      </c>
      <c r="W14" s="98" t="str">
        <f>VLOOKUP($A14, RawData!$A:$AJ, 21, FALSE)</f>
        <v/>
      </c>
      <c r="X14" s="99" t="str">
        <f>VLOOKUP($A14, RawData!$A:$AJ, 22, FALSE)</f>
        <v/>
      </c>
      <c r="Y14" s="99">
        <f>VLOOKUP($A14, RawData!$A:$AJ, 23, FALSE)</f>
        <v>-0.0582</v>
      </c>
      <c r="Z14" s="101">
        <f>VLOOKUP($A14, RawData!$A:$AJ, 24, FALSE)</f>
        <v>-0.08082112</v>
      </c>
      <c r="AA14" s="100" t="str">
        <f>VLOOKUP($A14, RawData!$A:$AJ, 26, FALSE)</f>
        <v/>
      </c>
      <c r="AB14" s="103" t="str">
        <f>VLOOKUP($A14, RawData!$A:$AJ, 27, FALSE)</f>
        <v/>
      </c>
      <c r="AC14" s="100">
        <f>VLOOKUP($A14, RawData!$A:$AJ, 31, FALSE)</f>
        <v>-31.927654</v>
      </c>
      <c r="AD14" s="96">
        <f>VLOOKUP($A14, RawData!$A:$AJ,32, FALSE)</f>
        <v>0</v>
      </c>
      <c r="AE14" s="98">
        <f>VLOOKUP($A14, RawData!$A:$AJ, 34, FALSE)</f>
        <v>28.01939</v>
      </c>
      <c r="AF14" s="98">
        <f>VLOOKUP($A14, RawData!$A:$AJ, 35, FALSE)</f>
        <v>0.24</v>
      </c>
      <c r="AG14" s="104">
        <f>VLOOKUP($A14, RawData!$A:$AJ, 36, FALSE)</f>
        <v>138.99</v>
      </c>
    </row>
    <row r="15">
      <c r="A15" s="46" t="s">
        <v>604</v>
      </c>
      <c r="B15" s="9" t="s">
        <v>2178</v>
      </c>
      <c r="C15" s="92" t="s">
        <v>1021</v>
      </c>
      <c r="D15" s="2" t="s">
        <v>2179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25.32113</v>
      </c>
      <c r="G15" s="98">
        <f>VLOOKUP($A15, RawData!$A:$AJ, 2, FALSE)</f>
        <v>29.96485</v>
      </c>
      <c r="H15" s="96">
        <f>VLOOKUP($A15, RawData!$A:$AJ, 3, FALSE)</f>
        <v>0.1647</v>
      </c>
      <c r="I15" s="97">
        <f>VLOOKUP($A15, RawData!$A:$AJ, 4, FALSE)</f>
        <v>0.11173188</v>
      </c>
      <c r="J15" s="98">
        <f>VLOOKUP($A15, RawData!$A:$AM, 37, FALSE)</f>
        <v>1.64033</v>
      </c>
      <c r="K15" s="99">
        <f>VLOOKUP($A15, RawData!$A:$AM, 38, FALSE)</f>
        <v>5.147933</v>
      </c>
      <c r="L15" s="99" t="str">
        <f>VLOOKUP($A15, RawData!$A:$AM, 39, FALSE)</f>
        <v/>
      </c>
      <c r="M15" s="100" t="str">
        <f>VLOOKUP($A15, RawData!$A:$AJ, 30, FALSE)</f>
        <v/>
      </c>
      <c r="N15" s="95">
        <f>VLOOKUP($A15, RawData!$A:$AJ, 5, FALSE)</f>
        <v>0.00859157</v>
      </c>
      <c r="O15" s="96">
        <f>VLOOKUP($A15, RawData!$A:$AJ, 7, FALSE)</f>
        <v>-0.087275825</v>
      </c>
      <c r="P15" s="99">
        <f>VLOOKUP($A15, RawData!$A:$AJ, 8, FALSE)</f>
        <v>0.3951</v>
      </c>
      <c r="Q15" s="99">
        <f>VLOOKUP($A15, RawData!$A:$AJ, 10, FALSE)</f>
        <v>0.054741807</v>
      </c>
      <c r="R15" s="99" t="str">
        <f>VLOOKUP($A15, RawData!$A:$AJ, 11, FALSE)</f>
        <v/>
      </c>
      <c r="S15" s="113" t="str">
        <f>VLOOKUP($A15, RawData!$A:$AJ, 17, FALSE)</f>
        <v>No data</v>
      </c>
      <c r="T15" s="99">
        <f>VLOOKUP($A15, RawData!$A:$AJ, 18, FALSE)</f>
        <v>0</v>
      </c>
      <c r="U15" s="98" t="str">
        <f>VLOOKUP($A15, RawData!$A:$AJ, 19, FALSE)</f>
        <v/>
      </c>
      <c r="V15" s="99">
        <f>VLOOKUP($A15, RawData!$A:$AJ, 20, FALSE)</f>
        <v>0.06663535</v>
      </c>
      <c r="W15" s="98" t="str">
        <f>VLOOKUP($A15, RawData!$A:$AJ, 21, FALSE)</f>
        <v/>
      </c>
      <c r="X15" s="99" t="str">
        <f>VLOOKUP($A15, RawData!$A:$AJ, 22, FALSE)</f>
        <v/>
      </c>
      <c r="Y15" s="99">
        <f>VLOOKUP($A15, RawData!$A:$AJ, 23, FALSE)</f>
        <v>0.0323</v>
      </c>
      <c r="Z15" s="101">
        <f>VLOOKUP($A15, RawData!$A:$AJ, 24, FALSE)</f>
        <v>0.040001854</v>
      </c>
      <c r="AA15" s="100" t="str">
        <f>VLOOKUP($A15, RawData!$A:$AJ, 26, FALSE)</f>
        <v/>
      </c>
      <c r="AB15" s="103" t="str">
        <f>VLOOKUP($A15, RawData!$A:$AJ, 27, FALSE)</f>
        <v/>
      </c>
      <c r="AC15" s="100">
        <f>VLOOKUP($A15, RawData!$A:$AJ, 31, FALSE)</f>
        <v>11.574659</v>
      </c>
      <c r="AD15" s="96">
        <f>VLOOKUP($A15, RawData!$A:$AJ,32, FALSE)</f>
        <v>0</v>
      </c>
      <c r="AE15" s="98">
        <f>VLOOKUP($A15, RawData!$A:$AJ, 34, FALSE)</f>
        <v>26.008371</v>
      </c>
      <c r="AF15" s="98">
        <f>VLOOKUP($A15, RawData!$A:$AJ, 35, FALSE)</f>
        <v>0.275</v>
      </c>
      <c r="AG15" s="104">
        <f>VLOOKUP($A15, RawData!$A:$AJ, 36, FALSE)</f>
        <v>87.31</v>
      </c>
    </row>
    <row r="16">
      <c r="A16" s="46" t="s">
        <v>605</v>
      </c>
      <c r="B16" s="9" t="s">
        <v>2180</v>
      </c>
      <c r="C16" s="92" t="s">
        <v>930</v>
      </c>
      <c r="D16" s="2" t="s">
        <v>2181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16.598576</v>
      </c>
      <c r="G16" s="98">
        <f>VLOOKUP($A16, RawData!$A:$AJ, 2, FALSE)</f>
        <v>0.52291</v>
      </c>
      <c r="H16" s="96">
        <f>VLOOKUP($A16, RawData!$A:$AJ, 3, FALSE)</f>
        <v>0.421</v>
      </c>
      <c r="I16" s="97">
        <f>VLOOKUP($A16, RawData!$A:$AJ, 4, FALSE)</f>
        <v>0.0014096248</v>
      </c>
      <c r="J16" s="98">
        <f>VLOOKUP($A16, RawData!$A:$AM, 37, FALSE)</f>
        <v>-3.2941</v>
      </c>
      <c r="K16" s="99">
        <f>VLOOKUP($A16, RawData!$A:$AM, 38, FALSE)</f>
        <v>0.69434774</v>
      </c>
      <c r="L16" s="99" t="str">
        <f>VLOOKUP($A16, RawData!$A:$AM, 39, FALSE)</f>
        <v/>
      </c>
      <c r="M16" s="100" t="str">
        <f>VLOOKUP($A16, RawData!$A:$AJ, 30, FALSE)</f>
        <v/>
      </c>
      <c r="N16" s="95">
        <f>VLOOKUP($A16, RawData!$A:$AJ, 5, FALSE)</f>
        <v>-0.016168604</v>
      </c>
      <c r="O16" s="96">
        <f>VLOOKUP($A16, RawData!$A:$AJ, 7, FALSE)</f>
        <v>0.07335732</v>
      </c>
      <c r="P16" s="99">
        <f>VLOOKUP($A16, RawData!$A:$AJ, 8, FALSE)</f>
        <v>0.336</v>
      </c>
      <c r="Q16" s="99">
        <f>VLOOKUP($A16, RawData!$A:$AJ, 10, FALSE)</f>
        <v>-6.2995543</v>
      </c>
      <c r="R16" s="99" t="str">
        <f>VLOOKUP($A16, RawData!$A:$AJ, 11, FALSE)</f>
        <v/>
      </c>
      <c r="S16" s="113">
        <f>VLOOKUP($A16, RawData!$A:$AJ, 17, FALSE)</f>
        <v>0.5082</v>
      </c>
      <c r="T16" s="99">
        <f>VLOOKUP($A16, RawData!$A:$AJ, 18, FALSE)</f>
        <v>0.971869</v>
      </c>
      <c r="U16" s="98" t="str">
        <f>VLOOKUP($A16, RawData!$A:$AJ, 19, FALSE)</f>
        <v/>
      </c>
      <c r="V16" s="99">
        <f>VLOOKUP($A16, RawData!$A:$AJ, 20, FALSE)</f>
        <v>0.02032151</v>
      </c>
      <c r="W16" s="98" t="str">
        <f>VLOOKUP($A16, RawData!$A:$AJ, 21, FALSE)</f>
        <v/>
      </c>
      <c r="X16" s="99" t="str">
        <f>VLOOKUP($A16, RawData!$A:$AJ, 22, FALSE)</f>
        <v/>
      </c>
      <c r="Y16" s="99">
        <f>VLOOKUP($A16, RawData!$A:$AJ, 23, FALSE)</f>
        <v>-5.4093</v>
      </c>
      <c r="Z16" s="101">
        <f>VLOOKUP($A16, RawData!$A:$AJ, 24, FALSE)</f>
        <v>0.5291159</v>
      </c>
      <c r="AA16" s="100" t="str">
        <f>VLOOKUP($A16, RawData!$A:$AJ, 26, FALSE)</f>
        <v/>
      </c>
      <c r="AB16" s="103" t="str">
        <f>VLOOKUP($A16, RawData!$A:$AJ, 27, FALSE)</f>
        <v/>
      </c>
      <c r="AC16" s="100">
        <f>VLOOKUP($A16, RawData!$A:$AJ, 31, FALSE)</f>
        <v>-8.861392</v>
      </c>
      <c r="AD16" s="96">
        <f>VLOOKUP($A16, RawData!$A:$AJ,32, FALSE)</f>
        <v>0</v>
      </c>
      <c r="AE16" s="98">
        <f>VLOOKUP($A16, RawData!$A:$AJ, 34, FALSE)</f>
        <v>28.10736</v>
      </c>
      <c r="AF16" s="98">
        <f>VLOOKUP($A16, RawData!$A:$AJ, 35, FALSE)</f>
        <v>0.055</v>
      </c>
      <c r="AG16" s="104">
        <f>VLOOKUP($A16, RawData!$A:$AJ, 36, FALSE)</f>
        <v>327.93</v>
      </c>
    </row>
    <row r="17">
      <c r="A17" s="46" t="s">
        <v>606</v>
      </c>
      <c r="B17" s="9" t="s">
        <v>2182</v>
      </c>
      <c r="C17" s="92" t="s">
        <v>930</v>
      </c>
      <c r="D17" s="2" t="s">
        <v>2183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5.85713</v>
      </c>
      <c r="G17" s="98">
        <f>VLOOKUP($A17, RawData!$A:$AJ, 2, FALSE)</f>
        <v>0.57487</v>
      </c>
      <c r="H17" s="96">
        <f>VLOOKUP($A17, RawData!$A:$AJ, 3, FALSE)</f>
        <v>-0.7268</v>
      </c>
      <c r="I17" s="97">
        <f>VLOOKUP($A17, RawData!$A:$AJ, 4, FALSE)</f>
        <v>-0.18996648</v>
      </c>
      <c r="J17" s="98">
        <f>VLOOKUP($A17, RawData!$A:$AM, 37, FALSE)</f>
        <v>-2.73944</v>
      </c>
      <c r="K17" s="99">
        <f>VLOOKUP($A17, RawData!$A:$AM, 38, FALSE)</f>
        <v>-0.5439587</v>
      </c>
      <c r="L17" s="99" t="str">
        <f>VLOOKUP($A17, RawData!$A:$AM, 39, FALSE)</f>
        <v/>
      </c>
      <c r="M17" s="100" t="str">
        <f>VLOOKUP($A17, RawData!$A:$AJ, 30, FALSE)</f>
        <v/>
      </c>
      <c r="N17" s="95">
        <f>VLOOKUP($A17, RawData!$A:$AJ, 5, FALSE)</f>
        <v>-0.019872364</v>
      </c>
      <c r="O17" s="96">
        <f>VLOOKUP($A17, RawData!$A:$AJ, 7, FALSE)</f>
        <v>-0.03897073</v>
      </c>
      <c r="P17" s="99">
        <f>VLOOKUP($A17, RawData!$A:$AJ, 8, FALSE)</f>
        <v>-0.166</v>
      </c>
      <c r="Q17" s="99">
        <f>VLOOKUP($A17, RawData!$A:$AJ, 10, FALSE)</f>
        <v>-4.765321</v>
      </c>
      <c r="R17" s="99" t="str">
        <f>VLOOKUP($A17, RawData!$A:$AJ, 11, FALSE)</f>
        <v/>
      </c>
      <c r="S17" s="113">
        <f>VLOOKUP($A17, RawData!$A:$AJ, 17, FALSE)</f>
        <v>1.11841</v>
      </c>
      <c r="T17" s="99">
        <f>VLOOKUP($A17, RawData!$A:$AJ, 18, FALSE)</f>
        <v>1.9455007</v>
      </c>
      <c r="U17" s="98" t="str">
        <f>VLOOKUP($A17, RawData!$A:$AJ, 19, FALSE)</f>
        <v/>
      </c>
      <c r="V17" s="99">
        <f>VLOOKUP($A17, RawData!$A:$AJ, 20, FALSE)</f>
        <v>0.34265134</v>
      </c>
      <c r="W17" s="98" t="str">
        <f>VLOOKUP($A17, RawData!$A:$AJ, 21, FALSE)</f>
        <v/>
      </c>
      <c r="X17" s="99" t="str">
        <f>VLOOKUP($A17, RawData!$A:$AJ, 22, FALSE)</f>
        <v/>
      </c>
      <c r="Y17" s="99">
        <f>VLOOKUP($A17, RawData!$A:$AJ, 23, FALSE)</f>
        <v>-1.1272</v>
      </c>
      <c r="Z17" s="101">
        <f>VLOOKUP($A17, RawData!$A:$AJ, 24, FALSE)</f>
        <v>4.1917896</v>
      </c>
      <c r="AA17" s="100" t="str">
        <f>VLOOKUP($A17, RawData!$A:$AJ, 26, FALSE)</f>
        <v/>
      </c>
      <c r="AB17" s="103" t="str">
        <f>VLOOKUP($A17, RawData!$A:$AJ, 27, FALSE)</f>
        <v/>
      </c>
      <c r="AC17" s="100">
        <f>VLOOKUP($A17, RawData!$A:$AJ, 31, FALSE)</f>
        <v>-2.3070967</v>
      </c>
      <c r="AD17" s="96">
        <f>VLOOKUP($A17, RawData!$A:$AJ,32, FALSE)</f>
        <v>0</v>
      </c>
      <c r="AE17" s="98">
        <f>VLOOKUP($A17, RawData!$A:$AJ, 34, FALSE)</f>
        <v>7.21556</v>
      </c>
      <c r="AF17" s="98">
        <f>VLOOKUP($A17, RawData!$A:$AJ, 35, FALSE)</f>
        <v>0.04</v>
      </c>
      <c r="AG17" s="104">
        <f>VLOOKUP($A17, RawData!$A:$AJ, 36, FALSE)</f>
        <v>167.35</v>
      </c>
    </row>
    <row r="18">
      <c r="A18" s="46" t="s">
        <v>607</v>
      </c>
      <c r="B18" s="9" t="s">
        <v>2184</v>
      </c>
      <c r="C18" s="92" t="s">
        <v>1105</v>
      </c>
      <c r="D18" s="2" t="s">
        <v>2185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108.005</v>
      </c>
      <c r="G18" s="98">
        <f>VLOOKUP($A18, RawData!$A:$AJ, 2, FALSE)</f>
        <v>1.51368</v>
      </c>
      <c r="H18" s="96">
        <f>VLOOKUP($A18, RawData!$A:$AJ, 3, FALSE)</f>
        <v>4.98321</v>
      </c>
      <c r="I18" s="118" t="str">
        <f>VLOOKUP($A18, RawData!$A:$AJ, 4, FALSE)</f>
        <v>No data</v>
      </c>
      <c r="J18" s="98">
        <f>VLOOKUP($A18, RawData!$A:$AM, 37, FALSE)</f>
        <v>-13.5263</v>
      </c>
      <c r="K18" s="99">
        <f>VLOOKUP($A18, RawData!$A:$AM, 38, FALSE)</f>
        <v>3.21997</v>
      </c>
      <c r="L18" s="99" t="str">
        <f>VLOOKUP($A18, RawData!$A:$AM, 39, FALSE)</f>
        <v/>
      </c>
      <c r="M18" s="100" t="str">
        <f>VLOOKUP($A18, RawData!$A:$AJ, 30, FALSE)</f>
        <v/>
      </c>
      <c r="N18" s="95">
        <f>VLOOKUP($A18, RawData!$A:$AJ, 5, FALSE)</f>
        <v>-0.0700928</v>
      </c>
      <c r="O18" s="96">
        <f>VLOOKUP($A18, RawData!$A:$AJ, 7, FALSE)</f>
        <v>22.948</v>
      </c>
      <c r="P18" s="99">
        <f>VLOOKUP($A18, RawData!$A:$AJ, 8, FALSE)</f>
        <v>-0.0538555</v>
      </c>
      <c r="Q18" s="99">
        <f>VLOOKUP($A18, RawData!$A:$AJ, 10, FALSE)</f>
        <v>-10.4546</v>
      </c>
      <c r="R18" s="99" t="str">
        <f>VLOOKUP($A18, RawData!$A:$AJ, 11, FALSE)</f>
        <v/>
      </c>
      <c r="S18" s="113">
        <f>VLOOKUP($A18, RawData!$A:$AJ, 17, FALSE)</f>
        <v>1.19033</v>
      </c>
      <c r="T18" s="99">
        <f>VLOOKUP($A18, RawData!$A:$AJ, 18, FALSE)</f>
        <v>0.920019</v>
      </c>
      <c r="U18" s="98" t="str">
        <f>VLOOKUP($A18, RawData!$A:$AJ, 19, FALSE)</f>
        <v/>
      </c>
      <c r="V18" s="99">
        <f>VLOOKUP($A18, RawData!$A:$AJ, 20, FALSE)</f>
        <v>0.901147</v>
      </c>
      <c r="W18" s="98" t="str">
        <f>VLOOKUP($A18, RawData!$A:$AJ, 21, FALSE)</f>
        <v/>
      </c>
      <c r="X18" s="99" t="str">
        <f>VLOOKUP($A18, RawData!$A:$AJ, 22, FALSE)</f>
        <v/>
      </c>
      <c r="Y18" s="99">
        <f>VLOOKUP($A18, RawData!$A:$AJ, 23, FALSE)</f>
        <v>-0.203568</v>
      </c>
      <c r="Z18" s="101">
        <f>VLOOKUP($A18, RawData!$A:$AJ, 24, FALSE)</f>
        <v>-0.21301</v>
      </c>
      <c r="AA18" s="100" t="str">
        <f>VLOOKUP($A18, RawData!$A:$AJ, 26, FALSE)</f>
        <v/>
      </c>
      <c r="AB18" s="103" t="str">
        <f>VLOOKUP($A18, RawData!$A:$AJ, 27, FALSE)</f>
        <v/>
      </c>
      <c r="AC18" s="100">
        <f>VLOOKUP($A18, RawData!$A:$AJ, 31, FALSE)</f>
        <v>-2.47107</v>
      </c>
      <c r="AD18" s="96">
        <f>VLOOKUP($A18, RawData!$A:$AJ,32, FALSE)</f>
        <v>0</v>
      </c>
      <c r="AE18" s="98">
        <f>VLOOKUP($A18, RawData!$A:$AJ, 34, FALSE)</f>
        <v>40.0817</v>
      </c>
      <c r="AF18" s="98" t="str">
        <f>VLOOKUP($A18, RawData!$A:$AJ, 35, FALSE)</f>
        <v>No data</v>
      </c>
      <c r="AG18" s="104" t="str">
        <f>VLOOKUP($A18, RawData!$A:$AJ, 36, FALSE)</f>
        <v>No data</v>
      </c>
    </row>
    <row r="19">
      <c r="A19" s="46" t="s">
        <v>608</v>
      </c>
      <c r="B19" s="9" t="s">
        <v>2186</v>
      </c>
      <c r="C19" s="92" t="s">
        <v>1164</v>
      </c>
      <c r="D19" s="2" t="s">
        <v>2187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140.35384</v>
      </c>
      <c r="G19" s="98">
        <f>VLOOKUP($A19, RawData!$A:$AJ, 2, FALSE)</f>
        <v>24.47676</v>
      </c>
      <c r="H19" s="96">
        <f>VLOOKUP($A19, RawData!$A:$AJ, 3, FALSE)</f>
        <v>0.5917</v>
      </c>
      <c r="I19" s="97">
        <f>VLOOKUP($A19, RawData!$A:$AJ, 4, FALSE)</f>
        <v>1.0167406</v>
      </c>
      <c r="J19" s="98">
        <f>VLOOKUP($A19, RawData!$A:$AM, 37, FALSE)</f>
        <v>1.13756</v>
      </c>
      <c r="K19" s="99">
        <f>VLOOKUP($A19, RawData!$A:$AM, 38, FALSE)</f>
        <v>-2.2641382</v>
      </c>
      <c r="L19" s="99" t="str">
        <f>VLOOKUP($A19, RawData!$A:$AM, 39, FALSE)</f>
        <v/>
      </c>
      <c r="M19" s="100" t="str">
        <f>VLOOKUP($A19, RawData!$A:$AJ, 30, FALSE)</f>
        <v/>
      </c>
      <c r="N19" s="95">
        <f>VLOOKUP($A19, RawData!$A:$AJ, 5, FALSE)</f>
        <v>0.0091397455</v>
      </c>
      <c r="O19" s="96">
        <f>VLOOKUP($A19, RawData!$A:$AJ, 7, FALSE)</f>
        <v>-0.6910182</v>
      </c>
      <c r="P19" s="99">
        <f>VLOOKUP($A19, RawData!$A:$AJ, 8, FALSE)</f>
        <v>0.2916</v>
      </c>
      <c r="Q19" s="99">
        <f>VLOOKUP($A19, RawData!$A:$AJ, 10, FALSE)</f>
        <v>0.046475105</v>
      </c>
      <c r="R19" s="99" t="str">
        <f>VLOOKUP($A19, RawData!$A:$AJ, 11, FALSE)</f>
        <v/>
      </c>
      <c r="S19" s="113" t="str">
        <f>VLOOKUP($A19, RawData!$A:$AJ, 17, FALSE)</f>
        <v>No data</v>
      </c>
      <c r="T19" s="99">
        <f>VLOOKUP($A19, RawData!$A:$AJ, 18, FALSE)</f>
        <v>0</v>
      </c>
      <c r="U19" s="98" t="str">
        <f>VLOOKUP($A19, RawData!$A:$AJ, 19, FALSE)</f>
        <v/>
      </c>
      <c r="V19" s="99">
        <f>VLOOKUP($A19, RawData!$A:$AJ, 20, FALSE)</f>
        <v>0.8368151</v>
      </c>
      <c r="W19" s="98" t="str">
        <f>VLOOKUP($A19, RawData!$A:$AJ, 21, FALSE)</f>
        <v/>
      </c>
      <c r="X19" s="99" t="str">
        <f>VLOOKUP($A19, RawData!$A:$AJ, 22, FALSE)</f>
        <v/>
      </c>
      <c r="Y19" s="99">
        <f>VLOOKUP($A19, RawData!$A:$AJ, 23, FALSE)</f>
        <v>0.0428</v>
      </c>
      <c r="Z19" s="101">
        <f>VLOOKUP($A19, RawData!$A:$AJ, 24, FALSE)</f>
        <v>0.04784515</v>
      </c>
      <c r="AA19" s="100" t="str">
        <f>VLOOKUP($A19, RawData!$A:$AJ, 26, FALSE)</f>
        <v/>
      </c>
      <c r="AB19" s="103" t="str">
        <f>VLOOKUP($A19, RawData!$A:$AJ, 27, FALSE)</f>
        <v/>
      </c>
      <c r="AC19" s="100">
        <f>VLOOKUP($A19, RawData!$A:$AJ, 31, FALSE)</f>
        <v>-181.59972</v>
      </c>
      <c r="AD19" s="96">
        <f>VLOOKUP($A19, RawData!$A:$AJ,32, FALSE)</f>
        <v>0</v>
      </c>
      <c r="AE19" s="98">
        <f>VLOOKUP($A19, RawData!$A:$AJ, 34, FALSE)</f>
        <v>129.60953</v>
      </c>
      <c r="AF19" s="98">
        <f>VLOOKUP($A19, RawData!$A:$AJ, 35, FALSE)</f>
        <v>4.55</v>
      </c>
      <c r="AG19" s="104">
        <f>VLOOKUP($A19, RawData!$A:$AJ, 36, FALSE)</f>
        <v>49.59</v>
      </c>
    </row>
    <row r="20">
      <c r="A20" s="47" t="s">
        <v>859</v>
      </c>
      <c r="B20" s="9" t="s">
        <v>2188</v>
      </c>
      <c r="C20" s="92" t="s">
        <v>1164</v>
      </c>
      <c r="D20" s="2" t="s">
        <v>2189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35.652042</v>
      </c>
      <c r="G20" s="98">
        <f>VLOOKUP($A20, RawData!$A:$AJ, 2, FALSE)</f>
        <v>0.07899</v>
      </c>
      <c r="H20" s="96">
        <f>VLOOKUP($A20, RawData!$A:$AJ, 3, FALSE)</f>
        <v>-0.4854</v>
      </c>
      <c r="I20" s="96">
        <f>VLOOKUP($A20, RawData!$A:$AJ, 4, FALSE)</f>
        <v>-0.23193145</v>
      </c>
      <c r="J20" s="98">
        <f>VLOOKUP($A20, RawData!$A:$AM, 37, FALSE)</f>
        <v>-4.11218</v>
      </c>
      <c r="K20" s="99">
        <f>VLOOKUP($A20, RawData!$A:$AM, 38, FALSE)</f>
        <v>0.5521643</v>
      </c>
      <c r="L20" s="99" t="str">
        <f>VLOOKUP($A20, RawData!$A:$AM, 39, FALSE)</f>
        <v/>
      </c>
      <c r="M20" s="100">
        <f>VLOOKUP($A20, RawData!$A:$AJ, 30, FALSE)</f>
        <v>-8.726992</v>
      </c>
      <c r="N20" s="98">
        <f>VLOOKUP($A20, RawData!$A:$AJ, 5, FALSE)</f>
        <v>-0.04621437</v>
      </c>
      <c r="O20" s="99">
        <f>VLOOKUP($A20, RawData!$A:$AJ, 6, FALSE)</f>
        <v>0.41888213</v>
      </c>
      <c r="P20" s="96">
        <f>VLOOKUP($A20, RawData!$A:$AJ, 7, FALSE)</f>
        <v>0.121778816</v>
      </c>
      <c r="Q20" s="99">
        <f>VLOOKUP($A20, RawData!$A:$AJ, 8, FALSE)</f>
        <v>-16.4295</v>
      </c>
      <c r="R20" s="99" t="str">
        <f>VLOOKUP($A20, RawData!$A:$AJ, 10, FALSE)</f>
        <v/>
      </c>
      <c r="S20" s="113" t="str">
        <f>VLOOKUP($A20, RawData!$A:$AJ, 17, FALSE)</f>
        <v>No data</v>
      </c>
      <c r="T20" s="99">
        <f>VLOOKUP($A20, RawData!$A:$AJ, 18, FALSE)</f>
        <v>0</v>
      </c>
      <c r="U20" s="98">
        <f>VLOOKUP($A20, RawData!$A:$AJ, 19, FALSE)</f>
        <v>0.49059</v>
      </c>
      <c r="V20" s="99">
        <f>VLOOKUP($A20, RawData!$A:$AJ, 20, FALSE)</f>
        <v>0.4185243</v>
      </c>
      <c r="W20" s="98">
        <f>VLOOKUP($A20, RawData!$A:$AJ, 21, FALSE)</f>
        <v>1.89696</v>
      </c>
      <c r="X20" s="99" t="str">
        <f>VLOOKUP($A20, RawData!$A:$AJ, 22, FALSE)</f>
        <v/>
      </c>
      <c r="Y20" s="101">
        <f>VLOOKUP($A20, RawData!$A:$AJ, 23, FALSE)</f>
        <v>-1.8931</v>
      </c>
      <c r="Z20" s="99">
        <f>VLOOKUP($A20, RawData!$A:$AJ, 24, FALSE)</f>
        <v>3.0962892</v>
      </c>
      <c r="AA20" s="100" t="str">
        <f>VLOOKUP($A20, RawData!$A:$AJ, 26, FALSE)</f>
        <v/>
      </c>
      <c r="AB20" s="100" t="str">
        <f>VLOOKUP($A20, RawData!$A:$AJ, 27, FALSE)</f>
        <v/>
      </c>
      <c r="AC20" s="98">
        <f>VLOOKUP($A20, RawData!$A:$AJ, 34, FALSE)</f>
        <v>35.88696</v>
      </c>
      <c r="AD20" s="95">
        <f>VLOOKUP($A20, RawData!$A:$AJ, 35, FALSE)</f>
        <v>0.31</v>
      </c>
      <c r="AE20" s="95">
        <f>VLOOKUP($A20, RawData!$A:$AJ, 36, FALSE)</f>
        <v>103</v>
      </c>
      <c r="AF20" s="106"/>
      <c r="AG20" s="106"/>
    </row>
    <row r="21">
      <c r="A21" s="47" t="s">
        <v>872</v>
      </c>
      <c r="B21" s="9" t="s">
        <v>2190</v>
      </c>
      <c r="C21" s="92" t="s">
        <v>1164</v>
      </c>
      <c r="D21" s="2" t="s">
        <v>2191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28.30071</v>
      </c>
      <c r="G21" s="98">
        <f>VLOOKUP($A21, RawData!$A:$AJ, 2, FALSE)</f>
        <v>83.932</v>
      </c>
      <c r="H21" s="96">
        <f>VLOOKUP($A21, RawData!$A:$AJ, 3, FALSE)</f>
        <v>0.1867</v>
      </c>
      <c r="I21" s="96">
        <f>VLOOKUP($A21, RawData!$A:$AJ, 4, FALSE)</f>
        <v>0.11884313</v>
      </c>
      <c r="J21" s="98">
        <f>VLOOKUP($A21, RawData!$A:$AM, 37, FALSE)</f>
        <v>3.409</v>
      </c>
      <c r="K21" s="99">
        <f>VLOOKUP($A21, RawData!$A:$AM, 38, FALSE)</f>
        <v>0.28350905</v>
      </c>
      <c r="L21" s="99" t="str">
        <f>VLOOKUP($A21, RawData!$A:$AM, 39, FALSE)</f>
        <v/>
      </c>
      <c r="M21" s="100">
        <f>VLOOKUP($A21, RawData!$A:$AJ, 30, FALSE)</f>
        <v>10.988736</v>
      </c>
      <c r="N21" s="98">
        <f>VLOOKUP($A21, RawData!$A:$AJ, 5, FALSE)</f>
        <v>-0.009846866</v>
      </c>
      <c r="O21" s="99">
        <f>VLOOKUP($A21, RawData!$A:$AJ, 6, FALSE)</f>
        <v>-0.35093898</v>
      </c>
      <c r="P21" s="96">
        <f>VLOOKUP($A21, RawData!$A:$AJ, 7, FALSE)</f>
        <v>-0.4020108</v>
      </c>
      <c r="Q21" s="99">
        <f>VLOOKUP($A21, RawData!$A:$AJ, 8, FALSE)</f>
        <v>0.1925</v>
      </c>
      <c r="R21" s="99" t="str">
        <f>VLOOKUP($A21, RawData!$A:$AJ, 10, FALSE)</f>
        <v/>
      </c>
      <c r="S21" s="113" t="str">
        <f>VLOOKUP($A21, RawData!$A:$AJ, 17, FALSE)</f>
        <v>No data</v>
      </c>
      <c r="T21" s="99">
        <f>VLOOKUP($A21, RawData!$A:$AJ, 18, FALSE)</f>
        <v>0</v>
      </c>
      <c r="U21" s="98">
        <f>VLOOKUP($A21, RawData!$A:$AJ, 19, FALSE)</f>
        <v>4.633</v>
      </c>
      <c r="V21" s="99">
        <f>VLOOKUP($A21, RawData!$A:$AJ, 20, FALSE)</f>
        <v>0.10087528</v>
      </c>
      <c r="W21" s="98">
        <f>VLOOKUP($A21, RawData!$A:$AJ, 21, FALSE)</f>
        <v>8.819</v>
      </c>
      <c r="X21" s="99" t="str">
        <f>VLOOKUP($A21, RawData!$A:$AJ, 22, FALSE)</f>
        <v/>
      </c>
      <c r="Y21" s="101">
        <f>VLOOKUP($A21, RawData!$A:$AJ, 23, FALSE)</f>
        <v>-0.0127</v>
      </c>
      <c r="Z21" s="99">
        <f>VLOOKUP($A21, RawData!$A:$AJ, 24, FALSE)</f>
        <v>-0.026329571</v>
      </c>
      <c r="AA21" s="100" t="str">
        <f>VLOOKUP($A21, RawData!$A:$AJ, 26, FALSE)</f>
        <v/>
      </c>
      <c r="AB21" s="100" t="str">
        <f>VLOOKUP($A21, RawData!$A:$AJ, 27, FALSE)</f>
        <v/>
      </c>
      <c r="AC21" s="98">
        <f>VLOOKUP($A21, RawData!$A:$AJ, 34, FALSE)</f>
        <v>37.4606</v>
      </c>
      <c r="AD21" s="95">
        <f>VLOOKUP($A21, RawData!$A:$AJ, 35, FALSE)</f>
        <v>0.51</v>
      </c>
      <c r="AE21" s="104">
        <f>VLOOKUP($A21, RawData!$A:$AJ, 36, FALSE)</f>
        <v>56.16</v>
      </c>
      <c r="AF21" s="106"/>
      <c r="AG21" s="106"/>
    </row>
    <row r="22">
      <c r="C22" s="106"/>
      <c r="F22" s="106"/>
      <c r="G22" s="106"/>
      <c r="H22" s="106"/>
      <c r="I22" s="106"/>
      <c r="J22" s="98"/>
      <c r="K22" s="98"/>
      <c r="L22" s="98"/>
      <c r="M22" s="98"/>
      <c r="N22" s="98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</row>
    <row r="23">
      <c r="C23" s="106"/>
      <c r="F23" s="106"/>
      <c r="G23" s="106"/>
      <c r="H23" s="106"/>
      <c r="I23" s="106"/>
      <c r="J23" s="98"/>
      <c r="K23" s="98"/>
      <c r="L23" s="98"/>
      <c r="M23" s="98"/>
      <c r="N23" s="98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</row>
    <row r="24">
      <c r="C24" s="106"/>
      <c r="F24" s="106"/>
      <c r="G24" s="106"/>
      <c r="H24" s="106"/>
      <c r="I24" s="106"/>
      <c r="J24" s="98"/>
      <c r="K24" s="98"/>
      <c r="L24" s="98"/>
      <c r="M24" s="98"/>
      <c r="N24" s="98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</row>
    <row r="25">
      <c r="C25" s="106"/>
      <c r="F25" s="106"/>
      <c r="G25" s="106"/>
      <c r="H25" s="106"/>
      <c r="I25" s="106"/>
      <c r="J25" s="98"/>
      <c r="K25" s="98"/>
      <c r="L25" s="98"/>
      <c r="M25" s="98"/>
      <c r="N25" s="98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</row>
    <row r="26">
      <c r="C26" s="106"/>
      <c r="F26" s="106"/>
      <c r="G26" s="106"/>
      <c r="H26" s="106"/>
      <c r="I26" s="106"/>
      <c r="J26" s="98"/>
      <c r="K26" s="98"/>
      <c r="L26" s="98"/>
      <c r="M26" s="98"/>
      <c r="N26" s="98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</row>
    <row r="27">
      <c r="C27" s="106"/>
      <c r="F27" s="106"/>
      <c r="G27" s="106"/>
      <c r="H27" s="106"/>
      <c r="I27" s="106"/>
      <c r="J27" s="98"/>
      <c r="K27" s="98"/>
      <c r="L27" s="98"/>
      <c r="M27" s="98"/>
      <c r="N27" s="98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</row>
    <row r="28">
      <c r="C28" s="106"/>
      <c r="F28" s="106"/>
      <c r="G28" s="106"/>
      <c r="H28" s="106"/>
      <c r="I28" s="106"/>
      <c r="J28" s="98"/>
      <c r="K28" s="98"/>
      <c r="L28" s="98"/>
      <c r="M28" s="98"/>
      <c r="N28" s="98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</row>
    <row r="29">
      <c r="C29" s="106"/>
      <c r="F29" s="106"/>
      <c r="G29" s="106"/>
      <c r="H29" s="106"/>
      <c r="I29" s="106"/>
      <c r="J29" s="98"/>
      <c r="K29" s="98"/>
      <c r="L29" s="98"/>
      <c r="M29" s="98"/>
      <c r="N29" s="98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</row>
    <row r="30">
      <c r="C30" s="106"/>
      <c r="F30" s="106"/>
      <c r="G30" s="106"/>
      <c r="H30" s="106"/>
      <c r="I30" s="106"/>
      <c r="J30" s="98"/>
      <c r="K30" s="98"/>
      <c r="L30" s="98"/>
      <c r="M30" s="98"/>
      <c r="N30" s="98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</row>
    <row r="31">
      <c r="C31" s="106"/>
      <c r="F31" s="106"/>
      <c r="G31" s="106"/>
      <c r="H31" s="106"/>
      <c r="I31" s="106"/>
      <c r="J31" s="98"/>
      <c r="K31" s="98"/>
      <c r="L31" s="98"/>
      <c r="M31" s="98"/>
      <c r="N31" s="98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</row>
    <row r="32">
      <c r="C32" s="106"/>
      <c r="F32" s="106"/>
      <c r="G32" s="106"/>
      <c r="H32" s="106"/>
      <c r="I32" s="106"/>
      <c r="J32" s="98"/>
      <c r="K32" s="98"/>
      <c r="L32" s="98"/>
      <c r="M32" s="98"/>
      <c r="N32" s="98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</row>
    <row r="33">
      <c r="C33" s="106"/>
      <c r="F33" s="106"/>
      <c r="G33" s="106"/>
      <c r="H33" s="106"/>
      <c r="I33" s="106"/>
      <c r="J33" s="98"/>
      <c r="K33" s="98"/>
      <c r="L33" s="98"/>
      <c r="M33" s="98"/>
      <c r="N33" s="98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</row>
    <row r="34">
      <c r="C34" s="106"/>
      <c r="F34" s="106"/>
      <c r="G34" s="106"/>
      <c r="H34" s="106"/>
      <c r="I34" s="106"/>
      <c r="J34" s="98"/>
      <c r="K34" s="98"/>
      <c r="L34" s="98"/>
      <c r="M34" s="98"/>
      <c r="N34" s="98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</row>
    <row r="35">
      <c r="C35" s="106"/>
      <c r="F35" s="106"/>
      <c r="G35" s="106"/>
      <c r="H35" s="106"/>
      <c r="I35" s="106"/>
      <c r="J35" s="98"/>
      <c r="K35" s="98"/>
      <c r="L35" s="98"/>
      <c r="M35" s="98"/>
      <c r="N35" s="98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</row>
    <row r="36">
      <c r="C36" s="106"/>
      <c r="F36" s="106"/>
      <c r="G36" s="106"/>
      <c r="H36" s="106"/>
      <c r="I36" s="106"/>
      <c r="J36" s="98"/>
      <c r="K36" s="98"/>
      <c r="L36" s="98"/>
      <c r="M36" s="98"/>
      <c r="N36" s="98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</row>
    <row r="37">
      <c r="C37" s="106"/>
      <c r="F37" s="106"/>
      <c r="G37" s="106"/>
      <c r="H37" s="106"/>
      <c r="I37" s="106"/>
      <c r="J37" s="98"/>
      <c r="K37" s="98"/>
      <c r="L37" s="98"/>
      <c r="M37" s="98"/>
      <c r="N37" s="98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</row>
    <row r="38">
      <c r="C38" s="106"/>
      <c r="F38" s="106"/>
      <c r="G38" s="106"/>
      <c r="H38" s="106"/>
      <c r="I38" s="106"/>
      <c r="J38" s="98"/>
      <c r="K38" s="98"/>
      <c r="L38" s="98"/>
      <c r="M38" s="98"/>
      <c r="N38" s="98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</row>
    <row r="39">
      <c r="C39" s="106"/>
      <c r="F39" s="106"/>
      <c r="G39" s="106"/>
      <c r="H39" s="106"/>
      <c r="I39" s="106"/>
      <c r="J39" s="98"/>
      <c r="K39" s="98"/>
      <c r="L39" s="98"/>
      <c r="M39" s="98"/>
      <c r="N39" s="98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</row>
    <row r="40">
      <c r="C40" s="106"/>
      <c r="F40" s="106"/>
      <c r="G40" s="106"/>
      <c r="H40" s="106"/>
      <c r="I40" s="106"/>
      <c r="J40" s="98"/>
      <c r="K40" s="98"/>
      <c r="L40" s="98"/>
      <c r="M40" s="98"/>
      <c r="N40" s="98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</row>
    <row r="41">
      <c r="C41" s="106"/>
      <c r="F41" s="106"/>
      <c r="G41" s="106"/>
      <c r="H41" s="106"/>
      <c r="I41" s="106"/>
      <c r="J41" s="98"/>
      <c r="K41" s="98"/>
      <c r="L41" s="98"/>
      <c r="M41" s="98"/>
      <c r="N41" s="98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</row>
    <row r="42">
      <c r="C42" s="106"/>
      <c r="F42" s="106"/>
      <c r="G42" s="106"/>
      <c r="H42" s="106"/>
      <c r="I42" s="106"/>
      <c r="J42" s="98"/>
      <c r="K42" s="98"/>
      <c r="L42" s="98"/>
      <c r="M42" s="98"/>
      <c r="N42" s="98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</row>
    <row r="43">
      <c r="C43" s="106"/>
      <c r="F43" s="106"/>
      <c r="G43" s="106"/>
      <c r="H43" s="106"/>
      <c r="I43" s="106"/>
      <c r="J43" s="98"/>
      <c r="K43" s="98"/>
      <c r="L43" s="98"/>
      <c r="M43" s="98"/>
      <c r="N43" s="98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</row>
    <row r="44">
      <c r="C44" s="106"/>
      <c r="F44" s="106"/>
      <c r="G44" s="106"/>
      <c r="H44" s="106"/>
      <c r="I44" s="106"/>
      <c r="J44" s="98"/>
      <c r="K44" s="98"/>
      <c r="L44" s="98"/>
      <c r="M44" s="98"/>
      <c r="N44" s="98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</row>
    <row r="45">
      <c r="C45" s="106"/>
      <c r="F45" s="106"/>
      <c r="G45" s="106"/>
      <c r="H45" s="106"/>
      <c r="I45" s="106"/>
      <c r="J45" s="98"/>
      <c r="K45" s="98"/>
      <c r="L45" s="98"/>
      <c r="M45" s="98"/>
      <c r="N45" s="98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</row>
    <row r="46">
      <c r="C46" s="106"/>
      <c r="F46" s="106"/>
      <c r="G46" s="106"/>
      <c r="H46" s="106"/>
      <c r="I46" s="106"/>
      <c r="J46" s="98"/>
      <c r="K46" s="98"/>
      <c r="L46" s="98"/>
      <c r="M46" s="98"/>
      <c r="N46" s="98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</row>
    <row r="47">
      <c r="C47" s="106"/>
      <c r="F47" s="106"/>
      <c r="G47" s="106"/>
      <c r="H47" s="106"/>
      <c r="I47" s="106"/>
      <c r="J47" s="98"/>
      <c r="K47" s="98"/>
      <c r="L47" s="98"/>
      <c r="M47" s="98"/>
      <c r="N47" s="98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>
      <c r="C48" s="106"/>
      <c r="F48" s="106"/>
      <c r="G48" s="106"/>
      <c r="H48" s="106"/>
      <c r="I48" s="106"/>
      <c r="J48" s="98"/>
      <c r="K48" s="98"/>
      <c r="L48" s="98"/>
      <c r="M48" s="98"/>
      <c r="N48" s="98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</row>
    <row r="49">
      <c r="C49" s="106"/>
      <c r="F49" s="106"/>
      <c r="G49" s="106"/>
      <c r="H49" s="106"/>
      <c r="I49" s="106"/>
      <c r="J49" s="98"/>
      <c r="K49" s="98"/>
      <c r="L49" s="98"/>
      <c r="M49" s="98"/>
      <c r="N49" s="98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</row>
    <row r="50">
      <c r="C50" s="106"/>
      <c r="F50" s="106"/>
      <c r="G50" s="106"/>
      <c r="H50" s="106"/>
      <c r="I50" s="106"/>
      <c r="J50" s="98"/>
      <c r="K50" s="98"/>
      <c r="L50" s="98"/>
      <c r="M50" s="98"/>
      <c r="N50" s="98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</row>
    <row r="51">
      <c r="C51" s="106"/>
      <c r="F51" s="106"/>
      <c r="G51" s="106"/>
      <c r="H51" s="106"/>
      <c r="I51" s="106"/>
      <c r="J51" s="98"/>
      <c r="K51" s="98"/>
      <c r="L51" s="98"/>
      <c r="M51" s="98"/>
      <c r="N51" s="98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</row>
    <row r="52">
      <c r="C52" s="106"/>
      <c r="F52" s="106"/>
      <c r="G52" s="106"/>
      <c r="H52" s="106"/>
      <c r="I52" s="106"/>
      <c r="J52" s="98"/>
      <c r="K52" s="98"/>
      <c r="L52" s="98"/>
      <c r="M52" s="98"/>
      <c r="N52" s="98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</row>
    <row r="53">
      <c r="C53" s="106"/>
      <c r="F53" s="106"/>
      <c r="G53" s="106"/>
      <c r="H53" s="106"/>
      <c r="I53" s="106"/>
      <c r="J53" s="98"/>
      <c r="K53" s="98"/>
      <c r="L53" s="98"/>
      <c r="M53" s="98"/>
      <c r="N53" s="98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</row>
    <row r="54">
      <c r="C54" s="106"/>
      <c r="F54" s="106"/>
      <c r="G54" s="106"/>
      <c r="H54" s="106"/>
      <c r="I54" s="106"/>
      <c r="J54" s="98"/>
      <c r="K54" s="98"/>
      <c r="L54" s="98"/>
      <c r="M54" s="98"/>
      <c r="N54" s="98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>
      <c r="C55" s="106"/>
      <c r="F55" s="106"/>
      <c r="G55" s="106"/>
      <c r="H55" s="106"/>
      <c r="I55" s="106"/>
      <c r="J55" s="98"/>
      <c r="K55" s="98"/>
      <c r="L55" s="98"/>
      <c r="M55" s="98"/>
      <c r="N55" s="98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>
      <c r="C56" s="106"/>
      <c r="F56" s="106"/>
      <c r="G56" s="106"/>
      <c r="H56" s="106"/>
      <c r="I56" s="106"/>
      <c r="J56" s="98"/>
      <c r="K56" s="98"/>
      <c r="L56" s="98"/>
      <c r="M56" s="98"/>
      <c r="N56" s="98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</row>
    <row r="57">
      <c r="C57" s="106"/>
      <c r="F57" s="106"/>
      <c r="G57" s="106"/>
      <c r="H57" s="106"/>
      <c r="I57" s="106"/>
      <c r="J57" s="98"/>
      <c r="K57" s="98"/>
      <c r="L57" s="98"/>
      <c r="M57" s="98"/>
      <c r="N57" s="98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</row>
    <row r="58">
      <c r="C58" s="106"/>
      <c r="F58" s="106"/>
      <c r="G58" s="106"/>
      <c r="H58" s="106"/>
      <c r="I58" s="106"/>
      <c r="J58" s="98"/>
      <c r="K58" s="98"/>
      <c r="L58" s="98"/>
      <c r="M58" s="98"/>
      <c r="N58" s="98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</row>
    <row r="59">
      <c r="C59" s="106"/>
      <c r="F59" s="106"/>
      <c r="G59" s="106"/>
      <c r="H59" s="106"/>
      <c r="I59" s="106"/>
      <c r="J59" s="98"/>
      <c r="K59" s="98"/>
      <c r="L59" s="98"/>
      <c r="M59" s="98"/>
      <c r="N59" s="98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</row>
    <row r="60">
      <c r="C60" s="106"/>
      <c r="F60" s="106"/>
      <c r="G60" s="106"/>
      <c r="H60" s="106"/>
      <c r="I60" s="106"/>
      <c r="J60" s="98"/>
      <c r="K60" s="98"/>
      <c r="L60" s="98"/>
      <c r="M60" s="98"/>
      <c r="N60" s="98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</row>
    <row r="61">
      <c r="C61" s="106"/>
      <c r="F61" s="106"/>
      <c r="G61" s="106"/>
      <c r="H61" s="106"/>
      <c r="I61" s="106"/>
      <c r="J61" s="98"/>
      <c r="K61" s="98"/>
      <c r="L61" s="98"/>
      <c r="M61" s="98"/>
      <c r="N61" s="98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</row>
    <row r="62">
      <c r="C62" s="106"/>
      <c r="F62" s="106"/>
      <c r="G62" s="106"/>
      <c r="H62" s="106"/>
      <c r="I62" s="106"/>
      <c r="J62" s="98"/>
      <c r="K62" s="98"/>
      <c r="L62" s="98"/>
      <c r="M62" s="98"/>
      <c r="N62" s="98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</row>
    <row r="63">
      <c r="C63" s="106"/>
      <c r="F63" s="106"/>
      <c r="G63" s="106"/>
      <c r="H63" s="106"/>
      <c r="I63" s="106"/>
      <c r="J63" s="98"/>
      <c r="K63" s="98"/>
      <c r="L63" s="98"/>
      <c r="M63" s="98"/>
      <c r="N63" s="98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</row>
    <row r="64">
      <c r="C64" s="106"/>
      <c r="F64" s="106"/>
      <c r="G64" s="106"/>
      <c r="H64" s="106"/>
      <c r="I64" s="106"/>
      <c r="J64" s="98"/>
      <c r="K64" s="98"/>
      <c r="L64" s="98"/>
      <c r="M64" s="98"/>
      <c r="N64" s="98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</row>
    <row r="65">
      <c r="C65" s="106"/>
      <c r="F65" s="106"/>
      <c r="G65" s="106"/>
      <c r="H65" s="106"/>
      <c r="I65" s="106"/>
      <c r="J65" s="98"/>
      <c r="K65" s="98"/>
      <c r="L65" s="98"/>
      <c r="M65" s="98"/>
      <c r="N65" s="98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</row>
    <row r="66">
      <c r="C66" s="106"/>
      <c r="F66" s="106"/>
      <c r="G66" s="106"/>
      <c r="H66" s="106"/>
      <c r="I66" s="106"/>
      <c r="J66" s="98"/>
      <c r="K66" s="98"/>
      <c r="L66" s="98"/>
      <c r="M66" s="98"/>
      <c r="N66" s="98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</row>
    <row r="67">
      <c r="C67" s="106"/>
      <c r="F67" s="106"/>
      <c r="G67" s="106"/>
      <c r="H67" s="106"/>
      <c r="I67" s="106"/>
      <c r="J67" s="98"/>
      <c r="K67" s="98"/>
      <c r="L67" s="98"/>
      <c r="M67" s="98"/>
      <c r="N67" s="98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</row>
    <row r="68">
      <c r="C68" s="106"/>
      <c r="F68" s="106"/>
      <c r="G68" s="106"/>
      <c r="H68" s="106"/>
      <c r="I68" s="106"/>
      <c r="J68" s="98"/>
      <c r="K68" s="98"/>
      <c r="L68" s="98"/>
      <c r="M68" s="98"/>
      <c r="N68" s="98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>
      <c r="C69" s="106"/>
      <c r="F69" s="106"/>
      <c r="G69" s="106"/>
      <c r="H69" s="106"/>
      <c r="I69" s="106"/>
      <c r="J69" s="98"/>
      <c r="K69" s="98"/>
      <c r="L69" s="98"/>
      <c r="M69" s="98"/>
      <c r="N69" s="98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</row>
    <row r="70">
      <c r="C70" s="106"/>
      <c r="F70" s="106"/>
      <c r="G70" s="106"/>
      <c r="H70" s="106"/>
      <c r="I70" s="106"/>
      <c r="J70" s="98"/>
      <c r="K70" s="98"/>
      <c r="L70" s="98"/>
      <c r="M70" s="98"/>
      <c r="N70" s="98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</row>
    <row r="71">
      <c r="C71" s="106"/>
      <c r="F71" s="106"/>
      <c r="G71" s="106"/>
      <c r="H71" s="106"/>
      <c r="I71" s="106"/>
      <c r="J71" s="98"/>
      <c r="K71" s="98"/>
      <c r="L71" s="98"/>
      <c r="M71" s="98"/>
      <c r="N71" s="98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>
      <c r="F72" s="106"/>
      <c r="G72" s="106"/>
      <c r="H72" s="106"/>
      <c r="I72" s="106"/>
      <c r="J72" s="98"/>
      <c r="K72" s="98"/>
      <c r="L72" s="98"/>
      <c r="M72" s="98"/>
      <c r="N72" s="98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</row>
    <row r="73">
      <c r="F73" s="106"/>
      <c r="G73" s="106"/>
      <c r="H73" s="106"/>
      <c r="I73" s="106"/>
      <c r="J73" s="98"/>
      <c r="K73" s="98"/>
      <c r="L73" s="98"/>
      <c r="M73" s="98"/>
      <c r="N73" s="98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</row>
    <row r="74">
      <c r="F74" s="106"/>
      <c r="G74" s="106"/>
      <c r="H74" s="106"/>
      <c r="I74" s="106"/>
      <c r="J74" s="98"/>
      <c r="K74" s="98"/>
      <c r="L74" s="98"/>
      <c r="M74" s="98"/>
      <c r="N74" s="98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</row>
    <row r="75">
      <c r="F75" s="106"/>
      <c r="G75" s="106"/>
      <c r="H75" s="106"/>
      <c r="I75" s="106"/>
      <c r="J75" s="98"/>
      <c r="K75" s="98"/>
      <c r="L75" s="98"/>
      <c r="M75" s="98"/>
      <c r="N75" s="98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</row>
    <row r="76">
      <c r="F76" s="106"/>
      <c r="G76" s="106"/>
      <c r="H76" s="106"/>
      <c r="I76" s="106"/>
      <c r="J76" s="98"/>
      <c r="K76" s="98"/>
      <c r="L76" s="98"/>
      <c r="M76" s="98"/>
      <c r="N76" s="98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>
      <c r="F77" s="106"/>
      <c r="G77" s="106"/>
      <c r="H77" s="106"/>
      <c r="I77" s="106"/>
      <c r="J77" s="98"/>
      <c r="K77" s="98"/>
      <c r="L77" s="98"/>
      <c r="M77" s="98"/>
      <c r="N77" s="98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</row>
    <row r="78">
      <c r="F78" s="106"/>
      <c r="G78" s="106"/>
      <c r="H78" s="106"/>
      <c r="I78" s="106"/>
      <c r="J78" s="98"/>
      <c r="K78" s="98"/>
      <c r="L78" s="98"/>
      <c r="M78" s="98"/>
      <c r="N78" s="98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>
      <c r="F79" s="106"/>
      <c r="G79" s="106"/>
      <c r="H79" s="106"/>
      <c r="I79" s="106"/>
      <c r="J79" s="98"/>
      <c r="K79" s="98"/>
      <c r="L79" s="98"/>
      <c r="M79" s="98"/>
      <c r="N79" s="98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>
      <c r="F80" s="106"/>
      <c r="G80" s="106"/>
      <c r="H80" s="106"/>
      <c r="I80" s="106"/>
      <c r="J80" s="98"/>
      <c r="K80" s="98"/>
      <c r="L80" s="98"/>
      <c r="M80" s="98"/>
      <c r="N80" s="98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</row>
    <row r="81">
      <c r="F81" s="106"/>
      <c r="G81" s="106"/>
      <c r="H81" s="106"/>
      <c r="I81" s="106"/>
      <c r="J81" s="98"/>
      <c r="K81" s="98"/>
      <c r="L81" s="98"/>
      <c r="M81" s="98"/>
      <c r="N81" s="98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</row>
    <row r="82">
      <c r="F82" s="106"/>
      <c r="G82" s="106"/>
      <c r="H82" s="106"/>
      <c r="I82" s="106"/>
      <c r="J82" s="98"/>
      <c r="K82" s="98"/>
      <c r="L82" s="98"/>
      <c r="M82" s="98"/>
      <c r="N82" s="98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</row>
    <row r="83">
      <c r="F83" s="106"/>
      <c r="G83" s="106"/>
      <c r="H83" s="106"/>
      <c r="I83" s="106"/>
      <c r="J83" s="98"/>
      <c r="K83" s="98"/>
      <c r="L83" s="98"/>
      <c r="M83" s="98"/>
      <c r="N83" s="98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</row>
    <row r="84">
      <c r="J84" s="55"/>
      <c r="K84" s="55"/>
      <c r="L84" s="55"/>
      <c r="M84" s="55"/>
      <c r="N84" s="55"/>
    </row>
    <row r="85">
      <c r="J85" s="55"/>
      <c r="K85" s="55"/>
      <c r="L85" s="55"/>
      <c r="M85" s="55"/>
      <c r="N85" s="55"/>
    </row>
    <row r="86">
      <c r="J86" s="55"/>
      <c r="K86" s="55"/>
      <c r="L86" s="55"/>
      <c r="M86" s="55"/>
      <c r="N86" s="55"/>
    </row>
    <row r="87">
      <c r="J87" s="55"/>
      <c r="K87" s="55"/>
      <c r="L87" s="55"/>
      <c r="M87" s="55"/>
      <c r="N87" s="55"/>
    </row>
    <row r="88">
      <c r="J88" s="55"/>
      <c r="K88" s="55"/>
      <c r="L88" s="55"/>
      <c r="M88" s="55"/>
      <c r="N88" s="55"/>
    </row>
    <row r="89">
      <c r="J89" s="55"/>
      <c r="K89" s="55"/>
      <c r="L89" s="55"/>
      <c r="M89" s="55"/>
      <c r="N89" s="55"/>
    </row>
    <row r="90">
      <c r="J90" s="55"/>
      <c r="K90" s="55"/>
      <c r="L90" s="55"/>
      <c r="M90" s="55"/>
      <c r="N90" s="55"/>
    </row>
    <row r="91">
      <c r="J91" s="55"/>
      <c r="K91" s="55"/>
      <c r="L91" s="55"/>
      <c r="M91" s="55"/>
      <c r="N91" s="55"/>
    </row>
    <row r="92">
      <c r="J92" s="55"/>
      <c r="K92" s="55"/>
      <c r="L92" s="55"/>
      <c r="M92" s="55"/>
      <c r="N92" s="55"/>
    </row>
    <row r="93">
      <c r="J93" s="55"/>
      <c r="K93" s="55"/>
      <c r="L93" s="55"/>
      <c r="M93" s="55"/>
      <c r="N93" s="55"/>
    </row>
    <row r="94">
      <c r="J94" s="55"/>
      <c r="K94" s="55"/>
      <c r="L94" s="55"/>
      <c r="M94" s="55"/>
      <c r="N94" s="55"/>
    </row>
    <row r="95">
      <c r="J95" s="55"/>
      <c r="K95" s="55"/>
      <c r="L95" s="55"/>
      <c r="M95" s="55"/>
      <c r="N95" s="55"/>
    </row>
    <row r="96">
      <c r="J96" s="55"/>
      <c r="K96" s="55"/>
      <c r="L96" s="55"/>
      <c r="M96" s="55"/>
      <c r="N96" s="55"/>
    </row>
    <row r="97">
      <c r="J97" s="55"/>
      <c r="K97" s="55"/>
      <c r="L97" s="55"/>
      <c r="M97" s="55"/>
      <c r="N97" s="55"/>
    </row>
    <row r="98">
      <c r="J98" s="55"/>
      <c r="K98" s="55"/>
      <c r="L98" s="55"/>
      <c r="M98" s="55"/>
      <c r="N98" s="55"/>
    </row>
    <row r="99">
      <c r="J99" s="55"/>
      <c r="K99" s="55"/>
      <c r="L99" s="55"/>
      <c r="M99" s="55"/>
      <c r="N99" s="55"/>
    </row>
    <row r="100">
      <c r="J100" s="55"/>
      <c r="K100" s="55"/>
      <c r="L100" s="55"/>
      <c r="M100" s="55"/>
      <c r="N100" s="55"/>
    </row>
    <row r="101">
      <c r="J101" s="55"/>
      <c r="K101" s="55"/>
      <c r="L101" s="55"/>
      <c r="M101" s="55"/>
      <c r="N101" s="55"/>
    </row>
    <row r="102">
      <c r="J102" s="55"/>
      <c r="K102" s="55"/>
      <c r="L102" s="55"/>
      <c r="M102" s="55"/>
      <c r="N102" s="55"/>
    </row>
    <row r="103">
      <c r="J103" s="55"/>
      <c r="K103" s="55"/>
      <c r="L103" s="55"/>
      <c r="M103" s="55"/>
      <c r="N103" s="55"/>
    </row>
    <row r="104">
      <c r="J104" s="55"/>
      <c r="K104" s="55"/>
      <c r="L104" s="55"/>
      <c r="M104" s="55"/>
      <c r="N104" s="55"/>
    </row>
    <row r="105">
      <c r="J105" s="55"/>
      <c r="K105" s="55"/>
      <c r="L105" s="55"/>
      <c r="M105" s="55"/>
      <c r="N105" s="55"/>
    </row>
    <row r="106">
      <c r="J106" s="55"/>
      <c r="K106" s="55"/>
      <c r="L106" s="55"/>
      <c r="M106" s="55"/>
      <c r="N106" s="55"/>
    </row>
    <row r="107">
      <c r="J107" s="55"/>
      <c r="K107" s="55"/>
      <c r="L107" s="55"/>
      <c r="M107" s="55"/>
      <c r="N107" s="55"/>
    </row>
    <row r="108">
      <c r="J108" s="55"/>
      <c r="K108" s="55"/>
      <c r="L108" s="55"/>
      <c r="M108" s="55"/>
      <c r="N108" s="55"/>
    </row>
    <row r="109">
      <c r="J109" s="55"/>
      <c r="K109" s="55"/>
      <c r="L109" s="55"/>
      <c r="M109" s="55"/>
      <c r="N109" s="55"/>
    </row>
    <row r="110">
      <c r="J110" s="55"/>
      <c r="K110" s="55"/>
      <c r="L110" s="55"/>
      <c r="M110" s="55"/>
      <c r="N110" s="55"/>
    </row>
    <row r="111">
      <c r="J111" s="55"/>
      <c r="K111" s="55"/>
      <c r="L111" s="55"/>
      <c r="M111" s="55"/>
      <c r="N111" s="55"/>
    </row>
    <row r="112">
      <c r="J112" s="55"/>
      <c r="K112" s="55"/>
      <c r="L112" s="55"/>
      <c r="M112" s="55"/>
      <c r="N112" s="55"/>
    </row>
    <row r="113">
      <c r="J113" s="55"/>
      <c r="K113" s="55"/>
      <c r="L113" s="55"/>
      <c r="M113" s="55"/>
      <c r="N113" s="55"/>
    </row>
    <row r="114">
      <c r="J114" s="55"/>
      <c r="K114" s="55"/>
      <c r="L114" s="55"/>
      <c r="M114" s="55"/>
      <c r="N114" s="55"/>
    </row>
    <row r="115">
      <c r="J115" s="55"/>
      <c r="K115" s="55"/>
      <c r="L115" s="55"/>
      <c r="M115" s="55"/>
      <c r="N115" s="55"/>
    </row>
    <row r="116">
      <c r="J116" s="55"/>
      <c r="K116" s="55"/>
      <c r="L116" s="55"/>
      <c r="M116" s="55"/>
      <c r="N116" s="55"/>
    </row>
    <row r="117">
      <c r="J117" s="55"/>
      <c r="K117" s="55"/>
      <c r="L117" s="55"/>
      <c r="M117" s="55"/>
      <c r="N117" s="55"/>
    </row>
    <row r="118">
      <c r="J118" s="55"/>
      <c r="K118" s="55"/>
      <c r="L118" s="55"/>
      <c r="M118" s="55"/>
      <c r="N118" s="55"/>
    </row>
    <row r="119">
      <c r="J119" s="55"/>
      <c r="K119" s="55"/>
      <c r="L119" s="55"/>
      <c r="M119" s="55"/>
      <c r="N119" s="55"/>
    </row>
    <row r="120">
      <c r="J120" s="55"/>
      <c r="K120" s="55"/>
      <c r="L120" s="55"/>
      <c r="M120" s="55"/>
      <c r="N120" s="55"/>
    </row>
    <row r="121">
      <c r="J121" s="55"/>
      <c r="K121" s="55"/>
      <c r="L121" s="55"/>
      <c r="M121" s="55"/>
      <c r="N121" s="55"/>
    </row>
    <row r="122">
      <c r="J122" s="55"/>
      <c r="K122" s="55"/>
      <c r="L122" s="55"/>
      <c r="M122" s="55"/>
      <c r="N122" s="55"/>
    </row>
    <row r="123">
      <c r="J123" s="55"/>
      <c r="K123" s="55"/>
      <c r="L123" s="55"/>
      <c r="M123" s="55"/>
      <c r="N123" s="55"/>
    </row>
    <row r="124">
      <c r="J124" s="55"/>
      <c r="K124" s="55"/>
      <c r="L124" s="55"/>
      <c r="M124" s="55"/>
      <c r="N124" s="55"/>
    </row>
    <row r="125">
      <c r="J125" s="55"/>
      <c r="K125" s="55"/>
      <c r="L125" s="55"/>
      <c r="M125" s="55"/>
      <c r="N125" s="55"/>
    </row>
    <row r="126">
      <c r="J126" s="55"/>
      <c r="K126" s="55"/>
      <c r="L126" s="55"/>
      <c r="M126" s="55"/>
      <c r="N126" s="55"/>
    </row>
    <row r="127">
      <c r="J127" s="55"/>
      <c r="K127" s="55"/>
      <c r="L127" s="55"/>
      <c r="M127" s="55"/>
      <c r="N127" s="55"/>
    </row>
    <row r="128">
      <c r="J128" s="55"/>
      <c r="K128" s="55"/>
      <c r="L128" s="55"/>
      <c r="M128" s="55"/>
      <c r="N128" s="55"/>
    </row>
    <row r="129">
      <c r="J129" s="55"/>
      <c r="K129" s="55"/>
      <c r="L129" s="55"/>
      <c r="M129" s="55"/>
      <c r="N129" s="55"/>
    </row>
    <row r="130">
      <c r="J130" s="55"/>
      <c r="K130" s="55"/>
      <c r="L130" s="55"/>
      <c r="M130" s="55"/>
      <c r="N130" s="55"/>
    </row>
    <row r="131">
      <c r="J131" s="55"/>
      <c r="K131" s="55"/>
      <c r="L131" s="55"/>
      <c r="M131" s="55"/>
      <c r="N131" s="55"/>
    </row>
    <row r="132">
      <c r="J132" s="55"/>
      <c r="K132" s="55"/>
      <c r="L132" s="55"/>
      <c r="M132" s="55"/>
      <c r="N132" s="55"/>
    </row>
    <row r="133">
      <c r="J133" s="55"/>
      <c r="K133" s="55"/>
      <c r="L133" s="55"/>
      <c r="M133" s="55"/>
      <c r="N133" s="55"/>
    </row>
    <row r="134">
      <c r="J134" s="55"/>
      <c r="K134" s="55"/>
      <c r="L134" s="55"/>
      <c r="M134" s="55"/>
      <c r="N134" s="55"/>
    </row>
    <row r="135">
      <c r="J135" s="55"/>
      <c r="K135" s="55"/>
      <c r="L135" s="55"/>
      <c r="M135" s="55"/>
      <c r="N135" s="55"/>
    </row>
    <row r="136">
      <c r="J136" s="55"/>
      <c r="K136" s="55"/>
      <c r="L136" s="55"/>
      <c r="M136" s="55"/>
      <c r="N136" s="55"/>
    </row>
    <row r="137">
      <c r="J137" s="55"/>
      <c r="K137" s="55"/>
      <c r="L137" s="55"/>
      <c r="M137" s="55"/>
      <c r="N137" s="55"/>
    </row>
    <row r="138">
      <c r="J138" s="55"/>
      <c r="K138" s="55"/>
      <c r="L138" s="55"/>
      <c r="M138" s="55"/>
      <c r="N138" s="55"/>
    </row>
    <row r="139">
      <c r="J139" s="55"/>
      <c r="K139" s="55"/>
      <c r="L139" s="55"/>
      <c r="M139" s="55"/>
      <c r="N139" s="55"/>
    </row>
    <row r="140">
      <c r="J140" s="55"/>
      <c r="K140" s="55"/>
      <c r="L140" s="55"/>
      <c r="M140" s="55"/>
      <c r="N140" s="55"/>
    </row>
    <row r="141">
      <c r="J141" s="55"/>
      <c r="K141" s="55"/>
      <c r="L141" s="55"/>
      <c r="M141" s="55"/>
      <c r="N141" s="55"/>
    </row>
    <row r="142">
      <c r="J142" s="55"/>
      <c r="K142" s="55"/>
      <c r="L142" s="55"/>
      <c r="M142" s="55"/>
      <c r="N142" s="55"/>
    </row>
    <row r="143">
      <c r="J143" s="55"/>
      <c r="K143" s="55"/>
      <c r="L143" s="55"/>
      <c r="M143" s="55"/>
      <c r="N143" s="55"/>
    </row>
    <row r="144">
      <c r="J144" s="55"/>
      <c r="K144" s="55"/>
      <c r="L144" s="55"/>
      <c r="M144" s="55"/>
      <c r="N144" s="55"/>
    </row>
    <row r="145">
      <c r="J145" s="55"/>
      <c r="K145" s="55"/>
      <c r="L145" s="55"/>
      <c r="M145" s="55"/>
      <c r="N145" s="55"/>
    </row>
    <row r="146">
      <c r="J146" s="55"/>
      <c r="K146" s="55"/>
      <c r="L146" s="55"/>
      <c r="M146" s="55"/>
      <c r="N146" s="55"/>
    </row>
    <row r="147">
      <c r="J147" s="55"/>
      <c r="K147" s="55"/>
      <c r="L147" s="55"/>
      <c r="M147" s="55"/>
      <c r="N147" s="55"/>
    </row>
    <row r="148">
      <c r="J148" s="55"/>
      <c r="K148" s="55"/>
      <c r="L148" s="55"/>
      <c r="M148" s="55"/>
      <c r="N148" s="55"/>
    </row>
    <row r="149">
      <c r="J149" s="55"/>
      <c r="K149" s="55"/>
      <c r="L149" s="55"/>
      <c r="M149" s="55"/>
      <c r="N149" s="55"/>
    </row>
    <row r="150">
      <c r="J150" s="55"/>
      <c r="K150" s="55"/>
      <c r="L150" s="55"/>
      <c r="M150" s="55"/>
      <c r="N150" s="55"/>
    </row>
    <row r="151">
      <c r="J151" s="55"/>
      <c r="K151" s="55"/>
      <c r="L151" s="55"/>
      <c r="M151" s="55"/>
      <c r="N151" s="55"/>
    </row>
    <row r="152">
      <c r="J152" s="55"/>
      <c r="K152" s="55"/>
      <c r="L152" s="55"/>
      <c r="M152" s="55"/>
      <c r="N152" s="55"/>
    </row>
    <row r="153">
      <c r="J153" s="55"/>
      <c r="K153" s="55"/>
      <c r="L153" s="55"/>
      <c r="M153" s="55"/>
      <c r="N153" s="55"/>
    </row>
    <row r="154">
      <c r="J154" s="55"/>
      <c r="K154" s="55"/>
      <c r="L154" s="55"/>
      <c r="M154" s="55"/>
      <c r="N154" s="55"/>
    </row>
    <row r="155">
      <c r="J155" s="55"/>
      <c r="K155" s="55"/>
      <c r="L155" s="55"/>
      <c r="M155" s="55"/>
      <c r="N155" s="55"/>
    </row>
    <row r="156">
      <c r="J156" s="55"/>
      <c r="K156" s="55"/>
      <c r="L156" s="55"/>
      <c r="M156" s="55"/>
      <c r="N156" s="55"/>
    </row>
    <row r="157">
      <c r="J157" s="55"/>
      <c r="K157" s="55"/>
      <c r="L157" s="55"/>
      <c r="M157" s="55"/>
      <c r="N157" s="55"/>
    </row>
    <row r="158">
      <c r="J158" s="55"/>
      <c r="K158" s="55"/>
      <c r="L158" s="55"/>
      <c r="M158" s="55"/>
      <c r="N158" s="55"/>
    </row>
    <row r="159">
      <c r="J159" s="55"/>
      <c r="K159" s="55"/>
      <c r="L159" s="55"/>
      <c r="M159" s="55"/>
      <c r="N159" s="55"/>
    </row>
    <row r="160">
      <c r="J160" s="55"/>
      <c r="K160" s="55"/>
      <c r="L160" s="55"/>
      <c r="M160" s="55"/>
      <c r="N160" s="55"/>
    </row>
    <row r="161">
      <c r="J161" s="55"/>
      <c r="K161" s="55"/>
      <c r="L161" s="55"/>
      <c r="M161" s="55"/>
      <c r="N161" s="55"/>
    </row>
    <row r="162">
      <c r="J162" s="55"/>
      <c r="K162" s="55"/>
      <c r="L162" s="55"/>
      <c r="M162" s="55"/>
      <c r="N162" s="55"/>
    </row>
    <row r="163">
      <c r="J163" s="55"/>
      <c r="K163" s="55"/>
      <c r="L163" s="55"/>
      <c r="M163" s="55"/>
      <c r="N163" s="55"/>
    </row>
    <row r="164">
      <c r="J164" s="55"/>
      <c r="K164" s="55"/>
      <c r="L164" s="55"/>
      <c r="M164" s="55"/>
      <c r="N164" s="55"/>
    </row>
    <row r="165">
      <c r="J165" s="55"/>
      <c r="K165" s="55"/>
      <c r="L165" s="55"/>
      <c r="M165" s="55"/>
      <c r="N165" s="55"/>
    </row>
    <row r="166">
      <c r="J166" s="55"/>
      <c r="K166" s="55"/>
      <c r="L166" s="55"/>
      <c r="M166" s="55"/>
      <c r="N166" s="55"/>
    </row>
    <row r="167">
      <c r="J167" s="55"/>
      <c r="K167" s="55"/>
      <c r="L167" s="55"/>
      <c r="M167" s="55"/>
      <c r="N167" s="55"/>
    </row>
    <row r="168">
      <c r="J168" s="55"/>
      <c r="K168" s="55"/>
      <c r="L168" s="55"/>
      <c r="M168" s="55"/>
      <c r="N168" s="55"/>
    </row>
    <row r="169">
      <c r="J169" s="55"/>
      <c r="K169" s="55"/>
      <c r="L169" s="55"/>
      <c r="M169" s="55"/>
      <c r="N169" s="55"/>
    </row>
    <row r="170">
      <c r="J170" s="55"/>
      <c r="K170" s="55"/>
      <c r="L170" s="55"/>
      <c r="M170" s="55"/>
      <c r="N170" s="55"/>
    </row>
    <row r="171">
      <c r="J171" s="55"/>
      <c r="K171" s="55"/>
      <c r="L171" s="55"/>
      <c r="M171" s="55"/>
      <c r="N171" s="55"/>
    </row>
    <row r="172">
      <c r="J172" s="55"/>
      <c r="K172" s="55"/>
      <c r="L172" s="55"/>
      <c r="M172" s="55"/>
      <c r="N172" s="55"/>
    </row>
    <row r="173">
      <c r="J173" s="55"/>
      <c r="K173" s="55"/>
      <c r="L173" s="55"/>
      <c r="M173" s="55"/>
      <c r="N173" s="55"/>
    </row>
    <row r="174">
      <c r="J174" s="55"/>
      <c r="K174" s="55"/>
      <c r="L174" s="55"/>
      <c r="M174" s="55"/>
      <c r="N174" s="55"/>
    </row>
    <row r="175">
      <c r="J175" s="55"/>
      <c r="K175" s="55"/>
      <c r="L175" s="55"/>
      <c r="M175" s="55"/>
      <c r="N175" s="55"/>
    </row>
    <row r="176">
      <c r="J176" s="55"/>
      <c r="K176" s="55"/>
      <c r="L176" s="55"/>
      <c r="M176" s="55"/>
      <c r="N176" s="55"/>
    </row>
    <row r="177">
      <c r="J177" s="55"/>
      <c r="K177" s="55"/>
      <c r="L177" s="55"/>
      <c r="M177" s="55"/>
      <c r="N177" s="55"/>
    </row>
    <row r="178">
      <c r="J178" s="55"/>
      <c r="K178" s="55"/>
      <c r="L178" s="55"/>
      <c r="M178" s="55"/>
      <c r="N178" s="55"/>
    </row>
    <row r="179">
      <c r="J179" s="55"/>
      <c r="K179" s="55"/>
      <c r="L179" s="55"/>
      <c r="M179" s="55"/>
      <c r="N179" s="55"/>
    </row>
    <row r="180">
      <c r="J180" s="55"/>
      <c r="K180" s="55"/>
      <c r="L180" s="55"/>
      <c r="M180" s="55"/>
      <c r="N180" s="55"/>
    </row>
    <row r="181">
      <c r="J181" s="55"/>
      <c r="K181" s="55"/>
      <c r="L181" s="55"/>
      <c r="M181" s="55"/>
      <c r="N181" s="55"/>
    </row>
    <row r="182">
      <c r="J182" s="55"/>
      <c r="K182" s="55"/>
      <c r="L182" s="55"/>
      <c r="M182" s="55"/>
      <c r="N182" s="55"/>
    </row>
    <row r="183">
      <c r="J183" s="55"/>
      <c r="K183" s="55"/>
      <c r="L183" s="55"/>
      <c r="M183" s="55"/>
      <c r="N183" s="55"/>
    </row>
    <row r="184">
      <c r="J184" s="55"/>
      <c r="K184" s="55"/>
      <c r="L184" s="55"/>
      <c r="M184" s="55"/>
      <c r="N184" s="55"/>
    </row>
    <row r="185">
      <c r="J185" s="55"/>
      <c r="K185" s="55"/>
      <c r="L185" s="55"/>
      <c r="M185" s="55"/>
      <c r="N185" s="55"/>
    </row>
    <row r="186">
      <c r="J186" s="55"/>
      <c r="K186" s="55"/>
      <c r="L186" s="55"/>
      <c r="M186" s="55"/>
      <c r="N186" s="55"/>
    </row>
    <row r="187">
      <c r="J187" s="55"/>
      <c r="K187" s="55"/>
      <c r="L187" s="55"/>
      <c r="M187" s="55"/>
      <c r="N187" s="55"/>
    </row>
    <row r="188">
      <c r="J188" s="55"/>
      <c r="K188" s="55"/>
      <c r="L188" s="55"/>
      <c r="M188" s="55"/>
      <c r="N188" s="55"/>
    </row>
    <row r="189">
      <c r="J189" s="55"/>
      <c r="K189" s="55"/>
      <c r="L189" s="55"/>
      <c r="M189" s="55"/>
      <c r="N189" s="55"/>
    </row>
    <row r="190">
      <c r="J190" s="55"/>
      <c r="K190" s="55"/>
      <c r="L190" s="55"/>
      <c r="M190" s="55"/>
      <c r="N190" s="55"/>
    </row>
    <row r="191">
      <c r="J191" s="55"/>
      <c r="K191" s="55"/>
      <c r="L191" s="55"/>
      <c r="M191" s="55"/>
      <c r="N191" s="55"/>
    </row>
    <row r="192">
      <c r="J192" s="55"/>
      <c r="K192" s="55"/>
      <c r="L192" s="55"/>
      <c r="M192" s="55"/>
      <c r="N192" s="55"/>
    </row>
    <row r="193">
      <c r="J193" s="55"/>
      <c r="K193" s="55"/>
      <c r="L193" s="55"/>
      <c r="M193" s="55"/>
      <c r="N193" s="55"/>
    </row>
    <row r="194">
      <c r="J194" s="55"/>
      <c r="K194" s="55"/>
      <c r="L194" s="55"/>
      <c r="M194" s="55"/>
      <c r="N194" s="55"/>
    </row>
    <row r="195">
      <c r="J195" s="55"/>
      <c r="K195" s="55"/>
      <c r="L195" s="55"/>
      <c r="M195" s="55"/>
      <c r="N195" s="55"/>
    </row>
    <row r="196">
      <c r="J196" s="55"/>
      <c r="K196" s="55"/>
      <c r="L196" s="55"/>
      <c r="M196" s="55"/>
      <c r="N196" s="55"/>
    </row>
    <row r="197">
      <c r="J197" s="55"/>
      <c r="K197" s="55"/>
      <c r="L197" s="55"/>
      <c r="M197" s="55"/>
      <c r="N197" s="55"/>
    </row>
    <row r="198">
      <c r="J198" s="55"/>
      <c r="K198" s="55"/>
      <c r="L198" s="55"/>
      <c r="M198" s="55"/>
      <c r="N198" s="55"/>
    </row>
    <row r="199">
      <c r="J199" s="55"/>
      <c r="K199" s="55"/>
      <c r="L199" s="55"/>
      <c r="M199" s="55"/>
      <c r="N199" s="55"/>
    </row>
    <row r="200">
      <c r="J200" s="55"/>
      <c r="K200" s="55"/>
      <c r="L200" s="55"/>
      <c r="M200" s="55"/>
      <c r="N200" s="55"/>
    </row>
    <row r="201">
      <c r="J201" s="55"/>
      <c r="K201" s="55"/>
      <c r="L201" s="55"/>
      <c r="M201" s="55"/>
      <c r="N201" s="55"/>
    </row>
    <row r="202">
      <c r="J202" s="55"/>
      <c r="K202" s="55"/>
      <c r="L202" s="55"/>
      <c r="M202" s="55"/>
      <c r="N202" s="55"/>
    </row>
    <row r="203">
      <c r="J203" s="55"/>
      <c r="K203" s="55"/>
      <c r="L203" s="55"/>
      <c r="M203" s="55"/>
      <c r="N203" s="55"/>
    </row>
    <row r="204">
      <c r="J204" s="55"/>
      <c r="K204" s="55"/>
      <c r="L204" s="55"/>
      <c r="M204" s="55"/>
      <c r="N204" s="55"/>
    </row>
    <row r="205">
      <c r="J205" s="55"/>
      <c r="K205" s="55"/>
      <c r="L205" s="55"/>
      <c r="M205" s="55"/>
      <c r="N205" s="55"/>
    </row>
    <row r="206">
      <c r="J206" s="55"/>
      <c r="K206" s="55"/>
      <c r="L206" s="55"/>
      <c r="M206" s="55"/>
      <c r="N206" s="55"/>
    </row>
    <row r="207">
      <c r="J207" s="55"/>
      <c r="K207" s="55"/>
      <c r="L207" s="55"/>
      <c r="M207" s="55"/>
      <c r="N207" s="55"/>
    </row>
    <row r="208">
      <c r="J208" s="55"/>
      <c r="K208" s="55"/>
      <c r="L208" s="55"/>
      <c r="M208" s="55"/>
      <c r="N208" s="55"/>
    </row>
    <row r="209">
      <c r="J209" s="55"/>
      <c r="K209" s="55"/>
      <c r="L209" s="55"/>
      <c r="M209" s="55"/>
      <c r="N209" s="55"/>
    </row>
    <row r="210">
      <c r="J210" s="55"/>
      <c r="K210" s="55"/>
      <c r="L210" s="55"/>
      <c r="M210" s="55"/>
      <c r="N210" s="55"/>
    </row>
    <row r="211">
      <c r="J211" s="55"/>
      <c r="K211" s="55"/>
      <c r="L211" s="55"/>
      <c r="M211" s="55"/>
      <c r="N211" s="55"/>
    </row>
    <row r="212">
      <c r="J212" s="55"/>
      <c r="K212" s="55"/>
      <c r="L212" s="55"/>
      <c r="M212" s="55"/>
      <c r="N212" s="55"/>
    </row>
    <row r="213">
      <c r="J213" s="55"/>
      <c r="K213" s="55"/>
      <c r="L213" s="55"/>
      <c r="M213" s="55"/>
      <c r="N213" s="55"/>
    </row>
    <row r="214">
      <c r="J214" s="55"/>
      <c r="K214" s="55"/>
      <c r="L214" s="55"/>
      <c r="M214" s="55"/>
      <c r="N214" s="55"/>
    </row>
    <row r="215">
      <c r="J215" s="55"/>
      <c r="K215" s="55"/>
      <c r="L215" s="55"/>
      <c r="M215" s="55"/>
      <c r="N215" s="55"/>
    </row>
    <row r="216">
      <c r="J216" s="55"/>
      <c r="K216" s="55"/>
      <c r="L216" s="55"/>
      <c r="M216" s="55"/>
      <c r="N216" s="55"/>
    </row>
    <row r="217">
      <c r="J217" s="55"/>
      <c r="K217" s="55"/>
      <c r="L217" s="55"/>
      <c r="M217" s="55"/>
      <c r="N217" s="55"/>
    </row>
    <row r="218">
      <c r="J218" s="55"/>
      <c r="K218" s="55"/>
      <c r="L218" s="55"/>
      <c r="M218" s="55"/>
      <c r="N218" s="55"/>
    </row>
    <row r="219">
      <c r="J219" s="55"/>
      <c r="K219" s="55"/>
      <c r="L219" s="55"/>
      <c r="M219" s="55"/>
      <c r="N219" s="55"/>
    </row>
    <row r="220">
      <c r="J220" s="55"/>
      <c r="K220" s="55"/>
      <c r="L220" s="55"/>
      <c r="M220" s="55"/>
      <c r="N220" s="55"/>
    </row>
    <row r="221">
      <c r="J221" s="55"/>
      <c r="K221" s="55"/>
      <c r="L221" s="55"/>
      <c r="M221" s="55"/>
      <c r="N221" s="55"/>
    </row>
    <row r="222">
      <c r="J222" s="55"/>
      <c r="K222" s="55"/>
      <c r="L222" s="55"/>
      <c r="M222" s="55"/>
      <c r="N222" s="55"/>
    </row>
    <row r="223">
      <c r="J223" s="55"/>
      <c r="K223" s="55"/>
      <c r="L223" s="55"/>
      <c r="M223" s="55"/>
      <c r="N223" s="55"/>
    </row>
    <row r="224">
      <c r="J224" s="55"/>
      <c r="K224" s="55"/>
      <c r="L224" s="55"/>
      <c r="M224" s="55"/>
      <c r="N224" s="55"/>
    </row>
    <row r="225">
      <c r="J225" s="55"/>
      <c r="K225" s="55"/>
      <c r="L225" s="55"/>
      <c r="M225" s="55"/>
      <c r="N225" s="55"/>
    </row>
    <row r="226">
      <c r="J226" s="55"/>
      <c r="K226" s="55"/>
      <c r="L226" s="55"/>
      <c r="M226" s="55"/>
      <c r="N226" s="55"/>
    </row>
    <row r="227">
      <c r="J227" s="55"/>
      <c r="K227" s="55"/>
      <c r="L227" s="55"/>
      <c r="M227" s="55"/>
      <c r="N227" s="55"/>
    </row>
    <row r="228">
      <c r="J228" s="55"/>
      <c r="K228" s="55"/>
      <c r="L228" s="55"/>
      <c r="M228" s="55"/>
      <c r="N228" s="55"/>
    </row>
    <row r="229">
      <c r="J229" s="55"/>
      <c r="K229" s="55"/>
      <c r="L229" s="55"/>
      <c r="M229" s="55"/>
      <c r="N229" s="55"/>
    </row>
    <row r="230">
      <c r="J230" s="55"/>
      <c r="K230" s="55"/>
      <c r="L230" s="55"/>
      <c r="M230" s="55"/>
      <c r="N230" s="55"/>
    </row>
    <row r="231">
      <c r="J231" s="55"/>
      <c r="K231" s="55"/>
      <c r="L231" s="55"/>
      <c r="M231" s="55"/>
      <c r="N231" s="55"/>
    </row>
    <row r="232">
      <c r="J232" s="55"/>
      <c r="K232" s="55"/>
      <c r="L232" s="55"/>
      <c r="M232" s="55"/>
      <c r="N232" s="55"/>
    </row>
    <row r="233">
      <c r="J233" s="55"/>
      <c r="K233" s="55"/>
      <c r="L233" s="55"/>
      <c r="M233" s="55"/>
      <c r="N233" s="55"/>
    </row>
    <row r="234">
      <c r="J234" s="55"/>
      <c r="K234" s="55"/>
      <c r="L234" s="55"/>
      <c r="M234" s="55"/>
      <c r="N234" s="55"/>
    </row>
    <row r="235">
      <c r="J235" s="55"/>
      <c r="K235" s="55"/>
      <c r="L235" s="55"/>
      <c r="M235" s="55"/>
      <c r="N235" s="55"/>
    </row>
    <row r="236">
      <c r="J236" s="55"/>
      <c r="K236" s="55"/>
      <c r="L236" s="55"/>
      <c r="M236" s="55"/>
      <c r="N236" s="55"/>
    </row>
    <row r="237">
      <c r="J237" s="55"/>
      <c r="K237" s="55"/>
      <c r="L237" s="55"/>
      <c r="M237" s="55"/>
      <c r="N237" s="55"/>
    </row>
    <row r="238">
      <c r="J238" s="55"/>
      <c r="K238" s="55"/>
      <c r="L238" s="55"/>
      <c r="M238" s="55"/>
      <c r="N238" s="55"/>
    </row>
    <row r="239">
      <c r="J239" s="55"/>
      <c r="K239" s="55"/>
      <c r="L239" s="55"/>
      <c r="M239" s="55"/>
      <c r="N239" s="55"/>
    </row>
    <row r="240">
      <c r="J240" s="55"/>
      <c r="K240" s="55"/>
      <c r="L240" s="55"/>
      <c r="M240" s="55"/>
      <c r="N240" s="55"/>
    </row>
    <row r="241">
      <c r="J241" s="55"/>
      <c r="K241" s="55"/>
      <c r="L241" s="55"/>
      <c r="M241" s="55"/>
      <c r="N241" s="55"/>
    </row>
    <row r="242">
      <c r="J242" s="55"/>
      <c r="K242" s="55"/>
      <c r="L242" s="55"/>
      <c r="M242" s="55"/>
      <c r="N242" s="55"/>
    </row>
    <row r="243">
      <c r="J243" s="55"/>
      <c r="K243" s="55"/>
      <c r="L243" s="55"/>
      <c r="M243" s="55"/>
      <c r="N243" s="55"/>
    </row>
    <row r="244">
      <c r="J244" s="55"/>
      <c r="K244" s="55"/>
      <c r="L244" s="55"/>
      <c r="M244" s="55"/>
      <c r="N244" s="55"/>
    </row>
    <row r="245">
      <c r="J245" s="55"/>
      <c r="K245" s="55"/>
      <c r="L245" s="55"/>
      <c r="M245" s="55"/>
      <c r="N245" s="55"/>
    </row>
    <row r="246">
      <c r="J246" s="55"/>
      <c r="K246" s="55"/>
      <c r="L246" s="55"/>
      <c r="M246" s="55"/>
      <c r="N246" s="55"/>
    </row>
    <row r="247">
      <c r="J247" s="55"/>
      <c r="K247" s="55"/>
      <c r="L247" s="55"/>
      <c r="M247" s="55"/>
      <c r="N247" s="55"/>
    </row>
    <row r="248">
      <c r="J248" s="55"/>
      <c r="K248" s="55"/>
      <c r="L248" s="55"/>
      <c r="M248" s="55"/>
      <c r="N248" s="55"/>
    </row>
    <row r="249">
      <c r="J249" s="55"/>
      <c r="K249" s="55"/>
      <c r="L249" s="55"/>
      <c r="M249" s="55"/>
      <c r="N249" s="55"/>
    </row>
    <row r="250">
      <c r="J250" s="55"/>
      <c r="K250" s="55"/>
      <c r="L250" s="55"/>
      <c r="M250" s="55"/>
      <c r="N250" s="55"/>
    </row>
    <row r="251">
      <c r="J251" s="55"/>
      <c r="K251" s="55"/>
      <c r="L251" s="55"/>
      <c r="M251" s="55"/>
      <c r="N251" s="55"/>
    </row>
    <row r="252">
      <c r="J252" s="55"/>
      <c r="K252" s="55"/>
      <c r="L252" s="55"/>
      <c r="M252" s="55"/>
      <c r="N252" s="55"/>
    </row>
    <row r="253">
      <c r="J253" s="55"/>
      <c r="K253" s="55"/>
      <c r="L253" s="55"/>
      <c r="M253" s="55"/>
      <c r="N253" s="55"/>
    </row>
    <row r="254">
      <c r="J254" s="55"/>
      <c r="K254" s="55"/>
      <c r="L254" s="55"/>
      <c r="M254" s="55"/>
      <c r="N254" s="55"/>
    </row>
    <row r="255">
      <c r="J255" s="55"/>
      <c r="K255" s="55"/>
      <c r="L255" s="55"/>
      <c r="M255" s="55"/>
      <c r="N255" s="55"/>
    </row>
    <row r="256">
      <c r="J256" s="55"/>
      <c r="K256" s="55"/>
      <c r="L256" s="55"/>
      <c r="M256" s="55"/>
      <c r="N256" s="55"/>
    </row>
    <row r="257">
      <c r="J257" s="55"/>
      <c r="K257" s="55"/>
      <c r="L257" s="55"/>
      <c r="M257" s="55"/>
      <c r="N257" s="55"/>
    </row>
    <row r="258">
      <c r="J258" s="55"/>
      <c r="K258" s="55"/>
      <c r="L258" s="55"/>
      <c r="M258" s="55"/>
      <c r="N258" s="55"/>
    </row>
    <row r="259">
      <c r="J259" s="55"/>
      <c r="K259" s="55"/>
      <c r="L259" s="55"/>
      <c r="M259" s="55"/>
      <c r="N259" s="55"/>
    </row>
    <row r="260">
      <c r="J260" s="55"/>
      <c r="K260" s="55"/>
      <c r="L260" s="55"/>
      <c r="M260" s="55"/>
      <c r="N260" s="55"/>
    </row>
    <row r="261">
      <c r="J261" s="55"/>
      <c r="K261" s="55"/>
      <c r="L261" s="55"/>
      <c r="M261" s="55"/>
      <c r="N261" s="55"/>
    </row>
    <row r="262">
      <c r="J262" s="55"/>
      <c r="K262" s="55"/>
      <c r="L262" s="55"/>
      <c r="M262" s="55"/>
      <c r="N262" s="55"/>
    </row>
    <row r="263">
      <c r="J263" s="55"/>
      <c r="K263" s="55"/>
      <c r="L263" s="55"/>
      <c r="M263" s="55"/>
      <c r="N263" s="55"/>
    </row>
    <row r="264">
      <c r="J264" s="55"/>
      <c r="K264" s="55"/>
      <c r="L264" s="55"/>
      <c r="M264" s="55"/>
      <c r="N264" s="55"/>
    </row>
    <row r="265">
      <c r="J265" s="55"/>
      <c r="K265" s="55"/>
      <c r="L265" s="55"/>
      <c r="M265" s="55"/>
      <c r="N265" s="55"/>
    </row>
    <row r="266">
      <c r="J266" s="55"/>
      <c r="K266" s="55"/>
      <c r="L266" s="55"/>
      <c r="M266" s="55"/>
      <c r="N266" s="55"/>
    </row>
    <row r="267">
      <c r="J267" s="55"/>
      <c r="K267" s="55"/>
      <c r="L267" s="55"/>
      <c r="M267" s="55"/>
      <c r="N267" s="55"/>
    </row>
    <row r="268">
      <c r="J268" s="55"/>
      <c r="K268" s="55"/>
      <c r="L268" s="55"/>
      <c r="M268" s="55"/>
      <c r="N268" s="55"/>
    </row>
    <row r="269">
      <c r="J269" s="55"/>
      <c r="K269" s="55"/>
      <c r="L269" s="55"/>
      <c r="M269" s="55"/>
      <c r="N269" s="55"/>
    </row>
    <row r="270">
      <c r="J270" s="55"/>
      <c r="K270" s="55"/>
      <c r="L270" s="55"/>
      <c r="M270" s="55"/>
      <c r="N270" s="55"/>
    </row>
    <row r="271">
      <c r="J271" s="55"/>
      <c r="K271" s="55"/>
      <c r="L271" s="55"/>
      <c r="M271" s="55"/>
      <c r="N271" s="55"/>
    </row>
    <row r="272">
      <c r="J272" s="55"/>
      <c r="K272" s="55"/>
      <c r="L272" s="55"/>
      <c r="M272" s="55"/>
      <c r="N272" s="55"/>
    </row>
    <row r="273">
      <c r="J273" s="55"/>
      <c r="K273" s="55"/>
      <c r="L273" s="55"/>
      <c r="M273" s="55"/>
      <c r="N273" s="55"/>
    </row>
    <row r="274">
      <c r="J274" s="55"/>
      <c r="K274" s="55"/>
      <c r="L274" s="55"/>
      <c r="M274" s="55"/>
      <c r="N274" s="55"/>
    </row>
    <row r="275">
      <c r="J275" s="55"/>
      <c r="K275" s="55"/>
      <c r="L275" s="55"/>
      <c r="M275" s="55"/>
      <c r="N275" s="55"/>
    </row>
    <row r="276">
      <c r="J276" s="55"/>
      <c r="K276" s="55"/>
      <c r="L276" s="55"/>
      <c r="M276" s="55"/>
      <c r="N276" s="55"/>
    </row>
    <row r="277">
      <c r="J277" s="55"/>
      <c r="K277" s="55"/>
      <c r="L277" s="55"/>
      <c r="M277" s="55"/>
      <c r="N277" s="55"/>
    </row>
    <row r="278">
      <c r="J278" s="55"/>
      <c r="K278" s="55"/>
      <c r="L278" s="55"/>
      <c r="M278" s="55"/>
      <c r="N278" s="55"/>
    </row>
    <row r="279">
      <c r="J279" s="55"/>
      <c r="K279" s="55"/>
      <c r="L279" s="55"/>
      <c r="M279" s="55"/>
      <c r="N279" s="55"/>
    </row>
    <row r="280">
      <c r="J280" s="55"/>
      <c r="K280" s="55"/>
      <c r="L280" s="55"/>
      <c r="M280" s="55"/>
      <c r="N280" s="55"/>
    </row>
    <row r="281">
      <c r="J281" s="55"/>
      <c r="K281" s="55"/>
      <c r="L281" s="55"/>
      <c r="M281" s="55"/>
      <c r="N281" s="55"/>
    </row>
    <row r="282">
      <c r="J282" s="55"/>
      <c r="K282" s="55"/>
      <c r="L282" s="55"/>
      <c r="M282" s="55"/>
      <c r="N282" s="55"/>
    </row>
    <row r="283">
      <c r="J283" s="55"/>
      <c r="K283" s="55"/>
      <c r="L283" s="55"/>
      <c r="M283" s="55"/>
      <c r="N283" s="55"/>
    </row>
    <row r="284">
      <c r="J284" s="55"/>
      <c r="K284" s="55"/>
      <c r="L284" s="55"/>
      <c r="M284" s="55"/>
      <c r="N284" s="55"/>
    </row>
    <row r="285">
      <c r="J285" s="55"/>
      <c r="K285" s="55"/>
      <c r="L285" s="55"/>
      <c r="M285" s="55"/>
      <c r="N285" s="55"/>
    </row>
    <row r="286">
      <c r="J286" s="55"/>
      <c r="K286" s="55"/>
      <c r="L286" s="55"/>
      <c r="M286" s="55"/>
      <c r="N286" s="55"/>
    </row>
    <row r="287">
      <c r="J287" s="55"/>
      <c r="K287" s="55"/>
      <c r="L287" s="55"/>
      <c r="M287" s="55"/>
      <c r="N287" s="55"/>
    </row>
    <row r="288">
      <c r="J288" s="55"/>
      <c r="K288" s="55"/>
      <c r="L288" s="55"/>
      <c r="M288" s="55"/>
      <c r="N288" s="55"/>
    </row>
    <row r="289">
      <c r="J289" s="55"/>
      <c r="K289" s="55"/>
      <c r="L289" s="55"/>
      <c r="M289" s="55"/>
      <c r="N289" s="55"/>
    </row>
    <row r="290">
      <c r="J290" s="55"/>
      <c r="K290" s="55"/>
      <c r="L290" s="55"/>
      <c r="M290" s="55"/>
      <c r="N290" s="55"/>
    </row>
    <row r="291">
      <c r="J291" s="55"/>
      <c r="K291" s="55"/>
      <c r="L291" s="55"/>
      <c r="M291" s="55"/>
      <c r="N291" s="55"/>
    </row>
    <row r="292">
      <c r="J292" s="55"/>
      <c r="K292" s="55"/>
      <c r="L292" s="55"/>
      <c r="M292" s="55"/>
      <c r="N292" s="55"/>
    </row>
    <row r="293">
      <c r="J293" s="55"/>
      <c r="K293" s="55"/>
      <c r="L293" s="55"/>
      <c r="M293" s="55"/>
      <c r="N293" s="55"/>
    </row>
    <row r="294">
      <c r="J294" s="55"/>
      <c r="K294" s="55"/>
      <c r="L294" s="55"/>
      <c r="M294" s="55"/>
      <c r="N294" s="55"/>
    </row>
    <row r="295">
      <c r="J295" s="55"/>
      <c r="K295" s="55"/>
      <c r="L295" s="55"/>
      <c r="M295" s="55"/>
      <c r="N295" s="55"/>
    </row>
    <row r="296">
      <c r="J296" s="55"/>
      <c r="K296" s="55"/>
      <c r="L296" s="55"/>
      <c r="M296" s="55"/>
      <c r="N296" s="55"/>
    </row>
    <row r="297">
      <c r="J297" s="55"/>
      <c r="K297" s="55"/>
      <c r="L297" s="55"/>
      <c r="M297" s="55"/>
      <c r="N297" s="55"/>
    </row>
    <row r="298">
      <c r="J298" s="55"/>
      <c r="K298" s="55"/>
      <c r="L298" s="55"/>
      <c r="M298" s="55"/>
      <c r="N298" s="55"/>
    </row>
    <row r="299">
      <c r="J299" s="55"/>
      <c r="K299" s="55"/>
      <c r="L299" s="55"/>
      <c r="M299" s="55"/>
      <c r="N299" s="55"/>
    </row>
    <row r="300">
      <c r="J300" s="55"/>
      <c r="K300" s="55"/>
      <c r="L300" s="55"/>
      <c r="M300" s="55"/>
      <c r="N300" s="55"/>
    </row>
    <row r="301">
      <c r="J301" s="55"/>
      <c r="K301" s="55"/>
      <c r="L301" s="55"/>
      <c r="M301" s="55"/>
      <c r="N301" s="55"/>
    </row>
    <row r="302">
      <c r="J302" s="55"/>
      <c r="K302" s="55"/>
      <c r="L302" s="55"/>
      <c r="M302" s="55"/>
      <c r="N302" s="55"/>
    </row>
    <row r="303">
      <c r="J303" s="55"/>
      <c r="K303" s="55"/>
      <c r="L303" s="55"/>
      <c r="M303" s="55"/>
      <c r="N303" s="55"/>
    </row>
    <row r="304">
      <c r="J304" s="55"/>
      <c r="K304" s="55"/>
      <c r="L304" s="55"/>
      <c r="M304" s="55"/>
      <c r="N304" s="55"/>
    </row>
    <row r="305">
      <c r="J305" s="55"/>
      <c r="K305" s="55"/>
      <c r="L305" s="55"/>
      <c r="M305" s="55"/>
      <c r="N305" s="55"/>
    </row>
    <row r="306">
      <c r="J306" s="55"/>
      <c r="K306" s="55"/>
      <c r="L306" s="55"/>
      <c r="M306" s="55"/>
      <c r="N306" s="55"/>
    </row>
    <row r="307">
      <c r="J307" s="55"/>
      <c r="K307" s="55"/>
      <c r="L307" s="55"/>
      <c r="M307" s="55"/>
      <c r="N307" s="55"/>
    </row>
    <row r="308">
      <c r="J308" s="55"/>
      <c r="K308" s="55"/>
      <c r="L308" s="55"/>
      <c r="M308" s="55"/>
      <c r="N308" s="55"/>
    </row>
    <row r="309">
      <c r="J309" s="55"/>
      <c r="K309" s="55"/>
      <c r="L309" s="55"/>
      <c r="M309" s="55"/>
      <c r="N309" s="55"/>
    </row>
    <row r="310">
      <c r="J310" s="55"/>
      <c r="K310" s="55"/>
      <c r="L310" s="55"/>
      <c r="M310" s="55"/>
      <c r="N310" s="55"/>
    </row>
    <row r="311">
      <c r="J311" s="55"/>
      <c r="K311" s="55"/>
      <c r="L311" s="55"/>
      <c r="M311" s="55"/>
      <c r="N311" s="55"/>
    </row>
    <row r="312">
      <c r="J312" s="55"/>
      <c r="K312" s="55"/>
      <c r="L312" s="55"/>
      <c r="M312" s="55"/>
      <c r="N312" s="55"/>
    </row>
    <row r="313">
      <c r="J313" s="55"/>
      <c r="K313" s="55"/>
      <c r="L313" s="55"/>
      <c r="M313" s="55"/>
      <c r="N313" s="55"/>
    </row>
    <row r="314">
      <c r="J314" s="55"/>
      <c r="K314" s="55"/>
      <c r="L314" s="55"/>
      <c r="M314" s="55"/>
      <c r="N314" s="55"/>
    </row>
    <row r="315">
      <c r="J315" s="55"/>
      <c r="K315" s="55"/>
      <c r="L315" s="55"/>
      <c r="M315" s="55"/>
      <c r="N315" s="55"/>
    </row>
    <row r="316">
      <c r="J316" s="55"/>
      <c r="K316" s="55"/>
      <c r="L316" s="55"/>
      <c r="M316" s="55"/>
      <c r="N316" s="55"/>
    </row>
    <row r="317">
      <c r="J317" s="55"/>
      <c r="K317" s="55"/>
      <c r="L317" s="55"/>
      <c r="M317" s="55"/>
      <c r="N317" s="55"/>
    </row>
    <row r="318">
      <c r="J318" s="55"/>
      <c r="K318" s="55"/>
      <c r="L318" s="55"/>
      <c r="M318" s="55"/>
      <c r="N318" s="55"/>
    </row>
    <row r="319">
      <c r="J319" s="55"/>
      <c r="K319" s="55"/>
      <c r="L319" s="55"/>
      <c r="M319" s="55"/>
      <c r="N319" s="55"/>
    </row>
    <row r="320">
      <c r="J320" s="55"/>
      <c r="K320" s="55"/>
      <c r="L320" s="55"/>
      <c r="M320" s="55"/>
      <c r="N320" s="55"/>
    </row>
    <row r="321">
      <c r="J321" s="55"/>
      <c r="K321" s="55"/>
      <c r="L321" s="55"/>
      <c r="M321" s="55"/>
      <c r="N321" s="55"/>
    </row>
    <row r="322">
      <c r="J322" s="55"/>
      <c r="K322" s="55"/>
      <c r="L322" s="55"/>
      <c r="M322" s="55"/>
      <c r="N322" s="55"/>
    </row>
    <row r="323">
      <c r="J323" s="55"/>
      <c r="K323" s="55"/>
      <c r="L323" s="55"/>
      <c r="M323" s="55"/>
      <c r="N323" s="55"/>
    </row>
    <row r="324">
      <c r="J324" s="55"/>
      <c r="K324" s="55"/>
      <c r="L324" s="55"/>
      <c r="M324" s="55"/>
      <c r="N324" s="55"/>
    </row>
    <row r="325">
      <c r="J325" s="55"/>
      <c r="K325" s="55"/>
      <c r="L325" s="55"/>
      <c r="M325" s="55"/>
      <c r="N325" s="55"/>
    </row>
    <row r="326">
      <c r="J326" s="55"/>
      <c r="K326" s="55"/>
      <c r="L326" s="55"/>
      <c r="M326" s="55"/>
      <c r="N326" s="55"/>
    </row>
    <row r="327">
      <c r="J327" s="55"/>
      <c r="K327" s="55"/>
      <c r="L327" s="55"/>
      <c r="M327" s="55"/>
      <c r="N327" s="55"/>
    </row>
    <row r="328">
      <c r="J328" s="55"/>
      <c r="K328" s="55"/>
      <c r="L328" s="55"/>
      <c r="M328" s="55"/>
      <c r="N328" s="55"/>
    </row>
    <row r="329">
      <c r="J329" s="55"/>
      <c r="K329" s="55"/>
      <c r="L329" s="55"/>
      <c r="M329" s="55"/>
      <c r="N329" s="55"/>
    </row>
    <row r="330">
      <c r="J330" s="55"/>
      <c r="K330" s="55"/>
      <c r="L330" s="55"/>
      <c r="M330" s="55"/>
      <c r="N330" s="55"/>
    </row>
    <row r="331">
      <c r="J331" s="55"/>
      <c r="K331" s="55"/>
      <c r="L331" s="55"/>
      <c r="M331" s="55"/>
      <c r="N331" s="55"/>
    </row>
    <row r="332">
      <c r="J332" s="55"/>
      <c r="K332" s="55"/>
      <c r="L332" s="55"/>
      <c r="M332" s="55"/>
      <c r="N332" s="55"/>
    </row>
    <row r="333">
      <c r="J333" s="55"/>
      <c r="K333" s="55"/>
      <c r="L333" s="55"/>
      <c r="M333" s="55"/>
      <c r="N333" s="55"/>
    </row>
    <row r="334">
      <c r="J334" s="55"/>
      <c r="K334" s="55"/>
      <c r="L334" s="55"/>
      <c r="M334" s="55"/>
      <c r="N334" s="55"/>
    </row>
    <row r="335">
      <c r="J335" s="55"/>
      <c r="K335" s="55"/>
      <c r="L335" s="55"/>
      <c r="M335" s="55"/>
      <c r="N335" s="55"/>
    </row>
    <row r="336">
      <c r="J336" s="55"/>
      <c r="K336" s="55"/>
      <c r="L336" s="55"/>
      <c r="M336" s="55"/>
      <c r="N336" s="55"/>
    </row>
    <row r="337">
      <c r="J337" s="55"/>
      <c r="K337" s="55"/>
      <c r="L337" s="55"/>
      <c r="M337" s="55"/>
      <c r="N337" s="55"/>
    </row>
    <row r="338">
      <c r="J338" s="55"/>
      <c r="K338" s="55"/>
      <c r="L338" s="55"/>
      <c r="M338" s="55"/>
      <c r="N338" s="55"/>
    </row>
    <row r="339">
      <c r="J339" s="55"/>
      <c r="K339" s="55"/>
      <c r="L339" s="55"/>
      <c r="M339" s="55"/>
      <c r="N339" s="55"/>
    </row>
    <row r="340">
      <c r="J340" s="55"/>
      <c r="K340" s="55"/>
      <c r="L340" s="55"/>
      <c r="M340" s="55"/>
      <c r="N340" s="55"/>
    </row>
    <row r="341">
      <c r="J341" s="55"/>
      <c r="K341" s="55"/>
      <c r="L341" s="55"/>
      <c r="M341" s="55"/>
      <c r="N341" s="55"/>
    </row>
    <row r="342">
      <c r="J342" s="55"/>
      <c r="K342" s="55"/>
      <c r="L342" s="55"/>
      <c r="M342" s="55"/>
      <c r="N342" s="55"/>
    </row>
    <row r="343">
      <c r="J343" s="55"/>
      <c r="K343" s="55"/>
      <c r="L343" s="55"/>
      <c r="M343" s="55"/>
      <c r="N343" s="55"/>
    </row>
    <row r="344">
      <c r="J344" s="55"/>
      <c r="K344" s="55"/>
      <c r="L344" s="55"/>
      <c r="M344" s="55"/>
      <c r="N344" s="55"/>
    </row>
    <row r="345">
      <c r="J345" s="55"/>
      <c r="K345" s="55"/>
      <c r="L345" s="55"/>
      <c r="M345" s="55"/>
      <c r="N345" s="55"/>
    </row>
    <row r="346">
      <c r="J346" s="55"/>
      <c r="K346" s="55"/>
      <c r="L346" s="55"/>
      <c r="M346" s="55"/>
      <c r="N346" s="55"/>
    </row>
    <row r="347">
      <c r="J347" s="55"/>
      <c r="K347" s="55"/>
      <c r="L347" s="55"/>
      <c r="M347" s="55"/>
      <c r="N347" s="55"/>
    </row>
    <row r="348">
      <c r="J348" s="55"/>
      <c r="K348" s="55"/>
      <c r="L348" s="55"/>
      <c r="M348" s="55"/>
      <c r="N348" s="55"/>
    </row>
    <row r="349">
      <c r="J349" s="55"/>
      <c r="K349" s="55"/>
      <c r="L349" s="55"/>
      <c r="M349" s="55"/>
      <c r="N349" s="55"/>
    </row>
    <row r="350">
      <c r="J350" s="55"/>
      <c r="K350" s="55"/>
      <c r="L350" s="55"/>
      <c r="M350" s="55"/>
      <c r="N350" s="55"/>
    </row>
    <row r="351">
      <c r="J351" s="55"/>
      <c r="K351" s="55"/>
      <c r="L351" s="55"/>
      <c r="M351" s="55"/>
      <c r="N351" s="55"/>
    </row>
    <row r="352">
      <c r="J352" s="55"/>
      <c r="K352" s="55"/>
      <c r="L352" s="55"/>
      <c r="M352" s="55"/>
      <c r="N352" s="55"/>
    </row>
    <row r="353">
      <c r="J353" s="55"/>
      <c r="K353" s="55"/>
      <c r="L353" s="55"/>
      <c r="M353" s="55"/>
      <c r="N353" s="55"/>
    </row>
    <row r="354">
      <c r="J354" s="55"/>
      <c r="K354" s="55"/>
      <c r="L354" s="55"/>
      <c r="M354" s="55"/>
      <c r="N354" s="55"/>
    </row>
    <row r="355">
      <c r="J355" s="55"/>
      <c r="K355" s="55"/>
      <c r="L355" s="55"/>
      <c r="M355" s="55"/>
      <c r="N355" s="55"/>
    </row>
    <row r="356">
      <c r="J356" s="55"/>
      <c r="K356" s="55"/>
      <c r="L356" s="55"/>
      <c r="M356" s="55"/>
      <c r="N356" s="55"/>
    </row>
    <row r="357">
      <c r="J357" s="55"/>
      <c r="K357" s="55"/>
      <c r="L357" s="55"/>
      <c r="M357" s="55"/>
      <c r="N357" s="55"/>
    </row>
    <row r="358">
      <c r="J358" s="55"/>
      <c r="K358" s="55"/>
      <c r="L358" s="55"/>
      <c r="M358" s="55"/>
      <c r="N358" s="55"/>
    </row>
    <row r="359">
      <c r="J359" s="55"/>
      <c r="K359" s="55"/>
      <c r="L359" s="55"/>
      <c r="M359" s="55"/>
      <c r="N359" s="55"/>
    </row>
    <row r="360">
      <c r="J360" s="55"/>
      <c r="K360" s="55"/>
      <c r="L360" s="55"/>
      <c r="M360" s="55"/>
      <c r="N360" s="55"/>
    </row>
    <row r="361">
      <c r="J361" s="55"/>
      <c r="K361" s="55"/>
      <c r="L361" s="55"/>
      <c r="M361" s="55"/>
      <c r="N361" s="55"/>
    </row>
    <row r="362">
      <c r="J362" s="55"/>
      <c r="K362" s="55"/>
      <c r="L362" s="55"/>
      <c r="M362" s="55"/>
      <c r="N362" s="55"/>
    </row>
    <row r="363">
      <c r="J363" s="55"/>
      <c r="K363" s="55"/>
      <c r="L363" s="55"/>
      <c r="M363" s="55"/>
      <c r="N363" s="55"/>
    </row>
    <row r="364">
      <c r="J364" s="55"/>
      <c r="K364" s="55"/>
      <c r="L364" s="55"/>
      <c r="M364" s="55"/>
      <c r="N364" s="55"/>
    </row>
    <row r="365">
      <c r="J365" s="55"/>
      <c r="K365" s="55"/>
      <c r="L365" s="55"/>
      <c r="M365" s="55"/>
      <c r="N365" s="55"/>
    </row>
    <row r="366">
      <c r="J366" s="55"/>
      <c r="K366" s="55"/>
      <c r="L366" s="55"/>
      <c r="M366" s="55"/>
      <c r="N366" s="55"/>
    </row>
    <row r="367">
      <c r="J367" s="55"/>
      <c r="K367" s="55"/>
      <c r="L367" s="55"/>
      <c r="M367" s="55"/>
      <c r="N367" s="55"/>
    </row>
    <row r="368">
      <c r="J368" s="55"/>
      <c r="K368" s="55"/>
      <c r="L368" s="55"/>
      <c r="M368" s="55"/>
      <c r="N368" s="55"/>
    </row>
    <row r="369">
      <c r="J369" s="55"/>
      <c r="K369" s="55"/>
      <c r="L369" s="55"/>
      <c r="M369" s="55"/>
      <c r="N369" s="55"/>
    </row>
    <row r="370">
      <c r="J370" s="55"/>
      <c r="K370" s="55"/>
      <c r="L370" s="55"/>
      <c r="M370" s="55"/>
      <c r="N370" s="55"/>
    </row>
    <row r="371">
      <c r="J371" s="55"/>
      <c r="K371" s="55"/>
      <c r="L371" s="55"/>
      <c r="M371" s="55"/>
      <c r="N371" s="55"/>
    </row>
    <row r="372">
      <c r="J372" s="55"/>
      <c r="K372" s="55"/>
      <c r="L372" s="55"/>
      <c r="M372" s="55"/>
      <c r="N372" s="55"/>
    </row>
    <row r="373">
      <c r="J373" s="55"/>
      <c r="K373" s="55"/>
      <c r="L373" s="55"/>
      <c r="M373" s="55"/>
      <c r="N373" s="55"/>
    </row>
    <row r="374">
      <c r="J374" s="55"/>
      <c r="K374" s="55"/>
      <c r="L374" s="55"/>
      <c r="M374" s="55"/>
      <c r="N374" s="55"/>
    </row>
    <row r="375">
      <c r="J375" s="55"/>
      <c r="K375" s="55"/>
      <c r="L375" s="55"/>
      <c r="M375" s="55"/>
      <c r="N375" s="55"/>
    </row>
    <row r="376">
      <c r="J376" s="55"/>
      <c r="K376" s="55"/>
      <c r="L376" s="55"/>
      <c r="M376" s="55"/>
      <c r="N376" s="55"/>
    </row>
    <row r="377">
      <c r="J377" s="55"/>
      <c r="K377" s="55"/>
      <c r="L377" s="55"/>
      <c r="M377" s="55"/>
      <c r="N377" s="55"/>
    </row>
    <row r="378">
      <c r="J378" s="55"/>
      <c r="K378" s="55"/>
      <c r="L378" s="55"/>
      <c r="M378" s="55"/>
      <c r="N378" s="55"/>
    </row>
    <row r="379">
      <c r="J379" s="55"/>
      <c r="K379" s="55"/>
      <c r="L379" s="55"/>
      <c r="M379" s="55"/>
      <c r="N379" s="55"/>
    </row>
    <row r="380">
      <c r="J380" s="55"/>
      <c r="K380" s="55"/>
      <c r="L380" s="55"/>
      <c r="M380" s="55"/>
      <c r="N380" s="55"/>
    </row>
    <row r="381">
      <c r="J381" s="55"/>
      <c r="K381" s="55"/>
      <c r="L381" s="55"/>
      <c r="M381" s="55"/>
      <c r="N381" s="55"/>
    </row>
    <row r="382">
      <c r="J382" s="55"/>
      <c r="K382" s="55"/>
      <c r="L382" s="55"/>
      <c r="M382" s="55"/>
      <c r="N382" s="55"/>
    </row>
    <row r="383">
      <c r="J383" s="55"/>
      <c r="K383" s="55"/>
      <c r="L383" s="55"/>
      <c r="M383" s="55"/>
      <c r="N383" s="55"/>
    </row>
    <row r="384">
      <c r="J384" s="55"/>
      <c r="K384" s="55"/>
      <c r="L384" s="55"/>
      <c r="M384" s="55"/>
      <c r="N384" s="55"/>
    </row>
    <row r="385">
      <c r="J385" s="55"/>
      <c r="K385" s="55"/>
      <c r="L385" s="55"/>
      <c r="M385" s="55"/>
      <c r="N385" s="55"/>
    </row>
    <row r="386">
      <c r="J386" s="55"/>
      <c r="K386" s="55"/>
      <c r="L386" s="55"/>
      <c r="M386" s="55"/>
      <c r="N386" s="55"/>
    </row>
    <row r="387">
      <c r="J387" s="55"/>
      <c r="K387" s="55"/>
      <c r="L387" s="55"/>
      <c r="M387" s="55"/>
      <c r="N387" s="55"/>
    </row>
    <row r="388">
      <c r="J388" s="55"/>
      <c r="K388" s="55"/>
      <c r="L388" s="55"/>
      <c r="M388" s="55"/>
      <c r="N388" s="55"/>
    </row>
    <row r="389">
      <c r="J389" s="55"/>
      <c r="K389" s="55"/>
      <c r="L389" s="55"/>
      <c r="M389" s="55"/>
      <c r="N389" s="55"/>
    </row>
    <row r="390">
      <c r="J390" s="55"/>
      <c r="K390" s="55"/>
      <c r="L390" s="55"/>
      <c r="M390" s="55"/>
      <c r="N390" s="55"/>
    </row>
    <row r="391">
      <c r="J391" s="55"/>
      <c r="K391" s="55"/>
      <c r="L391" s="55"/>
      <c r="M391" s="55"/>
      <c r="N391" s="55"/>
    </row>
    <row r="392">
      <c r="J392" s="55"/>
      <c r="K392" s="55"/>
      <c r="L392" s="55"/>
      <c r="M392" s="55"/>
      <c r="N392" s="55"/>
    </row>
    <row r="393">
      <c r="J393" s="55"/>
      <c r="K393" s="55"/>
      <c r="L393" s="55"/>
      <c r="M393" s="55"/>
      <c r="N393" s="55"/>
    </row>
    <row r="394">
      <c r="J394" s="55"/>
      <c r="K394" s="55"/>
      <c r="L394" s="55"/>
      <c r="M394" s="55"/>
      <c r="N394" s="55"/>
    </row>
    <row r="395">
      <c r="J395" s="55"/>
      <c r="K395" s="55"/>
      <c r="L395" s="55"/>
      <c r="M395" s="55"/>
      <c r="N395" s="55"/>
    </row>
    <row r="396">
      <c r="J396" s="55"/>
      <c r="K396" s="55"/>
      <c r="L396" s="55"/>
      <c r="M396" s="55"/>
      <c r="N396" s="55"/>
    </row>
    <row r="397">
      <c r="J397" s="55"/>
      <c r="K397" s="55"/>
      <c r="L397" s="55"/>
      <c r="M397" s="55"/>
      <c r="N397" s="55"/>
    </row>
    <row r="398">
      <c r="J398" s="55"/>
      <c r="K398" s="55"/>
      <c r="L398" s="55"/>
      <c r="M398" s="55"/>
      <c r="N398" s="55"/>
    </row>
    <row r="399">
      <c r="J399" s="55"/>
      <c r="K399" s="55"/>
      <c r="L399" s="55"/>
      <c r="M399" s="55"/>
      <c r="N399" s="55"/>
    </row>
    <row r="400">
      <c r="J400" s="55"/>
      <c r="K400" s="55"/>
      <c r="L400" s="55"/>
      <c r="M400" s="55"/>
      <c r="N400" s="55"/>
    </row>
    <row r="401">
      <c r="J401" s="55"/>
      <c r="K401" s="55"/>
      <c r="L401" s="55"/>
      <c r="M401" s="55"/>
      <c r="N401" s="55"/>
    </row>
    <row r="402">
      <c r="J402" s="55"/>
      <c r="K402" s="55"/>
      <c r="L402" s="55"/>
      <c r="M402" s="55"/>
      <c r="N402" s="55"/>
    </row>
    <row r="403">
      <c r="J403" s="55"/>
      <c r="K403" s="55"/>
      <c r="L403" s="55"/>
      <c r="M403" s="55"/>
      <c r="N403" s="55"/>
    </row>
    <row r="404">
      <c r="J404" s="55"/>
      <c r="K404" s="55"/>
      <c r="L404" s="55"/>
      <c r="M404" s="55"/>
      <c r="N404" s="55"/>
    </row>
    <row r="405">
      <c r="J405" s="55"/>
      <c r="K405" s="55"/>
      <c r="L405" s="55"/>
      <c r="M405" s="55"/>
      <c r="N405" s="55"/>
    </row>
    <row r="406">
      <c r="J406" s="55"/>
      <c r="K406" s="55"/>
      <c r="L406" s="55"/>
      <c r="M406" s="55"/>
      <c r="N406" s="55"/>
    </row>
    <row r="407">
      <c r="J407" s="55"/>
      <c r="K407" s="55"/>
      <c r="L407" s="55"/>
      <c r="M407" s="55"/>
      <c r="N407" s="55"/>
    </row>
    <row r="408">
      <c r="J408" s="55"/>
      <c r="K408" s="55"/>
      <c r="L408" s="55"/>
      <c r="M408" s="55"/>
      <c r="N408" s="55"/>
    </row>
    <row r="409">
      <c r="J409" s="55"/>
      <c r="K409" s="55"/>
      <c r="L409" s="55"/>
      <c r="M409" s="55"/>
      <c r="N409" s="55"/>
    </row>
    <row r="410">
      <c r="J410" s="55"/>
      <c r="K410" s="55"/>
      <c r="L410" s="55"/>
      <c r="M410" s="55"/>
      <c r="N410" s="55"/>
    </row>
    <row r="411">
      <c r="J411" s="55"/>
      <c r="K411" s="55"/>
      <c r="L411" s="55"/>
      <c r="M411" s="55"/>
      <c r="N411" s="55"/>
    </row>
    <row r="412">
      <c r="J412" s="55"/>
      <c r="K412" s="55"/>
      <c r="L412" s="55"/>
      <c r="M412" s="55"/>
      <c r="N412" s="55"/>
    </row>
    <row r="413">
      <c r="J413" s="55"/>
      <c r="K413" s="55"/>
      <c r="L413" s="55"/>
      <c r="M413" s="55"/>
      <c r="N413" s="55"/>
    </row>
    <row r="414">
      <c r="J414" s="55"/>
      <c r="K414" s="55"/>
      <c r="L414" s="55"/>
      <c r="M414" s="55"/>
      <c r="N414" s="55"/>
    </row>
    <row r="415">
      <c r="J415" s="55"/>
      <c r="K415" s="55"/>
      <c r="L415" s="55"/>
      <c r="M415" s="55"/>
      <c r="N415" s="55"/>
    </row>
    <row r="416">
      <c r="J416" s="55"/>
      <c r="K416" s="55"/>
      <c r="L416" s="55"/>
      <c r="M416" s="55"/>
      <c r="N416" s="55"/>
    </row>
    <row r="417">
      <c r="J417" s="55"/>
      <c r="K417" s="55"/>
      <c r="L417" s="55"/>
      <c r="M417" s="55"/>
      <c r="N417" s="55"/>
    </row>
    <row r="418">
      <c r="J418" s="55"/>
      <c r="K418" s="55"/>
      <c r="L418" s="55"/>
      <c r="M418" s="55"/>
      <c r="N418" s="55"/>
    </row>
    <row r="419">
      <c r="J419" s="55"/>
      <c r="K419" s="55"/>
      <c r="L419" s="55"/>
      <c r="M419" s="55"/>
      <c r="N419" s="55"/>
    </row>
    <row r="420">
      <c r="J420" s="55"/>
      <c r="K420" s="55"/>
      <c r="L420" s="55"/>
      <c r="M420" s="55"/>
      <c r="N420" s="55"/>
    </row>
    <row r="421">
      <c r="J421" s="55"/>
      <c r="K421" s="55"/>
      <c r="L421" s="55"/>
      <c r="M421" s="55"/>
      <c r="N421" s="55"/>
    </row>
    <row r="422">
      <c r="J422" s="55"/>
      <c r="K422" s="55"/>
      <c r="L422" s="55"/>
      <c r="M422" s="55"/>
      <c r="N422" s="55"/>
    </row>
    <row r="423">
      <c r="J423" s="55"/>
      <c r="K423" s="55"/>
      <c r="L423" s="55"/>
      <c r="M423" s="55"/>
      <c r="N423" s="55"/>
    </row>
    <row r="424">
      <c r="J424" s="55"/>
      <c r="K424" s="55"/>
      <c r="L424" s="55"/>
      <c r="M424" s="55"/>
      <c r="N424" s="55"/>
    </row>
    <row r="425">
      <c r="J425" s="55"/>
      <c r="K425" s="55"/>
      <c r="L425" s="55"/>
      <c r="M425" s="55"/>
      <c r="N425" s="55"/>
    </row>
    <row r="426">
      <c r="J426" s="55"/>
      <c r="K426" s="55"/>
      <c r="L426" s="55"/>
      <c r="M426" s="55"/>
      <c r="N426" s="55"/>
    </row>
    <row r="427">
      <c r="J427" s="55"/>
      <c r="K427" s="55"/>
      <c r="L427" s="55"/>
      <c r="M427" s="55"/>
      <c r="N427" s="55"/>
    </row>
    <row r="428">
      <c r="J428" s="55"/>
      <c r="K428" s="55"/>
      <c r="L428" s="55"/>
      <c r="M428" s="55"/>
      <c r="N428" s="55"/>
    </row>
    <row r="429">
      <c r="J429" s="55"/>
      <c r="K429" s="55"/>
      <c r="L429" s="55"/>
      <c r="M429" s="55"/>
      <c r="N429" s="55"/>
    </row>
    <row r="430">
      <c r="J430" s="55"/>
      <c r="K430" s="55"/>
      <c r="L430" s="55"/>
      <c r="M430" s="55"/>
      <c r="N430" s="55"/>
    </row>
    <row r="431">
      <c r="J431" s="55"/>
      <c r="K431" s="55"/>
      <c r="L431" s="55"/>
      <c r="M431" s="55"/>
      <c r="N431" s="55"/>
    </row>
    <row r="432">
      <c r="J432" s="55"/>
      <c r="K432" s="55"/>
      <c r="L432" s="55"/>
      <c r="M432" s="55"/>
      <c r="N432" s="55"/>
    </row>
    <row r="433">
      <c r="J433" s="55"/>
      <c r="K433" s="55"/>
      <c r="L433" s="55"/>
      <c r="M433" s="55"/>
      <c r="N433" s="55"/>
    </row>
    <row r="434">
      <c r="J434" s="55"/>
      <c r="K434" s="55"/>
      <c r="L434" s="55"/>
      <c r="M434" s="55"/>
      <c r="N434" s="55"/>
    </row>
    <row r="435">
      <c r="J435" s="55"/>
      <c r="K435" s="55"/>
      <c r="L435" s="55"/>
      <c r="M435" s="55"/>
      <c r="N435" s="55"/>
    </row>
    <row r="436">
      <c r="J436" s="55"/>
      <c r="K436" s="55"/>
      <c r="L436" s="55"/>
      <c r="M436" s="55"/>
      <c r="N436" s="55"/>
    </row>
    <row r="437">
      <c r="J437" s="55"/>
      <c r="K437" s="55"/>
      <c r="L437" s="55"/>
      <c r="M437" s="55"/>
      <c r="N437" s="55"/>
    </row>
    <row r="438">
      <c r="J438" s="55"/>
      <c r="K438" s="55"/>
      <c r="L438" s="55"/>
      <c r="M438" s="55"/>
      <c r="N438" s="55"/>
    </row>
    <row r="439">
      <c r="J439" s="55"/>
      <c r="K439" s="55"/>
      <c r="L439" s="55"/>
      <c r="M439" s="55"/>
      <c r="N439" s="55"/>
    </row>
    <row r="440">
      <c r="J440" s="55"/>
      <c r="K440" s="55"/>
      <c r="L440" s="55"/>
      <c r="M440" s="55"/>
      <c r="N440" s="55"/>
    </row>
    <row r="441">
      <c r="J441" s="55"/>
      <c r="K441" s="55"/>
      <c r="L441" s="55"/>
      <c r="M441" s="55"/>
      <c r="N441" s="55"/>
    </row>
    <row r="442">
      <c r="J442" s="55"/>
      <c r="K442" s="55"/>
      <c r="L442" s="55"/>
      <c r="M442" s="55"/>
      <c r="N442" s="55"/>
    </row>
    <row r="443">
      <c r="J443" s="55"/>
      <c r="K443" s="55"/>
      <c r="L443" s="55"/>
      <c r="M443" s="55"/>
      <c r="N443" s="55"/>
    </row>
    <row r="444">
      <c r="J444" s="55"/>
      <c r="K444" s="55"/>
      <c r="L444" s="55"/>
      <c r="M444" s="55"/>
      <c r="N444" s="55"/>
    </row>
    <row r="445">
      <c r="J445" s="55"/>
      <c r="K445" s="55"/>
      <c r="L445" s="55"/>
      <c r="M445" s="55"/>
      <c r="N445" s="55"/>
    </row>
    <row r="446">
      <c r="J446" s="55"/>
      <c r="K446" s="55"/>
      <c r="L446" s="55"/>
      <c r="M446" s="55"/>
      <c r="N446" s="55"/>
    </row>
    <row r="447">
      <c r="J447" s="55"/>
      <c r="K447" s="55"/>
      <c r="L447" s="55"/>
      <c r="M447" s="55"/>
      <c r="N447" s="55"/>
    </row>
    <row r="448">
      <c r="J448" s="55"/>
      <c r="K448" s="55"/>
      <c r="L448" s="55"/>
      <c r="M448" s="55"/>
      <c r="N448" s="55"/>
    </row>
    <row r="449">
      <c r="J449" s="55"/>
      <c r="K449" s="55"/>
      <c r="L449" s="55"/>
      <c r="M449" s="55"/>
      <c r="N449" s="55"/>
    </row>
    <row r="450">
      <c r="J450" s="55"/>
      <c r="K450" s="55"/>
      <c r="L450" s="55"/>
      <c r="M450" s="55"/>
      <c r="N450" s="55"/>
    </row>
    <row r="451">
      <c r="J451" s="55"/>
      <c r="K451" s="55"/>
      <c r="L451" s="55"/>
      <c r="M451" s="55"/>
      <c r="N451" s="55"/>
    </row>
    <row r="452">
      <c r="J452" s="55"/>
      <c r="K452" s="55"/>
      <c r="L452" s="55"/>
      <c r="M452" s="55"/>
      <c r="N452" s="55"/>
    </row>
    <row r="453">
      <c r="J453" s="55"/>
      <c r="K453" s="55"/>
      <c r="L453" s="55"/>
      <c r="M453" s="55"/>
      <c r="N453" s="55"/>
    </row>
    <row r="454">
      <c r="J454" s="55"/>
      <c r="K454" s="55"/>
      <c r="L454" s="55"/>
      <c r="M454" s="55"/>
      <c r="N454" s="55"/>
    </row>
    <row r="455">
      <c r="J455" s="55"/>
      <c r="K455" s="55"/>
      <c r="L455" s="55"/>
      <c r="M455" s="55"/>
      <c r="N455" s="55"/>
    </row>
    <row r="456">
      <c r="J456" s="55"/>
      <c r="K456" s="55"/>
      <c r="L456" s="55"/>
      <c r="M456" s="55"/>
      <c r="N456" s="55"/>
    </row>
    <row r="457">
      <c r="J457" s="55"/>
      <c r="K457" s="55"/>
      <c r="L457" s="55"/>
      <c r="M457" s="55"/>
      <c r="N457" s="55"/>
    </row>
    <row r="458">
      <c r="J458" s="55"/>
      <c r="K458" s="55"/>
      <c r="L458" s="55"/>
      <c r="M458" s="55"/>
      <c r="N458" s="55"/>
    </row>
    <row r="459">
      <c r="J459" s="55"/>
      <c r="K459" s="55"/>
      <c r="L459" s="55"/>
      <c r="M459" s="55"/>
      <c r="N459" s="55"/>
    </row>
    <row r="460">
      <c r="J460" s="55"/>
      <c r="K460" s="55"/>
      <c r="L460" s="55"/>
      <c r="M460" s="55"/>
      <c r="N460" s="55"/>
    </row>
    <row r="461">
      <c r="J461" s="55"/>
      <c r="K461" s="55"/>
      <c r="L461" s="55"/>
      <c r="M461" s="55"/>
      <c r="N461" s="55"/>
    </row>
    <row r="462">
      <c r="J462" s="55"/>
      <c r="K462" s="55"/>
      <c r="L462" s="55"/>
      <c r="M462" s="55"/>
      <c r="N462" s="55"/>
    </row>
    <row r="463">
      <c r="J463" s="55"/>
      <c r="K463" s="55"/>
      <c r="L463" s="55"/>
      <c r="M463" s="55"/>
      <c r="N463" s="55"/>
    </row>
    <row r="464">
      <c r="J464" s="55"/>
      <c r="K464" s="55"/>
      <c r="L464" s="55"/>
      <c r="M464" s="55"/>
      <c r="N464" s="55"/>
    </row>
    <row r="465">
      <c r="J465" s="55"/>
      <c r="K465" s="55"/>
      <c r="L465" s="55"/>
      <c r="M465" s="55"/>
      <c r="N465" s="55"/>
    </row>
    <row r="466">
      <c r="J466" s="55"/>
      <c r="K466" s="55"/>
      <c r="L466" s="55"/>
      <c r="M466" s="55"/>
      <c r="N466" s="55"/>
    </row>
    <row r="467">
      <c r="J467" s="55"/>
      <c r="K467" s="55"/>
      <c r="L467" s="55"/>
      <c r="M467" s="55"/>
      <c r="N467" s="55"/>
    </row>
    <row r="468">
      <c r="J468" s="55"/>
      <c r="K468" s="55"/>
      <c r="L468" s="55"/>
      <c r="M468" s="55"/>
      <c r="N468" s="55"/>
    </row>
    <row r="469">
      <c r="J469" s="55"/>
      <c r="K469" s="55"/>
      <c r="L469" s="55"/>
      <c r="M469" s="55"/>
      <c r="N469" s="55"/>
    </row>
    <row r="470">
      <c r="J470" s="55"/>
      <c r="K470" s="55"/>
      <c r="L470" s="55"/>
      <c r="M470" s="55"/>
      <c r="N470" s="55"/>
    </row>
    <row r="471">
      <c r="J471" s="55"/>
      <c r="K471" s="55"/>
      <c r="L471" s="55"/>
      <c r="M471" s="55"/>
      <c r="N471" s="55"/>
    </row>
    <row r="472">
      <c r="J472" s="55"/>
      <c r="K472" s="55"/>
      <c r="L472" s="55"/>
      <c r="M472" s="55"/>
      <c r="N472" s="55"/>
    </row>
    <row r="473">
      <c r="J473" s="55"/>
      <c r="K473" s="55"/>
      <c r="L473" s="55"/>
      <c r="M473" s="55"/>
      <c r="N473" s="55"/>
    </row>
    <row r="474">
      <c r="J474" s="55"/>
      <c r="K474" s="55"/>
      <c r="L474" s="55"/>
      <c r="M474" s="55"/>
      <c r="N474" s="55"/>
    </row>
    <row r="475">
      <c r="J475" s="55"/>
      <c r="K475" s="55"/>
      <c r="L475" s="55"/>
      <c r="M475" s="55"/>
      <c r="N475" s="55"/>
    </row>
    <row r="476">
      <c r="J476" s="55"/>
      <c r="K476" s="55"/>
      <c r="L476" s="55"/>
      <c r="M476" s="55"/>
      <c r="N476" s="55"/>
    </row>
    <row r="477">
      <c r="J477" s="55"/>
      <c r="K477" s="55"/>
      <c r="L477" s="55"/>
      <c r="M477" s="55"/>
      <c r="N477" s="55"/>
    </row>
    <row r="478">
      <c r="J478" s="55"/>
      <c r="K478" s="55"/>
      <c r="L478" s="55"/>
      <c r="M478" s="55"/>
      <c r="N478" s="55"/>
    </row>
    <row r="479">
      <c r="J479" s="55"/>
      <c r="K479" s="55"/>
      <c r="L479" s="55"/>
      <c r="M479" s="55"/>
      <c r="N479" s="55"/>
    </row>
    <row r="480">
      <c r="J480" s="55"/>
      <c r="K480" s="55"/>
      <c r="L480" s="55"/>
      <c r="M480" s="55"/>
      <c r="N480" s="55"/>
    </row>
    <row r="481">
      <c r="J481" s="55"/>
      <c r="K481" s="55"/>
      <c r="L481" s="55"/>
      <c r="M481" s="55"/>
      <c r="N481" s="55"/>
    </row>
    <row r="482">
      <c r="J482" s="55"/>
      <c r="K482" s="55"/>
      <c r="L482" s="55"/>
      <c r="M482" s="55"/>
      <c r="N482" s="55"/>
    </row>
    <row r="483">
      <c r="J483" s="55"/>
      <c r="K483" s="55"/>
      <c r="L483" s="55"/>
      <c r="M483" s="55"/>
      <c r="N483" s="55"/>
    </row>
    <row r="484">
      <c r="J484" s="55"/>
      <c r="K484" s="55"/>
      <c r="L484" s="55"/>
      <c r="M484" s="55"/>
      <c r="N484" s="55"/>
    </row>
    <row r="485">
      <c r="J485" s="55"/>
      <c r="K485" s="55"/>
      <c r="L485" s="55"/>
      <c r="M485" s="55"/>
      <c r="N485" s="55"/>
    </row>
    <row r="486">
      <c r="J486" s="55"/>
      <c r="K486" s="55"/>
      <c r="L486" s="55"/>
      <c r="M486" s="55"/>
      <c r="N486" s="55"/>
    </row>
    <row r="487">
      <c r="J487" s="55"/>
      <c r="K487" s="55"/>
      <c r="L487" s="55"/>
      <c r="M487" s="55"/>
      <c r="N487" s="55"/>
    </row>
    <row r="488">
      <c r="J488" s="55"/>
      <c r="K488" s="55"/>
      <c r="L488" s="55"/>
      <c r="M488" s="55"/>
      <c r="N488" s="55"/>
    </row>
    <row r="489">
      <c r="J489" s="55"/>
      <c r="K489" s="55"/>
      <c r="L489" s="55"/>
      <c r="M489" s="55"/>
      <c r="N489" s="55"/>
    </row>
    <row r="490">
      <c r="J490" s="55"/>
      <c r="K490" s="55"/>
      <c r="L490" s="55"/>
      <c r="M490" s="55"/>
      <c r="N490" s="55"/>
    </row>
    <row r="491">
      <c r="J491" s="55"/>
      <c r="K491" s="55"/>
      <c r="L491" s="55"/>
      <c r="M491" s="55"/>
      <c r="N491" s="55"/>
    </row>
    <row r="492">
      <c r="J492" s="55"/>
      <c r="K492" s="55"/>
      <c r="L492" s="55"/>
      <c r="M492" s="55"/>
      <c r="N492" s="55"/>
    </row>
    <row r="493">
      <c r="J493" s="55"/>
      <c r="K493" s="55"/>
      <c r="L493" s="55"/>
      <c r="M493" s="55"/>
      <c r="N493" s="55"/>
    </row>
    <row r="494">
      <c r="J494" s="55"/>
      <c r="K494" s="55"/>
      <c r="L494" s="55"/>
      <c r="M494" s="55"/>
      <c r="N494" s="55"/>
    </row>
    <row r="495">
      <c r="J495" s="55"/>
      <c r="K495" s="55"/>
      <c r="L495" s="55"/>
      <c r="M495" s="55"/>
      <c r="N495" s="55"/>
    </row>
    <row r="496">
      <c r="J496" s="55"/>
      <c r="K496" s="55"/>
      <c r="L496" s="55"/>
      <c r="M496" s="55"/>
      <c r="N496" s="55"/>
    </row>
    <row r="497">
      <c r="J497" s="55"/>
      <c r="K497" s="55"/>
      <c r="L497" s="55"/>
      <c r="M497" s="55"/>
      <c r="N497" s="55"/>
    </row>
    <row r="498">
      <c r="J498" s="55"/>
      <c r="K498" s="55"/>
      <c r="L498" s="55"/>
      <c r="M498" s="55"/>
      <c r="N498" s="55"/>
    </row>
    <row r="499">
      <c r="J499" s="55"/>
      <c r="K499" s="55"/>
      <c r="L499" s="55"/>
      <c r="M499" s="55"/>
      <c r="N499" s="55"/>
    </row>
    <row r="500">
      <c r="J500" s="55"/>
      <c r="K500" s="55"/>
      <c r="L500" s="55"/>
      <c r="M500" s="55"/>
      <c r="N500" s="55"/>
    </row>
    <row r="501">
      <c r="J501" s="55"/>
      <c r="K501" s="55"/>
      <c r="L501" s="55"/>
      <c r="M501" s="55"/>
      <c r="N501" s="55"/>
    </row>
    <row r="502">
      <c r="J502" s="55"/>
      <c r="K502" s="55"/>
      <c r="L502" s="55"/>
      <c r="M502" s="55"/>
      <c r="N502" s="55"/>
    </row>
    <row r="503">
      <c r="J503" s="55"/>
      <c r="K503" s="55"/>
      <c r="L503" s="55"/>
      <c r="M503" s="55"/>
      <c r="N503" s="55"/>
    </row>
    <row r="504">
      <c r="J504" s="55"/>
      <c r="K504" s="55"/>
      <c r="L504" s="55"/>
      <c r="M504" s="55"/>
      <c r="N504" s="55"/>
    </row>
    <row r="505">
      <c r="J505" s="55"/>
      <c r="K505" s="55"/>
      <c r="L505" s="55"/>
      <c r="M505" s="55"/>
      <c r="N505" s="55"/>
    </row>
    <row r="506">
      <c r="J506" s="55"/>
      <c r="K506" s="55"/>
      <c r="L506" s="55"/>
      <c r="M506" s="55"/>
      <c r="N506" s="55"/>
    </row>
    <row r="507">
      <c r="J507" s="55"/>
      <c r="K507" s="55"/>
      <c r="L507" s="55"/>
      <c r="M507" s="55"/>
      <c r="N507" s="55"/>
    </row>
    <row r="508">
      <c r="J508" s="55"/>
      <c r="K508" s="55"/>
      <c r="L508" s="55"/>
      <c r="M508" s="55"/>
      <c r="N508" s="55"/>
    </row>
    <row r="509">
      <c r="J509" s="55"/>
      <c r="K509" s="55"/>
      <c r="L509" s="55"/>
      <c r="M509" s="55"/>
      <c r="N509" s="55"/>
    </row>
    <row r="510">
      <c r="J510" s="55"/>
      <c r="K510" s="55"/>
      <c r="L510" s="55"/>
      <c r="M510" s="55"/>
      <c r="N510" s="55"/>
    </row>
    <row r="511">
      <c r="J511" s="55"/>
      <c r="K511" s="55"/>
      <c r="L511" s="55"/>
      <c r="M511" s="55"/>
      <c r="N511" s="55"/>
    </row>
    <row r="512">
      <c r="J512" s="55"/>
      <c r="K512" s="55"/>
      <c r="L512" s="55"/>
      <c r="M512" s="55"/>
      <c r="N512" s="55"/>
    </row>
    <row r="513">
      <c r="J513" s="55"/>
      <c r="K513" s="55"/>
      <c r="L513" s="55"/>
      <c r="M513" s="55"/>
      <c r="N513" s="55"/>
    </row>
    <row r="514">
      <c r="J514" s="55"/>
      <c r="K514" s="55"/>
      <c r="L514" s="55"/>
      <c r="M514" s="55"/>
      <c r="N514" s="55"/>
    </row>
    <row r="515">
      <c r="J515" s="55"/>
      <c r="K515" s="55"/>
      <c r="L515" s="55"/>
      <c r="M515" s="55"/>
      <c r="N515" s="55"/>
    </row>
    <row r="516">
      <c r="J516" s="55"/>
      <c r="K516" s="55"/>
      <c r="L516" s="55"/>
      <c r="M516" s="55"/>
      <c r="N516" s="55"/>
    </row>
    <row r="517">
      <c r="J517" s="55"/>
      <c r="K517" s="55"/>
      <c r="L517" s="55"/>
      <c r="M517" s="55"/>
      <c r="N517" s="55"/>
    </row>
    <row r="518">
      <c r="J518" s="55"/>
      <c r="K518" s="55"/>
      <c r="L518" s="55"/>
      <c r="M518" s="55"/>
      <c r="N518" s="55"/>
    </row>
    <row r="519">
      <c r="J519" s="55"/>
      <c r="K519" s="55"/>
      <c r="L519" s="55"/>
      <c r="M519" s="55"/>
      <c r="N519" s="55"/>
    </row>
    <row r="520">
      <c r="J520" s="55"/>
      <c r="K520" s="55"/>
      <c r="L520" s="55"/>
      <c r="M520" s="55"/>
      <c r="N520" s="55"/>
    </row>
    <row r="521">
      <c r="J521" s="55"/>
      <c r="K521" s="55"/>
      <c r="L521" s="55"/>
      <c r="M521" s="55"/>
      <c r="N521" s="55"/>
    </row>
    <row r="522">
      <c r="J522" s="55"/>
      <c r="K522" s="55"/>
      <c r="L522" s="55"/>
      <c r="M522" s="55"/>
      <c r="N522" s="55"/>
    </row>
    <row r="523">
      <c r="J523" s="55"/>
      <c r="K523" s="55"/>
      <c r="L523" s="55"/>
      <c r="M523" s="55"/>
      <c r="N523" s="55"/>
    </row>
    <row r="524">
      <c r="J524" s="55"/>
      <c r="K524" s="55"/>
      <c r="L524" s="55"/>
      <c r="M524" s="55"/>
      <c r="N524" s="55"/>
    </row>
    <row r="525">
      <c r="J525" s="55"/>
      <c r="K525" s="55"/>
      <c r="L525" s="55"/>
      <c r="M525" s="55"/>
      <c r="N525" s="55"/>
    </row>
    <row r="526">
      <c r="J526" s="55"/>
      <c r="K526" s="55"/>
      <c r="L526" s="55"/>
      <c r="M526" s="55"/>
      <c r="N526" s="55"/>
    </row>
    <row r="527">
      <c r="J527" s="55"/>
      <c r="K527" s="55"/>
      <c r="L527" s="55"/>
      <c r="M527" s="55"/>
      <c r="N527" s="55"/>
    </row>
    <row r="528">
      <c r="J528" s="55"/>
      <c r="K528" s="55"/>
      <c r="L528" s="55"/>
      <c r="M528" s="55"/>
      <c r="N528" s="55"/>
    </row>
    <row r="529">
      <c r="J529" s="55"/>
      <c r="K529" s="55"/>
      <c r="L529" s="55"/>
      <c r="M529" s="55"/>
      <c r="N529" s="55"/>
    </row>
    <row r="530">
      <c r="J530" s="55"/>
      <c r="K530" s="55"/>
      <c r="L530" s="55"/>
      <c r="M530" s="55"/>
      <c r="N530" s="55"/>
    </row>
    <row r="531">
      <c r="J531" s="55"/>
      <c r="K531" s="55"/>
      <c r="L531" s="55"/>
      <c r="M531" s="55"/>
      <c r="N531" s="55"/>
    </row>
    <row r="532">
      <c r="J532" s="55"/>
      <c r="K532" s="55"/>
      <c r="L532" s="55"/>
      <c r="M532" s="55"/>
      <c r="N532" s="55"/>
    </row>
    <row r="533">
      <c r="J533" s="55"/>
      <c r="K533" s="55"/>
      <c r="L533" s="55"/>
      <c r="M533" s="55"/>
      <c r="N533" s="55"/>
    </row>
    <row r="534">
      <c r="J534" s="55"/>
      <c r="K534" s="55"/>
      <c r="L534" s="55"/>
      <c r="M534" s="55"/>
      <c r="N534" s="55"/>
    </row>
    <row r="535">
      <c r="J535" s="55"/>
      <c r="K535" s="55"/>
      <c r="L535" s="55"/>
      <c r="M535" s="55"/>
      <c r="N535" s="55"/>
    </row>
    <row r="536">
      <c r="J536" s="55"/>
      <c r="K536" s="55"/>
      <c r="L536" s="55"/>
      <c r="M536" s="55"/>
      <c r="N536" s="55"/>
    </row>
    <row r="537">
      <c r="J537" s="55"/>
      <c r="K537" s="55"/>
      <c r="L537" s="55"/>
      <c r="M537" s="55"/>
      <c r="N537" s="55"/>
    </row>
    <row r="538">
      <c r="J538" s="55"/>
      <c r="K538" s="55"/>
      <c r="L538" s="55"/>
      <c r="M538" s="55"/>
      <c r="N538" s="55"/>
    </row>
    <row r="539">
      <c r="J539" s="55"/>
      <c r="K539" s="55"/>
      <c r="L539" s="55"/>
      <c r="M539" s="55"/>
      <c r="N539" s="55"/>
    </row>
    <row r="540">
      <c r="J540" s="55"/>
      <c r="K540" s="55"/>
      <c r="L540" s="55"/>
      <c r="M540" s="55"/>
      <c r="N540" s="55"/>
    </row>
    <row r="541">
      <c r="J541" s="55"/>
      <c r="K541" s="55"/>
      <c r="L541" s="55"/>
      <c r="M541" s="55"/>
      <c r="N541" s="55"/>
    </row>
    <row r="542">
      <c r="J542" s="55"/>
      <c r="K542" s="55"/>
      <c r="L542" s="55"/>
      <c r="M542" s="55"/>
      <c r="N542" s="55"/>
    </row>
    <row r="543">
      <c r="J543" s="55"/>
      <c r="K543" s="55"/>
      <c r="L543" s="55"/>
      <c r="M543" s="55"/>
      <c r="N543" s="55"/>
    </row>
    <row r="544">
      <c r="J544" s="55"/>
      <c r="K544" s="55"/>
      <c r="L544" s="55"/>
      <c r="M544" s="55"/>
      <c r="N544" s="55"/>
    </row>
    <row r="545">
      <c r="J545" s="55"/>
      <c r="K545" s="55"/>
      <c r="L545" s="55"/>
      <c r="M545" s="55"/>
      <c r="N545" s="55"/>
    </row>
    <row r="546">
      <c r="J546" s="55"/>
      <c r="K546" s="55"/>
      <c r="L546" s="55"/>
      <c r="M546" s="55"/>
      <c r="N546" s="55"/>
    </row>
    <row r="547">
      <c r="J547" s="55"/>
      <c r="K547" s="55"/>
      <c r="L547" s="55"/>
      <c r="M547" s="55"/>
      <c r="N547" s="55"/>
    </row>
    <row r="548">
      <c r="J548" s="55"/>
      <c r="K548" s="55"/>
      <c r="L548" s="55"/>
      <c r="M548" s="55"/>
      <c r="N548" s="55"/>
    </row>
    <row r="549">
      <c r="J549" s="55"/>
      <c r="K549" s="55"/>
      <c r="L549" s="55"/>
      <c r="M549" s="55"/>
      <c r="N549" s="55"/>
    </row>
    <row r="550">
      <c r="J550" s="55"/>
      <c r="K550" s="55"/>
      <c r="L550" s="55"/>
      <c r="M550" s="55"/>
      <c r="N550" s="55"/>
    </row>
    <row r="551">
      <c r="J551" s="55"/>
      <c r="K551" s="55"/>
      <c r="L551" s="55"/>
      <c r="M551" s="55"/>
      <c r="N551" s="55"/>
    </row>
    <row r="552">
      <c r="J552" s="55"/>
      <c r="K552" s="55"/>
      <c r="L552" s="55"/>
      <c r="M552" s="55"/>
      <c r="N552" s="55"/>
    </row>
    <row r="553">
      <c r="J553" s="55"/>
      <c r="K553" s="55"/>
      <c r="L553" s="55"/>
      <c r="M553" s="55"/>
      <c r="N553" s="55"/>
    </row>
    <row r="554">
      <c r="J554" s="55"/>
      <c r="K554" s="55"/>
      <c r="L554" s="55"/>
      <c r="M554" s="55"/>
      <c r="N554" s="55"/>
    </row>
    <row r="555">
      <c r="J555" s="55"/>
      <c r="K555" s="55"/>
      <c r="L555" s="55"/>
      <c r="M555" s="55"/>
      <c r="N555" s="55"/>
    </row>
    <row r="556">
      <c r="J556" s="55"/>
      <c r="K556" s="55"/>
      <c r="L556" s="55"/>
      <c r="M556" s="55"/>
      <c r="N556" s="55"/>
    </row>
    <row r="557">
      <c r="J557" s="55"/>
      <c r="K557" s="55"/>
      <c r="L557" s="55"/>
      <c r="M557" s="55"/>
      <c r="N557" s="55"/>
    </row>
    <row r="558">
      <c r="J558" s="55"/>
      <c r="K558" s="55"/>
      <c r="L558" s="55"/>
      <c r="M558" s="55"/>
      <c r="N558" s="55"/>
    </row>
    <row r="559">
      <c r="J559" s="55"/>
      <c r="K559" s="55"/>
      <c r="L559" s="55"/>
      <c r="M559" s="55"/>
      <c r="N559" s="55"/>
    </row>
    <row r="560">
      <c r="J560" s="55"/>
      <c r="K560" s="55"/>
      <c r="L560" s="55"/>
      <c r="M560" s="55"/>
      <c r="N560" s="55"/>
    </row>
    <row r="561">
      <c r="J561" s="55"/>
      <c r="K561" s="55"/>
      <c r="L561" s="55"/>
      <c r="M561" s="55"/>
      <c r="N561" s="55"/>
    </row>
    <row r="562">
      <c r="J562" s="55"/>
      <c r="K562" s="55"/>
      <c r="L562" s="55"/>
      <c r="M562" s="55"/>
      <c r="N562" s="55"/>
    </row>
    <row r="563">
      <c r="J563" s="55"/>
      <c r="K563" s="55"/>
      <c r="L563" s="55"/>
      <c r="M563" s="55"/>
      <c r="N563" s="55"/>
    </row>
    <row r="564">
      <c r="J564" s="55"/>
      <c r="K564" s="55"/>
      <c r="L564" s="55"/>
      <c r="M564" s="55"/>
      <c r="N564" s="55"/>
    </row>
    <row r="565">
      <c r="J565" s="55"/>
      <c r="K565" s="55"/>
      <c r="L565" s="55"/>
      <c r="M565" s="55"/>
      <c r="N565" s="55"/>
    </row>
    <row r="566">
      <c r="J566" s="55"/>
      <c r="K566" s="55"/>
      <c r="L566" s="55"/>
      <c r="M566" s="55"/>
      <c r="N566" s="55"/>
    </row>
    <row r="567">
      <c r="J567" s="55"/>
      <c r="K567" s="55"/>
      <c r="L567" s="55"/>
      <c r="M567" s="55"/>
      <c r="N567" s="55"/>
    </row>
    <row r="568">
      <c r="J568" s="55"/>
      <c r="K568" s="55"/>
      <c r="L568" s="55"/>
      <c r="M568" s="55"/>
      <c r="N568" s="55"/>
    </row>
    <row r="569">
      <c r="J569" s="55"/>
      <c r="K569" s="55"/>
      <c r="L569" s="55"/>
      <c r="M569" s="55"/>
      <c r="N569" s="55"/>
    </row>
    <row r="570">
      <c r="J570" s="55"/>
      <c r="K570" s="55"/>
      <c r="L570" s="55"/>
      <c r="M570" s="55"/>
      <c r="N570" s="55"/>
    </row>
    <row r="571">
      <c r="J571" s="55"/>
      <c r="K571" s="55"/>
      <c r="L571" s="55"/>
      <c r="M571" s="55"/>
      <c r="N571" s="55"/>
    </row>
    <row r="572">
      <c r="J572" s="55"/>
      <c r="K572" s="55"/>
      <c r="L572" s="55"/>
      <c r="M572" s="55"/>
      <c r="N572" s="55"/>
    </row>
    <row r="573">
      <c r="J573" s="55"/>
      <c r="K573" s="55"/>
      <c r="L573" s="55"/>
      <c r="M573" s="55"/>
      <c r="N573" s="55"/>
    </row>
    <row r="574">
      <c r="J574" s="55"/>
      <c r="K574" s="55"/>
      <c r="L574" s="55"/>
      <c r="M574" s="55"/>
      <c r="N574" s="55"/>
    </row>
    <row r="575">
      <c r="J575" s="55"/>
      <c r="K575" s="55"/>
      <c r="L575" s="55"/>
      <c r="M575" s="55"/>
      <c r="N575" s="55"/>
    </row>
    <row r="576">
      <c r="J576" s="55"/>
      <c r="K576" s="55"/>
      <c r="L576" s="55"/>
      <c r="M576" s="55"/>
      <c r="N576" s="55"/>
    </row>
    <row r="577">
      <c r="J577" s="55"/>
      <c r="K577" s="55"/>
      <c r="L577" s="55"/>
      <c r="M577" s="55"/>
      <c r="N577" s="55"/>
    </row>
    <row r="578">
      <c r="J578" s="55"/>
      <c r="K578" s="55"/>
      <c r="L578" s="55"/>
      <c r="M578" s="55"/>
      <c r="N578" s="55"/>
    </row>
    <row r="579">
      <c r="J579" s="55"/>
      <c r="K579" s="55"/>
      <c r="L579" s="55"/>
      <c r="M579" s="55"/>
      <c r="N579" s="55"/>
    </row>
    <row r="580">
      <c r="J580" s="55"/>
      <c r="K580" s="55"/>
      <c r="L580" s="55"/>
      <c r="M580" s="55"/>
      <c r="N580" s="55"/>
    </row>
    <row r="581">
      <c r="J581" s="55"/>
      <c r="K581" s="55"/>
      <c r="L581" s="55"/>
      <c r="M581" s="55"/>
      <c r="N581" s="55"/>
    </row>
    <row r="582">
      <c r="J582" s="55"/>
      <c r="K582" s="55"/>
      <c r="L582" s="55"/>
      <c r="M582" s="55"/>
      <c r="N582" s="55"/>
    </row>
    <row r="583">
      <c r="J583" s="55"/>
      <c r="K583" s="55"/>
      <c r="L583" s="55"/>
      <c r="M583" s="55"/>
      <c r="N583" s="55"/>
    </row>
    <row r="584">
      <c r="J584" s="55"/>
      <c r="K584" s="55"/>
      <c r="L584" s="55"/>
      <c r="M584" s="55"/>
      <c r="N584" s="55"/>
    </row>
    <row r="585">
      <c r="J585" s="55"/>
      <c r="K585" s="55"/>
      <c r="L585" s="55"/>
      <c r="M585" s="55"/>
      <c r="N585" s="55"/>
    </row>
    <row r="586">
      <c r="J586" s="55"/>
      <c r="K586" s="55"/>
      <c r="L586" s="55"/>
      <c r="M586" s="55"/>
      <c r="N586" s="55"/>
    </row>
    <row r="587">
      <c r="J587" s="55"/>
      <c r="K587" s="55"/>
      <c r="L587" s="55"/>
      <c r="M587" s="55"/>
      <c r="N587" s="55"/>
    </row>
    <row r="588">
      <c r="J588" s="55"/>
      <c r="K588" s="55"/>
      <c r="L588" s="55"/>
      <c r="M588" s="55"/>
      <c r="N588" s="55"/>
    </row>
    <row r="589">
      <c r="J589" s="55"/>
      <c r="K589" s="55"/>
      <c r="L589" s="55"/>
      <c r="M589" s="55"/>
      <c r="N589" s="55"/>
    </row>
    <row r="590">
      <c r="J590" s="55"/>
      <c r="K590" s="55"/>
      <c r="L590" s="55"/>
      <c r="M590" s="55"/>
      <c r="N590" s="55"/>
    </row>
    <row r="591">
      <c r="J591" s="55"/>
      <c r="K591" s="55"/>
      <c r="L591" s="55"/>
      <c r="M591" s="55"/>
      <c r="N591" s="55"/>
    </row>
    <row r="592">
      <c r="J592" s="55"/>
      <c r="K592" s="55"/>
      <c r="L592" s="55"/>
      <c r="M592" s="55"/>
      <c r="N592" s="55"/>
    </row>
    <row r="593">
      <c r="J593" s="55"/>
      <c r="K593" s="55"/>
      <c r="L593" s="55"/>
      <c r="M593" s="55"/>
      <c r="N593" s="55"/>
    </row>
    <row r="594">
      <c r="J594" s="55"/>
      <c r="K594" s="55"/>
      <c r="L594" s="55"/>
      <c r="M594" s="55"/>
      <c r="N594" s="55"/>
    </row>
    <row r="595">
      <c r="J595" s="55"/>
      <c r="K595" s="55"/>
      <c r="L595" s="55"/>
      <c r="M595" s="55"/>
      <c r="N595" s="55"/>
    </row>
    <row r="596">
      <c r="J596" s="55"/>
      <c r="K596" s="55"/>
      <c r="L596" s="55"/>
      <c r="M596" s="55"/>
      <c r="N596" s="55"/>
    </row>
    <row r="597">
      <c r="J597" s="55"/>
      <c r="K597" s="55"/>
      <c r="L597" s="55"/>
      <c r="M597" s="55"/>
      <c r="N597" s="55"/>
    </row>
    <row r="598">
      <c r="J598" s="55"/>
      <c r="K598" s="55"/>
      <c r="L598" s="55"/>
      <c r="M598" s="55"/>
      <c r="N598" s="55"/>
    </row>
    <row r="599">
      <c r="J599" s="55"/>
      <c r="K599" s="55"/>
      <c r="L599" s="55"/>
      <c r="M599" s="55"/>
      <c r="N599" s="55"/>
    </row>
    <row r="600">
      <c r="J600" s="55"/>
      <c r="K600" s="55"/>
      <c r="L600" s="55"/>
      <c r="M600" s="55"/>
      <c r="N600" s="55"/>
    </row>
    <row r="601">
      <c r="J601" s="55"/>
      <c r="K601" s="55"/>
      <c r="L601" s="55"/>
      <c r="M601" s="55"/>
      <c r="N601" s="55"/>
    </row>
    <row r="602">
      <c r="J602" s="55"/>
      <c r="K602" s="55"/>
      <c r="L602" s="55"/>
      <c r="M602" s="55"/>
      <c r="N602" s="55"/>
    </row>
    <row r="603">
      <c r="J603" s="55"/>
      <c r="K603" s="55"/>
      <c r="L603" s="55"/>
      <c r="M603" s="55"/>
      <c r="N603" s="55"/>
    </row>
    <row r="604">
      <c r="J604" s="55"/>
      <c r="K604" s="55"/>
      <c r="L604" s="55"/>
      <c r="M604" s="55"/>
      <c r="N604" s="55"/>
    </row>
    <row r="605">
      <c r="J605" s="55"/>
      <c r="K605" s="55"/>
      <c r="L605" s="55"/>
      <c r="M605" s="55"/>
      <c r="N605" s="55"/>
    </row>
    <row r="606">
      <c r="J606" s="55"/>
      <c r="K606" s="55"/>
      <c r="L606" s="55"/>
      <c r="M606" s="55"/>
      <c r="N606" s="55"/>
    </row>
    <row r="607">
      <c r="J607" s="55"/>
      <c r="K607" s="55"/>
      <c r="L607" s="55"/>
      <c r="M607" s="55"/>
      <c r="N607" s="55"/>
    </row>
    <row r="608">
      <c r="J608" s="55"/>
      <c r="K608" s="55"/>
      <c r="L608" s="55"/>
      <c r="M608" s="55"/>
      <c r="N608" s="55"/>
    </row>
    <row r="609">
      <c r="J609" s="55"/>
      <c r="K609" s="55"/>
      <c r="L609" s="55"/>
      <c r="M609" s="55"/>
      <c r="N609" s="55"/>
    </row>
    <row r="610">
      <c r="J610" s="55"/>
      <c r="K610" s="55"/>
      <c r="L610" s="55"/>
      <c r="M610" s="55"/>
      <c r="N610" s="55"/>
    </row>
    <row r="611">
      <c r="J611" s="55"/>
      <c r="K611" s="55"/>
      <c r="L611" s="55"/>
      <c r="M611" s="55"/>
      <c r="N611" s="55"/>
    </row>
    <row r="612">
      <c r="J612" s="55"/>
      <c r="K612" s="55"/>
      <c r="L612" s="55"/>
      <c r="M612" s="55"/>
      <c r="N612" s="55"/>
    </row>
    <row r="613">
      <c r="J613" s="55"/>
      <c r="K613" s="55"/>
      <c r="L613" s="55"/>
      <c r="M613" s="55"/>
      <c r="N613" s="55"/>
    </row>
    <row r="614">
      <c r="J614" s="55"/>
      <c r="K614" s="55"/>
      <c r="L614" s="55"/>
      <c r="M614" s="55"/>
      <c r="N614" s="55"/>
    </row>
    <row r="615">
      <c r="J615" s="55"/>
      <c r="K615" s="55"/>
      <c r="L615" s="55"/>
      <c r="M615" s="55"/>
      <c r="N615" s="55"/>
    </row>
    <row r="616">
      <c r="J616" s="55"/>
      <c r="K616" s="55"/>
      <c r="L616" s="55"/>
      <c r="M616" s="55"/>
      <c r="N616" s="55"/>
    </row>
    <row r="617">
      <c r="J617" s="55"/>
      <c r="K617" s="55"/>
      <c r="L617" s="55"/>
      <c r="M617" s="55"/>
      <c r="N617" s="55"/>
    </row>
    <row r="618">
      <c r="J618" s="55"/>
      <c r="K618" s="55"/>
      <c r="L618" s="55"/>
      <c r="M618" s="55"/>
      <c r="N618" s="55"/>
    </row>
    <row r="619">
      <c r="J619" s="55"/>
      <c r="K619" s="55"/>
      <c r="L619" s="55"/>
      <c r="M619" s="55"/>
      <c r="N619" s="55"/>
    </row>
    <row r="620">
      <c r="J620" s="55"/>
      <c r="K620" s="55"/>
      <c r="L620" s="55"/>
      <c r="M620" s="55"/>
      <c r="N620" s="55"/>
    </row>
    <row r="621">
      <c r="J621" s="55"/>
      <c r="K621" s="55"/>
      <c r="L621" s="55"/>
      <c r="M621" s="55"/>
      <c r="N621" s="55"/>
    </row>
    <row r="622">
      <c r="J622" s="55"/>
      <c r="K622" s="55"/>
      <c r="L622" s="55"/>
      <c r="M622" s="55"/>
      <c r="N622" s="55"/>
    </row>
    <row r="623">
      <c r="J623" s="55"/>
      <c r="K623" s="55"/>
      <c r="L623" s="55"/>
      <c r="M623" s="55"/>
      <c r="N623" s="55"/>
    </row>
    <row r="624">
      <c r="J624" s="55"/>
      <c r="K624" s="55"/>
      <c r="L624" s="55"/>
      <c r="M624" s="55"/>
      <c r="N624" s="55"/>
    </row>
    <row r="625">
      <c r="J625" s="55"/>
      <c r="K625" s="55"/>
      <c r="L625" s="55"/>
      <c r="M625" s="55"/>
      <c r="N625" s="55"/>
    </row>
    <row r="626">
      <c r="J626" s="55"/>
      <c r="K626" s="55"/>
      <c r="L626" s="55"/>
      <c r="M626" s="55"/>
      <c r="N626" s="55"/>
    </row>
    <row r="627">
      <c r="J627" s="55"/>
      <c r="K627" s="55"/>
      <c r="L627" s="55"/>
      <c r="M627" s="55"/>
      <c r="N627" s="55"/>
    </row>
    <row r="628">
      <c r="J628" s="55"/>
      <c r="K628" s="55"/>
      <c r="L628" s="55"/>
      <c r="M628" s="55"/>
      <c r="N628" s="55"/>
    </row>
    <row r="629">
      <c r="J629" s="55"/>
      <c r="K629" s="55"/>
      <c r="L629" s="55"/>
      <c r="M629" s="55"/>
      <c r="N629" s="55"/>
    </row>
    <row r="630">
      <c r="J630" s="55"/>
      <c r="K630" s="55"/>
      <c r="L630" s="55"/>
      <c r="M630" s="55"/>
      <c r="N630" s="55"/>
    </row>
    <row r="631">
      <c r="J631" s="55"/>
      <c r="K631" s="55"/>
      <c r="L631" s="55"/>
      <c r="M631" s="55"/>
      <c r="N631" s="55"/>
    </row>
    <row r="632">
      <c r="J632" s="55"/>
      <c r="K632" s="55"/>
      <c r="L632" s="55"/>
      <c r="M632" s="55"/>
      <c r="N632" s="55"/>
    </row>
    <row r="633">
      <c r="J633" s="55"/>
      <c r="K633" s="55"/>
      <c r="L633" s="55"/>
      <c r="M633" s="55"/>
      <c r="N633" s="55"/>
    </row>
    <row r="634">
      <c r="J634" s="55"/>
      <c r="K634" s="55"/>
      <c r="L634" s="55"/>
      <c r="M634" s="55"/>
      <c r="N634" s="55"/>
    </row>
    <row r="635">
      <c r="J635" s="55"/>
      <c r="K635" s="55"/>
      <c r="L635" s="55"/>
      <c r="M635" s="55"/>
      <c r="N635" s="55"/>
    </row>
    <row r="636">
      <c r="J636" s="55"/>
      <c r="K636" s="55"/>
      <c r="L636" s="55"/>
      <c r="M636" s="55"/>
      <c r="N636" s="55"/>
    </row>
    <row r="637">
      <c r="J637" s="55"/>
      <c r="K637" s="55"/>
      <c r="L637" s="55"/>
      <c r="M637" s="55"/>
      <c r="N637" s="55"/>
    </row>
    <row r="638">
      <c r="J638" s="55"/>
      <c r="K638" s="55"/>
      <c r="L638" s="55"/>
      <c r="M638" s="55"/>
      <c r="N638" s="55"/>
    </row>
    <row r="639">
      <c r="J639" s="55"/>
      <c r="K639" s="55"/>
      <c r="L639" s="55"/>
      <c r="M639" s="55"/>
      <c r="N639" s="55"/>
    </row>
    <row r="640">
      <c r="J640" s="55"/>
      <c r="K640" s="55"/>
      <c r="L640" s="55"/>
      <c r="M640" s="55"/>
      <c r="N640" s="55"/>
    </row>
    <row r="641">
      <c r="J641" s="55"/>
      <c r="K641" s="55"/>
      <c r="L641" s="55"/>
      <c r="M641" s="55"/>
      <c r="N641" s="55"/>
    </row>
    <row r="642">
      <c r="J642" s="55"/>
      <c r="K642" s="55"/>
      <c r="L642" s="55"/>
      <c r="M642" s="55"/>
      <c r="N642" s="55"/>
    </row>
    <row r="643">
      <c r="J643" s="55"/>
      <c r="K643" s="55"/>
      <c r="L643" s="55"/>
      <c r="M643" s="55"/>
      <c r="N643" s="55"/>
    </row>
    <row r="644">
      <c r="J644" s="55"/>
      <c r="K644" s="55"/>
      <c r="L644" s="55"/>
      <c r="M644" s="55"/>
      <c r="N644" s="55"/>
    </row>
    <row r="645">
      <c r="J645" s="55"/>
      <c r="K645" s="55"/>
      <c r="L645" s="55"/>
      <c r="M645" s="55"/>
      <c r="N645" s="55"/>
    </row>
    <row r="646">
      <c r="J646" s="55"/>
      <c r="K646" s="55"/>
      <c r="L646" s="55"/>
      <c r="M646" s="55"/>
      <c r="N646" s="55"/>
    </row>
    <row r="647">
      <c r="J647" s="55"/>
      <c r="K647" s="55"/>
      <c r="L647" s="55"/>
      <c r="M647" s="55"/>
      <c r="N647" s="55"/>
    </row>
    <row r="648">
      <c r="J648" s="55"/>
      <c r="K648" s="55"/>
      <c r="L648" s="55"/>
      <c r="M648" s="55"/>
      <c r="N648" s="55"/>
    </row>
    <row r="649">
      <c r="J649" s="55"/>
      <c r="K649" s="55"/>
      <c r="L649" s="55"/>
      <c r="M649" s="55"/>
      <c r="N649" s="55"/>
    </row>
    <row r="650">
      <c r="J650" s="55"/>
      <c r="K650" s="55"/>
      <c r="L650" s="55"/>
      <c r="M650" s="55"/>
      <c r="N650" s="55"/>
    </row>
    <row r="651">
      <c r="J651" s="55"/>
      <c r="K651" s="55"/>
      <c r="L651" s="55"/>
      <c r="M651" s="55"/>
      <c r="N651" s="55"/>
    </row>
    <row r="652">
      <c r="J652" s="55"/>
      <c r="K652" s="55"/>
      <c r="L652" s="55"/>
      <c r="M652" s="55"/>
      <c r="N652" s="55"/>
    </row>
    <row r="653">
      <c r="J653" s="55"/>
      <c r="K653" s="55"/>
      <c r="L653" s="55"/>
      <c r="M653" s="55"/>
      <c r="N653" s="55"/>
    </row>
    <row r="654">
      <c r="J654" s="55"/>
      <c r="K654" s="55"/>
      <c r="L654" s="55"/>
      <c r="M654" s="55"/>
      <c r="N654" s="55"/>
    </row>
    <row r="655">
      <c r="J655" s="55"/>
      <c r="K655" s="55"/>
      <c r="L655" s="55"/>
      <c r="M655" s="55"/>
      <c r="N655" s="55"/>
    </row>
    <row r="656">
      <c r="J656" s="55"/>
      <c r="K656" s="55"/>
      <c r="L656" s="55"/>
      <c r="M656" s="55"/>
      <c r="N656" s="55"/>
    </row>
    <row r="657">
      <c r="J657" s="55"/>
      <c r="K657" s="55"/>
      <c r="L657" s="55"/>
      <c r="M657" s="55"/>
      <c r="N657" s="55"/>
    </row>
    <row r="658">
      <c r="J658" s="55"/>
      <c r="K658" s="55"/>
      <c r="L658" s="55"/>
      <c r="M658" s="55"/>
      <c r="N658" s="55"/>
    </row>
    <row r="659">
      <c r="J659" s="55"/>
      <c r="K659" s="55"/>
      <c r="L659" s="55"/>
      <c r="M659" s="55"/>
      <c r="N659" s="55"/>
    </row>
    <row r="660">
      <c r="J660" s="55"/>
      <c r="K660" s="55"/>
      <c r="L660" s="55"/>
      <c r="M660" s="55"/>
      <c r="N660" s="55"/>
    </row>
    <row r="661">
      <c r="J661" s="55"/>
      <c r="K661" s="55"/>
      <c r="L661" s="55"/>
      <c r="M661" s="55"/>
      <c r="N661" s="55"/>
    </row>
    <row r="662">
      <c r="J662" s="55"/>
      <c r="K662" s="55"/>
      <c r="L662" s="55"/>
      <c r="M662" s="55"/>
      <c r="N662" s="55"/>
    </row>
    <row r="663">
      <c r="J663" s="55"/>
      <c r="K663" s="55"/>
      <c r="L663" s="55"/>
      <c r="M663" s="55"/>
      <c r="N663" s="55"/>
    </row>
    <row r="664">
      <c r="J664" s="55"/>
      <c r="K664" s="55"/>
      <c r="L664" s="55"/>
      <c r="M664" s="55"/>
      <c r="N664" s="55"/>
    </row>
    <row r="665">
      <c r="J665" s="55"/>
      <c r="K665" s="55"/>
      <c r="L665" s="55"/>
      <c r="M665" s="55"/>
      <c r="N665" s="55"/>
    </row>
    <row r="666">
      <c r="J666" s="55"/>
      <c r="K666" s="55"/>
      <c r="L666" s="55"/>
      <c r="M666" s="55"/>
      <c r="N666" s="55"/>
    </row>
    <row r="667">
      <c r="J667" s="55"/>
      <c r="K667" s="55"/>
      <c r="L667" s="55"/>
      <c r="M667" s="55"/>
      <c r="N667" s="55"/>
    </row>
    <row r="668">
      <c r="J668" s="55"/>
      <c r="K668" s="55"/>
      <c r="L668" s="55"/>
      <c r="M668" s="55"/>
      <c r="N668" s="55"/>
    </row>
    <row r="669">
      <c r="J669" s="55"/>
      <c r="K669" s="55"/>
      <c r="L669" s="55"/>
      <c r="M669" s="55"/>
      <c r="N669" s="55"/>
    </row>
    <row r="670">
      <c r="J670" s="55"/>
      <c r="K670" s="55"/>
      <c r="L670" s="55"/>
      <c r="M670" s="55"/>
      <c r="N670" s="55"/>
    </row>
    <row r="671">
      <c r="J671" s="55"/>
      <c r="K671" s="55"/>
      <c r="L671" s="55"/>
      <c r="M671" s="55"/>
      <c r="N671" s="55"/>
    </row>
    <row r="672">
      <c r="J672" s="55"/>
      <c r="K672" s="55"/>
      <c r="L672" s="55"/>
      <c r="M672" s="55"/>
      <c r="N672" s="55"/>
    </row>
    <row r="673">
      <c r="J673" s="55"/>
      <c r="K673" s="55"/>
      <c r="L673" s="55"/>
      <c r="M673" s="55"/>
      <c r="N673" s="55"/>
    </row>
    <row r="674">
      <c r="J674" s="55"/>
      <c r="K674" s="55"/>
      <c r="L674" s="55"/>
      <c r="M674" s="55"/>
      <c r="N674" s="55"/>
    </row>
    <row r="675">
      <c r="J675" s="55"/>
      <c r="K675" s="55"/>
      <c r="L675" s="55"/>
      <c r="M675" s="55"/>
      <c r="N675" s="55"/>
    </row>
    <row r="676">
      <c r="J676" s="55"/>
      <c r="K676" s="55"/>
      <c r="L676" s="55"/>
      <c r="M676" s="55"/>
      <c r="N676" s="55"/>
    </row>
    <row r="677">
      <c r="J677" s="55"/>
      <c r="K677" s="55"/>
      <c r="L677" s="55"/>
      <c r="M677" s="55"/>
      <c r="N677" s="55"/>
    </row>
    <row r="678">
      <c r="J678" s="55"/>
      <c r="K678" s="55"/>
      <c r="L678" s="55"/>
      <c r="M678" s="55"/>
      <c r="N678" s="55"/>
    </row>
    <row r="679">
      <c r="J679" s="55"/>
      <c r="K679" s="55"/>
      <c r="L679" s="55"/>
      <c r="M679" s="55"/>
      <c r="N679" s="55"/>
    </row>
    <row r="680">
      <c r="J680" s="55"/>
      <c r="K680" s="55"/>
      <c r="L680" s="55"/>
      <c r="M680" s="55"/>
      <c r="N680" s="55"/>
    </row>
    <row r="681">
      <c r="J681" s="55"/>
      <c r="K681" s="55"/>
      <c r="L681" s="55"/>
      <c r="M681" s="55"/>
      <c r="N681" s="55"/>
    </row>
    <row r="682">
      <c r="J682" s="55"/>
      <c r="K682" s="55"/>
      <c r="L682" s="55"/>
      <c r="M682" s="55"/>
      <c r="N682" s="55"/>
    </row>
    <row r="683">
      <c r="J683" s="55"/>
      <c r="K683" s="55"/>
      <c r="L683" s="55"/>
      <c r="M683" s="55"/>
      <c r="N683" s="55"/>
    </row>
    <row r="684">
      <c r="J684" s="55"/>
      <c r="K684" s="55"/>
      <c r="L684" s="55"/>
      <c r="M684" s="55"/>
      <c r="N684" s="55"/>
    </row>
    <row r="685">
      <c r="J685" s="55"/>
      <c r="K685" s="55"/>
      <c r="L685" s="55"/>
      <c r="M685" s="55"/>
      <c r="N685" s="55"/>
    </row>
    <row r="686">
      <c r="J686" s="55"/>
      <c r="K686" s="55"/>
      <c r="L686" s="55"/>
      <c r="M686" s="55"/>
      <c r="N686" s="55"/>
    </row>
    <row r="687">
      <c r="J687" s="55"/>
      <c r="K687" s="55"/>
      <c r="L687" s="55"/>
      <c r="M687" s="55"/>
      <c r="N687" s="55"/>
    </row>
    <row r="688">
      <c r="J688" s="55"/>
      <c r="K688" s="55"/>
      <c r="L688" s="55"/>
      <c r="M688" s="55"/>
      <c r="N688" s="55"/>
    </row>
    <row r="689">
      <c r="J689" s="55"/>
      <c r="K689" s="55"/>
      <c r="L689" s="55"/>
      <c r="M689" s="55"/>
      <c r="N689" s="55"/>
    </row>
    <row r="690">
      <c r="J690" s="55"/>
      <c r="K690" s="55"/>
      <c r="L690" s="55"/>
      <c r="M690" s="55"/>
      <c r="N690" s="55"/>
    </row>
    <row r="691">
      <c r="J691" s="55"/>
      <c r="K691" s="55"/>
      <c r="L691" s="55"/>
      <c r="M691" s="55"/>
      <c r="N691" s="55"/>
    </row>
    <row r="692">
      <c r="J692" s="55"/>
      <c r="K692" s="55"/>
      <c r="L692" s="55"/>
      <c r="M692" s="55"/>
      <c r="N692" s="55"/>
    </row>
    <row r="693">
      <c r="J693" s="55"/>
      <c r="K693" s="55"/>
      <c r="L693" s="55"/>
      <c r="M693" s="55"/>
      <c r="N693" s="55"/>
    </row>
    <row r="694">
      <c r="J694" s="55"/>
      <c r="K694" s="55"/>
      <c r="L694" s="55"/>
      <c r="M694" s="55"/>
      <c r="N694" s="55"/>
    </row>
    <row r="695">
      <c r="J695" s="55"/>
      <c r="K695" s="55"/>
      <c r="L695" s="55"/>
      <c r="M695" s="55"/>
      <c r="N695" s="55"/>
    </row>
    <row r="696">
      <c r="J696" s="55"/>
      <c r="K696" s="55"/>
      <c r="L696" s="55"/>
      <c r="M696" s="55"/>
      <c r="N696" s="55"/>
    </row>
    <row r="697">
      <c r="J697" s="55"/>
      <c r="K697" s="55"/>
      <c r="L697" s="55"/>
      <c r="M697" s="55"/>
      <c r="N697" s="55"/>
    </row>
    <row r="698">
      <c r="J698" s="55"/>
      <c r="K698" s="55"/>
      <c r="L698" s="55"/>
      <c r="M698" s="55"/>
      <c r="N698" s="55"/>
    </row>
    <row r="699">
      <c r="J699" s="55"/>
      <c r="K699" s="55"/>
      <c r="L699" s="55"/>
      <c r="M699" s="55"/>
      <c r="N699" s="55"/>
    </row>
    <row r="700">
      <c r="J700" s="55"/>
      <c r="K700" s="55"/>
      <c r="L700" s="55"/>
      <c r="M700" s="55"/>
      <c r="N700" s="55"/>
    </row>
    <row r="701">
      <c r="J701" s="55"/>
      <c r="K701" s="55"/>
      <c r="L701" s="55"/>
      <c r="M701" s="55"/>
      <c r="N701" s="55"/>
    </row>
    <row r="702">
      <c r="J702" s="55"/>
      <c r="K702" s="55"/>
      <c r="L702" s="55"/>
      <c r="M702" s="55"/>
      <c r="N702" s="55"/>
    </row>
    <row r="703">
      <c r="J703" s="55"/>
      <c r="K703" s="55"/>
      <c r="L703" s="55"/>
      <c r="M703" s="55"/>
      <c r="N703" s="55"/>
    </row>
    <row r="704">
      <c r="J704" s="55"/>
      <c r="K704" s="55"/>
      <c r="L704" s="55"/>
      <c r="M704" s="55"/>
      <c r="N704" s="55"/>
    </row>
    <row r="705">
      <c r="J705" s="55"/>
      <c r="K705" s="55"/>
      <c r="L705" s="55"/>
      <c r="M705" s="55"/>
      <c r="N705" s="55"/>
    </row>
    <row r="706">
      <c r="J706" s="55"/>
      <c r="K706" s="55"/>
      <c r="L706" s="55"/>
      <c r="M706" s="55"/>
      <c r="N706" s="55"/>
    </row>
    <row r="707">
      <c r="J707" s="55"/>
      <c r="K707" s="55"/>
      <c r="L707" s="55"/>
      <c r="M707" s="55"/>
      <c r="N707" s="55"/>
    </row>
    <row r="708">
      <c r="J708" s="55"/>
      <c r="K708" s="55"/>
      <c r="L708" s="55"/>
      <c r="M708" s="55"/>
      <c r="N708" s="55"/>
    </row>
    <row r="709">
      <c r="J709" s="55"/>
      <c r="K709" s="55"/>
      <c r="L709" s="55"/>
      <c r="M709" s="55"/>
      <c r="N709" s="55"/>
    </row>
    <row r="710">
      <c r="J710" s="55"/>
      <c r="K710" s="55"/>
      <c r="L710" s="55"/>
      <c r="M710" s="55"/>
      <c r="N710" s="55"/>
    </row>
    <row r="711">
      <c r="J711" s="55"/>
      <c r="K711" s="55"/>
      <c r="L711" s="55"/>
      <c r="M711" s="55"/>
      <c r="N711" s="55"/>
    </row>
    <row r="712">
      <c r="J712" s="55"/>
      <c r="K712" s="55"/>
      <c r="L712" s="55"/>
      <c r="M712" s="55"/>
      <c r="N712" s="55"/>
    </row>
    <row r="713">
      <c r="J713" s="55"/>
      <c r="K713" s="55"/>
      <c r="L713" s="55"/>
      <c r="M713" s="55"/>
      <c r="N713" s="55"/>
    </row>
    <row r="714">
      <c r="J714" s="55"/>
      <c r="K714" s="55"/>
      <c r="L714" s="55"/>
      <c r="M714" s="55"/>
      <c r="N714" s="55"/>
    </row>
    <row r="715">
      <c r="J715" s="55"/>
      <c r="K715" s="55"/>
      <c r="L715" s="55"/>
      <c r="M715" s="55"/>
      <c r="N715" s="55"/>
    </row>
    <row r="716">
      <c r="J716" s="55"/>
      <c r="K716" s="55"/>
      <c r="L716" s="55"/>
      <c r="M716" s="55"/>
      <c r="N716" s="55"/>
    </row>
    <row r="717">
      <c r="J717" s="55"/>
      <c r="K717" s="55"/>
      <c r="L717" s="55"/>
      <c r="M717" s="55"/>
      <c r="N717" s="55"/>
    </row>
    <row r="718">
      <c r="J718" s="55"/>
      <c r="K718" s="55"/>
      <c r="L718" s="55"/>
      <c r="M718" s="55"/>
      <c r="N718" s="55"/>
    </row>
    <row r="719">
      <c r="J719" s="55"/>
      <c r="K719" s="55"/>
      <c r="L719" s="55"/>
      <c r="M719" s="55"/>
      <c r="N719" s="55"/>
    </row>
    <row r="720">
      <c r="J720" s="55"/>
      <c r="K720" s="55"/>
      <c r="L720" s="55"/>
      <c r="M720" s="55"/>
      <c r="N720" s="55"/>
    </row>
    <row r="721">
      <c r="J721" s="55"/>
      <c r="K721" s="55"/>
      <c r="L721" s="55"/>
      <c r="M721" s="55"/>
      <c r="N721" s="55"/>
    </row>
    <row r="722">
      <c r="J722" s="55"/>
      <c r="K722" s="55"/>
      <c r="L722" s="55"/>
      <c r="M722" s="55"/>
      <c r="N722" s="55"/>
    </row>
    <row r="723">
      <c r="J723" s="55"/>
      <c r="K723" s="55"/>
      <c r="L723" s="55"/>
      <c r="M723" s="55"/>
      <c r="N723" s="55"/>
    </row>
    <row r="724">
      <c r="J724" s="55"/>
      <c r="K724" s="55"/>
      <c r="L724" s="55"/>
      <c r="M724" s="55"/>
      <c r="N724" s="55"/>
    </row>
    <row r="725">
      <c r="J725" s="55"/>
      <c r="K725" s="55"/>
      <c r="L725" s="55"/>
      <c r="M725" s="55"/>
      <c r="N725" s="55"/>
    </row>
    <row r="726">
      <c r="J726" s="55"/>
      <c r="K726" s="55"/>
      <c r="L726" s="55"/>
      <c r="M726" s="55"/>
      <c r="N726" s="55"/>
    </row>
    <row r="727">
      <c r="J727" s="55"/>
      <c r="K727" s="55"/>
      <c r="L727" s="55"/>
      <c r="M727" s="55"/>
      <c r="N727" s="55"/>
    </row>
    <row r="728">
      <c r="J728" s="55"/>
      <c r="K728" s="55"/>
      <c r="L728" s="55"/>
      <c r="M728" s="55"/>
      <c r="N728" s="55"/>
    </row>
    <row r="729">
      <c r="J729" s="55"/>
      <c r="K729" s="55"/>
      <c r="L729" s="55"/>
      <c r="M729" s="55"/>
      <c r="N729" s="55"/>
    </row>
    <row r="730">
      <c r="J730" s="55"/>
      <c r="K730" s="55"/>
      <c r="L730" s="55"/>
      <c r="M730" s="55"/>
      <c r="N730" s="55"/>
    </row>
    <row r="731">
      <c r="J731" s="55"/>
      <c r="K731" s="55"/>
      <c r="L731" s="55"/>
      <c r="M731" s="55"/>
      <c r="N731" s="55"/>
    </row>
    <row r="732">
      <c r="J732" s="55"/>
      <c r="K732" s="55"/>
      <c r="L732" s="55"/>
      <c r="M732" s="55"/>
      <c r="N732" s="55"/>
    </row>
    <row r="733">
      <c r="J733" s="55"/>
      <c r="K733" s="55"/>
      <c r="L733" s="55"/>
      <c r="M733" s="55"/>
      <c r="N733" s="55"/>
    </row>
    <row r="734">
      <c r="J734" s="55"/>
      <c r="K734" s="55"/>
      <c r="L734" s="55"/>
      <c r="M734" s="55"/>
      <c r="N734" s="55"/>
    </row>
    <row r="735">
      <c r="J735" s="55"/>
      <c r="K735" s="55"/>
      <c r="L735" s="55"/>
      <c r="M735" s="55"/>
      <c r="N735" s="55"/>
    </row>
    <row r="736">
      <c r="J736" s="55"/>
      <c r="K736" s="55"/>
      <c r="L736" s="55"/>
      <c r="M736" s="55"/>
      <c r="N736" s="55"/>
    </row>
    <row r="737">
      <c r="J737" s="55"/>
      <c r="K737" s="55"/>
      <c r="L737" s="55"/>
      <c r="M737" s="55"/>
      <c r="N737" s="55"/>
    </row>
    <row r="738">
      <c r="J738" s="55"/>
      <c r="K738" s="55"/>
      <c r="L738" s="55"/>
      <c r="M738" s="55"/>
      <c r="N738" s="55"/>
    </row>
    <row r="739">
      <c r="J739" s="55"/>
      <c r="K739" s="55"/>
      <c r="L739" s="55"/>
      <c r="M739" s="55"/>
      <c r="N739" s="55"/>
    </row>
    <row r="740">
      <c r="J740" s="55"/>
      <c r="K740" s="55"/>
      <c r="L740" s="55"/>
      <c r="M740" s="55"/>
      <c r="N740" s="55"/>
    </row>
    <row r="741">
      <c r="J741" s="55"/>
      <c r="K741" s="55"/>
      <c r="L741" s="55"/>
      <c r="M741" s="55"/>
      <c r="N741" s="55"/>
    </row>
    <row r="742">
      <c r="J742" s="55"/>
      <c r="K742" s="55"/>
      <c r="L742" s="55"/>
      <c r="M742" s="55"/>
      <c r="N742" s="55"/>
    </row>
    <row r="743">
      <c r="J743" s="55"/>
      <c r="K743" s="55"/>
      <c r="L743" s="55"/>
      <c r="M743" s="55"/>
      <c r="N743" s="55"/>
    </row>
    <row r="744">
      <c r="J744" s="55"/>
      <c r="K744" s="55"/>
      <c r="L744" s="55"/>
      <c r="M744" s="55"/>
      <c r="N744" s="55"/>
    </row>
    <row r="745">
      <c r="J745" s="55"/>
      <c r="K745" s="55"/>
      <c r="L745" s="55"/>
      <c r="M745" s="55"/>
      <c r="N745" s="55"/>
    </row>
    <row r="746">
      <c r="J746" s="55"/>
      <c r="K746" s="55"/>
      <c r="L746" s="55"/>
      <c r="M746" s="55"/>
      <c r="N746" s="55"/>
    </row>
    <row r="747">
      <c r="J747" s="55"/>
      <c r="K747" s="55"/>
      <c r="L747" s="55"/>
      <c r="M747" s="55"/>
      <c r="N747" s="55"/>
    </row>
    <row r="748">
      <c r="J748" s="55"/>
      <c r="K748" s="55"/>
      <c r="L748" s="55"/>
      <c r="M748" s="55"/>
      <c r="N748" s="55"/>
    </row>
    <row r="749">
      <c r="J749" s="55"/>
      <c r="K749" s="55"/>
      <c r="L749" s="55"/>
      <c r="M749" s="55"/>
      <c r="N749" s="55"/>
    </row>
    <row r="750">
      <c r="J750" s="55"/>
      <c r="K750" s="55"/>
      <c r="L750" s="55"/>
      <c r="M750" s="55"/>
      <c r="N750" s="55"/>
    </row>
    <row r="751">
      <c r="J751" s="55"/>
      <c r="K751" s="55"/>
      <c r="L751" s="55"/>
      <c r="M751" s="55"/>
      <c r="N751" s="55"/>
    </row>
    <row r="752">
      <c r="J752" s="55"/>
      <c r="K752" s="55"/>
      <c r="L752" s="55"/>
      <c r="M752" s="55"/>
      <c r="N752" s="55"/>
    </row>
    <row r="753">
      <c r="J753" s="55"/>
      <c r="K753" s="55"/>
      <c r="L753" s="55"/>
      <c r="M753" s="55"/>
      <c r="N753" s="55"/>
    </row>
    <row r="754">
      <c r="J754" s="55"/>
      <c r="K754" s="55"/>
      <c r="L754" s="55"/>
      <c r="M754" s="55"/>
      <c r="N754" s="55"/>
    </row>
    <row r="755">
      <c r="J755" s="55"/>
      <c r="K755" s="55"/>
      <c r="L755" s="55"/>
      <c r="M755" s="55"/>
      <c r="N755" s="55"/>
    </row>
    <row r="756">
      <c r="J756" s="55"/>
      <c r="K756" s="55"/>
      <c r="L756" s="55"/>
      <c r="M756" s="55"/>
      <c r="N756" s="55"/>
    </row>
    <row r="757">
      <c r="J757" s="55"/>
      <c r="K757" s="55"/>
      <c r="L757" s="55"/>
      <c r="M757" s="55"/>
      <c r="N757" s="55"/>
    </row>
    <row r="758">
      <c r="J758" s="55"/>
      <c r="K758" s="55"/>
      <c r="L758" s="55"/>
      <c r="M758" s="55"/>
      <c r="N758" s="55"/>
    </row>
    <row r="759">
      <c r="J759" s="55"/>
      <c r="K759" s="55"/>
      <c r="L759" s="55"/>
      <c r="M759" s="55"/>
      <c r="N759" s="55"/>
    </row>
    <row r="760">
      <c r="J760" s="55"/>
      <c r="K760" s="55"/>
      <c r="L760" s="55"/>
      <c r="M760" s="55"/>
      <c r="N760" s="55"/>
    </row>
    <row r="761">
      <c r="J761" s="55"/>
      <c r="K761" s="55"/>
      <c r="L761" s="55"/>
      <c r="M761" s="55"/>
      <c r="N761" s="55"/>
    </row>
    <row r="762">
      <c r="J762" s="55"/>
      <c r="K762" s="55"/>
      <c r="L762" s="55"/>
      <c r="M762" s="55"/>
      <c r="N762" s="55"/>
    </row>
    <row r="763">
      <c r="J763" s="55"/>
      <c r="K763" s="55"/>
      <c r="L763" s="55"/>
      <c r="M763" s="55"/>
      <c r="N763" s="55"/>
    </row>
    <row r="764">
      <c r="J764" s="55"/>
      <c r="K764" s="55"/>
      <c r="L764" s="55"/>
      <c r="M764" s="55"/>
      <c r="N764" s="55"/>
    </row>
    <row r="765">
      <c r="J765" s="55"/>
      <c r="K765" s="55"/>
      <c r="L765" s="55"/>
      <c r="M765" s="55"/>
      <c r="N765" s="55"/>
    </row>
    <row r="766">
      <c r="J766" s="55"/>
      <c r="K766" s="55"/>
      <c r="L766" s="55"/>
      <c r="M766" s="55"/>
      <c r="N766" s="55"/>
    </row>
    <row r="767">
      <c r="J767" s="55"/>
      <c r="K767" s="55"/>
      <c r="L767" s="55"/>
      <c r="M767" s="55"/>
      <c r="N767" s="55"/>
    </row>
    <row r="768">
      <c r="J768" s="55"/>
      <c r="K768" s="55"/>
      <c r="L768" s="55"/>
      <c r="M768" s="55"/>
      <c r="N768" s="55"/>
    </row>
    <row r="769">
      <c r="J769" s="55"/>
      <c r="K769" s="55"/>
      <c r="L769" s="55"/>
      <c r="M769" s="55"/>
      <c r="N769" s="55"/>
    </row>
    <row r="770">
      <c r="J770" s="55"/>
      <c r="K770" s="55"/>
      <c r="L770" s="55"/>
      <c r="M770" s="55"/>
      <c r="N770" s="55"/>
    </row>
    <row r="771">
      <c r="J771" s="55"/>
      <c r="K771" s="55"/>
      <c r="L771" s="55"/>
      <c r="M771" s="55"/>
      <c r="N771" s="55"/>
    </row>
    <row r="772">
      <c r="J772" s="55"/>
      <c r="K772" s="55"/>
      <c r="L772" s="55"/>
      <c r="M772" s="55"/>
      <c r="N772" s="55"/>
    </row>
    <row r="773">
      <c r="J773" s="55"/>
      <c r="K773" s="55"/>
      <c r="L773" s="55"/>
      <c r="M773" s="55"/>
      <c r="N773" s="55"/>
    </row>
    <row r="774">
      <c r="J774" s="55"/>
      <c r="K774" s="55"/>
      <c r="L774" s="55"/>
      <c r="M774" s="55"/>
      <c r="N774" s="55"/>
    </row>
    <row r="775">
      <c r="J775" s="55"/>
      <c r="K775" s="55"/>
      <c r="L775" s="55"/>
      <c r="M775" s="55"/>
      <c r="N775" s="55"/>
    </row>
    <row r="776">
      <c r="J776" s="55"/>
      <c r="K776" s="55"/>
      <c r="L776" s="55"/>
      <c r="M776" s="55"/>
      <c r="N776" s="55"/>
    </row>
    <row r="777">
      <c r="J777" s="55"/>
      <c r="K777" s="55"/>
      <c r="L777" s="55"/>
      <c r="M777" s="55"/>
      <c r="N777" s="55"/>
    </row>
    <row r="778">
      <c r="J778" s="55"/>
      <c r="K778" s="55"/>
      <c r="L778" s="55"/>
      <c r="M778" s="55"/>
      <c r="N778" s="55"/>
    </row>
    <row r="779">
      <c r="J779" s="55"/>
      <c r="K779" s="55"/>
      <c r="L779" s="55"/>
      <c r="M779" s="55"/>
      <c r="N779" s="55"/>
    </row>
    <row r="780">
      <c r="J780" s="55"/>
      <c r="K780" s="55"/>
      <c r="L780" s="55"/>
      <c r="M780" s="55"/>
      <c r="N780" s="55"/>
    </row>
    <row r="781">
      <c r="J781" s="55"/>
      <c r="K781" s="55"/>
      <c r="L781" s="55"/>
      <c r="M781" s="55"/>
      <c r="N781" s="55"/>
    </row>
    <row r="782">
      <c r="J782" s="55"/>
      <c r="K782" s="55"/>
      <c r="L782" s="55"/>
      <c r="M782" s="55"/>
      <c r="N782" s="55"/>
    </row>
    <row r="783">
      <c r="J783" s="55"/>
      <c r="K783" s="55"/>
      <c r="L783" s="55"/>
      <c r="M783" s="55"/>
      <c r="N783" s="55"/>
    </row>
    <row r="784">
      <c r="J784" s="55"/>
      <c r="K784" s="55"/>
      <c r="L784" s="55"/>
      <c r="M784" s="55"/>
      <c r="N784" s="55"/>
    </row>
    <row r="785">
      <c r="J785" s="55"/>
      <c r="K785" s="55"/>
      <c r="L785" s="55"/>
      <c r="M785" s="55"/>
      <c r="N785" s="55"/>
    </row>
    <row r="786">
      <c r="J786" s="55"/>
      <c r="K786" s="55"/>
      <c r="L786" s="55"/>
      <c r="M786" s="55"/>
      <c r="N786" s="55"/>
    </row>
    <row r="787">
      <c r="J787" s="55"/>
      <c r="K787" s="55"/>
      <c r="L787" s="55"/>
      <c r="M787" s="55"/>
      <c r="N787" s="55"/>
    </row>
    <row r="788">
      <c r="J788" s="55"/>
      <c r="K788" s="55"/>
      <c r="L788" s="55"/>
      <c r="M788" s="55"/>
      <c r="N788" s="55"/>
    </row>
    <row r="789">
      <c r="J789" s="55"/>
      <c r="K789" s="55"/>
      <c r="L789" s="55"/>
      <c r="M789" s="55"/>
      <c r="N789" s="55"/>
    </row>
    <row r="790">
      <c r="J790" s="55"/>
      <c r="K790" s="55"/>
      <c r="L790" s="55"/>
      <c r="M790" s="55"/>
      <c r="N790" s="55"/>
    </row>
    <row r="791">
      <c r="J791" s="55"/>
      <c r="K791" s="55"/>
      <c r="L791" s="55"/>
      <c r="M791" s="55"/>
      <c r="N791" s="55"/>
    </row>
    <row r="792">
      <c r="J792" s="55"/>
      <c r="K792" s="55"/>
      <c r="L792" s="55"/>
      <c r="M792" s="55"/>
      <c r="N792" s="55"/>
    </row>
    <row r="793">
      <c r="J793" s="55"/>
      <c r="K793" s="55"/>
      <c r="L793" s="55"/>
      <c r="M793" s="55"/>
      <c r="N793" s="55"/>
    </row>
    <row r="794">
      <c r="J794" s="55"/>
      <c r="K794" s="55"/>
      <c r="L794" s="55"/>
      <c r="M794" s="55"/>
      <c r="N794" s="55"/>
    </row>
    <row r="795">
      <c r="J795" s="55"/>
      <c r="K795" s="55"/>
      <c r="L795" s="55"/>
      <c r="M795" s="55"/>
      <c r="N795" s="55"/>
    </row>
    <row r="796">
      <c r="J796" s="55"/>
      <c r="K796" s="55"/>
      <c r="L796" s="55"/>
      <c r="M796" s="55"/>
      <c r="N796" s="55"/>
    </row>
    <row r="797">
      <c r="J797" s="55"/>
      <c r="K797" s="55"/>
      <c r="L797" s="55"/>
      <c r="M797" s="55"/>
      <c r="N797" s="55"/>
    </row>
    <row r="798">
      <c r="J798" s="55"/>
      <c r="K798" s="55"/>
      <c r="L798" s="55"/>
      <c r="M798" s="55"/>
      <c r="N798" s="55"/>
    </row>
    <row r="799">
      <c r="J799" s="55"/>
      <c r="K799" s="55"/>
      <c r="L799" s="55"/>
      <c r="M799" s="55"/>
      <c r="N799" s="55"/>
    </row>
    <row r="800">
      <c r="J800" s="55"/>
      <c r="K800" s="55"/>
      <c r="L800" s="55"/>
      <c r="M800" s="55"/>
      <c r="N800" s="55"/>
    </row>
    <row r="801">
      <c r="J801" s="55"/>
      <c r="K801" s="55"/>
      <c r="L801" s="55"/>
      <c r="M801" s="55"/>
      <c r="N801" s="55"/>
    </row>
    <row r="802">
      <c r="J802" s="55"/>
      <c r="K802" s="55"/>
      <c r="L802" s="55"/>
      <c r="M802" s="55"/>
      <c r="N802" s="55"/>
    </row>
    <row r="803">
      <c r="J803" s="55"/>
      <c r="K803" s="55"/>
      <c r="L803" s="55"/>
      <c r="M803" s="55"/>
      <c r="N803" s="55"/>
    </row>
    <row r="804">
      <c r="J804" s="55"/>
      <c r="K804" s="55"/>
      <c r="L804" s="55"/>
      <c r="M804" s="55"/>
      <c r="N804" s="55"/>
    </row>
    <row r="805">
      <c r="J805" s="55"/>
      <c r="K805" s="55"/>
      <c r="L805" s="55"/>
      <c r="M805" s="55"/>
      <c r="N805" s="55"/>
    </row>
    <row r="806">
      <c r="J806" s="55"/>
      <c r="K806" s="55"/>
      <c r="L806" s="55"/>
      <c r="M806" s="55"/>
      <c r="N806" s="55"/>
    </row>
    <row r="807">
      <c r="J807" s="55"/>
      <c r="K807" s="55"/>
      <c r="L807" s="55"/>
      <c r="M807" s="55"/>
      <c r="N807" s="55"/>
    </row>
    <row r="808">
      <c r="J808" s="55"/>
      <c r="K808" s="55"/>
      <c r="L808" s="55"/>
      <c r="M808" s="55"/>
      <c r="N808" s="55"/>
    </row>
    <row r="809">
      <c r="J809" s="55"/>
      <c r="K809" s="55"/>
      <c r="L809" s="55"/>
      <c r="M809" s="55"/>
      <c r="N809" s="55"/>
    </row>
    <row r="810">
      <c r="J810" s="55"/>
      <c r="K810" s="55"/>
      <c r="L810" s="55"/>
      <c r="M810" s="55"/>
      <c r="N810" s="55"/>
    </row>
    <row r="811">
      <c r="J811" s="55"/>
      <c r="K811" s="55"/>
      <c r="L811" s="55"/>
      <c r="M811" s="55"/>
      <c r="N811" s="55"/>
    </row>
    <row r="812">
      <c r="J812" s="55"/>
      <c r="K812" s="55"/>
      <c r="L812" s="55"/>
      <c r="M812" s="55"/>
      <c r="N812" s="55"/>
    </row>
    <row r="813">
      <c r="J813" s="55"/>
      <c r="K813" s="55"/>
      <c r="L813" s="55"/>
      <c r="M813" s="55"/>
      <c r="N813" s="55"/>
    </row>
    <row r="814">
      <c r="J814" s="55"/>
      <c r="K814" s="55"/>
      <c r="L814" s="55"/>
      <c r="M814" s="55"/>
      <c r="N814" s="55"/>
    </row>
    <row r="815">
      <c r="J815" s="55"/>
      <c r="K815" s="55"/>
      <c r="L815" s="55"/>
      <c r="M815" s="55"/>
      <c r="N815" s="55"/>
    </row>
    <row r="816">
      <c r="J816" s="55"/>
      <c r="K816" s="55"/>
      <c r="L816" s="55"/>
      <c r="M816" s="55"/>
      <c r="N816" s="55"/>
    </row>
    <row r="817">
      <c r="J817" s="55"/>
      <c r="K817" s="55"/>
      <c r="L817" s="55"/>
      <c r="M817" s="55"/>
      <c r="N817" s="55"/>
    </row>
    <row r="818">
      <c r="J818" s="55"/>
      <c r="K818" s="55"/>
      <c r="L818" s="55"/>
      <c r="M818" s="55"/>
      <c r="N818" s="55"/>
    </row>
    <row r="819">
      <c r="J819" s="55"/>
      <c r="K819" s="55"/>
      <c r="L819" s="55"/>
      <c r="M819" s="55"/>
      <c r="N819" s="55"/>
    </row>
    <row r="820">
      <c r="J820" s="55"/>
      <c r="K820" s="55"/>
      <c r="L820" s="55"/>
      <c r="M820" s="55"/>
      <c r="N820" s="55"/>
    </row>
    <row r="821">
      <c r="J821" s="55"/>
      <c r="K821" s="55"/>
      <c r="L821" s="55"/>
      <c r="M821" s="55"/>
      <c r="N821" s="55"/>
    </row>
    <row r="822">
      <c r="J822" s="55"/>
      <c r="K822" s="55"/>
      <c r="L822" s="55"/>
      <c r="M822" s="55"/>
      <c r="N822" s="55"/>
    </row>
    <row r="823">
      <c r="J823" s="55"/>
      <c r="K823" s="55"/>
      <c r="L823" s="55"/>
      <c r="M823" s="55"/>
      <c r="N823" s="55"/>
    </row>
    <row r="824">
      <c r="J824" s="55"/>
      <c r="K824" s="55"/>
      <c r="L824" s="55"/>
      <c r="M824" s="55"/>
      <c r="N824" s="55"/>
    </row>
    <row r="825">
      <c r="J825" s="55"/>
      <c r="K825" s="55"/>
      <c r="L825" s="55"/>
      <c r="M825" s="55"/>
      <c r="N825" s="55"/>
    </row>
    <row r="826">
      <c r="J826" s="55"/>
      <c r="K826" s="55"/>
      <c r="L826" s="55"/>
      <c r="M826" s="55"/>
      <c r="N826" s="55"/>
    </row>
    <row r="827">
      <c r="J827" s="55"/>
      <c r="K827" s="55"/>
      <c r="L827" s="55"/>
      <c r="M827" s="55"/>
      <c r="N827" s="55"/>
    </row>
    <row r="828">
      <c r="J828" s="55"/>
      <c r="K828" s="55"/>
      <c r="L828" s="55"/>
      <c r="M828" s="55"/>
      <c r="N828" s="55"/>
    </row>
    <row r="829">
      <c r="J829" s="55"/>
      <c r="K829" s="55"/>
      <c r="L829" s="55"/>
      <c r="M829" s="55"/>
      <c r="N829" s="55"/>
    </row>
    <row r="830">
      <c r="J830" s="55"/>
      <c r="K830" s="55"/>
      <c r="L830" s="55"/>
      <c r="M830" s="55"/>
      <c r="N830" s="55"/>
    </row>
    <row r="831">
      <c r="J831" s="55"/>
      <c r="K831" s="55"/>
      <c r="L831" s="55"/>
      <c r="M831" s="55"/>
      <c r="N831" s="55"/>
    </row>
    <row r="832">
      <c r="J832" s="55"/>
      <c r="K832" s="55"/>
      <c r="L832" s="55"/>
      <c r="M832" s="55"/>
      <c r="N832" s="55"/>
    </row>
    <row r="833">
      <c r="J833" s="55"/>
      <c r="K833" s="55"/>
      <c r="L833" s="55"/>
      <c r="M833" s="55"/>
      <c r="N833" s="55"/>
    </row>
    <row r="834">
      <c r="J834" s="55"/>
      <c r="K834" s="55"/>
      <c r="L834" s="55"/>
      <c r="M834" s="55"/>
      <c r="N834" s="55"/>
    </row>
    <row r="835">
      <c r="J835" s="55"/>
      <c r="K835" s="55"/>
      <c r="L835" s="55"/>
      <c r="M835" s="55"/>
      <c r="N835" s="55"/>
    </row>
    <row r="836">
      <c r="J836" s="55"/>
      <c r="K836" s="55"/>
      <c r="L836" s="55"/>
      <c r="M836" s="55"/>
      <c r="N836" s="55"/>
    </row>
    <row r="837">
      <c r="J837" s="55"/>
      <c r="K837" s="55"/>
      <c r="L837" s="55"/>
      <c r="M837" s="55"/>
      <c r="N837" s="55"/>
    </row>
    <row r="838">
      <c r="J838" s="55"/>
      <c r="K838" s="55"/>
      <c r="L838" s="55"/>
      <c r="M838" s="55"/>
      <c r="N838" s="55"/>
    </row>
    <row r="839">
      <c r="J839" s="55"/>
      <c r="K839" s="55"/>
      <c r="L839" s="55"/>
      <c r="M839" s="55"/>
      <c r="N839" s="55"/>
    </row>
    <row r="840">
      <c r="J840" s="55"/>
      <c r="K840" s="55"/>
      <c r="L840" s="55"/>
      <c r="M840" s="55"/>
      <c r="N840" s="55"/>
    </row>
    <row r="841">
      <c r="J841" s="55"/>
      <c r="K841" s="55"/>
      <c r="L841" s="55"/>
      <c r="M841" s="55"/>
      <c r="N841" s="55"/>
    </row>
    <row r="842">
      <c r="J842" s="55"/>
      <c r="K842" s="55"/>
      <c r="L842" s="55"/>
      <c r="M842" s="55"/>
      <c r="N842" s="55"/>
    </row>
    <row r="843">
      <c r="J843" s="55"/>
      <c r="K843" s="55"/>
      <c r="L843" s="55"/>
      <c r="M843" s="55"/>
      <c r="N843" s="55"/>
    </row>
    <row r="844">
      <c r="J844" s="55"/>
      <c r="K844" s="55"/>
      <c r="L844" s="55"/>
      <c r="M844" s="55"/>
      <c r="N844" s="55"/>
    </row>
    <row r="845">
      <c r="J845" s="55"/>
      <c r="K845" s="55"/>
      <c r="L845" s="55"/>
      <c r="M845" s="55"/>
      <c r="N845" s="55"/>
    </row>
    <row r="846">
      <c r="J846" s="55"/>
      <c r="K846" s="55"/>
      <c r="L846" s="55"/>
      <c r="M846" s="55"/>
      <c r="N846" s="55"/>
    </row>
    <row r="847">
      <c r="J847" s="55"/>
      <c r="K847" s="55"/>
      <c r="L847" s="55"/>
      <c r="M847" s="55"/>
      <c r="N847" s="55"/>
    </row>
    <row r="848">
      <c r="J848" s="55"/>
      <c r="K848" s="55"/>
      <c r="L848" s="55"/>
      <c r="M848" s="55"/>
      <c r="N848" s="55"/>
    </row>
    <row r="849">
      <c r="J849" s="55"/>
      <c r="K849" s="55"/>
      <c r="L849" s="55"/>
      <c r="M849" s="55"/>
      <c r="N849" s="55"/>
    </row>
    <row r="850">
      <c r="J850" s="55"/>
      <c r="K850" s="55"/>
      <c r="L850" s="55"/>
      <c r="M850" s="55"/>
      <c r="N850" s="55"/>
    </row>
    <row r="851">
      <c r="J851" s="55"/>
      <c r="K851" s="55"/>
      <c r="L851" s="55"/>
      <c r="M851" s="55"/>
      <c r="N851" s="55"/>
    </row>
    <row r="852">
      <c r="J852" s="55"/>
      <c r="K852" s="55"/>
      <c r="L852" s="55"/>
      <c r="M852" s="55"/>
      <c r="N852" s="55"/>
    </row>
    <row r="853">
      <c r="J853" s="55"/>
      <c r="K853" s="55"/>
      <c r="L853" s="55"/>
      <c r="M853" s="55"/>
      <c r="N853" s="55"/>
    </row>
    <row r="854">
      <c r="J854" s="55"/>
      <c r="K854" s="55"/>
      <c r="L854" s="55"/>
      <c r="M854" s="55"/>
      <c r="N854" s="55"/>
    </row>
    <row r="855">
      <c r="J855" s="55"/>
      <c r="K855" s="55"/>
      <c r="L855" s="55"/>
      <c r="M855" s="55"/>
      <c r="N855" s="55"/>
    </row>
    <row r="856">
      <c r="J856" s="55"/>
      <c r="K856" s="55"/>
      <c r="L856" s="55"/>
      <c r="M856" s="55"/>
      <c r="N856" s="55"/>
    </row>
    <row r="857">
      <c r="J857" s="55"/>
      <c r="K857" s="55"/>
      <c r="L857" s="55"/>
      <c r="M857" s="55"/>
      <c r="N857" s="55"/>
    </row>
    <row r="858">
      <c r="J858" s="55"/>
      <c r="K858" s="55"/>
      <c r="L858" s="55"/>
      <c r="M858" s="55"/>
      <c r="N858" s="55"/>
    </row>
    <row r="859">
      <c r="J859" s="55"/>
      <c r="K859" s="55"/>
      <c r="L859" s="55"/>
      <c r="M859" s="55"/>
      <c r="N859" s="55"/>
    </row>
    <row r="860">
      <c r="J860" s="55"/>
      <c r="K860" s="55"/>
      <c r="L860" s="55"/>
      <c r="M860" s="55"/>
      <c r="N860" s="55"/>
    </row>
    <row r="861">
      <c r="J861" s="55"/>
      <c r="K861" s="55"/>
      <c r="L861" s="55"/>
      <c r="M861" s="55"/>
      <c r="N861" s="55"/>
    </row>
    <row r="862">
      <c r="J862" s="55"/>
      <c r="K862" s="55"/>
      <c r="L862" s="55"/>
      <c r="M862" s="55"/>
      <c r="N862" s="55"/>
    </row>
    <row r="863">
      <c r="J863" s="55"/>
      <c r="K863" s="55"/>
      <c r="L863" s="55"/>
      <c r="M863" s="55"/>
      <c r="N863" s="55"/>
    </row>
    <row r="864">
      <c r="J864" s="55"/>
      <c r="K864" s="55"/>
      <c r="L864" s="55"/>
      <c r="M864" s="55"/>
      <c r="N864" s="55"/>
    </row>
    <row r="865">
      <c r="J865" s="55"/>
      <c r="K865" s="55"/>
      <c r="L865" s="55"/>
      <c r="M865" s="55"/>
      <c r="N865" s="55"/>
    </row>
    <row r="866">
      <c r="J866" s="55"/>
      <c r="K866" s="55"/>
      <c r="L866" s="55"/>
      <c r="M866" s="55"/>
      <c r="N866" s="55"/>
    </row>
    <row r="867">
      <c r="J867" s="55"/>
      <c r="K867" s="55"/>
      <c r="L867" s="55"/>
      <c r="M867" s="55"/>
      <c r="N867" s="55"/>
    </row>
    <row r="868">
      <c r="J868" s="55"/>
      <c r="K868" s="55"/>
      <c r="L868" s="55"/>
      <c r="M868" s="55"/>
      <c r="N868" s="55"/>
    </row>
    <row r="869">
      <c r="J869" s="55"/>
      <c r="K869" s="55"/>
      <c r="L869" s="55"/>
      <c r="M869" s="55"/>
      <c r="N869" s="55"/>
    </row>
    <row r="870">
      <c r="J870" s="55"/>
      <c r="K870" s="55"/>
      <c r="L870" s="55"/>
      <c r="M870" s="55"/>
      <c r="N870" s="55"/>
    </row>
    <row r="871">
      <c r="J871" s="55"/>
      <c r="K871" s="55"/>
      <c r="L871" s="55"/>
      <c r="M871" s="55"/>
      <c r="N871" s="55"/>
    </row>
    <row r="872">
      <c r="J872" s="55"/>
      <c r="K872" s="55"/>
      <c r="L872" s="55"/>
      <c r="M872" s="55"/>
      <c r="N872" s="55"/>
    </row>
    <row r="873">
      <c r="J873" s="55"/>
      <c r="K873" s="55"/>
      <c r="L873" s="55"/>
      <c r="M873" s="55"/>
      <c r="N873" s="55"/>
    </row>
    <row r="874">
      <c r="J874" s="55"/>
      <c r="K874" s="55"/>
      <c r="L874" s="55"/>
      <c r="M874" s="55"/>
      <c r="N874" s="55"/>
    </row>
    <row r="875">
      <c r="J875" s="55"/>
      <c r="K875" s="55"/>
      <c r="L875" s="55"/>
      <c r="M875" s="55"/>
      <c r="N875" s="55"/>
    </row>
    <row r="876">
      <c r="J876" s="55"/>
      <c r="K876" s="55"/>
      <c r="L876" s="55"/>
      <c r="M876" s="55"/>
      <c r="N876" s="55"/>
    </row>
    <row r="877">
      <c r="J877" s="55"/>
      <c r="K877" s="55"/>
      <c r="L877" s="55"/>
      <c r="M877" s="55"/>
      <c r="N877" s="55"/>
    </row>
    <row r="878">
      <c r="J878" s="55"/>
      <c r="K878" s="55"/>
      <c r="L878" s="55"/>
      <c r="M878" s="55"/>
      <c r="N878" s="55"/>
    </row>
    <row r="879">
      <c r="J879" s="55"/>
      <c r="K879" s="55"/>
      <c r="L879" s="55"/>
      <c r="M879" s="55"/>
      <c r="N879" s="55"/>
    </row>
    <row r="880">
      <c r="J880" s="55"/>
      <c r="K880" s="55"/>
      <c r="L880" s="55"/>
      <c r="M880" s="55"/>
      <c r="N880" s="55"/>
    </row>
    <row r="881">
      <c r="J881" s="55"/>
      <c r="K881" s="55"/>
      <c r="L881" s="55"/>
      <c r="M881" s="55"/>
      <c r="N881" s="55"/>
    </row>
    <row r="882">
      <c r="J882" s="55"/>
      <c r="K882" s="55"/>
      <c r="L882" s="55"/>
      <c r="M882" s="55"/>
      <c r="N882" s="55"/>
    </row>
    <row r="883">
      <c r="J883" s="55"/>
      <c r="K883" s="55"/>
      <c r="L883" s="55"/>
      <c r="M883" s="55"/>
      <c r="N883" s="55"/>
    </row>
    <row r="884">
      <c r="J884" s="55"/>
      <c r="K884" s="55"/>
      <c r="L884" s="55"/>
      <c r="M884" s="55"/>
      <c r="N884" s="55"/>
    </row>
    <row r="885">
      <c r="J885" s="55"/>
      <c r="K885" s="55"/>
      <c r="L885" s="55"/>
      <c r="M885" s="55"/>
      <c r="N885" s="55"/>
    </row>
    <row r="886">
      <c r="J886" s="55"/>
      <c r="K886" s="55"/>
      <c r="L886" s="55"/>
      <c r="M886" s="55"/>
      <c r="N886" s="55"/>
    </row>
    <row r="887">
      <c r="J887" s="55"/>
      <c r="K887" s="55"/>
      <c r="L887" s="55"/>
      <c r="M887" s="55"/>
      <c r="N887" s="55"/>
    </row>
    <row r="888">
      <c r="J888" s="55"/>
      <c r="K888" s="55"/>
      <c r="L888" s="55"/>
      <c r="M888" s="55"/>
      <c r="N888" s="55"/>
    </row>
    <row r="889">
      <c r="J889" s="55"/>
      <c r="K889" s="55"/>
      <c r="L889" s="55"/>
      <c r="M889" s="55"/>
      <c r="N889" s="55"/>
    </row>
    <row r="890">
      <c r="J890" s="55"/>
      <c r="K890" s="55"/>
      <c r="L890" s="55"/>
      <c r="M890" s="55"/>
      <c r="N890" s="55"/>
    </row>
    <row r="891">
      <c r="J891" s="55"/>
      <c r="K891" s="55"/>
      <c r="L891" s="55"/>
      <c r="M891" s="55"/>
      <c r="N891" s="55"/>
    </row>
    <row r="892">
      <c r="J892" s="55"/>
      <c r="K892" s="55"/>
      <c r="L892" s="55"/>
      <c r="M892" s="55"/>
      <c r="N892" s="55"/>
    </row>
    <row r="893">
      <c r="J893" s="55"/>
      <c r="K893" s="55"/>
      <c r="L893" s="55"/>
      <c r="M893" s="55"/>
      <c r="N893" s="55"/>
    </row>
    <row r="894">
      <c r="J894" s="55"/>
      <c r="K894" s="55"/>
      <c r="L894" s="55"/>
      <c r="M894" s="55"/>
      <c r="N894" s="55"/>
    </row>
    <row r="895">
      <c r="J895" s="55"/>
      <c r="K895" s="55"/>
      <c r="L895" s="55"/>
      <c r="M895" s="55"/>
      <c r="N895" s="55"/>
    </row>
    <row r="896">
      <c r="J896" s="55"/>
      <c r="K896" s="55"/>
      <c r="L896" s="55"/>
      <c r="M896" s="55"/>
      <c r="N896" s="55"/>
    </row>
    <row r="897">
      <c r="J897" s="55"/>
      <c r="K897" s="55"/>
      <c r="L897" s="55"/>
      <c r="M897" s="55"/>
      <c r="N897" s="55"/>
    </row>
    <row r="898">
      <c r="J898" s="55"/>
      <c r="K898" s="55"/>
      <c r="L898" s="55"/>
      <c r="M898" s="55"/>
      <c r="N898" s="55"/>
    </row>
    <row r="899">
      <c r="J899" s="55"/>
      <c r="K899" s="55"/>
      <c r="L899" s="55"/>
      <c r="M899" s="55"/>
      <c r="N899" s="55"/>
    </row>
    <row r="900">
      <c r="J900" s="55"/>
      <c r="K900" s="55"/>
      <c r="L900" s="55"/>
      <c r="M900" s="55"/>
      <c r="N900" s="55"/>
    </row>
    <row r="901">
      <c r="J901" s="55"/>
      <c r="K901" s="55"/>
      <c r="L901" s="55"/>
      <c r="M901" s="55"/>
      <c r="N901" s="55"/>
    </row>
    <row r="902">
      <c r="J902" s="55"/>
      <c r="K902" s="55"/>
      <c r="L902" s="55"/>
      <c r="M902" s="55"/>
      <c r="N902" s="55"/>
    </row>
    <row r="903">
      <c r="J903" s="55"/>
      <c r="K903" s="55"/>
      <c r="L903" s="55"/>
      <c r="M903" s="55"/>
      <c r="N903" s="55"/>
    </row>
    <row r="904">
      <c r="J904" s="55"/>
      <c r="K904" s="55"/>
      <c r="L904" s="55"/>
      <c r="M904" s="55"/>
      <c r="N904" s="55"/>
    </row>
    <row r="905">
      <c r="J905" s="55"/>
      <c r="K905" s="55"/>
      <c r="L905" s="55"/>
      <c r="M905" s="55"/>
      <c r="N905" s="55"/>
    </row>
    <row r="906">
      <c r="J906" s="55"/>
      <c r="K906" s="55"/>
      <c r="L906" s="55"/>
      <c r="M906" s="55"/>
      <c r="N906" s="55"/>
    </row>
    <row r="907">
      <c r="J907" s="55"/>
      <c r="K907" s="55"/>
      <c r="L907" s="55"/>
      <c r="M907" s="55"/>
      <c r="N907" s="55"/>
    </row>
    <row r="908">
      <c r="J908" s="55"/>
      <c r="K908" s="55"/>
      <c r="L908" s="55"/>
      <c r="M908" s="55"/>
      <c r="N908" s="55"/>
    </row>
    <row r="909">
      <c r="J909" s="55"/>
      <c r="K909" s="55"/>
      <c r="L909" s="55"/>
      <c r="M909" s="55"/>
      <c r="N909" s="55"/>
    </row>
    <row r="910">
      <c r="J910" s="55"/>
      <c r="K910" s="55"/>
      <c r="L910" s="55"/>
      <c r="M910" s="55"/>
      <c r="N910" s="55"/>
    </row>
    <row r="911">
      <c r="J911" s="55"/>
      <c r="K911" s="55"/>
      <c r="L911" s="55"/>
      <c r="M911" s="55"/>
      <c r="N911" s="55"/>
    </row>
    <row r="912">
      <c r="J912" s="55"/>
      <c r="K912" s="55"/>
      <c r="L912" s="55"/>
      <c r="M912" s="55"/>
      <c r="N912" s="55"/>
    </row>
    <row r="913">
      <c r="J913" s="55"/>
      <c r="K913" s="55"/>
      <c r="L913" s="55"/>
      <c r="M913" s="55"/>
      <c r="N913" s="55"/>
    </row>
    <row r="914">
      <c r="J914" s="55"/>
      <c r="K914" s="55"/>
      <c r="L914" s="55"/>
      <c r="M914" s="55"/>
      <c r="N914" s="55"/>
    </row>
    <row r="915">
      <c r="J915" s="55"/>
      <c r="K915" s="55"/>
      <c r="L915" s="55"/>
      <c r="M915" s="55"/>
      <c r="N915" s="55"/>
    </row>
    <row r="916">
      <c r="J916" s="55"/>
      <c r="K916" s="55"/>
      <c r="L916" s="55"/>
      <c r="M916" s="55"/>
      <c r="N916" s="55"/>
    </row>
    <row r="917">
      <c r="J917" s="55"/>
      <c r="K917" s="55"/>
      <c r="L917" s="55"/>
      <c r="M917" s="55"/>
      <c r="N917" s="55"/>
    </row>
    <row r="918">
      <c r="J918" s="55"/>
      <c r="K918" s="55"/>
      <c r="L918" s="55"/>
      <c r="M918" s="55"/>
      <c r="N918" s="55"/>
    </row>
    <row r="919">
      <c r="J919" s="55"/>
      <c r="K919" s="55"/>
      <c r="L919" s="55"/>
      <c r="M919" s="55"/>
      <c r="N919" s="55"/>
    </row>
    <row r="920">
      <c r="J920" s="55"/>
      <c r="K920" s="55"/>
      <c r="L920" s="55"/>
      <c r="M920" s="55"/>
      <c r="N920" s="55"/>
    </row>
    <row r="921">
      <c r="J921" s="55"/>
      <c r="K921" s="55"/>
      <c r="L921" s="55"/>
      <c r="M921" s="55"/>
      <c r="N921" s="55"/>
    </row>
    <row r="922">
      <c r="J922" s="55"/>
      <c r="K922" s="55"/>
      <c r="L922" s="55"/>
      <c r="M922" s="55"/>
      <c r="N922" s="55"/>
    </row>
    <row r="923">
      <c r="J923" s="55"/>
      <c r="K923" s="55"/>
      <c r="L923" s="55"/>
      <c r="M923" s="55"/>
      <c r="N923" s="55"/>
    </row>
    <row r="924">
      <c r="J924" s="55"/>
      <c r="K924" s="55"/>
      <c r="L924" s="55"/>
      <c r="M924" s="55"/>
      <c r="N924" s="55"/>
    </row>
    <row r="925">
      <c r="J925" s="55"/>
      <c r="K925" s="55"/>
      <c r="L925" s="55"/>
      <c r="M925" s="55"/>
      <c r="N925" s="55"/>
    </row>
    <row r="926">
      <c r="J926" s="55"/>
      <c r="K926" s="55"/>
      <c r="L926" s="55"/>
      <c r="M926" s="55"/>
      <c r="N926" s="55"/>
    </row>
    <row r="927">
      <c r="J927" s="55"/>
      <c r="K927" s="55"/>
      <c r="L927" s="55"/>
      <c r="M927" s="55"/>
      <c r="N927" s="55"/>
    </row>
    <row r="928">
      <c r="J928" s="55"/>
      <c r="K928" s="55"/>
      <c r="L928" s="55"/>
      <c r="M928" s="55"/>
      <c r="N928" s="55"/>
    </row>
    <row r="929">
      <c r="J929" s="55"/>
      <c r="K929" s="55"/>
      <c r="L929" s="55"/>
      <c r="M929" s="55"/>
      <c r="N929" s="55"/>
    </row>
    <row r="930">
      <c r="J930" s="55"/>
      <c r="K930" s="55"/>
      <c r="L930" s="55"/>
      <c r="M930" s="55"/>
      <c r="N930" s="55"/>
    </row>
    <row r="931">
      <c r="J931" s="55"/>
      <c r="K931" s="55"/>
      <c r="L931" s="55"/>
      <c r="M931" s="55"/>
      <c r="N931" s="55"/>
    </row>
    <row r="932">
      <c r="J932" s="55"/>
      <c r="K932" s="55"/>
      <c r="L932" s="55"/>
      <c r="M932" s="55"/>
      <c r="N932" s="55"/>
    </row>
    <row r="933">
      <c r="J933" s="55"/>
      <c r="K933" s="55"/>
      <c r="L933" s="55"/>
      <c r="M933" s="55"/>
      <c r="N933" s="55"/>
    </row>
    <row r="934">
      <c r="J934" s="55"/>
      <c r="K934" s="55"/>
      <c r="L934" s="55"/>
      <c r="M934" s="55"/>
      <c r="N934" s="55"/>
    </row>
    <row r="935">
      <c r="J935" s="55"/>
      <c r="K935" s="55"/>
      <c r="L935" s="55"/>
      <c r="M935" s="55"/>
      <c r="N935" s="55"/>
    </row>
    <row r="936">
      <c r="J936" s="55"/>
      <c r="K936" s="55"/>
      <c r="L936" s="55"/>
      <c r="M936" s="55"/>
      <c r="N936" s="55"/>
    </row>
    <row r="937">
      <c r="J937" s="55"/>
      <c r="K937" s="55"/>
      <c r="L937" s="55"/>
      <c r="M937" s="55"/>
      <c r="N937" s="55"/>
    </row>
    <row r="938">
      <c r="J938" s="55"/>
      <c r="K938" s="55"/>
      <c r="L938" s="55"/>
      <c r="M938" s="55"/>
      <c r="N938" s="55"/>
    </row>
    <row r="939">
      <c r="J939" s="55"/>
      <c r="K939" s="55"/>
      <c r="L939" s="55"/>
      <c r="M939" s="55"/>
      <c r="N939" s="55"/>
    </row>
    <row r="940">
      <c r="J940" s="55"/>
      <c r="K940" s="55"/>
      <c r="L940" s="55"/>
      <c r="M940" s="55"/>
      <c r="N940" s="55"/>
    </row>
    <row r="941">
      <c r="J941" s="55"/>
      <c r="K941" s="55"/>
      <c r="L941" s="55"/>
      <c r="M941" s="55"/>
      <c r="N941" s="55"/>
    </row>
    <row r="942">
      <c r="J942" s="55"/>
      <c r="K942" s="55"/>
      <c r="L942" s="55"/>
      <c r="M942" s="55"/>
      <c r="N942" s="55"/>
    </row>
    <row r="943">
      <c r="J943" s="55"/>
      <c r="K943" s="55"/>
      <c r="L943" s="55"/>
      <c r="M943" s="55"/>
      <c r="N943" s="55"/>
    </row>
    <row r="944">
      <c r="J944" s="55"/>
      <c r="K944" s="55"/>
      <c r="L944" s="55"/>
      <c r="M944" s="55"/>
      <c r="N944" s="55"/>
    </row>
    <row r="945">
      <c r="J945" s="55"/>
      <c r="K945" s="55"/>
      <c r="L945" s="55"/>
      <c r="M945" s="55"/>
      <c r="N945" s="55"/>
    </row>
    <row r="946">
      <c r="J946" s="55"/>
      <c r="K946" s="55"/>
      <c r="L946" s="55"/>
      <c r="M946" s="55"/>
      <c r="N946" s="55"/>
    </row>
    <row r="947">
      <c r="J947" s="55"/>
      <c r="K947" s="55"/>
      <c r="L947" s="55"/>
      <c r="M947" s="55"/>
      <c r="N947" s="55"/>
    </row>
    <row r="948">
      <c r="J948" s="55"/>
      <c r="K948" s="55"/>
      <c r="L948" s="55"/>
      <c r="M948" s="55"/>
      <c r="N948" s="55"/>
    </row>
    <row r="949">
      <c r="J949" s="55"/>
      <c r="K949" s="55"/>
      <c r="L949" s="55"/>
      <c r="M949" s="55"/>
      <c r="N949" s="55"/>
    </row>
    <row r="950">
      <c r="J950" s="55"/>
      <c r="K950" s="55"/>
      <c r="L950" s="55"/>
      <c r="M950" s="55"/>
      <c r="N950" s="55"/>
    </row>
    <row r="951">
      <c r="J951" s="55"/>
      <c r="K951" s="55"/>
      <c r="L951" s="55"/>
      <c r="M951" s="55"/>
      <c r="N951" s="55"/>
    </row>
    <row r="952">
      <c r="J952" s="55"/>
      <c r="K952" s="55"/>
      <c r="L952" s="55"/>
      <c r="M952" s="55"/>
      <c r="N952" s="55"/>
    </row>
    <row r="953">
      <c r="J953" s="55"/>
      <c r="K953" s="55"/>
      <c r="L953" s="55"/>
      <c r="M953" s="55"/>
      <c r="N953" s="55"/>
    </row>
    <row r="954">
      <c r="J954" s="55"/>
      <c r="K954" s="55"/>
      <c r="L954" s="55"/>
      <c r="M954" s="55"/>
      <c r="N954" s="55"/>
    </row>
    <row r="955">
      <c r="J955" s="55"/>
      <c r="K955" s="55"/>
      <c r="L955" s="55"/>
      <c r="M955" s="55"/>
      <c r="N955" s="55"/>
    </row>
    <row r="956">
      <c r="J956" s="55"/>
      <c r="K956" s="55"/>
      <c r="L956" s="55"/>
      <c r="M956" s="55"/>
      <c r="N956" s="55"/>
    </row>
    <row r="957">
      <c r="J957" s="55"/>
      <c r="K957" s="55"/>
      <c r="L957" s="55"/>
      <c r="M957" s="55"/>
      <c r="N957" s="55"/>
    </row>
    <row r="958">
      <c r="J958" s="55"/>
      <c r="K958" s="55"/>
      <c r="L958" s="55"/>
      <c r="M958" s="55"/>
      <c r="N958" s="55"/>
    </row>
    <row r="959">
      <c r="J959" s="55"/>
      <c r="K959" s="55"/>
      <c r="L959" s="55"/>
      <c r="M959" s="55"/>
      <c r="N959" s="55"/>
    </row>
    <row r="960">
      <c r="J960" s="55"/>
      <c r="K960" s="55"/>
      <c r="L960" s="55"/>
      <c r="M960" s="55"/>
      <c r="N960" s="55"/>
    </row>
    <row r="961">
      <c r="J961" s="55"/>
      <c r="K961" s="55"/>
      <c r="L961" s="55"/>
      <c r="M961" s="55"/>
      <c r="N961" s="55"/>
    </row>
    <row r="962">
      <c r="J962" s="55"/>
      <c r="K962" s="55"/>
      <c r="L962" s="55"/>
      <c r="M962" s="55"/>
      <c r="N962" s="55"/>
    </row>
    <row r="963">
      <c r="J963" s="55"/>
      <c r="K963" s="55"/>
      <c r="L963" s="55"/>
      <c r="M963" s="55"/>
      <c r="N963" s="55"/>
    </row>
    <row r="964">
      <c r="J964" s="55"/>
      <c r="K964" s="55"/>
      <c r="L964" s="55"/>
      <c r="M964" s="55"/>
      <c r="N964" s="55"/>
    </row>
    <row r="965">
      <c r="J965" s="55"/>
      <c r="K965" s="55"/>
      <c r="L965" s="55"/>
      <c r="M965" s="55"/>
      <c r="N965" s="55"/>
    </row>
    <row r="966">
      <c r="J966" s="55"/>
      <c r="K966" s="55"/>
      <c r="L966" s="55"/>
      <c r="M966" s="55"/>
      <c r="N966" s="55"/>
    </row>
    <row r="967">
      <c r="J967" s="55"/>
      <c r="K967" s="55"/>
      <c r="L967" s="55"/>
      <c r="M967" s="55"/>
      <c r="N967" s="55"/>
    </row>
    <row r="968">
      <c r="J968" s="55"/>
      <c r="K968" s="55"/>
      <c r="L968" s="55"/>
      <c r="M968" s="55"/>
      <c r="N968" s="55"/>
    </row>
    <row r="969">
      <c r="J969" s="55"/>
      <c r="K969" s="55"/>
      <c r="L969" s="55"/>
      <c r="M969" s="55"/>
      <c r="N969" s="55"/>
    </row>
    <row r="970">
      <c r="J970" s="55"/>
      <c r="K970" s="55"/>
      <c r="L970" s="55"/>
      <c r="M970" s="55"/>
      <c r="N970" s="55"/>
    </row>
    <row r="971">
      <c r="J971" s="55"/>
      <c r="K971" s="55"/>
      <c r="L971" s="55"/>
      <c r="M971" s="55"/>
      <c r="N971" s="55"/>
    </row>
    <row r="972">
      <c r="J972" s="55"/>
      <c r="K972" s="55"/>
      <c r="L972" s="55"/>
      <c r="M972" s="55"/>
      <c r="N972" s="55"/>
    </row>
    <row r="973">
      <c r="J973" s="55"/>
      <c r="K973" s="55"/>
      <c r="L973" s="55"/>
      <c r="M973" s="55"/>
      <c r="N973" s="55"/>
    </row>
    <row r="974">
      <c r="J974" s="55"/>
      <c r="K974" s="55"/>
      <c r="L974" s="55"/>
      <c r="M974" s="55"/>
      <c r="N974" s="55"/>
    </row>
    <row r="975">
      <c r="J975" s="55"/>
      <c r="K975" s="55"/>
      <c r="L975" s="55"/>
      <c r="M975" s="55"/>
      <c r="N975" s="55"/>
    </row>
    <row r="976">
      <c r="J976" s="55"/>
      <c r="K976" s="55"/>
      <c r="L976" s="55"/>
      <c r="M976" s="55"/>
      <c r="N976" s="55"/>
    </row>
    <row r="977">
      <c r="J977" s="55"/>
      <c r="K977" s="55"/>
      <c r="L977" s="55"/>
      <c r="M977" s="55"/>
      <c r="N977" s="55"/>
    </row>
    <row r="978">
      <c r="J978" s="55"/>
      <c r="K978" s="55"/>
      <c r="L978" s="55"/>
      <c r="M978" s="55"/>
      <c r="N978" s="55"/>
    </row>
    <row r="979">
      <c r="J979" s="55"/>
      <c r="K979" s="55"/>
      <c r="L979" s="55"/>
      <c r="M979" s="55"/>
      <c r="N979" s="55"/>
    </row>
    <row r="980">
      <c r="J980" s="55"/>
      <c r="K980" s="55"/>
      <c r="L980" s="55"/>
      <c r="M980" s="55"/>
      <c r="N980" s="55"/>
    </row>
    <row r="981">
      <c r="J981" s="55"/>
      <c r="K981" s="55"/>
      <c r="L981" s="55"/>
      <c r="M981" s="55"/>
      <c r="N981" s="55"/>
    </row>
    <row r="982">
      <c r="J982" s="55"/>
      <c r="K982" s="55"/>
      <c r="L982" s="55"/>
      <c r="M982" s="55"/>
      <c r="N982" s="55"/>
    </row>
    <row r="983">
      <c r="J983" s="55"/>
      <c r="K983" s="55"/>
      <c r="L983" s="55"/>
      <c r="M983" s="55"/>
      <c r="N983" s="55"/>
    </row>
    <row r="984">
      <c r="J984" s="55"/>
      <c r="K984" s="55"/>
      <c r="L984" s="55"/>
      <c r="M984" s="55"/>
      <c r="N984" s="55"/>
    </row>
    <row r="985">
      <c r="J985" s="55"/>
      <c r="K985" s="55"/>
      <c r="L985" s="55"/>
      <c r="M985" s="55"/>
      <c r="N985" s="55"/>
    </row>
    <row r="986">
      <c r="J986" s="55"/>
      <c r="K986" s="55"/>
      <c r="L986" s="55"/>
      <c r="M986" s="55"/>
      <c r="N986" s="55"/>
    </row>
    <row r="987">
      <c r="J987" s="55"/>
      <c r="K987" s="55"/>
      <c r="L987" s="55"/>
      <c r="M987" s="55"/>
      <c r="N987" s="55"/>
    </row>
    <row r="988">
      <c r="J988" s="55"/>
      <c r="K988" s="55"/>
      <c r="L988" s="55"/>
      <c r="M988" s="55"/>
      <c r="N988" s="55"/>
    </row>
    <row r="989">
      <c r="J989" s="55"/>
      <c r="K989" s="55"/>
      <c r="L989" s="55"/>
      <c r="M989" s="55"/>
      <c r="N989" s="55"/>
    </row>
    <row r="990">
      <c r="J990" s="55"/>
      <c r="K990" s="55"/>
      <c r="L990" s="55"/>
      <c r="M990" s="55"/>
      <c r="N990" s="55"/>
    </row>
    <row r="991">
      <c r="J991" s="55"/>
      <c r="K991" s="55"/>
      <c r="L991" s="55"/>
      <c r="M991" s="55"/>
      <c r="N991" s="55"/>
    </row>
    <row r="992">
      <c r="J992" s="55"/>
      <c r="K992" s="55"/>
      <c r="L992" s="55"/>
      <c r="M992" s="55"/>
      <c r="N992" s="55"/>
    </row>
    <row r="993">
      <c r="J993" s="55"/>
      <c r="K993" s="55"/>
      <c r="L993" s="55"/>
      <c r="M993" s="55"/>
      <c r="N993" s="55"/>
    </row>
    <row r="994">
      <c r="J994" s="55"/>
      <c r="K994" s="55"/>
      <c r="L994" s="55"/>
      <c r="M994" s="55"/>
      <c r="N994" s="55"/>
    </row>
    <row r="995">
      <c r="J995" s="55"/>
      <c r="K995" s="55"/>
      <c r="L995" s="55"/>
      <c r="M995" s="55"/>
      <c r="N995" s="55"/>
    </row>
    <row r="996">
      <c r="J996" s="55"/>
      <c r="K996" s="55"/>
      <c r="L996" s="55"/>
      <c r="M996" s="55"/>
      <c r="N996" s="55"/>
    </row>
  </sheetData>
  <autoFilter ref="$C$1:$AG$996"/>
  <hyperlinks>
    <hyperlink r:id="rId2" ref="A3"/>
    <hyperlink r:id="rId3" ref="A5"/>
    <hyperlink r:id="rId4" ref="A6"/>
    <hyperlink r:id="rId5" ref="A10"/>
    <hyperlink r:id="rId6" ref="A11"/>
    <hyperlink r:id="rId7" ref="A14"/>
  </hyperlinks>
  <drawing r:id="rId8"/>
  <legacy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28.13"/>
    <col hidden="1" min="4" max="4" width="12.63"/>
    <col customWidth="1" min="9" max="9" width="16.0"/>
    <col customWidth="1" min="11" max="11" width="13.25"/>
    <col customWidth="1" min="12" max="12" width="17.5"/>
    <col customWidth="1" min="16" max="16" width="14.25"/>
    <col customWidth="1" min="24" max="24" width="16.88"/>
    <col customWidth="1" min="25" max="25" width="18.5"/>
    <col customWidth="1" min="35" max="35" width="14.88"/>
    <col customWidth="1" min="36" max="36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932</v>
      </c>
      <c r="T1" s="108" t="s">
        <v>11</v>
      </c>
      <c r="U1" s="108" t="s">
        <v>933</v>
      </c>
      <c r="V1" s="108" t="s">
        <v>1179</v>
      </c>
      <c r="W1" s="108" t="s">
        <v>1180</v>
      </c>
      <c r="X1" s="108" t="s">
        <v>19</v>
      </c>
      <c r="Y1" s="108" t="s">
        <v>1494</v>
      </c>
      <c r="Z1" s="87" t="s">
        <v>21</v>
      </c>
      <c r="AA1" s="87" t="s">
        <v>22</v>
      </c>
      <c r="AB1" s="87" t="s">
        <v>23</v>
      </c>
      <c r="AC1" s="87" t="s">
        <v>24</v>
      </c>
      <c r="AD1" s="87" t="s">
        <v>25</v>
      </c>
      <c r="AE1" s="87" t="s">
        <v>26</v>
      </c>
      <c r="AF1" s="87" t="s">
        <v>29</v>
      </c>
      <c r="AG1" s="87" t="s">
        <v>919</v>
      </c>
      <c r="AH1" s="87" t="s">
        <v>32</v>
      </c>
      <c r="AI1" s="87" t="s">
        <v>920</v>
      </c>
      <c r="AJ1" s="87" t="s">
        <v>921</v>
      </c>
    </row>
    <row r="2">
      <c r="A2" s="82" t="s">
        <v>609</v>
      </c>
      <c r="B2" s="9" t="s">
        <v>2192</v>
      </c>
      <c r="C2" s="92" t="s">
        <v>930</v>
      </c>
      <c r="D2" s="2" t="s">
        <v>2193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10.869635</v>
      </c>
      <c r="G2" s="128">
        <f>VLOOKUP($A2, RawData!$A:$AJ, 2, FALSE)</f>
        <v>1.44895</v>
      </c>
      <c r="H2" s="96">
        <f>VLOOKUP($A2, RawData!$A:$AJ, 3, FALSE)</f>
        <v>1.7364</v>
      </c>
      <c r="I2" s="118" t="str">
        <f>VLOOKUP($A2, RawData!$A:$AJ, 4, FALSE)</f>
        <v>No data</v>
      </c>
      <c r="J2" s="98">
        <f>VLOOKUP($A2, RawData!$A:$AM, 37, FALSE)</f>
        <v>-2.24475</v>
      </c>
      <c r="K2" s="99">
        <f>VLOOKUP($A2, RawData!$A:$AM, 38, FALSE)</f>
        <v>0.9392753</v>
      </c>
      <c r="L2" s="99" t="str">
        <f>VLOOKUP($A2, RawData!$A:$AM, 39, FALSE)</f>
        <v/>
      </c>
      <c r="M2" s="100" t="str">
        <f>VLOOKUP($A2, RawData!$A:$AJ, 30, FALSE)</f>
        <v/>
      </c>
      <c r="N2" s="98">
        <f>VLOOKUP($A2, RawData!$A:$AJ, 5, FALSE)</f>
        <v>-0.015472963</v>
      </c>
      <c r="O2" s="99">
        <f>VLOOKUP($A2, RawData!$A:$AJ, 6, FALSE)</f>
        <v>1.224795</v>
      </c>
      <c r="P2" s="96">
        <f>VLOOKUP($A2, RawData!$A:$AJ, 7, FALSE)</f>
        <v>0.1030105</v>
      </c>
      <c r="Q2" s="99">
        <f>VLOOKUP($A2, RawData!$A:$AJ, 8, FALSE)</f>
        <v>0.6772</v>
      </c>
      <c r="R2" s="101">
        <f>VLOOKUP($A2, RawData!$A:$AJ, 9, FALSE)</f>
        <v>1.7137513</v>
      </c>
      <c r="S2" s="99" t="str">
        <f>VLOOKUP($A2, RawData!$A:$AJ, 11, FALSE)</f>
        <v/>
      </c>
      <c r="T2" s="98">
        <f>VLOOKUP($A2, RawData!$A:$AJ, 13, FALSE)</f>
        <v>-1.05963</v>
      </c>
      <c r="U2" s="96">
        <f>VLOOKUP($A2, RawData!$A:$AJ, 14, FALSE)</f>
        <v>3.0643744</v>
      </c>
      <c r="V2" s="100">
        <f>VLOOKUP($A2, RawData!$A:$AJ, 15, FALSE)</f>
        <v>2.4515</v>
      </c>
      <c r="W2" s="96">
        <f>VLOOKUP($A2, RawData!$A:$AJ, 16, FALSE)</f>
        <v>0.06210704</v>
      </c>
      <c r="X2" s="98" t="str">
        <f>VLOOKUP($A2, RawData!$A:$AJ, 21, FALSE)</f>
        <v/>
      </c>
      <c r="Y2" s="96" t="str">
        <f>VLOOKUP($A2, RawData!$A:$AJ, 22, FALSE)</f>
        <v/>
      </c>
      <c r="Z2" s="99">
        <f>VLOOKUP($A2, RawData!$A:$AJ, 23, FALSE)</f>
        <v>-0.6185</v>
      </c>
      <c r="AA2" s="99">
        <f>VLOOKUP($A2, RawData!$A:$AJ, 24, FALSE)</f>
        <v>-1.1576005</v>
      </c>
      <c r="AB2" s="99">
        <f>VLOOKUP($A2, RawData!$A:$AJ, 25, FALSE)</f>
        <v>-0.99137914</v>
      </c>
      <c r="AC2" s="100" t="str">
        <f>VLOOKUP($A2, RawData!$A:$AJ, 26, FALSE)</f>
        <v/>
      </c>
      <c r="AD2" s="107" t="str">
        <f>VLOOKUP($A2, RawData!$A:$AJ, 27, FALSE)</f>
        <v/>
      </c>
      <c r="AE2" s="107">
        <f>VLOOKUP($A2, RawData!$A:$AJ, 28, FALSE)</f>
        <v>7.599296</v>
      </c>
      <c r="AF2" s="100">
        <f>VLOOKUP($A2, RawData!$A:$AJ, 31, FALSE)</f>
        <v>-9.85006</v>
      </c>
      <c r="AG2" s="96">
        <f>VLOOKUP($A2, RawData!$A:$AJ,32, FALSE)</f>
        <v>0</v>
      </c>
      <c r="AH2" s="98">
        <f>VLOOKUP($A2, RawData!$A:$AJ, 34, FALSE)</f>
        <v>10.43742</v>
      </c>
      <c r="AI2" s="98">
        <f>VLOOKUP($A2, RawData!$A:$AJ, 35, FALSE)</f>
        <v>0.065</v>
      </c>
      <c r="AJ2" s="113">
        <f>VLOOKUP($A2, RawData!$A:$AJ, 36, FALSE)</f>
        <v>169.4</v>
      </c>
    </row>
    <row r="3">
      <c r="A3" s="46" t="s">
        <v>610</v>
      </c>
      <c r="B3" s="9" t="s">
        <v>2194</v>
      </c>
      <c r="C3" s="92" t="s">
        <v>923</v>
      </c>
      <c r="D3" s="2" t="s">
        <v>2195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0.647819</v>
      </c>
      <c r="G3" s="128">
        <f>VLOOKUP($A3, RawData!$A:$AJ, 2, FALSE)</f>
        <v>14.78262</v>
      </c>
      <c r="H3" s="96">
        <f>VLOOKUP($A3, RawData!$A:$AJ, 3, FALSE)</f>
        <v>0.2895</v>
      </c>
      <c r="I3" s="97">
        <f>VLOOKUP($A3, RawData!$A:$AJ, 4, FALSE)</f>
        <v>-0.040167626</v>
      </c>
      <c r="J3" s="98">
        <f>VLOOKUP($A3, RawData!$A:$AM, 37, FALSE)</f>
        <v>-3.11587</v>
      </c>
      <c r="K3" s="99">
        <f>VLOOKUP($A3, RawData!$A:$AM, 38, FALSE)</f>
        <v>-0.5785583</v>
      </c>
      <c r="L3" s="99" t="str">
        <f>VLOOKUP($A3, RawData!$A:$AM, 39, FALSE)</f>
        <v/>
      </c>
      <c r="M3" s="100" t="str">
        <f>VLOOKUP($A3, RawData!$A:$AJ, 30, FALSE)</f>
        <v/>
      </c>
      <c r="N3" s="98">
        <f>VLOOKUP($A3, RawData!$A:$AJ, 5, FALSE)</f>
        <v>-0.5431945</v>
      </c>
      <c r="O3" s="99">
        <f>VLOOKUP($A3, RawData!$A:$AJ, 6, FALSE)</f>
        <v>-0.3974301</v>
      </c>
      <c r="P3" s="96">
        <f>VLOOKUP($A3, RawData!$A:$AJ, 7, FALSE)</f>
        <v>0.021081885</v>
      </c>
      <c r="Q3" s="99">
        <f>VLOOKUP($A3, RawData!$A:$AJ, 8, FALSE)</f>
        <v>0.3834</v>
      </c>
      <c r="R3" s="101">
        <f>VLOOKUP($A3, RawData!$A:$AJ, 9, FALSE)</f>
        <v>0.4302796</v>
      </c>
      <c r="S3" s="99" t="str">
        <f>VLOOKUP($A3, RawData!$A:$AJ, 11, FALSE)</f>
        <v/>
      </c>
      <c r="T3" s="98">
        <f>VLOOKUP($A3, RawData!$A:$AJ, 13, FALSE)</f>
        <v>0.0347</v>
      </c>
      <c r="U3" s="96">
        <f>VLOOKUP($A3, RawData!$A:$AJ, 14, FALSE)</f>
        <v>-0.021296836</v>
      </c>
      <c r="V3" s="100">
        <f>VLOOKUP($A3, RawData!$A:$AJ, 15, FALSE)</f>
        <v>5.9908</v>
      </c>
      <c r="W3" s="96">
        <f>VLOOKUP($A3, RawData!$A:$AJ, 16, FALSE)</f>
        <v>0.002431186</v>
      </c>
      <c r="X3" s="98" t="str">
        <f>VLOOKUP($A3, RawData!$A:$AJ, 21, FALSE)</f>
        <v/>
      </c>
      <c r="Y3" s="96" t="str">
        <f>VLOOKUP($A3, RawData!$A:$AJ, 22, FALSE)</f>
        <v/>
      </c>
      <c r="Z3" s="99">
        <f>VLOOKUP($A3, RawData!$A:$AJ, 23, FALSE)</f>
        <v>-0.5539</v>
      </c>
      <c r="AA3" s="99">
        <f>VLOOKUP($A3, RawData!$A:$AJ, 24, FALSE)</f>
        <v>1.030058</v>
      </c>
      <c r="AB3" s="99">
        <f>VLOOKUP($A3, RawData!$A:$AJ, 25, FALSE)</f>
        <v>0.547094</v>
      </c>
      <c r="AC3" s="100" t="str">
        <f>VLOOKUP($A3, RawData!$A:$AJ, 26, FALSE)</f>
        <v/>
      </c>
      <c r="AD3" s="107" t="str">
        <f>VLOOKUP($A3, RawData!$A:$AJ, 27, FALSE)</f>
        <v/>
      </c>
      <c r="AE3" s="107">
        <f>VLOOKUP($A3, RawData!$A:$AJ, 28, FALSE)</f>
        <v>0.029334484</v>
      </c>
      <c r="AF3" s="100">
        <f>VLOOKUP($A3, RawData!$A:$AJ, 31, FALSE)</f>
        <v>60.83314</v>
      </c>
      <c r="AG3" s="96">
        <f>VLOOKUP($A3, RawData!$A:$AJ,32, FALSE)</f>
        <v>0</v>
      </c>
      <c r="AH3" s="98">
        <f>VLOOKUP($A3, RawData!$A:$AJ, 34, FALSE)</f>
        <v>2.8915246</v>
      </c>
      <c r="AI3" s="98">
        <f>VLOOKUP($A3, RawData!$A:$AJ, 35, FALSE)</f>
        <v>0.06</v>
      </c>
      <c r="AJ3" s="113">
        <f>VLOOKUP($A3, RawData!$A:$AJ, 36, FALSE)</f>
        <v>10.8</v>
      </c>
    </row>
    <row r="4">
      <c r="A4" s="46" t="s">
        <v>611</v>
      </c>
      <c r="B4" s="9" t="s">
        <v>2196</v>
      </c>
      <c r="C4" s="92" t="s">
        <v>923</v>
      </c>
      <c r="D4" s="2" t="s">
        <v>2197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583.6173</v>
      </c>
      <c r="G4" s="128">
        <f>VLOOKUP($A4, RawData!$A:$AJ, 2, FALSE)</f>
        <v>4481.659</v>
      </c>
      <c r="H4" s="96">
        <f>VLOOKUP($A4, RawData!$A:$AJ, 3, FALSE)</f>
        <v>-0.2693</v>
      </c>
      <c r="I4" s="97">
        <f>VLOOKUP($A4, RawData!$A:$AJ, 4, FALSE)</f>
        <v>0.065565914</v>
      </c>
      <c r="J4" s="98">
        <f>VLOOKUP($A4, RawData!$A:$AM, 37, FALSE)</f>
        <v>235.162</v>
      </c>
      <c r="K4" s="99">
        <f>VLOOKUP($A4, RawData!$A:$AM, 38, FALSE)</f>
        <v>0.31145364</v>
      </c>
      <c r="L4" s="99" t="str">
        <f>VLOOKUP($A4, RawData!$A:$AM, 39, FALSE)</f>
        <v/>
      </c>
      <c r="M4" s="100" t="str">
        <f>VLOOKUP($A4, RawData!$A:$AJ, 30, FALSE)</f>
        <v/>
      </c>
      <c r="N4" s="98">
        <f>VLOOKUP($A4, RawData!$A:$AJ, 5, FALSE)</f>
        <v>-0.3412959</v>
      </c>
      <c r="O4" s="99">
        <f>VLOOKUP($A4, RawData!$A:$AJ, 6, FALSE)</f>
        <v>-0.84346086</v>
      </c>
      <c r="P4" s="96">
        <f>VLOOKUP($A4, RawData!$A:$AJ, 7, FALSE)</f>
        <v>-0.30435437</v>
      </c>
      <c r="Q4" s="99">
        <f>VLOOKUP($A4, RawData!$A:$AJ, 8, FALSE)</f>
        <v>0.1671</v>
      </c>
      <c r="R4" s="101">
        <f>VLOOKUP($A4, RawData!$A:$AJ, 9, FALSE)</f>
        <v>0.12310843</v>
      </c>
      <c r="S4" s="99" t="str">
        <f>VLOOKUP($A4, RawData!$A:$AJ, 11, FALSE)</f>
        <v/>
      </c>
      <c r="T4" s="98">
        <f>VLOOKUP($A4, RawData!$A:$AJ, 13, FALSE)</f>
        <v>16.711</v>
      </c>
      <c r="U4" s="96">
        <f>VLOOKUP($A4, RawData!$A:$AJ, 14, FALSE)</f>
        <v>-1.2708951</v>
      </c>
      <c r="V4" s="100">
        <f>VLOOKUP($A4, RawData!$A:$AJ, 15, FALSE)</f>
        <v>3.9037</v>
      </c>
      <c r="W4" s="96">
        <f>VLOOKUP($A4, RawData!$A:$AJ, 16, FALSE)</f>
        <v>0.004935672</v>
      </c>
      <c r="X4" s="98" t="str">
        <f>VLOOKUP($A4, RawData!$A:$AJ, 21, FALSE)</f>
        <v/>
      </c>
      <c r="Y4" s="96" t="str">
        <f>VLOOKUP($A4, RawData!$A:$AJ, 22, FALSE)</f>
        <v/>
      </c>
      <c r="Z4" s="99">
        <f>VLOOKUP($A4, RawData!$A:$AJ, 23, FALSE)</f>
        <v>-0.0028</v>
      </c>
      <c r="AA4" s="99">
        <f>VLOOKUP($A4, RawData!$A:$AJ, 24, FALSE)</f>
        <v>-0.016315918</v>
      </c>
      <c r="AB4" s="99">
        <f>VLOOKUP($A4, RawData!$A:$AJ, 25, FALSE)</f>
        <v>0.48562005</v>
      </c>
      <c r="AC4" s="100" t="str">
        <f>VLOOKUP($A4, RawData!$A:$AJ, 26, FALSE)</f>
        <v/>
      </c>
      <c r="AD4" s="107" t="str">
        <f>VLOOKUP($A4, RawData!$A:$AJ, 27, FALSE)</f>
        <v/>
      </c>
      <c r="AE4" s="107">
        <f>VLOOKUP($A4, RawData!$A:$AJ, 28, FALSE)</f>
        <v>0.1284659</v>
      </c>
      <c r="AF4" s="100">
        <f>VLOOKUP($A4, RawData!$A:$AJ, 31, FALSE)</f>
        <v>138.21199</v>
      </c>
      <c r="AG4" s="96">
        <f>VLOOKUP($A4, RawData!$A:$AJ,32, FALSE)</f>
        <v>0</v>
      </c>
      <c r="AH4" s="98">
        <f>VLOOKUP($A4, RawData!$A:$AJ, 34, FALSE)</f>
        <v>2309.6604</v>
      </c>
      <c r="AI4" s="98">
        <f>VLOOKUP($A4, RawData!$A:$AJ, 35, FALSE)</f>
        <v>24.66</v>
      </c>
      <c r="AJ4" s="113">
        <f>VLOOKUP($A4, RawData!$A:$AJ, 36, FALSE)</f>
        <v>23.15</v>
      </c>
    </row>
    <row r="5">
      <c r="A5" s="46" t="s">
        <v>612</v>
      </c>
      <c r="B5" s="9" t="s">
        <v>2198</v>
      </c>
      <c r="C5" s="92" t="s">
        <v>942</v>
      </c>
      <c r="D5" s="2" t="s">
        <v>2199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617.7443</v>
      </c>
      <c r="G5" s="128">
        <f>VLOOKUP($A5, RawData!$A:$AJ, 2, FALSE)</f>
        <v>193.4</v>
      </c>
      <c r="H5" s="96">
        <f>VLOOKUP($A5, RawData!$A:$AJ, 3, FALSE)</f>
        <v>0.3231</v>
      </c>
      <c r="I5" s="97">
        <f>VLOOKUP($A5, RawData!$A:$AJ, 4, FALSE)</f>
        <v>0.23396248</v>
      </c>
      <c r="J5" s="98">
        <f>VLOOKUP($A5, RawData!$A:$AM, 37, FALSE)</f>
        <v>10.713</v>
      </c>
      <c r="K5" s="99">
        <f>VLOOKUP($A5, RawData!$A:$AM, 38, FALSE)</f>
        <v>1.6629381</v>
      </c>
      <c r="L5" s="99" t="str">
        <f>VLOOKUP($A5, RawData!$A:$AM, 39, FALSE)</f>
        <v/>
      </c>
      <c r="M5" s="100" t="str">
        <f>VLOOKUP($A5, RawData!$A:$AJ, 30, FALSE)</f>
        <v/>
      </c>
      <c r="N5" s="98">
        <f>VLOOKUP($A5, RawData!$A:$AJ, 5, FALSE)</f>
        <v>0.17358431</v>
      </c>
      <c r="O5" s="99">
        <f>VLOOKUP($A5, RawData!$A:$AJ, 6, FALSE)</f>
        <v>-52.657406</v>
      </c>
      <c r="P5" s="96">
        <f>VLOOKUP($A5, RawData!$A:$AJ, 7, FALSE)</f>
        <v>-0.3000729</v>
      </c>
      <c r="Q5" s="99">
        <f>VLOOKUP($A5, RawData!$A:$AJ, 8, FALSE)</f>
        <v>0.3595</v>
      </c>
      <c r="R5" s="101">
        <f>VLOOKUP($A5, RawData!$A:$AJ, 9, FALSE)</f>
        <v>0.20673732</v>
      </c>
      <c r="S5" s="99" t="str">
        <f>VLOOKUP($A5, RawData!$A:$AJ, 11, FALSE)</f>
        <v/>
      </c>
      <c r="T5" s="98">
        <f>VLOOKUP($A5, RawData!$A:$AJ, 13, FALSE)</f>
        <v>7.587</v>
      </c>
      <c r="U5" s="96">
        <f>VLOOKUP($A5, RawData!$A:$AJ, 14, FALSE)</f>
        <v>1.6194237</v>
      </c>
      <c r="V5" s="100">
        <f>VLOOKUP($A5, RawData!$A:$AJ, 15, FALSE)</f>
        <v>6.3166</v>
      </c>
      <c r="W5" s="96">
        <f>VLOOKUP($A5, RawData!$A:$AJ, 16, FALSE)</f>
        <v>0.0063391933</v>
      </c>
      <c r="X5" s="98" t="str">
        <f>VLOOKUP($A5, RawData!$A:$AJ, 21, FALSE)</f>
        <v/>
      </c>
      <c r="Y5" s="96" t="str">
        <f>VLOOKUP($A5, RawData!$A:$AJ, 22, FALSE)</f>
        <v/>
      </c>
      <c r="Z5" s="99">
        <f>VLOOKUP($A5, RawData!$A:$AJ, 23, FALSE)</f>
        <v>0.0562</v>
      </c>
      <c r="AA5" s="99">
        <f>VLOOKUP($A5, RawData!$A:$AJ, 24, FALSE)</f>
        <v>0.08998677</v>
      </c>
      <c r="AB5" s="99">
        <f>VLOOKUP($A5, RawData!$A:$AJ, 25, FALSE)</f>
        <v>0.17279589</v>
      </c>
      <c r="AC5" s="100" t="str">
        <f>VLOOKUP($A5, RawData!$A:$AJ, 26, FALSE)</f>
        <v/>
      </c>
      <c r="AD5" s="107" t="str">
        <f>VLOOKUP($A5, RawData!$A:$AJ, 27, FALSE)</f>
        <v/>
      </c>
      <c r="AE5" s="107">
        <f>VLOOKUP($A5, RawData!$A:$AJ, 28, FALSE)</f>
        <v>3.5829287</v>
      </c>
      <c r="AF5" s="100">
        <f>VLOOKUP($A5, RawData!$A:$AJ, 31, FALSE)</f>
        <v>89.687416</v>
      </c>
      <c r="AG5" s="96">
        <f>VLOOKUP($A5, RawData!$A:$AJ,32, FALSE)</f>
        <v>0</v>
      </c>
      <c r="AH5" s="98">
        <f>VLOOKUP($A5, RawData!$A:$AJ, 34, FALSE)</f>
        <v>680.4584</v>
      </c>
      <c r="AI5" s="98">
        <f>VLOOKUP($A5, RawData!$A:$AJ, 35, FALSE)</f>
        <v>21.93</v>
      </c>
      <c r="AJ5" s="113">
        <f>VLOOKUP($A5, RawData!$A:$AJ, 36, FALSE)</f>
        <v>32.14</v>
      </c>
    </row>
    <row r="6">
      <c r="A6" s="46" t="s">
        <v>613</v>
      </c>
      <c r="B6" s="9" t="s">
        <v>2200</v>
      </c>
      <c r="C6" s="92" t="s">
        <v>923</v>
      </c>
      <c r="D6" s="2" t="s">
        <v>2201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243.82207</v>
      </c>
      <c r="G6" s="128">
        <f>VLOOKUP($A6, RawData!$A:$AJ, 2, FALSE)</f>
        <v>385.59</v>
      </c>
      <c r="H6" s="96">
        <f>VLOOKUP($A6, RawData!$A:$AJ, 3, FALSE)</f>
        <v>-0.0211</v>
      </c>
      <c r="I6" s="97">
        <f>VLOOKUP($A6, RawData!$A:$AJ, 4, FALSE)</f>
        <v>-0.00047133674</v>
      </c>
      <c r="J6" s="98">
        <f>VLOOKUP($A6, RawData!$A:$AM, 37, FALSE)</f>
        <v>66.069</v>
      </c>
      <c r="K6" s="99">
        <f>VLOOKUP($A6, RawData!$A:$AM, 38, FALSE)</f>
        <v>0.54147124</v>
      </c>
      <c r="L6" s="99" t="str">
        <f>VLOOKUP($A6, RawData!$A:$AM, 39, FALSE)</f>
        <v/>
      </c>
      <c r="M6" s="100" t="str">
        <f>VLOOKUP($A6, RawData!$A:$AJ, 30, FALSE)</f>
        <v/>
      </c>
      <c r="N6" s="98">
        <f>VLOOKUP($A6, RawData!$A:$AJ, 5, FALSE)</f>
        <v>0.4677279</v>
      </c>
      <c r="O6" s="99">
        <f>VLOOKUP($A6, RawData!$A:$AJ, 6, FALSE)</f>
        <v>-7.520115</v>
      </c>
      <c r="P6" s="96">
        <f>VLOOKUP($A6, RawData!$A:$AJ, 7, FALSE)</f>
        <v>-0.08009482</v>
      </c>
      <c r="Q6" s="99">
        <f>VLOOKUP($A6, RawData!$A:$AJ, 8, FALSE)</f>
        <v>0.418</v>
      </c>
      <c r="R6" s="101">
        <f>VLOOKUP($A6, RawData!$A:$AJ, 9, FALSE)</f>
        <v>0.2669286</v>
      </c>
      <c r="S6" s="99" t="str">
        <f>VLOOKUP($A6, RawData!$A:$AJ, 11, FALSE)</f>
        <v/>
      </c>
      <c r="T6" s="98">
        <f>VLOOKUP($A6, RawData!$A:$AJ, 13, FALSE)</f>
        <v>41.555</v>
      </c>
      <c r="U6" s="96">
        <f>VLOOKUP($A6, RawData!$A:$AJ, 14, FALSE)</f>
        <v>1.3391016</v>
      </c>
      <c r="V6" s="100">
        <f>VLOOKUP($A6, RawData!$A:$AJ, 15, FALSE)</f>
        <v>1.4803</v>
      </c>
      <c r="W6" s="96">
        <f>VLOOKUP($A6, RawData!$A:$AJ, 16, FALSE)</f>
        <v>0.040322624</v>
      </c>
      <c r="X6" s="98" t="str">
        <f>VLOOKUP($A6, RawData!$A:$AJ, 21, FALSE)</f>
        <v/>
      </c>
      <c r="Y6" s="96" t="str">
        <f>VLOOKUP($A6, RawData!$A:$AJ, 22, FALSE)</f>
        <v/>
      </c>
      <c r="Z6" s="99">
        <f>VLOOKUP($A6, RawData!$A:$AJ, 23, FALSE)</f>
        <v>0.0382</v>
      </c>
      <c r="AA6" s="99">
        <f>VLOOKUP($A6, RawData!$A:$AJ, 24, FALSE)</f>
        <v>0.08050064</v>
      </c>
      <c r="AB6" s="99">
        <f>VLOOKUP($A6, RawData!$A:$AJ, 25, FALSE)</f>
        <v>0.2604474</v>
      </c>
      <c r="AC6" s="100" t="str">
        <f>VLOOKUP($A6, RawData!$A:$AJ, 26, FALSE)</f>
        <v/>
      </c>
      <c r="AD6" s="107" t="str">
        <f>VLOOKUP($A6, RawData!$A:$AJ, 27, FALSE)</f>
        <v/>
      </c>
      <c r="AE6" s="107">
        <f>VLOOKUP($A6, RawData!$A:$AJ, 28, FALSE)</f>
        <v>0.5910558</v>
      </c>
      <c r="AF6" s="100">
        <f>VLOOKUP($A6, RawData!$A:$AJ, 31, FALSE)</f>
        <v>9.735103</v>
      </c>
      <c r="AG6" s="96">
        <f>VLOOKUP($A6, RawData!$A:$AJ,32, FALSE)</f>
        <v>0.04563295</v>
      </c>
      <c r="AH6" s="98">
        <f>VLOOKUP($A6, RawData!$A:$AJ, 34, FALSE)</f>
        <v>404.5422</v>
      </c>
      <c r="AI6" s="98">
        <f>VLOOKUP($A6, RawData!$A:$AJ, 35, FALSE)</f>
        <v>5.32</v>
      </c>
      <c r="AJ6" s="113">
        <f>VLOOKUP($A6, RawData!$A:$AJ, 36, FALSE)</f>
        <v>43.66</v>
      </c>
    </row>
    <row r="7">
      <c r="A7" s="46" t="s">
        <v>614</v>
      </c>
      <c r="B7" s="9" t="s">
        <v>2202</v>
      </c>
      <c r="C7" s="92" t="s">
        <v>942</v>
      </c>
      <c r="D7" s="2" t="s">
        <v>2203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42.855038</v>
      </c>
      <c r="G7" s="128">
        <f>VLOOKUP($A7, RawData!$A:$AJ, 2, FALSE)</f>
        <v>241.963</v>
      </c>
      <c r="H7" s="96">
        <f>VLOOKUP($A7, RawData!$A:$AJ, 3, FALSE)</f>
        <v>0.4654</v>
      </c>
      <c r="I7" s="97">
        <f>VLOOKUP($A7, RawData!$A:$AJ, 4, FALSE)</f>
        <v>0.19793624</v>
      </c>
      <c r="J7" s="98">
        <f>VLOOKUP($A7, RawData!$A:$AM, 37, FALSE)</f>
        <v>17.633</v>
      </c>
      <c r="K7" s="99">
        <f>VLOOKUP($A7, RawData!$A:$AM, 38, FALSE)</f>
        <v>0.08906183</v>
      </c>
      <c r="L7" s="99" t="str">
        <f>VLOOKUP($A7, RawData!$A:$AM, 39, FALSE)</f>
        <v/>
      </c>
      <c r="M7" s="100" t="str">
        <f>VLOOKUP($A7, RawData!$A:$AJ, 30, FALSE)</f>
        <v/>
      </c>
      <c r="N7" s="98">
        <f>VLOOKUP($A7, RawData!$A:$AJ, 5, FALSE)</f>
        <v>0.24842767</v>
      </c>
      <c r="O7" s="99">
        <f>VLOOKUP($A7, RawData!$A:$AJ, 6, FALSE)</f>
        <v>9.9216585</v>
      </c>
      <c r="P7" s="96">
        <f>VLOOKUP($A7, RawData!$A:$AJ, 7, FALSE)</f>
        <v>-0.09938812</v>
      </c>
      <c r="Q7" s="99">
        <f>VLOOKUP($A7, RawData!$A:$AJ, 8, FALSE)</f>
        <v>0.1072</v>
      </c>
      <c r="R7" s="101">
        <f>VLOOKUP($A7, RawData!$A:$AJ, 9, FALSE)</f>
        <v>0.06071176</v>
      </c>
      <c r="S7" s="99" t="str">
        <f>VLOOKUP($A7, RawData!$A:$AJ, 11, FALSE)</f>
        <v/>
      </c>
      <c r="T7" s="98">
        <f>VLOOKUP($A7, RawData!$A:$AJ, 13, FALSE)</f>
        <v>-2.962</v>
      </c>
      <c r="U7" s="96">
        <f>VLOOKUP($A7, RawData!$A:$AJ, 14, FALSE)</f>
        <v>-0.22700797</v>
      </c>
      <c r="V7" s="100">
        <f>VLOOKUP($A7, RawData!$A:$AJ, 15, FALSE)</f>
        <v>4.8372</v>
      </c>
      <c r="W7" s="96">
        <f>VLOOKUP($A7, RawData!$A:$AJ, 16, FALSE)</f>
        <v>0.005476044</v>
      </c>
      <c r="X7" s="98" t="str">
        <f>VLOOKUP($A7, RawData!$A:$AJ, 21, FALSE)</f>
        <v/>
      </c>
      <c r="Y7" s="96" t="str">
        <f>VLOOKUP($A7, RawData!$A:$AJ, 22, FALSE)</f>
        <v/>
      </c>
      <c r="Z7" s="99">
        <f>VLOOKUP($A7, RawData!$A:$AJ, 23, FALSE)</f>
        <v>0.0109</v>
      </c>
      <c r="AA7" s="99">
        <f>VLOOKUP($A7, RawData!$A:$AJ, 24, FALSE)</f>
        <v>0.041519944</v>
      </c>
      <c r="AB7" s="99">
        <f>VLOOKUP($A7, RawData!$A:$AJ, 25, FALSE)</f>
        <v>0.3089119</v>
      </c>
      <c r="AC7" s="100" t="str">
        <f>VLOOKUP($A7, RawData!$A:$AJ, 26, FALSE)</f>
        <v/>
      </c>
      <c r="AD7" s="107" t="str">
        <f>VLOOKUP($A7, RawData!$A:$AJ, 27, FALSE)</f>
        <v/>
      </c>
      <c r="AE7" s="107">
        <f>VLOOKUP($A7, RawData!$A:$AJ, 28, FALSE)</f>
        <v>0.1746639</v>
      </c>
      <c r="AF7" s="100">
        <f>VLOOKUP($A7, RawData!$A:$AJ, 31, FALSE)</f>
        <v>-50.618908</v>
      </c>
      <c r="AG7" s="96">
        <f>VLOOKUP($A7, RawData!$A:$AJ,32, FALSE)</f>
        <v>0</v>
      </c>
      <c r="AH7" s="98">
        <f>VLOOKUP($A7, RawData!$A:$AJ, 34, FALSE)</f>
        <v>149.9332</v>
      </c>
      <c r="AI7" s="98">
        <f>VLOOKUP($A7, RawData!$A:$AJ, 35, FALSE)</f>
        <v>4.43</v>
      </c>
      <c r="AJ7" s="113">
        <f>VLOOKUP($A7, RawData!$A:$AJ, 36, FALSE)</f>
        <v>9.54</v>
      </c>
    </row>
    <row r="8">
      <c r="A8" s="46" t="s">
        <v>615</v>
      </c>
      <c r="B8" s="9" t="s">
        <v>2204</v>
      </c>
      <c r="C8" s="92" t="s">
        <v>1016</v>
      </c>
      <c r="D8" s="2" t="s">
        <v>2205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118.51857</v>
      </c>
      <c r="G8" s="128">
        <f>VLOOKUP($A8, RawData!$A:$AJ, 2, FALSE)</f>
        <v>774.519</v>
      </c>
      <c r="H8" s="96">
        <f>VLOOKUP($A8, RawData!$A:$AJ, 3, FALSE)</f>
        <v>-0.0195</v>
      </c>
      <c r="I8" s="97">
        <f>VLOOKUP($A8, RawData!$A:$AJ, 4, FALSE)</f>
        <v>0.0427691</v>
      </c>
      <c r="J8" s="98">
        <f>VLOOKUP($A8, RawData!$A:$AM, 37, FALSE)</f>
        <v>61.843</v>
      </c>
      <c r="K8" s="99">
        <f>VLOOKUP($A8, RawData!$A:$AM, 38, FALSE)</f>
        <v>-0.21298312</v>
      </c>
      <c r="L8" s="99" t="str">
        <f>VLOOKUP($A8, RawData!$A:$AM, 39, FALSE)</f>
        <v/>
      </c>
      <c r="M8" s="100" t="str">
        <f>VLOOKUP($A8, RawData!$A:$AJ, 30, FALSE)</f>
        <v/>
      </c>
      <c r="N8" s="98">
        <f>VLOOKUP($A8, RawData!$A:$AJ, 5, FALSE)</f>
        <v>-0.0035902637</v>
      </c>
      <c r="O8" s="99">
        <f>VLOOKUP($A8, RawData!$A:$AJ, 6, FALSE)</f>
        <v>-1.0108622</v>
      </c>
      <c r="P8" s="96">
        <f>VLOOKUP($A8, RawData!$A:$AJ, 7, FALSE)</f>
        <v>-0.7630398</v>
      </c>
      <c r="Q8" s="99">
        <f>VLOOKUP($A8, RawData!$A:$AJ, 8, FALSE)</f>
        <v>0.5513</v>
      </c>
      <c r="R8" s="101">
        <f>VLOOKUP($A8, RawData!$A:$AJ, 9, FALSE)</f>
        <v>0.5439763</v>
      </c>
      <c r="S8" s="99" t="str">
        <f>VLOOKUP($A8, RawData!$A:$AJ, 11, FALSE)</f>
        <v/>
      </c>
      <c r="T8" s="98">
        <f>VLOOKUP($A8, RawData!$A:$AJ, 13, FALSE)</f>
        <v>29.823</v>
      </c>
      <c r="U8" s="96">
        <f>VLOOKUP($A8, RawData!$A:$AJ, 14, FALSE)</f>
        <v>0.46061534</v>
      </c>
      <c r="V8" s="100">
        <f>VLOOKUP($A8, RawData!$A:$AJ, 15, FALSE)</f>
        <v>2.5656</v>
      </c>
      <c r="W8" s="96">
        <f>VLOOKUP($A8, RawData!$A:$AJ, 16, FALSE)</f>
        <v>0.0543292</v>
      </c>
      <c r="X8" s="98" t="str">
        <f>VLOOKUP($A8, RawData!$A:$AJ, 21, FALSE)</f>
        <v/>
      </c>
      <c r="Y8" s="96" t="str">
        <f>VLOOKUP($A8, RawData!$A:$AJ, 22, FALSE)</f>
        <v/>
      </c>
      <c r="Z8" s="99">
        <f>VLOOKUP($A8, RawData!$A:$AJ, 23, FALSE)</f>
        <v>-0.0003</v>
      </c>
      <c r="AA8" s="99">
        <f>VLOOKUP($A8, RawData!$A:$AJ, 24, FALSE)</f>
        <v>-0.0006006332</v>
      </c>
      <c r="AB8" s="99">
        <f>VLOOKUP($A8, RawData!$A:$AJ, 25, FALSE)</f>
        <v>0.20985852</v>
      </c>
      <c r="AC8" s="100" t="str">
        <f>VLOOKUP($A8, RawData!$A:$AJ, 26, FALSE)</f>
        <v/>
      </c>
      <c r="AD8" s="107" t="str">
        <f>VLOOKUP($A8, RawData!$A:$AJ, 27, FALSE)</f>
        <v/>
      </c>
      <c r="AE8" s="107">
        <f>VLOOKUP($A8, RawData!$A:$AJ, 28, FALSE)</f>
        <v>0.13621615</v>
      </c>
      <c r="AF8" s="100">
        <f>VLOOKUP($A8, RawData!$A:$AJ, 31, FALSE)</f>
        <v>5.0785637</v>
      </c>
      <c r="AG8" s="96">
        <f>VLOOKUP($A8, RawData!$A:$AJ,32, FALSE)</f>
        <v>0</v>
      </c>
      <c r="AH8" s="98">
        <f>VLOOKUP($A8, RawData!$A:$AJ, 34, FALSE)</f>
        <v>151.458</v>
      </c>
      <c r="AI8" s="98">
        <f>VLOOKUP($A8, RawData!$A:$AJ, 35, FALSE)</f>
        <v>2.2</v>
      </c>
      <c r="AJ8" s="113">
        <f>VLOOKUP($A8, RawData!$A:$AJ, 36, FALSE)</f>
        <v>49.3</v>
      </c>
    </row>
    <row r="9">
      <c r="A9" s="46" t="s">
        <v>616</v>
      </c>
      <c r="B9" s="9" t="s">
        <v>2206</v>
      </c>
      <c r="C9" s="92" t="s">
        <v>1021</v>
      </c>
      <c r="D9" s="2" t="s">
        <v>2207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65.70635</v>
      </c>
      <c r="G9" s="128">
        <f>VLOOKUP($A9, RawData!$A:$AJ, 2, FALSE)</f>
        <v>176.791</v>
      </c>
      <c r="H9" s="96">
        <f>VLOOKUP($A9, RawData!$A:$AJ, 3, FALSE)</f>
        <v>-0.0034</v>
      </c>
      <c r="I9" s="97">
        <f>VLOOKUP($A9, RawData!$A:$AJ, 4, FALSE)</f>
        <v>0.11830391</v>
      </c>
      <c r="J9" s="98">
        <f>VLOOKUP($A9, RawData!$A:$AM, 37, FALSE)</f>
        <v>48.825</v>
      </c>
      <c r="K9" s="99">
        <f>VLOOKUP($A9, RawData!$A:$AM, 38, FALSE)</f>
        <v>-0.12467057</v>
      </c>
      <c r="L9" s="99" t="str">
        <f>VLOOKUP($A9, RawData!$A:$AM, 39, FALSE)</f>
        <v/>
      </c>
      <c r="M9" s="100" t="str">
        <f>VLOOKUP($A9, RawData!$A:$AJ, 30, FALSE)</f>
        <v/>
      </c>
      <c r="N9" s="98">
        <f>VLOOKUP($A9, RawData!$A:$AJ, 5, FALSE)</f>
        <v>0.08562131</v>
      </c>
      <c r="O9" s="99">
        <f>VLOOKUP($A9, RawData!$A:$AJ, 6, FALSE)</f>
        <v>-0.101770855</v>
      </c>
      <c r="P9" s="96">
        <f>VLOOKUP($A9, RawData!$A:$AJ, 7, FALSE)</f>
        <v>-0.010225026</v>
      </c>
      <c r="Q9" s="99">
        <f>VLOOKUP($A9, RawData!$A:$AJ, 8, FALSE)</f>
        <v>0.2096</v>
      </c>
      <c r="R9" s="101">
        <f>VLOOKUP($A9, RawData!$A:$AJ, 9, FALSE)</f>
        <v>0.13075326</v>
      </c>
      <c r="S9" s="99" t="str">
        <f>VLOOKUP($A9, RawData!$A:$AJ, 11, FALSE)</f>
        <v/>
      </c>
      <c r="T9" s="98">
        <f>VLOOKUP($A9, RawData!$A:$AJ, 13, FALSE)</f>
        <v>3.753</v>
      </c>
      <c r="U9" s="96">
        <f>VLOOKUP($A9, RawData!$A:$AJ, 14, FALSE)</f>
        <v>0.08093944</v>
      </c>
      <c r="V9" s="100">
        <f>VLOOKUP($A9, RawData!$A:$AJ, 15, FALSE)</f>
        <v>52.15235</v>
      </c>
      <c r="W9" s="96">
        <f>VLOOKUP($A9, RawData!$A:$AJ, 16, FALSE)</f>
        <v>0.0046382453</v>
      </c>
      <c r="X9" s="98" t="str">
        <f>VLOOKUP($A9, RawData!$A:$AJ, 21, FALSE)</f>
        <v/>
      </c>
      <c r="Y9" s="96" t="str">
        <f>VLOOKUP($A9, RawData!$A:$AJ, 22, FALSE)</f>
        <v/>
      </c>
      <c r="Z9" s="99">
        <f>VLOOKUP($A9, RawData!$A:$AJ, 23, FALSE)</f>
        <v>0.0235</v>
      </c>
      <c r="AA9" s="99">
        <f>VLOOKUP($A9, RawData!$A:$AJ, 24, FALSE)</f>
        <v>0.05630902</v>
      </c>
      <c r="AB9" s="99">
        <f>VLOOKUP($A9, RawData!$A:$AJ, 25, FALSE)</f>
        <v>0.6530375</v>
      </c>
      <c r="AC9" s="100" t="str">
        <f>VLOOKUP($A9, RawData!$A:$AJ, 26, FALSE)</f>
        <v/>
      </c>
      <c r="AD9" s="107" t="str">
        <f>VLOOKUP($A9, RawData!$A:$AJ, 27, FALSE)</f>
        <v/>
      </c>
      <c r="AE9" s="107">
        <f>VLOOKUP($A9, RawData!$A:$AJ, 28, FALSE)</f>
        <v>0.43109378</v>
      </c>
      <c r="AF9" s="100">
        <f>VLOOKUP($A9, RawData!$A:$AJ, 31, FALSE)</f>
        <v>21.758726</v>
      </c>
      <c r="AG9" s="96">
        <f>VLOOKUP($A9, RawData!$A:$AJ,32, FALSE)</f>
        <v>0</v>
      </c>
      <c r="AH9" s="98">
        <f>VLOOKUP($A9, RawData!$A:$AJ, 34, FALSE)</f>
        <v>81.6605</v>
      </c>
      <c r="AI9" s="98">
        <f>VLOOKUP($A9, RawData!$A:$AJ, 35, FALSE)</f>
        <v>1.54</v>
      </c>
      <c r="AJ9" s="113">
        <f>VLOOKUP($A9, RawData!$A:$AJ, 36, FALSE)</f>
        <v>49.17</v>
      </c>
    </row>
    <row r="10">
      <c r="A10" s="46" t="s">
        <v>617</v>
      </c>
      <c r="B10" s="9" t="s">
        <v>2208</v>
      </c>
      <c r="C10" s="92" t="s">
        <v>942</v>
      </c>
      <c r="D10" s="2" t="s">
        <v>2209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173.6595</v>
      </c>
      <c r="G10" s="128">
        <f>VLOOKUP($A10, RawData!$A:$AJ, 2, FALSE)</f>
        <v>107.31666</v>
      </c>
      <c r="H10" s="96">
        <f>VLOOKUP($A10, RawData!$A:$AJ, 3, FALSE)</f>
        <v>0.3064</v>
      </c>
      <c r="I10" s="97">
        <f>VLOOKUP($A10, RawData!$A:$AJ, 4, FALSE)</f>
        <v>1.107875</v>
      </c>
      <c r="J10" s="98">
        <f>VLOOKUP($A10, RawData!$A:$AM, 37, FALSE)</f>
        <v>28.44861</v>
      </c>
      <c r="K10" s="99">
        <f>VLOOKUP($A10, RawData!$A:$AM, 38, FALSE)</f>
        <v>0.802795</v>
      </c>
      <c r="L10" s="99" t="str">
        <f>VLOOKUP($A10, RawData!$A:$AM, 39, FALSE)</f>
        <v/>
      </c>
      <c r="M10" s="100" t="str">
        <f>VLOOKUP($A10, RawData!$A:$AJ, 30, FALSE)</f>
        <v/>
      </c>
      <c r="N10" s="98">
        <f>VLOOKUP($A10, RawData!$A:$AJ, 5, FALSE)</f>
        <v>0.13778915</v>
      </c>
      <c r="O10" s="99">
        <f>VLOOKUP($A10, RawData!$A:$AJ, 6, FALSE)</f>
        <v>1.0309405</v>
      </c>
      <c r="P10" s="96">
        <f>VLOOKUP($A10, RawData!$A:$AJ, 7, FALSE)</f>
        <v>-0.877578</v>
      </c>
      <c r="Q10" s="99">
        <f>VLOOKUP($A10, RawData!$A:$AJ, 8, FALSE)</f>
        <v>0.164</v>
      </c>
      <c r="R10" s="101">
        <f>VLOOKUP($A10, RawData!$A:$AJ, 9, FALSE)</f>
        <v>0.21589406</v>
      </c>
      <c r="S10" s="99" t="str">
        <f>VLOOKUP($A10, RawData!$A:$AJ, 11, FALSE)</f>
        <v/>
      </c>
      <c r="T10" s="98">
        <f>VLOOKUP($A10, RawData!$A:$AJ, 13, FALSE)</f>
        <v>15.08656</v>
      </c>
      <c r="U10" s="96">
        <f>VLOOKUP($A10, RawData!$A:$AJ, 14, FALSE)</f>
        <v>4.1771355</v>
      </c>
      <c r="V10" s="100">
        <f>VLOOKUP($A10, RawData!$A:$AJ, 15, FALSE)</f>
        <v>1.9632</v>
      </c>
      <c r="W10" s="96">
        <f>VLOOKUP($A10, RawData!$A:$AJ, 16, FALSE)</f>
        <v>0.045909647</v>
      </c>
      <c r="X10" s="98" t="str">
        <f>VLOOKUP($A10, RawData!$A:$AJ, 21, FALSE)</f>
        <v/>
      </c>
      <c r="Y10" s="96" t="str">
        <f>VLOOKUP($A10, RawData!$A:$AJ, 22, FALSE)</f>
        <v/>
      </c>
      <c r="Z10" s="99">
        <f>VLOOKUP($A10, RawData!$A:$AJ, 23, FALSE)</f>
        <v>0.0791</v>
      </c>
      <c r="AA10" s="99">
        <f>VLOOKUP($A10, RawData!$A:$AJ, 24, FALSE)</f>
        <v>0.1279208</v>
      </c>
      <c r="AB10" s="99">
        <f>VLOOKUP($A10, RawData!$A:$AJ, 25, FALSE)</f>
        <v>0.278305</v>
      </c>
      <c r="AC10" s="100" t="str">
        <f>VLOOKUP($A10, RawData!$A:$AJ, 26, FALSE)</f>
        <v/>
      </c>
      <c r="AD10" s="107" t="str">
        <f>VLOOKUP($A10, RawData!$A:$AJ, 27, FALSE)</f>
        <v/>
      </c>
      <c r="AE10" s="107">
        <f>VLOOKUP($A10, RawData!$A:$AJ, 28, FALSE)</f>
        <v>1.6005758</v>
      </c>
      <c r="AF10" s="100">
        <f>VLOOKUP($A10, RawData!$A:$AJ, 31, FALSE)</f>
        <v>13.189844</v>
      </c>
      <c r="AG10" s="96">
        <f>VLOOKUP($A10, RawData!$A:$AJ,32, FALSE)</f>
        <v>0</v>
      </c>
      <c r="AH10" s="98">
        <f>VLOOKUP($A10, RawData!$A:$AJ, 34, FALSE)</f>
        <v>198.9899</v>
      </c>
      <c r="AI10" s="98">
        <f>VLOOKUP($A10, RawData!$A:$AJ, 35, FALSE)</f>
        <v>1.88</v>
      </c>
      <c r="AJ10" s="113">
        <f>VLOOKUP($A10, RawData!$A:$AJ, 36, FALSE)</f>
        <v>94.9</v>
      </c>
    </row>
    <row r="11">
      <c r="A11" s="46" t="s">
        <v>618</v>
      </c>
      <c r="B11" s="9" t="s">
        <v>2210</v>
      </c>
      <c r="C11" s="92" t="s">
        <v>959</v>
      </c>
      <c r="D11" s="2" t="s">
        <v>2211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174.56715</v>
      </c>
      <c r="G11" s="128">
        <f>VLOOKUP($A11, RawData!$A:$AJ, 2, FALSE)</f>
        <v>166.823</v>
      </c>
      <c r="H11" s="96">
        <f>VLOOKUP($A11, RawData!$A:$AJ, 3, FALSE)</f>
        <v>-0.0541</v>
      </c>
      <c r="I11" s="97">
        <f>VLOOKUP($A11, RawData!$A:$AJ, 4, FALSE)</f>
        <v>-0.017824508</v>
      </c>
      <c r="J11" s="98">
        <f>VLOOKUP($A11, RawData!$A:$AM, 37, FALSE)</f>
        <v>0.512</v>
      </c>
      <c r="K11" s="99">
        <f>VLOOKUP($A11, RawData!$A:$AM, 38, FALSE)</f>
        <v>-0.9762743</v>
      </c>
      <c r="L11" s="99" t="str">
        <f>VLOOKUP($A11, RawData!$A:$AM, 39, FALSE)</f>
        <v/>
      </c>
      <c r="M11" s="100" t="str">
        <f>VLOOKUP($A11, RawData!$A:$AJ, 30, FALSE)</f>
        <v/>
      </c>
      <c r="N11" s="98">
        <f>VLOOKUP($A11, RawData!$A:$AJ, 5, FALSE)</f>
        <v>-0.034973674</v>
      </c>
      <c r="O11" s="99">
        <f>VLOOKUP($A11, RawData!$A:$AJ, 6, FALSE)</f>
        <v>-1.5740566</v>
      </c>
      <c r="P11" s="96">
        <f>VLOOKUP($A11, RawData!$A:$AJ, 7, FALSE)</f>
        <v>-0.14484362</v>
      </c>
      <c r="Q11" s="99">
        <f>VLOOKUP($A11, RawData!$A:$AJ, 8, FALSE)</f>
        <v>0.3259</v>
      </c>
      <c r="R11" s="101">
        <f>VLOOKUP($A11, RawData!$A:$AJ, 9, FALSE)</f>
        <v>0.31498656</v>
      </c>
      <c r="S11" s="99" t="str">
        <f>VLOOKUP($A11, RawData!$A:$AJ, 11, FALSE)</f>
        <v/>
      </c>
      <c r="T11" s="98">
        <f>VLOOKUP($A11, RawData!$A:$AJ, 13, FALSE)</f>
        <v>6.941</v>
      </c>
      <c r="U11" s="96">
        <f>VLOOKUP($A11, RawData!$A:$AJ, 14, FALSE)</f>
        <v>0.8233689</v>
      </c>
      <c r="V11" s="100">
        <f>VLOOKUP($A11, RawData!$A:$AJ, 15, FALSE)</f>
        <v>7.3202</v>
      </c>
      <c r="W11" s="96">
        <f>VLOOKUP($A11, RawData!$A:$AJ, 16, FALSE)</f>
        <v>0.020578697</v>
      </c>
      <c r="X11" s="98" t="str">
        <f>VLOOKUP($A11, RawData!$A:$AJ, 21, FALSE)</f>
        <v/>
      </c>
      <c r="Y11" s="96" t="str">
        <f>VLOOKUP($A11, RawData!$A:$AJ, 22, FALSE)</f>
        <v/>
      </c>
      <c r="Z11" s="99">
        <f>VLOOKUP($A11, RawData!$A:$AJ, 23, FALSE)</f>
        <v>-0.0598</v>
      </c>
      <c r="AA11" s="99">
        <f>VLOOKUP($A11, RawData!$A:$AJ, 24, FALSE)</f>
        <v>-0.21307206</v>
      </c>
      <c r="AB11" s="99">
        <f>VLOOKUP($A11, RawData!$A:$AJ, 25, FALSE)</f>
        <v>0.01626068</v>
      </c>
      <c r="AC11" s="100" t="str">
        <f>VLOOKUP($A11, RawData!$A:$AJ, 26, FALSE)</f>
        <v/>
      </c>
      <c r="AD11" s="107" t="str">
        <f>VLOOKUP($A11, RawData!$A:$AJ, 27, FALSE)</f>
        <v/>
      </c>
      <c r="AE11" s="107">
        <f>VLOOKUP($A11, RawData!$A:$AJ, 28, FALSE)</f>
        <v>0.7287816</v>
      </c>
      <c r="AF11" s="100">
        <f>VLOOKUP($A11, RawData!$A:$AJ, 31, FALSE)</f>
        <v>17.066206</v>
      </c>
      <c r="AG11" s="96">
        <f>VLOOKUP($A11, RawData!$A:$AJ,32, FALSE)</f>
        <v>0</v>
      </c>
      <c r="AH11" s="98">
        <f>VLOOKUP($A11, RawData!$A:$AJ, 34, FALSE)</f>
        <v>164.4769</v>
      </c>
      <c r="AI11" s="98">
        <f>VLOOKUP($A11, RawData!$A:$AJ, 35, FALSE)</f>
        <v>0.88</v>
      </c>
      <c r="AJ11" s="113">
        <f>VLOOKUP($A11, RawData!$A:$AJ, 36, FALSE)</f>
        <v>191.83</v>
      </c>
    </row>
    <row r="12">
      <c r="A12" s="46" t="s">
        <v>619</v>
      </c>
      <c r="B12" s="9" t="s">
        <v>2212</v>
      </c>
      <c r="C12" s="92" t="s">
        <v>962</v>
      </c>
      <c r="D12" s="2" t="s">
        <v>2213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173.00754</v>
      </c>
      <c r="G12" s="128">
        <f>VLOOKUP($A12, RawData!$A:$AJ, 2, FALSE)</f>
        <v>62.21497</v>
      </c>
      <c r="H12" s="106">
        <f>VLOOKUP($A12, RawData!$A:$AJ, 3, FALSE)</f>
        <v>0.369</v>
      </c>
      <c r="I12" s="118">
        <f>VLOOKUP($A12, RawData!$A:$AJ, 4, FALSE)</f>
        <v>0.4848504</v>
      </c>
      <c r="J12" s="98">
        <f>VLOOKUP($A12, RawData!$A:$AM, 37, FALSE)</f>
        <v>-5.20455</v>
      </c>
      <c r="K12" s="99">
        <f>VLOOKUP($A12, RawData!$A:$AM, 38, FALSE)</f>
        <v>-0.53692055</v>
      </c>
      <c r="L12" s="99" t="str">
        <f>VLOOKUP($A12, RawData!$A:$AM, 39, FALSE)</f>
        <v/>
      </c>
      <c r="M12" s="100" t="str">
        <f>VLOOKUP($A12, RawData!$A:$AJ, 30, FALSE)</f>
        <v/>
      </c>
      <c r="N12" s="98">
        <f>VLOOKUP($A12, RawData!$A:$AJ, 5, FALSE)</f>
        <v>-0.10555747</v>
      </c>
      <c r="O12" s="106">
        <f>VLOOKUP($A12, RawData!$A:$AJ, 6, FALSE)</f>
        <v>0.30744198</v>
      </c>
      <c r="P12" s="106">
        <f>VLOOKUP($A12, RawData!$A:$AJ, 7, FALSE)</f>
        <v>0.22360703</v>
      </c>
      <c r="Q12" s="106">
        <f>VLOOKUP($A12, RawData!$A:$AJ, 8, FALSE)</f>
        <v>0.2714</v>
      </c>
      <c r="R12" s="118">
        <f>VLOOKUP($A12, RawData!$A:$AJ, 9, FALSE)</f>
        <v>0.38166618</v>
      </c>
      <c r="S12" s="106" t="str">
        <f>VLOOKUP($A12, RawData!$A:$AJ, 11, FALSE)</f>
        <v/>
      </c>
      <c r="T12" s="98">
        <f>VLOOKUP($A12, RawData!$A:$AJ, 13, FALSE)</f>
        <v>-10.13632</v>
      </c>
      <c r="U12" s="106">
        <f>VLOOKUP($A12, RawData!$A:$AJ, 14, FALSE)</f>
        <v>8.160829</v>
      </c>
      <c r="V12" s="100">
        <f>VLOOKUP($A12, RawData!$A:$AJ, 15, FALSE)</f>
        <v>5.0277</v>
      </c>
      <c r="W12" s="106" t="str">
        <f>VLOOKUP($A12, RawData!$A:$AJ, 16, FALSE)</f>
        <v>No data</v>
      </c>
      <c r="X12" s="98" t="str">
        <f>VLOOKUP($A12, RawData!$A:$AJ, 21, FALSE)</f>
        <v/>
      </c>
      <c r="Y12" s="106" t="str">
        <f>VLOOKUP($A12, RawData!$A:$AJ, 22, FALSE)</f>
        <v/>
      </c>
      <c r="Z12" s="106">
        <f>VLOOKUP($A12, RawData!$A:$AJ, 23, FALSE)</f>
        <v>-0.4643</v>
      </c>
      <c r="AA12" s="106">
        <f>VLOOKUP($A12, RawData!$A:$AJ, 24, FALSE)</f>
        <v>-1.85372</v>
      </c>
      <c r="AB12" s="106">
        <f>VLOOKUP($A12, RawData!$A:$AJ, 25, FALSE)</f>
        <v>-0.84792966</v>
      </c>
      <c r="AC12" s="100" t="str">
        <f>VLOOKUP($A12, RawData!$A:$AJ, 26, FALSE)</f>
        <v/>
      </c>
      <c r="AD12" s="107" t="str">
        <f>VLOOKUP($A12, RawData!$A:$AJ, 27, FALSE)</f>
        <v/>
      </c>
      <c r="AE12" s="107">
        <f>VLOOKUP($A12, RawData!$A:$AJ, 28, FALSE)</f>
        <v>2.0092127</v>
      </c>
      <c r="AF12" s="100">
        <f>VLOOKUP($A12, RawData!$A:$AJ, 31, FALSE)</f>
        <v>-12.980111</v>
      </c>
      <c r="AG12" s="106">
        <f>VLOOKUP($A12, RawData!$A:$AJ,32, FALSE)</f>
        <v>0</v>
      </c>
      <c r="AH12" s="98">
        <f>VLOOKUP($A12, RawData!$A:$AJ, 34, FALSE)</f>
        <v>182.65904</v>
      </c>
      <c r="AI12" s="98">
        <f>VLOOKUP($A12, RawData!$A:$AJ, 35, FALSE)</f>
        <v>1.64</v>
      </c>
      <c r="AJ12" s="113">
        <f>VLOOKUP($A12, RawData!$A:$AJ, 36, FALSE)</f>
        <v>107.79</v>
      </c>
    </row>
    <row r="13">
      <c r="A13" s="46" t="s">
        <v>620</v>
      </c>
      <c r="B13" s="9" t="s">
        <v>2214</v>
      </c>
      <c r="C13" s="92" t="s">
        <v>959</v>
      </c>
      <c r="D13" s="2" t="s">
        <v>2215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12.10111</v>
      </c>
      <c r="G13" s="128">
        <f>VLOOKUP($A13, RawData!$A:$AJ, 2, FALSE)</f>
        <v>30.71028</v>
      </c>
      <c r="H13" s="106" t="str">
        <f>VLOOKUP($A13, RawData!$A:$AJ, 3, FALSE)</f>
        <v>No data</v>
      </c>
      <c r="I13" s="118" t="str">
        <f>VLOOKUP($A13, RawData!$A:$AJ, 4, FALSE)</f>
        <v>No data</v>
      </c>
      <c r="J13" s="98">
        <f>VLOOKUP($A13, RawData!$A:$AM, 37, FALSE)</f>
        <v>7.99721</v>
      </c>
      <c r="K13" s="99" t="str">
        <f>VLOOKUP($A13, RawData!$A:$AM, 38, FALSE)</f>
        <v>No data</v>
      </c>
      <c r="L13" s="99" t="str">
        <f>VLOOKUP($A13, RawData!$A:$AM, 39, FALSE)</f>
        <v/>
      </c>
      <c r="M13" s="100" t="str">
        <f>VLOOKUP($A13, RawData!$A:$AJ, 30, FALSE)</f>
        <v/>
      </c>
      <c r="N13" s="98">
        <f>VLOOKUP($A13, RawData!$A:$AJ, 5, FALSE)</f>
        <v>0.036076277</v>
      </c>
      <c r="O13" s="106" t="str">
        <f>VLOOKUP($A13, RawData!$A:$AJ, 6, FALSE)</f>
        <v>No data</v>
      </c>
      <c r="P13" s="106" t="str">
        <f>VLOOKUP($A13, RawData!$A:$AJ, 7, FALSE)</f>
        <v>No data</v>
      </c>
      <c r="Q13" s="106">
        <f>VLOOKUP($A13, RawData!$A:$AJ, 8, FALSE)</f>
        <v>0.2899</v>
      </c>
      <c r="R13" s="118">
        <f>VLOOKUP($A13, RawData!$A:$AJ, 9, FALSE)</f>
        <v>0.3019012</v>
      </c>
      <c r="S13" s="106" t="str">
        <f>VLOOKUP($A13, RawData!$A:$AJ, 11, FALSE)</f>
        <v/>
      </c>
      <c r="T13" s="98">
        <f>VLOOKUP($A13, RawData!$A:$AJ, 13, FALSE)</f>
        <v>-3.91915</v>
      </c>
      <c r="U13" s="106" t="str">
        <f>VLOOKUP($A13, RawData!$A:$AJ, 14, FALSE)</f>
        <v>No data</v>
      </c>
      <c r="V13" s="100">
        <f>VLOOKUP($A13, RawData!$A:$AJ, 15, FALSE)</f>
        <v>1.1082</v>
      </c>
      <c r="W13" s="106">
        <f>VLOOKUP($A13, RawData!$A:$AJ, 16, FALSE)</f>
        <v>0.0014187432</v>
      </c>
      <c r="X13" s="98" t="str">
        <f>VLOOKUP($A13, RawData!$A:$AJ, 21, FALSE)</f>
        <v/>
      </c>
      <c r="Y13" s="96" t="str">
        <f>VLOOKUP($A13, RawData!$A:$AJ, 22, FALSE)</f>
        <v/>
      </c>
      <c r="Z13" s="106">
        <f>VLOOKUP($A13, RawData!$A:$AJ, 23, FALSE)</f>
        <v>0.0767</v>
      </c>
      <c r="AA13" s="106">
        <f>VLOOKUP($A13, RawData!$A:$AJ, 24, FALSE)</f>
        <v>0.13045599</v>
      </c>
      <c r="AB13" s="106">
        <f>VLOOKUP($A13, RawData!$A:$AJ, 25, FALSE)</f>
        <v>0.25037953</v>
      </c>
      <c r="AC13" s="100" t="str">
        <f>VLOOKUP($A13, RawData!$A:$AJ, 26, FALSE)</f>
        <v/>
      </c>
      <c r="AD13" s="107" t="str">
        <f>VLOOKUP($A13, RawData!$A:$AJ, 27, FALSE)</f>
        <v/>
      </c>
      <c r="AE13" s="107">
        <f>VLOOKUP($A13, RawData!$A:$AJ, 28, FALSE)</f>
        <v>0.4325096</v>
      </c>
      <c r="AF13" s="100">
        <f>VLOOKUP($A13, RawData!$A:$AJ, 31, FALSE)</f>
        <v>-7.0680633</v>
      </c>
      <c r="AG13" s="106">
        <f>VLOOKUP($A13, RawData!$A:$AJ,32, FALSE)</f>
        <v>0</v>
      </c>
      <c r="AH13" s="98">
        <f>VLOOKUP($A13, RawData!$A:$AJ, 34, FALSE)</f>
        <v>27.7008</v>
      </c>
      <c r="AI13" s="98">
        <f>VLOOKUP($A13, RawData!$A:$AJ, 35, FALSE)</f>
        <v>0.115</v>
      </c>
      <c r="AJ13" s="113">
        <f>VLOOKUP($A13, RawData!$A:$AJ, 36, FALSE)</f>
        <v>115.5</v>
      </c>
    </row>
    <row r="14">
      <c r="A14" s="46" t="s">
        <v>621</v>
      </c>
      <c r="B14" s="9" t="s">
        <v>2216</v>
      </c>
      <c r="C14" s="92" t="s">
        <v>1044</v>
      </c>
      <c r="D14" s="2" t="s">
        <v>2217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25.433813</v>
      </c>
      <c r="G14" s="128">
        <f>VLOOKUP($A14, RawData!$A:$AJ, 2, FALSE)</f>
        <v>56.499</v>
      </c>
      <c r="H14" s="96">
        <f>VLOOKUP($A14, RawData!$A:$AJ, 3, FALSE)</f>
        <v>-0.2666</v>
      </c>
      <c r="I14" s="97">
        <f>VLOOKUP($A14, RawData!$A:$AJ, 4, FALSE)</f>
        <v>-0.020143023</v>
      </c>
      <c r="J14" s="98">
        <f>VLOOKUP($A14, RawData!$A:$AM, 37, FALSE)</f>
        <v>-3.468</v>
      </c>
      <c r="K14" s="99">
        <f>VLOOKUP($A14, RawData!$A:$AM, 38, FALSE)</f>
        <v>-1.1703173</v>
      </c>
      <c r="L14" s="99" t="str">
        <f>VLOOKUP($A14, RawData!$A:$AM, 39, FALSE)</f>
        <v/>
      </c>
      <c r="M14" s="100" t="str">
        <f>VLOOKUP($A14, RawData!$A:$AJ, 30, FALSE)</f>
        <v/>
      </c>
      <c r="N14" s="98">
        <f>VLOOKUP($A14, RawData!$A:$AJ, 5, FALSE)</f>
        <v>0.32209775</v>
      </c>
      <c r="O14" s="99">
        <f>VLOOKUP($A14, RawData!$A:$AJ, 6, FALSE)</f>
        <v>19.238575</v>
      </c>
      <c r="P14" s="96">
        <f>VLOOKUP($A14, RawData!$A:$AJ, 7, FALSE)</f>
        <v>0.7826186</v>
      </c>
      <c r="Q14" s="99">
        <f>VLOOKUP($A14, RawData!$A:$AJ, 8, FALSE)</f>
        <v>0.597</v>
      </c>
      <c r="R14" s="101">
        <f>VLOOKUP($A14, RawData!$A:$AJ, 9, FALSE)</f>
        <v>0.45466292</v>
      </c>
      <c r="S14" s="99" t="str">
        <f>VLOOKUP($A14, RawData!$A:$AJ, 11, FALSE)</f>
        <v/>
      </c>
      <c r="T14" s="98">
        <f>VLOOKUP($A14, RawData!$A:$AJ, 13, FALSE)</f>
        <v>-1.291</v>
      </c>
      <c r="U14" s="96">
        <f>VLOOKUP($A14, RawData!$A:$AJ, 14, FALSE)</f>
        <v>0.2025098</v>
      </c>
      <c r="V14" s="100">
        <f>VLOOKUP($A14, RawData!$A:$AJ, 15, FALSE)</f>
        <v>44.2097</v>
      </c>
      <c r="W14" s="96">
        <f>VLOOKUP($A14, RawData!$A:$AJ, 16, FALSE)</f>
        <v>0.000371688</v>
      </c>
      <c r="X14" s="98" t="str">
        <f>VLOOKUP($A14, RawData!$A:$AJ, 21, FALSE)</f>
        <v/>
      </c>
      <c r="Y14" s="96" t="str">
        <f>VLOOKUP($A14, RawData!$A:$AJ, 22, FALSE)</f>
        <v/>
      </c>
      <c r="Z14" s="99">
        <f>VLOOKUP($A14, RawData!$A:$AJ, 23, FALSE)</f>
        <v>0.0526</v>
      </c>
      <c r="AA14" s="99">
        <f>VLOOKUP($A14, RawData!$A:$AJ, 24, FALSE)</f>
        <v>0.4616748</v>
      </c>
      <c r="AB14" s="99">
        <f>VLOOKUP($A14, RawData!$A:$AJ, 25, FALSE)</f>
        <v>-0.07231327</v>
      </c>
      <c r="AC14" s="100" t="str">
        <f>VLOOKUP($A14, RawData!$A:$AJ, 26, FALSE)</f>
        <v/>
      </c>
      <c r="AD14" s="107" t="str">
        <f>VLOOKUP($A14, RawData!$A:$AJ, 27, FALSE)</f>
        <v/>
      </c>
      <c r="AE14" s="107">
        <f>VLOOKUP($A14, RawData!$A:$AJ, 28, FALSE)</f>
        <v>0.456247</v>
      </c>
      <c r="AF14" s="100">
        <f>VLOOKUP($A14, RawData!$A:$AJ, 31, FALSE)</f>
        <v>-176.7045</v>
      </c>
      <c r="AG14" s="96">
        <f>VLOOKUP($A14, RawData!$A:$AJ,32, FALSE)</f>
        <v>0</v>
      </c>
      <c r="AH14" s="98">
        <f>VLOOKUP($A14, RawData!$A:$AJ, 34, FALSE)</f>
        <v>228.1255</v>
      </c>
      <c r="AI14" s="98">
        <f>VLOOKUP($A14, RawData!$A:$AJ, 35, FALSE)</f>
        <v>0.375</v>
      </c>
      <c r="AJ14" s="113">
        <f>VLOOKUP($A14, RawData!$A:$AJ, 36, FALSE)</f>
        <v>68.74</v>
      </c>
    </row>
    <row r="15">
      <c r="A15" s="46" t="s">
        <v>622</v>
      </c>
      <c r="B15" s="9" t="s">
        <v>2218</v>
      </c>
      <c r="C15" s="92" t="s">
        <v>1044</v>
      </c>
      <c r="D15" s="2" t="s">
        <v>2219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39.114048</v>
      </c>
      <c r="G15" s="128">
        <f>VLOOKUP($A15, RawData!$A:$AJ, 2, FALSE)</f>
        <v>27.99117</v>
      </c>
      <c r="H15" s="96">
        <f>VLOOKUP($A15, RawData!$A:$AJ, 3, FALSE)</f>
        <v>0.1889</v>
      </c>
      <c r="I15" s="97">
        <f>VLOOKUP($A15, RawData!$A:$AJ, 4, FALSE)</f>
        <v>0.08433037</v>
      </c>
      <c r="J15" s="98">
        <f>VLOOKUP($A15, RawData!$A:$AM, 37, FALSE)</f>
        <v>-1.09852</v>
      </c>
      <c r="K15" s="99">
        <f>VLOOKUP($A15, RawData!$A:$AM, 38, FALSE)</f>
        <v>-0.104360305</v>
      </c>
      <c r="L15" s="99" t="str">
        <f>VLOOKUP($A15, RawData!$A:$AM, 39, FALSE)</f>
        <v/>
      </c>
      <c r="M15" s="100" t="str">
        <f>VLOOKUP($A15, RawData!$A:$AJ, 30, FALSE)</f>
        <v/>
      </c>
      <c r="N15" s="98">
        <f>VLOOKUP($A15, RawData!$A:$AJ, 5, FALSE)</f>
        <v>-0.010515</v>
      </c>
      <c r="O15" s="99">
        <f>VLOOKUP($A15, RawData!$A:$AJ, 6, FALSE)</f>
        <v>0.19443393</v>
      </c>
      <c r="P15" s="96">
        <f>VLOOKUP($A15, RawData!$A:$AJ, 7, FALSE)</f>
        <v>-0.25158706</v>
      </c>
      <c r="Q15" s="99">
        <f>VLOOKUP($A15, RawData!$A:$AJ, 8, FALSE)</f>
        <v>0.2822</v>
      </c>
      <c r="R15" s="101">
        <f>VLOOKUP($A15, RawData!$A:$AJ, 9, FALSE)</f>
        <v>0.33467734</v>
      </c>
      <c r="S15" s="99" t="str">
        <f>VLOOKUP($A15, RawData!$A:$AJ, 11, FALSE)</f>
        <v/>
      </c>
      <c r="T15" s="98">
        <f>VLOOKUP($A15, RawData!$A:$AJ, 13, FALSE)</f>
        <v>2.69789</v>
      </c>
      <c r="U15" s="96">
        <f>VLOOKUP($A15, RawData!$A:$AJ, 14, FALSE)</f>
        <v>8.258762</v>
      </c>
      <c r="V15" s="100">
        <f>VLOOKUP($A15, RawData!$A:$AJ, 15, FALSE)</f>
        <v>1.9266</v>
      </c>
      <c r="W15" s="96">
        <f>VLOOKUP($A15, RawData!$A:$AJ, 16, FALSE)</f>
        <v>0.006196597</v>
      </c>
      <c r="X15" s="98" t="str">
        <f>VLOOKUP($A15, RawData!$A:$AJ, 21, FALSE)</f>
        <v/>
      </c>
      <c r="Y15" s="96" t="str">
        <f>VLOOKUP($A15, RawData!$A:$AJ, 22, FALSE)</f>
        <v/>
      </c>
      <c r="Z15" s="99">
        <f>VLOOKUP($A15, RawData!$A:$AJ, 23, FALSE)</f>
        <v>-0.0787</v>
      </c>
      <c r="AA15" s="99">
        <f>VLOOKUP($A15, RawData!$A:$AJ, 24, FALSE)</f>
        <v>-0.08949921</v>
      </c>
      <c r="AB15" s="99">
        <f>VLOOKUP($A15, RawData!$A:$AJ, 25, FALSE)</f>
        <v>-0.062334236</v>
      </c>
      <c r="AC15" s="100" t="str">
        <f>VLOOKUP($A15, RawData!$A:$AJ, 26, FALSE)</f>
        <v/>
      </c>
      <c r="AD15" s="107" t="str">
        <f>VLOOKUP($A15, RawData!$A:$AJ, 27, FALSE)</f>
        <v/>
      </c>
      <c r="AE15" s="107">
        <f>VLOOKUP($A15, RawData!$A:$AJ, 28, FALSE)</f>
        <v>1.3973694</v>
      </c>
      <c r="AF15" s="100">
        <f>VLOOKUP($A15, RawData!$A:$AJ, 31, FALSE)</f>
        <v>11.834543</v>
      </c>
      <c r="AG15" s="96">
        <f>VLOOKUP($A15, RawData!$A:$AJ,32, FALSE)</f>
        <v>0</v>
      </c>
      <c r="AH15" s="98">
        <f>VLOOKUP($A15, RawData!$A:$AJ, 34, FALSE)</f>
        <v>31.928297</v>
      </c>
      <c r="AI15" s="98">
        <f>VLOOKUP($A15, RawData!$A:$AJ, 35, FALSE)</f>
        <v>0.165</v>
      </c>
      <c r="AJ15" s="113">
        <f>VLOOKUP($A15, RawData!$A:$AJ, 36, FALSE)</f>
        <v>150</v>
      </c>
    </row>
    <row r="16">
      <c r="A16" s="46" t="s">
        <v>623</v>
      </c>
      <c r="B16" s="9" t="s">
        <v>2220</v>
      </c>
      <c r="C16" s="92" t="s">
        <v>1016</v>
      </c>
      <c r="D16" s="2" t="s">
        <v>2221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0.56042</v>
      </c>
      <c r="G16" s="128">
        <f>VLOOKUP($A16, RawData!$A:$AJ, 2, FALSE)</f>
        <v>2.63707</v>
      </c>
      <c r="H16" s="96">
        <f>VLOOKUP($A16, RawData!$A:$AJ, 3, FALSE)</f>
        <v>-0.0412</v>
      </c>
      <c r="I16" s="97">
        <f>VLOOKUP($A16, RawData!$A:$AJ, 4, FALSE)</f>
        <v>-0.15926613</v>
      </c>
      <c r="J16" s="98">
        <f>VLOOKUP($A16, RawData!$A:$AM, 37, FALSE)</f>
        <v>-0.48297</v>
      </c>
      <c r="K16" s="99">
        <f>VLOOKUP($A16, RawData!$A:$AM, 38, FALSE)</f>
        <v>-0.49661785</v>
      </c>
      <c r="L16" s="99" t="str">
        <f>VLOOKUP($A16, RawData!$A:$AM, 39, FALSE)</f>
        <v/>
      </c>
      <c r="M16" s="100" t="str">
        <f>VLOOKUP($A16, RawData!$A:$AJ, 30, FALSE)</f>
        <v/>
      </c>
      <c r="N16" s="98">
        <f>VLOOKUP($A16, RawData!$A:$AJ, 5, FALSE)</f>
        <v>-0.011332441</v>
      </c>
      <c r="O16" s="99">
        <f>VLOOKUP($A16, RawData!$A:$AJ, 6, FALSE)</f>
        <v>-0.447722</v>
      </c>
      <c r="P16" s="96">
        <f>VLOOKUP($A16, RawData!$A:$AJ, 7, FALSE)</f>
        <v>-0.23472142</v>
      </c>
      <c r="Q16" s="99">
        <f>VLOOKUP($A16, RawData!$A:$AJ, 8, FALSE)</f>
        <v>0.5048</v>
      </c>
      <c r="R16" s="101">
        <f>VLOOKUP($A16, RawData!$A:$AJ, 9, FALSE)</f>
        <v>0.65098387</v>
      </c>
      <c r="S16" s="99" t="str">
        <f>VLOOKUP($A16, RawData!$A:$AJ, 11, FALSE)</f>
        <v/>
      </c>
      <c r="T16" s="98">
        <f>VLOOKUP($A16, RawData!$A:$AJ, 13, FALSE)</f>
        <v>0.19671</v>
      </c>
      <c r="U16" s="96">
        <f>VLOOKUP($A16, RawData!$A:$AJ, 14, FALSE)</f>
        <v>-0.4789161</v>
      </c>
      <c r="V16" s="100">
        <f>VLOOKUP($A16, RawData!$A:$AJ, 15, FALSE)</f>
        <v>0.9895</v>
      </c>
      <c r="W16" s="96">
        <f>VLOOKUP($A16, RawData!$A:$AJ, 16, FALSE)</f>
        <v>0.004823535</v>
      </c>
      <c r="X16" s="98" t="str">
        <f>VLOOKUP($A16, RawData!$A:$AJ, 21, FALSE)</f>
        <v/>
      </c>
      <c r="Y16" s="96" t="str">
        <f>VLOOKUP($A16, RawData!$A:$AJ, 22, FALSE)</f>
        <v/>
      </c>
      <c r="Z16" s="99">
        <f>VLOOKUP($A16, RawData!$A:$AJ, 23, FALSE)</f>
        <v>-0.1837</v>
      </c>
      <c r="AA16" s="99">
        <f>VLOOKUP($A16, RawData!$A:$AJ, 24, FALSE)</f>
        <v>-0.44389072</v>
      </c>
      <c r="AB16" s="99">
        <f>VLOOKUP($A16, RawData!$A:$AJ, 25, FALSE)</f>
        <v>-0.3375784</v>
      </c>
      <c r="AC16" s="100" t="str">
        <f>VLOOKUP($A16, RawData!$A:$AJ, 26, FALSE)</f>
        <v/>
      </c>
      <c r="AD16" s="107" t="str">
        <f>VLOOKUP($A16, RawData!$A:$AJ, 27, FALSE)</f>
        <v/>
      </c>
      <c r="AE16" s="107">
        <f>VLOOKUP($A16, RawData!$A:$AJ, 28, FALSE)</f>
        <v>0.21251616</v>
      </c>
      <c r="AF16" s="100">
        <f>VLOOKUP($A16, RawData!$A:$AJ, 31, FALSE)</f>
        <v>5.249555</v>
      </c>
      <c r="AG16" s="96">
        <f>VLOOKUP($A16, RawData!$A:$AJ,32, FALSE)</f>
        <v>0</v>
      </c>
      <c r="AH16" s="98">
        <f>VLOOKUP($A16, RawData!$A:$AJ, 34, FALSE)</f>
        <v>1.03264</v>
      </c>
      <c r="AI16" s="98">
        <f>VLOOKUP($A16, RawData!$A:$AJ, 35, FALSE)</f>
        <v>0.01</v>
      </c>
      <c r="AJ16" s="113">
        <f>VLOOKUP($A16, RawData!$A:$AJ, 36, FALSE)</f>
        <v>56.04</v>
      </c>
    </row>
    <row r="17">
      <c r="A17" s="46" t="s">
        <v>624</v>
      </c>
      <c r="B17" s="9" t="s">
        <v>2222</v>
      </c>
      <c r="C17" s="92" t="s">
        <v>1044</v>
      </c>
      <c r="D17" s="2" t="s">
        <v>2223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119.826</v>
      </c>
      <c r="G17" s="128">
        <f>VLOOKUP($A17, RawData!$A:$AJ, 2, FALSE)</f>
        <v>4.02</v>
      </c>
      <c r="H17" s="96">
        <f>VLOOKUP($A17, RawData!$A:$AJ, 3, FALSE)</f>
        <v>2.53494</v>
      </c>
      <c r="I17" s="118" t="str">
        <f>VLOOKUP($A17, RawData!$A:$AJ, 4, FALSE)</f>
        <v>No data</v>
      </c>
      <c r="J17" s="98">
        <f>VLOOKUP($A17, RawData!$A:$AM, 37, FALSE)</f>
        <v>-15.243</v>
      </c>
      <c r="K17" s="99">
        <f>VLOOKUP($A17, RawData!$A:$AM, 38, FALSE)</f>
        <v>1.39441</v>
      </c>
      <c r="L17" s="99" t="str">
        <f>VLOOKUP($A17, RawData!$A:$AM, 39, FALSE)</f>
        <v/>
      </c>
      <c r="M17" s="100" t="str">
        <f>VLOOKUP($A17, RawData!$A:$AJ, 30, FALSE)</f>
        <v/>
      </c>
      <c r="N17" s="98">
        <f>VLOOKUP($A17, RawData!$A:$AJ, 5, FALSE)</f>
        <v>-0.173394</v>
      </c>
      <c r="O17" s="99">
        <f>VLOOKUP($A17, RawData!$A:$AJ, 6, FALSE)</f>
        <v>0.635856</v>
      </c>
      <c r="P17" s="96">
        <f>VLOOKUP($A17, RawData!$A:$AJ, 7, FALSE)</f>
        <v>2.24775</v>
      </c>
      <c r="Q17" s="99">
        <f>VLOOKUP($A17, RawData!$A:$AJ, 8, FALSE)</f>
        <v>0.205721</v>
      </c>
      <c r="R17" s="101">
        <f>VLOOKUP($A17, RawData!$A:$AJ, 9, FALSE)</f>
        <v>3.60124</v>
      </c>
      <c r="S17" s="99" t="str">
        <f>VLOOKUP($A17, RawData!$A:$AJ, 11, FALSE)</f>
        <v/>
      </c>
      <c r="T17" s="98">
        <f>VLOOKUP($A17, RawData!$A:$AJ, 13, FALSE)</f>
        <v>-16.472</v>
      </c>
      <c r="U17" s="96">
        <f>VLOOKUP($A17, RawData!$A:$AJ, 14, FALSE)</f>
        <v>2.52006</v>
      </c>
      <c r="V17" s="100">
        <f>VLOOKUP($A17, RawData!$A:$AJ, 15, FALSE)</f>
        <v>1.24727</v>
      </c>
      <c r="W17" s="96">
        <f>VLOOKUP($A17, RawData!$A:$AJ, 16, FALSE)</f>
        <v>0.136816</v>
      </c>
      <c r="X17" s="98" t="str">
        <f>VLOOKUP($A17, RawData!$A:$AJ, 21, FALSE)</f>
        <v/>
      </c>
      <c r="Y17" s="96" t="str">
        <f>VLOOKUP($A17, RawData!$A:$AJ, 22, FALSE)</f>
        <v/>
      </c>
      <c r="Z17" s="99">
        <f>VLOOKUP($A17, RawData!$A:$AJ, 23, FALSE)</f>
        <v>-0.866232</v>
      </c>
      <c r="AA17" s="99">
        <f>VLOOKUP($A17, RawData!$A:$AJ, 24, FALSE)</f>
        <v>-1.8464</v>
      </c>
      <c r="AB17" s="99">
        <f>VLOOKUP($A17, RawData!$A:$AJ, 25, FALSE)</f>
        <v>-1.55779</v>
      </c>
      <c r="AC17" s="100" t="str">
        <f>VLOOKUP($A17, RawData!$A:$AJ, 26, FALSE)</f>
        <v/>
      </c>
      <c r="AD17" s="107" t="str">
        <f>VLOOKUP($A17, RawData!$A:$AJ, 27, FALSE)</f>
        <v/>
      </c>
      <c r="AE17" s="107">
        <f>VLOOKUP($A17, RawData!$A:$AJ, 28, FALSE)</f>
        <v>29.8074</v>
      </c>
      <c r="AF17" s="100">
        <f>VLOOKUP($A17, RawData!$A:$AJ, 31, FALSE)</f>
        <v>-6.57162</v>
      </c>
      <c r="AG17" s="96">
        <f>VLOOKUP($A17, RawData!$A:$AJ,32, FALSE)</f>
        <v>0</v>
      </c>
      <c r="AH17" s="98">
        <f>VLOOKUP($A17, RawData!$A:$AJ, 34, FALSE)</f>
        <v>108.248</v>
      </c>
      <c r="AI17" s="98" t="str">
        <f>VLOOKUP($A17, RawData!$A:$AJ, 35, FALSE)</f>
        <v>No data</v>
      </c>
      <c r="AJ17" s="113" t="str">
        <f>VLOOKUP($A17, RawData!$A:$AJ, 36, FALSE)</f>
        <v>No data</v>
      </c>
    </row>
    <row r="18">
      <c r="A18" s="82" t="s">
        <v>625</v>
      </c>
      <c r="B18" s="9" t="s">
        <v>2224</v>
      </c>
      <c r="C18" s="92" t="s">
        <v>1044</v>
      </c>
      <c r="D18" s="2" t="s">
        <v>2225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5.95</v>
      </c>
      <c r="G18" s="128">
        <f>VLOOKUP($A18, RawData!$A:$AJ, 2, FALSE)</f>
        <v>91.2012</v>
      </c>
      <c r="H18" s="96">
        <f>VLOOKUP($A18, RawData!$A:$AJ, 3, FALSE)</f>
        <v>-0.033</v>
      </c>
      <c r="I18" s="97">
        <f>VLOOKUP($A18, RawData!$A:$AJ, 4, FALSE)</f>
        <v>4.3342404</v>
      </c>
      <c r="J18" s="98">
        <f>VLOOKUP($A18, RawData!$A:$AM, 37, FALSE)</f>
        <v>-1.66901</v>
      </c>
      <c r="K18" s="99">
        <f>VLOOKUP($A18, RawData!$A:$AM, 38, FALSE)</f>
        <v>-0.86819834</v>
      </c>
      <c r="L18" s="99" t="str">
        <f>VLOOKUP($A18, RawData!$A:$AM, 39, FALSE)</f>
        <v/>
      </c>
      <c r="M18" s="100" t="str">
        <f>VLOOKUP($A18, RawData!$A:$AJ, 30, FALSE)</f>
        <v/>
      </c>
      <c r="N18" s="98">
        <f>VLOOKUP($A18, RawData!$A:$AJ, 5, FALSE)</f>
        <v>-0.07285819</v>
      </c>
      <c r="O18" s="99">
        <f>VLOOKUP($A18, RawData!$A:$AJ, 6, FALSE)</f>
        <v>-0.8347359</v>
      </c>
      <c r="P18" s="96">
        <f>VLOOKUP($A18, RawData!$A:$AJ, 7, FALSE)</f>
        <v>-0.33867836</v>
      </c>
      <c r="Q18" s="99">
        <f>VLOOKUP($A18, RawData!$A:$AJ, 8, FALSE)</f>
        <v>0.0466</v>
      </c>
      <c r="R18" s="101">
        <f>VLOOKUP($A18, RawData!$A:$AJ, 9, FALSE)</f>
        <v>0.051576294</v>
      </c>
      <c r="S18" s="99" t="str">
        <f>VLOOKUP($A18, RawData!$A:$AJ, 11, FALSE)</f>
        <v/>
      </c>
      <c r="T18" s="98">
        <f>VLOOKUP($A18, RawData!$A:$AJ, 13, FALSE)</f>
        <v>-1.03616</v>
      </c>
      <c r="U18" s="96">
        <f>VLOOKUP($A18, RawData!$A:$AJ, 14, FALSE)</f>
        <v>0.48404893</v>
      </c>
      <c r="V18" s="100">
        <f>VLOOKUP($A18, RawData!$A:$AJ, 15, FALSE)</f>
        <v>19.4662</v>
      </c>
      <c r="W18" s="96">
        <f>VLOOKUP($A18, RawData!$A:$AJ, 16, FALSE)</f>
        <v>0.0066278735</v>
      </c>
      <c r="X18" s="98" t="str">
        <f>VLOOKUP($A18, RawData!$A:$AJ, 21, FALSE)</f>
        <v/>
      </c>
      <c r="Y18" s="96" t="str">
        <f>VLOOKUP($A18, RawData!$A:$AJ, 22, FALSE)</f>
        <v/>
      </c>
      <c r="Z18" s="99">
        <f>VLOOKUP($A18, RawData!$A:$AJ, 23, FALSE)</f>
        <v>-0.2095</v>
      </c>
      <c r="AA18" s="99">
        <f>VLOOKUP($A18, RawData!$A:$AJ, 24, FALSE)</f>
        <v>-14.098776</v>
      </c>
      <c r="AB18" s="99">
        <f>VLOOKUP($A18, RawData!$A:$AJ, 25, FALSE)</f>
        <v>-9.501907</v>
      </c>
      <c r="AC18" s="100" t="str">
        <f>VLOOKUP($A18, RawData!$A:$AJ, 26, FALSE)</f>
        <v/>
      </c>
      <c r="AD18" s="107" t="str">
        <f>VLOOKUP($A18, RawData!$A:$AJ, 27, FALSE)</f>
        <v/>
      </c>
      <c r="AE18" s="107">
        <f>VLOOKUP($A18, RawData!$A:$AJ, 28, FALSE)</f>
        <v>0.022756763</v>
      </c>
      <c r="AF18" s="100">
        <f>VLOOKUP($A18, RawData!$A:$AJ, 31, FALSE)</f>
        <v>-7.182881</v>
      </c>
      <c r="AG18" s="96">
        <f>VLOOKUP($A18, RawData!$A:$AJ,32, FALSE)</f>
        <v>0</v>
      </c>
      <c r="AH18" s="98">
        <f>VLOOKUP($A18, RawData!$A:$AJ, 34, FALSE)</f>
        <v>7.442614</v>
      </c>
      <c r="AI18" s="98" t="str">
        <f>VLOOKUP($A18, RawData!$A:$AJ, 35, FALSE)</f>
        <v>No data</v>
      </c>
      <c r="AJ18" s="113">
        <f>VLOOKUP($A18, RawData!$A:$AJ, 36, FALSE)</f>
        <v>33.99</v>
      </c>
    </row>
    <row r="19">
      <c r="A19" s="82" t="s">
        <v>866</v>
      </c>
      <c r="B19" s="9" t="s">
        <v>2226</v>
      </c>
      <c r="C19" s="92" t="s">
        <v>1164</v>
      </c>
      <c r="D19" s="2" t="s">
        <v>2227</v>
      </c>
      <c r="E19" s="114" t="str">
        <f>IFERROR(__xludf.DUMMYFUNCTION("IFERROR(HYPERLINK(REGEXEXTRACT(D19,""\(([^)]*)\)""),REGEXEXTRACT(D19,""\[([^\]]+)\]"")),"""")"),"READ PITCH")</f>
        <v>READ PITCH</v>
      </c>
      <c r="F19" s="98">
        <f>VLOOKUP($A19, RawData!$A:$AJ, 33, FALSE)</f>
        <v>7.346519</v>
      </c>
      <c r="G19" s="128">
        <f>VLOOKUP($A19, RawData!$A:$AJ, 2, FALSE)</f>
        <v>13.414</v>
      </c>
      <c r="H19" s="96">
        <f>VLOOKUP($A19, RawData!$A:$AJ, 3, FALSE)</f>
        <v>0.1301</v>
      </c>
      <c r="I19" s="97">
        <f>VLOOKUP($A19, RawData!$A:$AJ, 4, FALSE)</f>
        <v>0.19346505</v>
      </c>
      <c r="J19" s="98">
        <f>VLOOKUP($A19, RawData!$A:$AM, 37, FALSE)</f>
        <v>0.41</v>
      </c>
      <c r="K19" s="99">
        <f>VLOOKUP($A19, RawData!$A:$AM, 38, FALSE)</f>
        <v>-0.76176643</v>
      </c>
      <c r="L19" s="99" t="str">
        <f>VLOOKUP($A19, RawData!$A:$AM, 39, FALSE)</f>
        <v/>
      </c>
      <c r="M19" s="100">
        <f>VLOOKUP($A19, RawData!$A:$AJ, 30, FALSE)</f>
        <v>14.552439</v>
      </c>
      <c r="N19" s="98">
        <f>VLOOKUP($A19, RawData!$A:$AJ, 5, FALSE)</f>
        <v>-0.02578375</v>
      </c>
      <c r="O19" s="106">
        <f>VLOOKUP($A19, RawData!$A:$AJ, 6, FALSE)</f>
        <v>-5.769231</v>
      </c>
      <c r="P19" s="96">
        <f>VLOOKUP($A19, RawData!$A:$AJ, 7, FALSE)</f>
        <v>-0.5996219</v>
      </c>
      <c r="Q19" s="99">
        <f>VLOOKUP($A19, RawData!$A:$AJ, 8, FALSE)</f>
        <v>0.4916</v>
      </c>
      <c r="R19" s="118">
        <f>VLOOKUP($A19, RawData!$A:$AJ, 9, FALSE)</f>
        <v>0.45929626</v>
      </c>
      <c r="S19" s="106">
        <f>VLOOKUP($A19, RawData!$A:$AJ, 11, FALSE)</f>
        <v>-0.0417</v>
      </c>
      <c r="T19" s="98">
        <f>VLOOKUP($A19, RawData!$A:$AJ, 13, FALSE)</f>
        <v>-0.677</v>
      </c>
      <c r="U19" s="106" t="str">
        <f>VLOOKUP($A19, RawData!$A:$AJ, 14, FALSE)</f>
        <v/>
      </c>
      <c r="V19" s="100">
        <f>VLOOKUP($A19, RawData!$A:$AJ, 15, FALSE)</f>
        <v>3.6765</v>
      </c>
      <c r="W19" s="106" t="str">
        <f>VLOOKUP($A19, RawData!$A:$AJ, 16, FALSE)</f>
        <v/>
      </c>
      <c r="X19" s="98">
        <f>VLOOKUP($A19, RawData!$A:$AJ, 21, FALSE)</f>
        <v>-1.067</v>
      </c>
      <c r="Y19" s="106" t="str">
        <f>VLOOKUP($A19, RawData!$A:$AJ, 22, FALSE)</f>
        <v/>
      </c>
      <c r="Z19" s="99">
        <f>VLOOKUP($A19, RawData!$A:$AJ, 23, FALSE)</f>
        <v>-0.0901</v>
      </c>
      <c r="AA19" s="106">
        <f>VLOOKUP($A19, RawData!$A:$AJ, 24, FALSE)</f>
        <v>-0.18618618</v>
      </c>
      <c r="AB19" s="106">
        <f>VLOOKUP($A19, RawData!$A:$AJ, 25, FALSE)</f>
        <v>0.0947101</v>
      </c>
      <c r="AC19" s="100" t="str">
        <f>VLOOKUP($A19, RawData!$A:$AJ, 26, FALSE)</f>
        <v/>
      </c>
      <c r="AD19" s="106" t="str">
        <f>VLOOKUP($A19, RawData!$A:$AJ, 27, FALSE)</f>
        <v/>
      </c>
      <c r="AE19" s="107">
        <f>VLOOKUP($A19, RawData!$A:$AJ, 28, FALSE)</f>
        <v>0.5243402</v>
      </c>
      <c r="AF19" s="100">
        <f>VLOOKUP($A19, RawData!$A:$AJ, 31, FALSE)</f>
        <v>-8.813147</v>
      </c>
      <c r="AG19" s="96" t="str">
        <f>VLOOKUP($A19, RawData!$A:$AJ,32, FALSE)</f>
        <v/>
      </c>
      <c r="AH19" s="98">
        <f>VLOOKUP($A19, RawData!$A:$AJ, 34, FALSE)</f>
        <v>5.9665</v>
      </c>
      <c r="AI19" s="98">
        <f>VLOOKUP($A19, RawData!$A:$AJ, 35, FALSE)</f>
        <v>0.225</v>
      </c>
      <c r="AJ19" s="113">
        <f>VLOOKUP($A19, RawData!$A:$AJ, 36, FALSE)</f>
        <v>31.26</v>
      </c>
    </row>
    <row r="20">
      <c r="A20" s="82" t="s">
        <v>876</v>
      </c>
      <c r="B20" s="9" t="s">
        <v>2228</v>
      </c>
      <c r="C20" s="92" t="s">
        <v>1164</v>
      </c>
      <c r="D20" s="2" t="s">
        <v>2229</v>
      </c>
      <c r="E20" s="114" t="str">
        <f>IFERROR(__xludf.DUMMYFUNCTION("IFERROR(HYPERLINK(REGEXEXTRACT(D20,""\(([^)]*)\)""),REGEXEXTRACT(D20,""\[([^\]]+)\]"")),"""")"),"READ PITCH")</f>
        <v>READ PITCH</v>
      </c>
      <c r="F20" s="98">
        <f>VLOOKUP($A20, RawData!$A:$AJ, 33, FALSE)</f>
        <v>324.05368</v>
      </c>
      <c r="G20" s="128">
        <f>VLOOKUP($A20, RawData!$A:$AJ, 2, FALSE)</f>
        <v>568.25</v>
      </c>
      <c r="H20" s="96">
        <f>VLOOKUP($A20, RawData!$A:$AJ, 3, FALSE)</f>
        <v>0.1118</v>
      </c>
      <c r="I20" s="97">
        <f>VLOOKUP($A20, RawData!$A:$AJ, 4, FALSE)</f>
        <v>0.5210353</v>
      </c>
      <c r="J20" s="98">
        <f>VLOOKUP($A20, RawData!$A:$AM, 37, FALSE)</f>
        <v>27.068</v>
      </c>
      <c r="K20" s="99">
        <f>VLOOKUP($A20, RawData!$A:$AM, 38, FALSE)</f>
        <v>6.278301</v>
      </c>
      <c r="L20" s="99" t="str">
        <f>VLOOKUP($A20, RawData!$A:$AM, 39, FALSE)</f>
        <v/>
      </c>
      <c r="M20" s="100">
        <f>VLOOKUP($A20, RawData!$A:$AJ, 30, FALSE)</f>
        <v>12.5709505</v>
      </c>
      <c r="N20" s="98">
        <f>VLOOKUP($A20, RawData!$A:$AJ, 5, FALSE)</f>
        <v>-0.11228653</v>
      </c>
      <c r="O20" s="106">
        <f>VLOOKUP($A20, RawData!$A:$AJ, 6, FALSE)</f>
        <v>-0.67811143</v>
      </c>
      <c r="P20" s="96">
        <f>VLOOKUP($A20, RawData!$A:$AJ, 7, FALSE)</f>
        <v>-0.13556518</v>
      </c>
      <c r="Q20" s="99">
        <f>VLOOKUP($A20, RawData!$A:$AJ, 8, FALSE)</f>
        <v>0.2583</v>
      </c>
      <c r="R20" s="118">
        <f>VLOOKUP($A20, RawData!$A:$AJ, 9, FALSE)</f>
        <v>0.19446018</v>
      </c>
      <c r="S20" s="106">
        <f>VLOOKUP($A20, RawData!$A:$AJ, 11, FALSE)</f>
        <v>-0.0035</v>
      </c>
      <c r="T20" s="98">
        <f>VLOOKUP($A20, RawData!$A:$AJ, 13, FALSE)</f>
        <v>19.7</v>
      </c>
      <c r="U20" s="106" t="str">
        <f>VLOOKUP($A20, RawData!$A:$AJ, 14, FALSE)</f>
        <v/>
      </c>
      <c r="V20" s="100">
        <f>VLOOKUP($A20, RawData!$A:$AJ, 15, FALSE)</f>
        <v>13.9738</v>
      </c>
      <c r="W20" s="106" t="str">
        <f>VLOOKUP($A20, RawData!$A:$AJ, 16, FALSE)</f>
        <v/>
      </c>
      <c r="X20" s="98">
        <f>VLOOKUP($A20, RawData!$A:$AJ, 21, FALSE)</f>
        <v>16.573</v>
      </c>
      <c r="Y20" s="106" t="str">
        <f>VLOOKUP($A20, RawData!$A:$AJ, 22, FALSE)</f>
        <v/>
      </c>
      <c r="Z20" s="99">
        <f>VLOOKUP($A20, RawData!$A:$AJ, 23, FALSE)</f>
        <v>-0.0402</v>
      </c>
      <c r="AA20" s="106">
        <f>VLOOKUP($A20, RawData!$A:$AJ, 24, FALSE)</f>
        <v>-0.069284245</v>
      </c>
      <c r="AB20" s="106">
        <f>VLOOKUP($A20, RawData!$A:$AJ, 25, FALSE)</f>
        <v>0.1914245</v>
      </c>
      <c r="AC20" s="100" t="str">
        <f>VLOOKUP($A20, RawData!$A:$AJ, 26, FALSE)</f>
        <v/>
      </c>
      <c r="AD20" s="106" t="str">
        <f>VLOOKUP($A20, RawData!$A:$AJ, 27, FALSE)</f>
        <v/>
      </c>
      <c r="AE20" s="107">
        <f>VLOOKUP($A20, RawData!$A:$AJ, 28, FALSE)</f>
        <v>0.56963927</v>
      </c>
      <c r="AF20" s="100">
        <f>VLOOKUP($A20, RawData!$A:$AJ, 31, FALSE)</f>
        <v>17.272614</v>
      </c>
      <c r="AG20" s="96" t="str">
        <f>VLOOKUP($A20, RawData!$A:$AJ,32, FALSE)</f>
        <v/>
      </c>
      <c r="AH20" s="98">
        <f>VLOOKUP($A20, RawData!$A:$AJ, 34, FALSE)</f>
        <v>340.2705</v>
      </c>
      <c r="AI20" s="98">
        <f>VLOOKUP($A20, RawData!$A:$AJ, 35, FALSE)</f>
        <v>2.59</v>
      </c>
      <c r="AJ20" s="113" t="str">
        <f>VLOOKUP($A20, RawData!$A:$AJ, 36, FALSE)</f>
        <v>No data</v>
      </c>
    </row>
    <row r="21">
      <c r="A21" s="82" t="s">
        <v>895</v>
      </c>
      <c r="B21" s="9" t="s">
        <v>2230</v>
      </c>
      <c r="C21" s="92" t="s">
        <v>1164</v>
      </c>
      <c r="D21" s="2" t="s">
        <v>2231</v>
      </c>
      <c r="E21" s="114" t="str">
        <f>IFERROR(__xludf.DUMMYFUNCTION("IFERROR(HYPERLINK(REGEXEXTRACT(D21,""\(([^)]*)\)""),REGEXEXTRACT(D21,""\[([^\]]+)\]"")),"""")"),"READ PITCH")</f>
        <v>READ PITCH</v>
      </c>
      <c r="F21" s="98">
        <f>VLOOKUP($A21, RawData!$A:$AJ, 33, FALSE)</f>
        <v>66.741035</v>
      </c>
      <c r="G21" s="128">
        <f>VLOOKUP($A21, RawData!$A:$AJ, 2, FALSE)</f>
        <v>42.05424</v>
      </c>
      <c r="H21" s="96">
        <f>VLOOKUP($A21, RawData!$A:$AJ, 3, FALSE)</f>
        <v>0.3964</v>
      </c>
      <c r="I21" s="97">
        <f>VLOOKUP($A21, RawData!$A:$AJ, 4, FALSE)</f>
        <v>0.3795428</v>
      </c>
      <c r="J21" s="98">
        <f>VLOOKUP($A21, RawData!$A:$AM, 37, FALSE)</f>
        <v>1.58002</v>
      </c>
      <c r="K21" s="99">
        <f>VLOOKUP($A21, RawData!$A:$AM, 38, FALSE)</f>
        <v>0.7120907</v>
      </c>
      <c r="L21" s="99" t="str">
        <f>VLOOKUP($A21, RawData!$A:$AM, 39, FALSE)</f>
        <v/>
      </c>
      <c r="M21" s="100">
        <f>VLOOKUP($A21, RawData!$A:$AJ, 30, FALSE)</f>
        <v>33.48383</v>
      </c>
      <c r="N21" s="98">
        <f>VLOOKUP($A21, RawData!$A:$AJ, 5, FALSE)</f>
        <v>-0.08965646</v>
      </c>
      <c r="O21" s="106">
        <f>VLOOKUP($A21, RawData!$A:$AJ, 6, FALSE)</f>
        <v>0.000053369768</v>
      </c>
      <c r="P21" s="96">
        <f>VLOOKUP($A21, RawData!$A:$AJ, 7, FALSE)</f>
        <v>-0.4514505</v>
      </c>
      <c r="Q21" s="99">
        <f>VLOOKUP($A21, RawData!$A:$AJ, 8, FALSE)</f>
        <v>0.1515</v>
      </c>
      <c r="R21" s="118">
        <f>VLOOKUP($A21, RawData!$A:$AJ, 9, FALSE)</f>
        <v>0.15773535</v>
      </c>
      <c r="S21" s="106">
        <f>VLOOKUP($A21, RawData!$A:$AJ, 11, FALSE)</f>
        <v>-0.0062</v>
      </c>
      <c r="T21" s="98">
        <f>VLOOKUP($A21, RawData!$A:$AJ, 13, FALSE)</f>
        <v>-1.22572</v>
      </c>
      <c r="U21" s="106" t="str">
        <f>VLOOKUP($A21, RawData!$A:$AJ, 14, FALSE)</f>
        <v/>
      </c>
      <c r="V21" s="100">
        <f>VLOOKUP($A21, RawData!$A:$AJ, 15, FALSE)</f>
        <v>12.9627</v>
      </c>
      <c r="W21" s="106" t="str">
        <f>VLOOKUP($A21, RawData!$A:$AJ, 16, FALSE)</f>
        <v/>
      </c>
      <c r="X21" s="98">
        <f>VLOOKUP($A21, RawData!$A:$AJ, 21, FALSE)</f>
        <v>4.83812</v>
      </c>
      <c r="Y21" s="106" t="str">
        <f>VLOOKUP($A21, RawData!$A:$AJ, 22, FALSE)</f>
        <v/>
      </c>
      <c r="Z21" s="99">
        <f>VLOOKUP($A21, RawData!$A:$AJ, 23, FALSE)</f>
        <v>-0.0498</v>
      </c>
      <c r="AA21" s="106">
        <f>VLOOKUP($A21, RawData!$A:$AJ, 24, FALSE)</f>
        <v>-0.10973002</v>
      </c>
      <c r="AB21" s="106">
        <f>VLOOKUP($A21, RawData!$A:$AJ, 25, FALSE)</f>
        <v>0.18505046</v>
      </c>
      <c r="AC21" s="100" t="str">
        <f>VLOOKUP($A21, RawData!$A:$AJ, 26, FALSE)</f>
        <v/>
      </c>
      <c r="AD21" s="106" t="str">
        <f>VLOOKUP($A21, RawData!$A:$AJ, 27, FALSE)</f>
        <v>No data</v>
      </c>
      <c r="AE21" s="107">
        <f>VLOOKUP($A21, RawData!$A:$AJ, 28, FALSE)</f>
        <v>1.1429775</v>
      </c>
      <c r="AF21" s="100">
        <f>VLOOKUP($A21, RawData!$A:$AJ, 31, FALSE)</f>
        <v>-43.162487</v>
      </c>
      <c r="AG21" s="96" t="str">
        <f>VLOOKUP($A21, RawData!$A:$AJ,32, FALSE)</f>
        <v/>
      </c>
      <c r="AH21" s="98">
        <f>VLOOKUP($A21, RawData!$A:$AJ, 34, FALSE)</f>
        <v>73.45876</v>
      </c>
      <c r="AI21" s="98">
        <f>VLOOKUP($A21, RawData!$A:$AJ, 35, FALSE)</f>
        <v>1.3</v>
      </c>
      <c r="AJ21" s="113">
        <f>VLOOKUP($A21, RawData!$A:$AJ, 36, FALSE)</f>
        <v>10.45</v>
      </c>
    </row>
    <row r="22">
      <c r="A22" s="82" t="s">
        <v>902</v>
      </c>
      <c r="B22" s="9" t="s">
        <v>2232</v>
      </c>
      <c r="C22" s="92" t="s">
        <v>1164</v>
      </c>
      <c r="D22" s="2" t="s">
        <v>2233</v>
      </c>
      <c r="E22" s="114" t="str">
        <f>IFERROR(__xludf.DUMMYFUNCTION("IFERROR(HYPERLINK(REGEXEXTRACT(D22,""\(([^)]*)\)""),REGEXEXTRACT(D22,""\[([^\]]+)\]"")),"""")"),"READ PITCH")</f>
        <v>READ PITCH</v>
      </c>
      <c r="F22" s="98">
        <f>VLOOKUP($A22, RawData!$A:$AJ, 33, FALSE)</f>
        <v>38.96549</v>
      </c>
      <c r="G22" s="128">
        <f>VLOOKUP($A22, RawData!$A:$AJ, 2, FALSE)</f>
        <v>20.76049</v>
      </c>
      <c r="H22" s="96">
        <f>VLOOKUP($A22, RawData!$A:$AJ, 3, FALSE)</f>
        <v>0.0721</v>
      </c>
      <c r="I22" s="97">
        <f>VLOOKUP($A22, RawData!$A:$AJ, 4, FALSE)</f>
        <v>2.154251</v>
      </c>
      <c r="J22" s="98">
        <f>VLOOKUP($A22, RawData!$A:$AM, 37, FALSE)</f>
        <v>4.62641</v>
      </c>
      <c r="K22" s="99">
        <f>VLOOKUP($A22, RawData!$A:$AM, 38, FALSE)</f>
        <v>0.9480031</v>
      </c>
      <c r="L22" s="99" t="str">
        <f>VLOOKUP($A22, RawData!$A:$AM, 39, FALSE)</f>
        <v/>
      </c>
      <c r="M22" s="100">
        <f>VLOOKUP($A22, RawData!$A:$AJ, 30, FALSE)</f>
        <v>10.29648</v>
      </c>
      <c r="N22" s="98">
        <f>VLOOKUP($A22, RawData!$A:$AJ, 5, FALSE)</f>
        <v>0.026366072</v>
      </c>
      <c r="O22" s="106">
        <f>VLOOKUP($A22, RawData!$A:$AJ, 6, FALSE)</f>
        <v>5.178352</v>
      </c>
      <c r="P22" s="96">
        <f>VLOOKUP($A22, RawData!$A:$AJ, 7, FALSE)</f>
        <v>-0.20557357</v>
      </c>
      <c r="Q22" s="99">
        <f>VLOOKUP($A22, RawData!$A:$AJ, 8, FALSE)</f>
        <v>0.3264</v>
      </c>
      <c r="R22" s="118">
        <f>VLOOKUP($A22, RawData!$A:$AJ, 9, FALSE)</f>
        <v>0.21939318</v>
      </c>
      <c r="S22" s="106">
        <f>VLOOKUP($A22, RawData!$A:$AJ, 11, FALSE)</f>
        <v>0.0952</v>
      </c>
      <c r="T22" s="98">
        <f>VLOOKUP($A22, RawData!$A:$AJ, 13, FALSE)</f>
        <v>3.78019</v>
      </c>
      <c r="U22" s="106" t="str">
        <f>VLOOKUP($A22, RawData!$A:$AJ, 14, FALSE)</f>
        <v/>
      </c>
      <c r="V22" s="100">
        <f>VLOOKUP($A22, RawData!$A:$AJ, 15, FALSE)</f>
        <v>5.5875</v>
      </c>
      <c r="W22" s="106" t="str">
        <f>VLOOKUP($A22, RawData!$A:$AJ, 16, FALSE)</f>
        <v/>
      </c>
      <c r="X22" s="98">
        <f>VLOOKUP($A22, RawData!$A:$AJ, 21, FALSE)</f>
        <v>2.63414</v>
      </c>
      <c r="Y22" s="106" t="str">
        <f>VLOOKUP($A22, RawData!$A:$AJ, 22, FALSE)</f>
        <v/>
      </c>
      <c r="Z22" s="99">
        <f>VLOOKUP($A22, RawData!$A:$AJ, 23, FALSE)</f>
        <v>0.1049</v>
      </c>
      <c r="AA22" s="106">
        <f>VLOOKUP($A22, RawData!$A:$AJ, 24, FALSE)</f>
        <v>0.17854536</v>
      </c>
      <c r="AB22" s="106">
        <f>VLOOKUP($A22, RawData!$A:$AJ, 25, FALSE)</f>
        <v>0.28543234</v>
      </c>
      <c r="AC22" s="100">
        <f>VLOOKUP($A22, RawData!$A:$AJ, 26, FALSE)</f>
        <v>15.550288</v>
      </c>
      <c r="AD22" s="106" t="str">
        <f>VLOOKUP($A22, RawData!$A:$AJ, 27, FALSE)</f>
        <v>No data</v>
      </c>
      <c r="AE22" s="107">
        <f>VLOOKUP($A22, RawData!$A:$AJ, 28, FALSE)</f>
        <v>2.167655</v>
      </c>
      <c r="AF22" s="100">
        <f>VLOOKUP($A22, RawData!$A:$AJ, 31, FALSE)</f>
        <v>12.601415</v>
      </c>
      <c r="AG22" s="96" t="str">
        <f>VLOOKUP($A22, RawData!$A:$AJ,32, FALSE)</f>
        <v/>
      </c>
      <c r="AH22" s="98">
        <f>VLOOKUP($A22, RawData!$A:$AJ, 34, FALSE)</f>
        <v>47.63574</v>
      </c>
      <c r="AI22" s="98">
        <f>VLOOKUP($A22, RawData!$A:$AJ, 35, FALSE)</f>
        <v>0.4</v>
      </c>
      <c r="AJ22" s="113">
        <f>VLOOKUP($A22, RawData!$A:$AJ, 36, FALSE)</f>
        <v>109.76</v>
      </c>
    </row>
    <row r="23">
      <c r="C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</row>
    <row r="24">
      <c r="C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</row>
    <row r="25">
      <c r="C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</row>
    <row r="26">
      <c r="C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</row>
    <row r="27">
      <c r="C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</row>
    <row r="28">
      <c r="C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</row>
    <row r="29">
      <c r="C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</row>
    <row r="30">
      <c r="C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</row>
    <row r="31">
      <c r="C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</row>
    <row r="32">
      <c r="C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</row>
    <row r="33">
      <c r="C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</row>
    <row r="34">
      <c r="C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</row>
    <row r="35">
      <c r="C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</row>
    <row r="36">
      <c r="C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</row>
    <row r="37">
      <c r="C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</row>
    <row r="38">
      <c r="C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</row>
    <row r="39">
      <c r="C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</row>
    <row r="40">
      <c r="C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</row>
    <row r="41">
      <c r="C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</row>
    <row r="42">
      <c r="C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</row>
    <row r="43">
      <c r="C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</row>
    <row r="44">
      <c r="C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</row>
    <row r="45">
      <c r="C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</row>
    <row r="46">
      <c r="C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</row>
    <row r="47">
      <c r="C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</row>
    <row r="48">
      <c r="C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</row>
    <row r="49">
      <c r="C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</row>
    <row r="50">
      <c r="C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</row>
    <row r="51">
      <c r="C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</row>
    <row r="52">
      <c r="C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</row>
    <row r="53">
      <c r="C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</row>
    <row r="54">
      <c r="C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</row>
    <row r="55">
      <c r="C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</row>
    <row r="56">
      <c r="C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</row>
    <row r="57">
      <c r="C57" s="106"/>
    </row>
    <row r="58">
      <c r="C58" s="106"/>
    </row>
    <row r="59">
      <c r="C59" s="106"/>
    </row>
    <row r="60">
      <c r="C60" s="106"/>
    </row>
    <row r="61">
      <c r="C61" s="106"/>
    </row>
    <row r="62">
      <c r="C62" s="106"/>
    </row>
    <row r="63">
      <c r="C63" s="106"/>
    </row>
    <row r="64">
      <c r="C64" s="106"/>
    </row>
    <row r="65">
      <c r="C65" s="106"/>
    </row>
    <row r="66">
      <c r="C66" s="106"/>
    </row>
    <row r="67">
      <c r="C67" s="106"/>
    </row>
    <row r="68">
      <c r="C68" s="106"/>
    </row>
    <row r="69">
      <c r="C69" s="106"/>
    </row>
    <row r="70">
      <c r="C70" s="106"/>
    </row>
    <row r="71">
      <c r="C71" s="106"/>
    </row>
    <row r="72">
      <c r="C72" s="106"/>
    </row>
    <row r="73">
      <c r="C73" s="106"/>
    </row>
    <row r="74">
      <c r="C74" s="106"/>
    </row>
    <row r="75">
      <c r="C75" s="106"/>
    </row>
    <row r="76">
      <c r="C76" s="106"/>
    </row>
    <row r="77">
      <c r="C77" s="106"/>
    </row>
    <row r="78">
      <c r="C78" s="106"/>
    </row>
    <row r="79">
      <c r="C79" s="106"/>
    </row>
    <row r="80">
      <c r="C80" s="106"/>
    </row>
    <row r="81">
      <c r="C81" s="106"/>
    </row>
    <row r="82">
      <c r="C82" s="106"/>
    </row>
  </sheetData>
  <autoFilter ref="$C$1:$AJ$999"/>
  <hyperlinks>
    <hyperlink r:id="rId2" ref="A4"/>
    <hyperlink r:id="rId3" ref="A5"/>
    <hyperlink r:id="rId4" ref="A6"/>
    <hyperlink r:id="rId5" ref="A7"/>
    <hyperlink r:id="rId6" ref="A11"/>
    <hyperlink r:id="rId7" ref="A14"/>
  </hyperlinks>
  <drawing r:id="rId8"/>
  <legacy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8.25"/>
    <col hidden="1" min="4" max="4" width="12.63"/>
    <col customWidth="1" min="9" max="9" width="16.0"/>
    <col customWidth="1" min="12" max="12" width="17.5"/>
    <col customWidth="1" min="16" max="16" width="14.25"/>
    <col customWidth="1" min="23" max="23" width="19.38"/>
    <col customWidth="1" min="31" max="31" width="13.38"/>
    <col customWidth="1" min="33" max="33" width="14.88"/>
    <col customWidth="1" min="34" max="34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932</v>
      </c>
      <c r="T1" s="108" t="s">
        <v>11</v>
      </c>
      <c r="U1" s="108" t="s">
        <v>933</v>
      </c>
      <c r="V1" s="108" t="s">
        <v>1180</v>
      </c>
      <c r="W1" s="108" t="s">
        <v>1494</v>
      </c>
      <c r="X1" s="87" t="s">
        <v>21</v>
      </c>
      <c r="Y1" s="87" t="s">
        <v>22</v>
      </c>
      <c r="Z1" s="87" t="s">
        <v>23</v>
      </c>
      <c r="AA1" s="87" t="s">
        <v>24</v>
      </c>
      <c r="AB1" s="87" t="s">
        <v>25</v>
      </c>
      <c r="AC1" s="87" t="s">
        <v>26</v>
      </c>
      <c r="AD1" s="87" t="s">
        <v>29</v>
      </c>
      <c r="AE1" s="87" t="s">
        <v>919</v>
      </c>
      <c r="AF1" s="87" t="s">
        <v>32</v>
      </c>
      <c r="AG1" s="87" t="s">
        <v>920</v>
      </c>
      <c r="AH1" s="87" t="s">
        <v>921</v>
      </c>
    </row>
    <row r="2">
      <c r="A2" s="9" t="s">
        <v>626</v>
      </c>
      <c r="B2" s="9" t="s">
        <v>2234</v>
      </c>
      <c r="C2" s="92" t="s">
        <v>923</v>
      </c>
      <c r="D2" s="2" t="s">
        <v>2235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0.23</v>
      </c>
      <c r="G2" s="128">
        <f>VLOOKUP($A2, RawData!$A:$AJ, 2, FALSE)</f>
        <v>0.52486</v>
      </c>
      <c r="H2" s="96">
        <f>VLOOKUP($A2, RawData!$A:$AJ, 3, FALSE)</f>
        <v>-0.7675</v>
      </c>
      <c r="I2" s="96">
        <f>VLOOKUP($A2, RawData!$A:$AJ, 4, FALSE)</f>
        <v>-0.38076538</v>
      </c>
      <c r="J2" s="98">
        <f>VLOOKUP($A2, RawData!$A:$AM, 37, FALSE)</f>
        <v>-2.84185</v>
      </c>
      <c r="K2" s="99">
        <f>VLOOKUP($A2, RawData!$A:$AM, 38, FALSE)</f>
        <v>-0.14242475</v>
      </c>
      <c r="L2" s="99" t="str">
        <f>VLOOKUP($A2, RawData!$A:$AM, 39, FALSE)</f>
        <v/>
      </c>
      <c r="M2" s="100" t="str">
        <f>VLOOKUP($A2, RawData!$A:$AJ, 30, FALSE)</f>
        <v/>
      </c>
      <c r="N2" s="98">
        <f>VLOOKUP($A2, RawData!$A:$AJ, 5, FALSE)</f>
        <v>-0.23214313</v>
      </c>
      <c r="O2" s="99">
        <f>VLOOKUP($A2, RawData!$A:$AJ, 6, FALSE)</f>
        <v>-0.58877754</v>
      </c>
      <c r="P2" s="96">
        <f>VLOOKUP($A2, RawData!$A:$AJ, 7, FALSE)</f>
        <v>-0.038306955</v>
      </c>
      <c r="Q2" s="99">
        <f>VLOOKUP($A2, RawData!$A:$AJ, 8, FALSE)</f>
        <v>0.1391</v>
      </c>
      <c r="R2" s="99">
        <f>VLOOKUP($A2, RawData!$A:$AJ, 9, FALSE)</f>
        <v>3.3200662</v>
      </c>
      <c r="S2" s="99" t="str">
        <f>VLOOKUP($A2, RawData!$A:$AJ, 11, FALSE)</f>
        <v/>
      </c>
      <c r="T2" s="98">
        <f>VLOOKUP($A2, RawData!$A:$AJ, 13, FALSE)</f>
        <v>-0.21924</v>
      </c>
      <c r="U2" s="99">
        <f>VLOOKUP($A2, RawData!$A:$AJ, 14, FALSE)</f>
        <v>0.24044746</v>
      </c>
      <c r="V2" s="99">
        <f>VLOOKUP($A2, RawData!$A:$AJ, 16, FALSE)</f>
        <v>0.0693499</v>
      </c>
      <c r="W2" s="99" t="str">
        <f>VLOOKUP($A2, RawData!$A:$AJ, 22, FALSE)</f>
        <v/>
      </c>
      <c r="X2" s="99">
        <f>VLOOKUP($A2, RawData!$A:$AJ, 23, FALSE)</f>
        <v>-3.8538</v>
      </c>
      <c r="Y2" s="99">
        <f>VLOOKUP($A2, RawData!$A:$AJ, 24, FALSE)</f>
        <v>0.8166668</v>
      </c>
      <c r="Z2" s="99">
        <f>VLOOKUP($A2, RawData!$A:$AJ, 25, FALSE)</f>
        <v>1.4818591</v>
      </c>
      <c r="AA2" s="100" t="str">
        <f>VLOOKUP($A2, RawData!$A:$AJ, 26, FALSE)</f>
        <v/>
      </c>
      <c r="AB2" s="100" t="str">
        <f>VLOOKUP($A2, RawData!$A:$AJ, 27, FALSE)</f>
        <v/>
      </c>
      <c r="AC2" s="107">
        <f>VLOOKUP($A2, RawData!$A:$AJ, 28, FALSE)</f>
        <v>0.4382121</v>
      </c>
      <c r="AD2" s="100">
        <f>VLOOKUP($A2, RawData!$A:$AJ, 31, FALSE)</f>
        <v>-2.3223865</v>
      </c>
      <c r="AE2" s="96">
        <f>VLOOKUP($A2, RawData!$A:$AJ,32, FALSE)</f>
        <v>0</v>
      </c>
      <c r="AF2" s="95">
        <f>VLOOKUP($A2, RawData!$A:$AJ, 34, FALSE)</f>
        <v>0.50916</v>
      </c>
      <c r="AG2" s="98" t="str">
        <f>VLOOKUP($A2, RawData!$A:$AJ, 35, FALSE)</f>
        <v>No data</v>
      </c>
      <c r="AH2" s="113">
        <f>VLOOKUP($A2, RawData!$A:$AJ, 36, FALSE)</f>
        <v>5.1</v>
      </c>
    </row>
    <row r="3">
      <c r="A3" s="46" t="s">
        <v>627</v>
      </c>
      <c r="B3" s="9" t="s">
        <v>2236</v>
      </c>
      <c r="C3" s="92" t="s">
        <v>930</v>
      </c>
      <c r="D3" s="2" t="s">
        <v>2237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246.09013</v>
      </c>
      <c r="G3" s="128">
        <f>VLOOKUP($A3, RawData!$A:$AJ, 2, FALSE)</f>
        <v>83.3672</v>
      </c>
      <c r="H3" s="96">
        <f>VLOOKUP($A3, RawData!$A:$AJ, 3, FALSE)</f>
        <v>0.0101</v>
      </c>
      <c r="I3" s="96">
        <f>VLOOKUP($A3, RawData!$A:$AJ, 4, FALSE)</f>
        <v>0.14210908</v>
      </c>
      <c r="J3" s="98">
        <f>VLOOKUP($A3, RawData!$A:$AM, 37, FALSE)</f>
        <v>33.3007</v>
      </c>
      <c r="K3" s="99">
        <f>VLOOKUP($A3, RawData!$A:$AM, 38, FALSE)</f>
        <v>0.02271736</v>
      </c>
      <c r="L3" s="99" t="str">
        <f>VLOOKUP($A3, RawData!$A:$AM, 39, FALSE)</f>
        <v/>
      </c>
      <c r="M3" s="100" t="str">
        <f>VLOOKUP($A3, RawData!$A:$AJ, 30, FALSE)</f>
        <v/>
      </c>
      <c r="N3" s="98">
        <f>VLOOKUP($A3, RawData!$A:$AJ, 5, FALSE)</f>
        <v>1.0085493</v>
      </c>
      <c r="O3" s="99">
        <f>VLOOKUP($A3, RawData!$A:$AJ, 6, FALSE)</f>
        <v>0.045757663</v>
      </c>
      <c r="P3" s="96">
        <f>VLOOKUP($A3, RawData!$A:$AJ, 7, FALSE)</f>
        <v>0.23703799</v>
      </c>
      <c r="Q3" s="99">
        <f>VLOOKUP($A3, RawData!$A:$AJ, 8, FALSE)</f>
        <v>0.4026</v>
      </c>
      <c r="R3" s="99">
        <f>VLOOKUP($A3, RawData!$A:$AJ, 9, FALSE)</f>
        <v>0.04549511</v>
      </c>
      <c r="S3" s="99" t="str">
        <f>VLOOKUP($A3, RawData!$A:$AJ, 11, FALSE)</f>
        <v/>
      </c>
      <c r="T3" s="98">
        <f>VLOOKUP($A3, RawData!$A:$AJ, 13, FALSE)</f>
        <v>48.8057</v>
      </c>
      <c r="U3" s="99">
        <f>VLOOKUP($A3, RawData!$A:$AJ, 14, FALSE)</f>
        <v>2.118542</v>
      </c>
      <c r="V3" s="99">
        <f>VLOOKUP($A3, RawData!$A:$AJ, 16, FALSE)</f>
        <v>0.023881095</v>
      </c>
      <c r="W3" s="99" t="str">
        <f>VLOOKUP($A3, RawData!$A:$AJ, 22, FALSE)</f>
        <v/>
      </c>
      <c r="X3" s="99">
        <f>VLOOKUP($A3, RawData!$A:$AJ, 23, FALSE)</f>
        <v>0.1191</v>
      </c>
      <c r="Y3" s="99">
        <f>VLOOKUP($A3, RawData!$A:$AJ, 24, FALSE)</f>
        <v>0.17874402</v>
      </c>
      <c r="Z3" s="99">
        <f>VLOOKUP($A3, RawData!$A:$AJ, 25, FALSE)</f>
        <v>0.28538898</v>
      </c>
      <c r="AA3" s="100" t="str">
        <f>VLOOKUP($A3, RawData!$A:$AJ, 26, FALSE)</f>
        <v/>
      </c>
      <c r="AB3" s="100" t="str">
        <f>VLOOKUP($A3, RawData!$A:$AJ, 27, FALSE)</f>
        <v/>
      </c>
      <c r="AC3" s="107">
        <f>VLOOKUP($A3, RawData!$A:$AJ, 28, FALSE)</f>
        <v>2.9444625</v>
      </c>
      <c r="AD3" s="100">
        <f>VLOOKUP($A3, RawData!$A:$AJ, 31, FALSE)</f>
        <v>5.644226</v>
      </c>
      <c r="AE3" s="96">
        <f>VLOOKUP($A3, RawData!$A:$AJ,32, FALSE)</f>
        <v>0.049400423</v>
      </c>
      <c r="AF3" s="95">
        <f>VLOOKUP($A3, RawData!$A:$AJ, 34, FALSE)</f>
        <v>275.4704</v>
      </c>
      <c r="AG3" s="98">
        <f>VLOOKUP($A3, RawData!$A:$AJ, 35, FALSE)</f>
        <v>11.84</v>
      </c>
      <c r="AH3" s="113">
        <f>VLOOKUP($A3, RawData!$A:$AJ, 36, FALSE)</f>
        <v>20.68</v>
      </c>
    </row>
    <row r="4">
      <c r="A4" s="46" t="s">
        <v>628</v>
      </c>
      <c r="B4" s="9" t="s">
        <v>2238</v>
      </c>
      <c r="C4" s="92" t="s">
        <v>930</v>
      </c>
      <c r="D4" s="2" t="s">
        <v>2239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1063.0334</v>
      </c>
      <c r="G4" s="128">
        <f>VLOOKUP($A4, RawData!$A:$AJ, 2, FALSE)</f>
        <v>445.649</v>
      </c>
      <c r="H4" s="96">
        <f>VLOOKUP($A4, RawData!$A:$AJ, 3, FALSE)</f>
        <v>0.1927</v>
      </c>
      <c r="I4" s="96">
        <f>VLOOKUP($A4, RawData!$A:$AJ, 4, FALSE)</f>
        <v>0.2112957</v>
      </c>
      <c r="J4" s="98">
        <f>VLOOKUP($A4, RawData!$A:$AM, 37, FALSE)</f>
        <v>118.581</v>
      </c>
      <c r="K4" s="99">
        <f>VLOOKUP($A4, RawData!$A:$AM, 38, FALSE)</f>
        <v>0.28683978</v>
      </c>
      <c r="L4" s="99" t="str">
        <f>VLOOKUP($A4, RawData!$A:$AM, 39, FALSE)</f>
        <v/>
      </c>
      <c r="M4" s="100" t="str">
        <f>VLOOKUP($A4, RawData!$A:$AJ, 30, FALSE)</f>
        <v/>
      </c>
      <c r="N4" s="98">
        <f>VLOOKUP($A4, RawData!$A:$AJ, 5, FALSE)</f>
        <v>0.5356337</v>
      </c>
      <c r="O4" s="99">
        <f>VLOOKUP($A4, RawData!$A:$AJ, 6, FALSE)</f>
        <v>0.51431173</v>
      </c>
      <c r="P4" s="106" t="str">
        <f>VLOOKUP($A4, RawData!$A:$AJ, 7, FALSE)</f>
        <v>No data</v>
      </c>
      <c r="Q4" s="99">
        <f>VLOOKUP($A4, RawData!$A:$AJ, 8, FALSE)</f>
        <v>0.4432</v>
      </c>
      <c r="R4" s="99">
        <f>VLOOKUP($A4, RawData!$A:$AJ, 9, FALSE)</f>
        <v>0.1785643</v>
      </c>
      <c r="S4" s="99" t="str">
        <f>VLOOKUP($A4, RawData!$A:$AJ, 11, FALSE)</f>
        <v/>
      </c>
      <c r="T4" s="98">
        <f>VLOOKUP($A4, RawData!$A:$AJ, 13, FALSE)</f>
        <v>30.994</v>
      </c>
      <c r="U4" s="99">
        <f>VLOOKUP($A4, RawData!$A:$AJ, 14, FALSE)</f>
        <v>3.9614007</v>
      </c>
      <c r="V4" s="99">
        <f>VLOOKUP($A4, RawData!$A:$AJ, 16, FALSE)</f>
        <v>0.18853179</v>
      </c>
      <c r="W4" s="99" t="str">
        <f>VLOOKUP($A4, RawData!$A:$AJ, 22, FALSE)</f>
        <v/>
      </c>
      <c r="X4" s="99">
        <f>VLOOKUP($A4, RawData!$A:$AJ, 23, FALSE)</f>
        <v>0.048</v>
      </c>
      <c r="Y4" s="99">
        <f>VLOOKUP($A4, RawData!$A:$AJ, 24, FALSE)</f>
        <v>0.09721727</v>
      </c>
      <c r="Z4" s="99">
        <f>VLOOKUP($A4, RawData!$A:$AJ, 25, FALSE)</f>
        <v>0.31534648</v>
      </c>
      <c r="AA4" s="100" t="str">
        <f>VLOOKUP($A4, RawData!$A:$AJ, 26, FALSE)</f>
        <v/>
      </c>
      <c r="AB4" s="100" t="str">
        <f>VLOOKUP($A4, RawData!$A:$AJ, 27, FALSE)</f>
        <v/>
      </c>
      <c r="AC4" s="107">
        <f>VLOOKUP($A4, RawData!$A:$AJ, 28, FALSE)</f>
        <v>2.4258554</v>
      </c>
      <c r="AD4" s="100">
        <f>VLOOKUP($A4, RawData!$A:$AJ, 31, FALSE)</f>
        <v>42.160065</v>
      </c>
      <c r="AE4" s="96">
        <f>VLOOKUP($A4, RawData!$A:$AJ,32, FALSE)</f>
        <v>0.0076423613</v>
      </c>
      <c r="AF4" s="95">
        <f>VLOOKUP($A4, RawData!$A:$AJ, 34, FALSE)</f>
        <v>1306.709</v>
      </c>
      <c r="AG4" s="98">
        <f>VLOOKUP($A4, RawData!$A:$AJ, 35, FALSE)</f>
        <v>15.91</v>
      </c>
      <c r="AH4" s="113">
        <f>VLOOKUP($A4, RawData!$A:$AJ, 36, FALSE)</f>
        <v>68.25</v>
      </c>
    </row>
    <row r="5">
      <c r="A5" s="46" t="s">
        <v>629</v>
      </c>
      <c r="B5" s="9" t="s">
        <v>2240</v>
      </c>
      <c r="C5" s="92" t="s">
        <v>930</v>
      </c>
      <c r="D5" s="2" t="s">
        <v>2241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128.89677</v>
      </c>
      <c r="G5" s="128">
        <f>VLOOKUP($A5, RawData!$A:$AJ, 2, FALSE)</f>
        <v>173.12505</v>
      </c>
      <c r="H5" s="96">
        <f>VLOOKUP($A5, RawData!$A:$AJ, 3, FALSE)</f>
        <v>1.0976</v>
      </c>
      <c r="I5" s="96">
        <f>VLOOKUP($A5, RawData!$A:$AJ, 4, FALSE)</f>
        <v>-0.24314451</v>
      </c>
      <c r="J5" s="98">
        <f>VLOOKUP($A5, RawData!$A:$AM, 37, FALSE)</f>
        <v>34.73494</v>
      </c>
      <c r="K5" s="99">
        <f>VLOOKUP($A5, RawData!$A:$AM, 38, FALSE)</f>
        <v>1.328858</v>
      </c>
      <c r="L5" s="99" t="str">
        <f>VLOOKUP($A5, RawData!$A:$AM, 39, FALSE)</f>
        <v/>
      </c>
      <c r="M5" s="100" t="str">
        <f>VLOOKUP($A5, RawData!$A:$AJ, 30, FALSE)</f>
        <v/>
      </c>
      <c r="N5" s="98">
        <f>VLOOKUP($A5, RawData!$A:$AJ, 5, FALSE)</f>
        <v>2.3454113</v>
      </c>
      <c r="O5" s="99">
        <f>VLOOKUP($A5, RawData!$A:$AJ, 6, FALSE)</f>
        <v>-2.059545</v>
      </c>
      <c r="P5" s="96">
        <f>VLOOKUP($A5, RawData!$A:$AJ, 7, FALSE)</f>
        <v>0.626526</v>
      </c>
      <c r="Q5" s="99">
        <f>VLOOKUP($A5, RawData!$A:$AJ, 8, FALSE)</f>
        <v>0.2349</v>
      </c>
      <c r="R5" s="99">
        <f>VLOOKUP($A5, RawData!$A:$AJ, 9, FALSE)</f>
        <v>0.053881574</v>
      </c>
      <c r="S5" s="99" t="str">
        <f>VLOOKUP($A5, RawData!$A:$AJ, 11, FALSE)</f>
        <v/>
      </c>
      <c r="T5" s="98">
        <f>VLOOKUP($A5, RawData!$A:$AJ, 13, FALSE)</f>
        <v>53.15579</v>
      </c>
      <c r="U5" s="99">
        <f>VLOOKUP($A5, RawData!$A:$AJ, 14, FALSE)</f>
        <v>-1.1990781</v>
      </c>
      <c r="V5" s="99">
        <f>VLOOKUP($A5, RawData!$A:$AJ, 16, FALSE)</f>
        <v>0.0003210974</v>
      </c>
      <c r="W5" s="99" t="str">
        <f>VLOOKUP($A5, RawData!$A:$AJ, 22, FALSE)</f>
        <v/>
      </c>
      <c r="X5" s="99">
        <f>VLOOKUP($A5, RawData!$A:$AJ, 23, FALSE)</f>
        <v>0.0887</v>
      </c>
      <c r="Y5" s="99">
        <f>VLOOKUP($A5, RawData!$A:$AJ, 24, FALSE)</f>
        <v>0.16527878</v>
      </c>
      <c r="Z5" s="99">
        <f>VLOOKUP($A5, RawData!$A:$AJ, 25, FALSE)</f>
        <v>0.19395693</v>
      </c>
      <c r="AA5" s="100" t="str">
        <f>VLOOKUP($A5, RawData!$A:$AJ, 26, FALSE)</f>
        <v/>
      </c>
      <c r="AB5" s="100" t="str">
        <f>VLOOKUP($A5, RawData!$A:$AJ, 27, FALSE)</f>
        <v/>
      </c>
      <c r="AC5" s="107">
        <f>VLOOKUP($A5, RawData!$A:$AJ, 28, FALSE)</f>
        <v>0.74280316</v>
      </c>
      <c r="AD5" s="100">
        <f>VLOOKUP($A5, RawData!$A:$AJ, 31, FALSE)</f>
        <v>3.8638399</v>
      </c>
      <c r="AE5" s="96">
        <f>VLOOKUP($A5, RawData!$A:$AJ,32, FALSE)</f>
        <v>0</v>
      </c>
      <c r="AF5" s="95">
        <f>VLOOKUP($A5, RawData!$A:$AJ, 34, FALSE)</f>
        <v>205.3855</v>
      </c>
      <c r="AG5" s="98">
        <f>VLOOKUP($A5, RawData!$A:$AJ, 35, FALSE)</f>
        <v>10.21</v>
      </c>
      <c r="AH5" s="113">
        <f>VLOOKUP($A5, RawData!$A:$AJ, 36, FALSE)</f>
        <v>12.62</v>
      </c>
    </row>
    <row r="6">
      <c r="A6" s="46" t="s">
        <v>630</v>
      </c>
      <c r="B6" s="9" t="s">
        <v>2242</v>
      </c>
      <c r="C6" s="92" t="s">
        <v>942</v>
      </c>
      <c r="D6" s="2" t="s">
        <v>2243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602.76294</v>
      </c>
      <c r="G6" s="128">
        <f>VLOOKUP($A6, RawData!$A:$AJ, 2, FALSE)</f>
        <v>51.366</v>
      </c>
      <c r="H6" s="96">
        <f>VLOOKUP($A6, RawData!$A:$AJ, 3, FALSE)</f>
        <v>0.805</v>
      </c>
      <c r="I6" s="96">
        <f>VLOOKUP($A6, RawData!$A:$AJ, 4, FALSE)</f>
        <v>0.35578486</v>
      </c>
      <c r="J6" s="98">
        <f>VLOOKUP($A6, RawData!$A:$AM, 37, FALSE)</f>
        <v>14.815</v>
      </c>
      <c r="K6" s="99">
        <f>VLOOKUP($A6, RawData!$A:$AM, 38, FALSE)</f>
        <v>0.675905</v>
      </c>
      <c r="L6" s="99" t="str">
        <f>VLOOKUP($A6, RawData!$A:$AM, 39, FALSE)</f>
        <v/>
      </c>
      <c r="M6" s="100" t="str">
        <f>VLOOKUP($A6, RawData!$A:$AJ, 30, FALSE)</f>
        <v/>
      </c>
      <c r="N6" s="98">
        <f>VLOOKUP($A6, RawData!$A:$AJ, 5, FALSE)</f>
        <v>0.015089514</v>
      </c>
      <c r="O6" s="99">
        <f>VLOOKUP($A6, RawData!$A:$AJ, 6, FALSE)</f>
        <v>3.0951157</v>
      </c>
      <c r="P6" s="96">
        <f>VLOOKUP($A6, RawData!$A:$AJ, 7, FALSE)</f>
        <v>-0.299498</v>
      </c>
      <c r="Q6" s="99">
        <f>VLOOKUP($A6, RawData!$A:$AJ, 8, FALSE)</f>
        <v>0.6378</v>
      </c>
      <c r="R6" s="99">
        <f>VLOOKUP($A6, RawData!$A:$AJ, 9, FALSE)</f>
        <v>0.4851458</v>
      </c>
      <c r="S6" s="99" t="str">
        <f>VLOOKUP($A6, RawData!$A:$AJ, 11, FALSE)</f>
        <v/>
      </c>
      <c r="T6" s="98">
        <f>VLOOKUP($A6, RawData!$A:$AJ, 13, FALSE)</f>
        <v>-35.848</v>
      </c>
      <c r="U6" s="99">
        <f>VLOOKUP($A6, RawData!$A:$AJ, 14, FALSE)</f>
        <v>4.0593367</v>
      </c>
      <c r="V6" s="99">
        <f>VLOOKUP($A6, RawData!$A:$AJ, 16, FALSE)</f>
        <v>0.9870732</v>
      </c>
      <c r="W6" s="99" t="str">
        <f>VLOOKUP($A6, RawData!$A:$AJ, 22, FALSE)</f>
        <v/>
      </c>
      <c r="X6" s="99">
        <f>VLOOKUP($A6, RawData!$A:$AJ, 23, FALSE)</f>
        <v>0.0177</v>
      </c>
      <c r="Y6" s="99">
        <f>VLOOKUP($A6, RawData!$A:$AJ, 24, FALSE)</f>
        <v>0.026942462</v>
      </c>
      <c r="Z6" s="99">
        <f>VLOOKUP($A6, RawData!$A:$AJ, 25, FALSE)</f>
        <v>0.25056657</v>
      </c>
      <c r="AA6" s="100" t="str">
        <f>VLOOKUP($A6, RawData!$A:$AJ, 26, FALSE)</f>
        <v/>
      </c>
      <c r="AB6" s="100" t="str">
        <f>VLOOKUP($A6, RawData!$A:$AJ, 27, FALSE)</f>
        <v/>
      </c>
      <c r="AC6" s="107">
        <f>VLOOKUP($A6, RawData!$A:$AJ, 28, FALSE)</f>
        <v>11.447745</v>
      </c>
      <c r="AD6" s="100">
        <f>VLOOKUP($A6, RawData!$A:$AJ, 31, FALSE)</f>
        <v>-17.293236</v>
      </c>
      <c r="AE6" s="96">
        <f>VLOOKUP($A6, RawData!$A:$AJ,32, FALSE)</f>
        <v>0</v>
      </c>
      <c r="AF6" s="95">
        <f>VLOOKUP($A6, RawData!$A:$AJ, 34, FALSE)</f>
        <v>619.9279</v>
      </c>
      <c r="AG6" s="98">
        <f>VLOOKUP($A6, RawData!$A:$AJ, 35, FALSE)</f>
        <v>5.41</v>
      </c>
      <c r="AH6" s="113">
        <f>VLOOKUP($A6, RawData!$A:$AJ, 36, FALSE)</f>
        <v>105.57</v>
      </c>
    </row>
    <row r="7">
      <c r="A7" s="46" t="s">
        <v>631</v>
      </c>
      <c r="B7" s="9" t="s">
        <v>2244</v>
      </c>
      <c r="C7" s="92" t="s">
        <v>930</v>
      </c>
      <c r="D7" s="2" t="s">
        <v>2245</v>
      </c>
      <c r="E7" s="114" t="str">
        <f>IFERROR(__xludf.DUMMYFUNCTION("IFERROR(HYPERLINK(REGEXEXTRACT(D7,""\(([^)]*)\)""),REGEXEXTRACT(D7,""\[([^\]]+)\]"")),"""")"),"READ PITCH")</f>
        <v>READ PITCH</v>
      </c>
      <c r="F7" s="98">
        <f>VLOOKUP($A7, RawData!$A:$AJ, 33, FALSE)</f>
        <v>103.83856</v>
      </c>
      <c r="G7" s="128">
        <f>VLOOKUP($A7, RawData!$A:$AJ, 2, FALSE)</f>
        <v>459.065</v>
      </c>
      <c r="H7" s="96">
        <f>VLOOKUP($A7, RawData!$A:$AJ, 3, FALSE)</f>
        <v>-0.0701</v>
      </c>
      <c r="I7" s="96">
        <f>VLOOKUP($A7, RawData!$A:$AJ, 4, FALSE)</f>
        <v>0.11182841</v>
      </c>
      <c r="J7" s="98">
        <f>VLOOKUP($A7, RawData!$A:$AM, 37, FALSE)</f>
        <v>59.733</v>
      </c>
      <c r="K7" s="99">
        <f>VLOOKUP($A7, RawData!$A:$AM, 38, FALSE)</f>
        <v>0.2425478</v>
      </c>
      <c r="L7" s="99" t="str">
        <f>VLOOKUP($A7, RawData!$A:$AM, 39, FALSE)</f>
        <v/>
      </c>
      <c r="M7" s="100" t="str">
        <f>VLOOKUP($A7, RawData!$A:$AJ, 30, FALSE)</f>
        <v/>
      </c>
      <c r="N7" s="98">
        <f>VLOOKUP($A7, RawData!$A:$AJ, 5, FALSE)</f>
        <v>0.19259462</v>
      </c>
      <c r="O7" s="99">
        <f>VLOOKUP($A7, RawData!$A:$AJ, 6, FALSE)</f>
        <v>-4.0303464</v>
      </c>
      <c r="P7" s="96">
        <f>VLOOKUP($A7, RawData!$A:$AJ, 7, FALSE)</f>
        <v>0.1865763</v>
      </c>
      <c r="Q7" s="99">
        <f>VLOOKUP($A7, RawData!$A:$AJ, 8, FALSE)</f>
        <v>0.2653</v>
      </c>
      <c r="R7" s="99">
        <f>VLOOKUP($A7, RawData!$A:$AJ, 9, FALSE)</f>
        <v>0.16871685</v>
      </c>
      <c r="S7" s="99" t="str">
        <f>VLOOKUP($A7, RawData!$A:$AJ, 11, FALSE)</f>
        <v/>
      </c>
      <c r="T7" s="98">
        <f>VLOOKUP($A7, RawData!$A:$AJ, 13, FALSE)</f>
        <v>13.369</v>
      </c>
      <c r="U7" s="99">
        <f>VLOOKUP($A7, RawData!$A:$AJ, 14, FALSE)</f>
        <v>0.6559219</v>
      </c>
      <c r="V7" s="99">
        <f>VLOOKUP($A7, RawData!$A:$AJ, 16, FALSE)</f>
        <v>0.013355407</v>
      </c>
      <c r="W7" s="99" t="str">
        <f>VLOOKUP($A7, RawData!$A:$AJ, 22, FALSE)</f>
        <v/>
      </c>
      <c r="X7" s="99">
        <f>VLOOKUP($A7, RawData!$A:$AJ, 23, FALSE)</f>
        <v>0.0275</v>
      </c>
      <c r="Y7" s="99">
        <f>VLOOKUP($A7, RawData!$A:$AJ, 24, FALSE)</f>
        <v>0.26860029</v>
      </c>
      <c r="Z7" s="99">
        <f>VLOOKUP($A7, RawData!$A:$AJ, 25, FALSE)</f>
        <v>1.5157583</v>
      </c>
      <c r="AA7" s="100" t="str">
        <f>VLOOKUP($A7, RawData!$A:$AJ, 26, FALSE)</f>
        <v/>
      </c>
      <c r="AB7" s="100" t="str">
        <f>VLOOKUP($A7, RawData!$A:$AJ, 27, FALSE)</f>
        <v/>
      </c>
      <c r="AC7" s="107">
        <f>VLOOKUP($A7, RawData!$A:$AJ, 28, FALSE)</f>
        <v>0.22148497</v>
      </c>
      <c r="AD7" s="100">
        <f>VLOOKUP($A7, RawData!$A:$AJ, 31, FALSE)</f>
        <v>26.833122</v>
      </c>
      <c r="AE7" s="96">
        <f>VLOOKUP($A7, RawData!$A:$AJ,32, FALSE)</f>
        <v>0.14955351</v>
      </c>
      <c r="AF7" s="95">
        <f>VLOOKUP($A7, RawData!$A:$AJ, 34, FALSE)</f>
        <v>358.732</v>
      </c>
      <c r="AG7" s="98">
        <f>VLOOKUP($A7, RawData!$A:$AJ, 35, FALSE)</f>
        <v>1.89</v>
      </c>
      <c r="AH7" s="113">
        <f>VLOOKUP($A7, RawData!$A:$AJ, 36, FALSE)</f>
        <v>54.96</v>
      </c>
    </row>
    <row r="8">
      <c r="A8" s="46" t="s">
        <v>632</v>
      </c>
      <c r="B8" s="9" t="s">
        <v>2246</v>
      </c>
      <c r="C8" s="92" t="s">
        <v>1016</v>
      </c>
      <c r="D8" s="2" t="s">
        <v>2247</v>
      </c>
      <c r="E8" s="114" t="str">
        <f>IFERROR(__xludf.DUMMYFUNCTION("IFERROR(HYPERLINK(REGEXEXTRACT(D8,""\(([^)]*)\)""),REGEXEXTRACT(D8,""\[([^\]]+)\]"")),"""")"),"READ PITCH")</f>
        <v>READ PITCH</v>
      </c>
      <c r="F8" s="98">
        <f>VLOOKUP($A8, RawData!$A:$AJ, 33, FALSE)</f>
        <v>311.90656</v>
      </c>
      <c r="G8" s="128">
        <f>VLOOKUP($A8, RawData!$A:$AJ, 2, FALSE)</f>
        <v>545.132</v>
      </c>
      <c r="H8" s="96">
        <f>VLOOKUP($A8, RawData!$A:$AJ, 3, FALSE)</f>
        <v>0.1665</v>
      </c>
      <c r="I8" s="96">
        <f>VLOOKUP($A8, RawData!$A:$AJ, 4, FALSE)</f>
        <v>0.059249233</v>
      </c>
      <c r="J8" s="98">
        <f>VLOOKUP($A8, RawData!$A:$AM, 37, FALSE)</f>
        <v>9.902</v>
      </c>
      <c r="K8" s="99">
        <f>VLOOKUP($A8, RawData!$A:$AM, 38, FALSE)</f>
        <v>-0.5846128</v>
      </c>
      <c r="L8" s="99" t="str">
        <f>VLOOKUP($A8, RawData!$A:$AM, 39, FALSE)</f>
        <v/>
      </c>
      <c r="M8" s="100" t="str">
        <f>VLOOKUP($A8, RawData!$A:$AJ, 30, FALSE)</f>
        <v/>
      </c>
      <c r="N8" s="98">
        <f>VLOOKUP($A8, RawData!$A:$AJ, 5, FALSE)</f>
        <v>-0.5234424</v>
      </c>
      <c r="O8" s="99">
        <f>VLOOKUP($A8, RawData!$A:$AJ, 6, FALSE)</f>
        <v>0.10633688</v>
      </c>
      <c r="P8" s="96">
        <f>VLOOKUP($A8, RawData!$A:$AJ, 7, FALSE)</f>
        <v>-0.12917982</v>
      </c>
      <c r="Q8" s="99">
        <f>VLOOKUP($A8, RawData!$A:$AJ, 8, FALSE)</f>
        <v>0.3904</v>
      </c>
      <c r="R8" s="99">
        <f>VLOOKUP($A8, RawData!$A:$AJ, 9, FALSE)</f>
        <v>0.2176904</v>
      </c>
      <c r="S8" s="99" t="str">
        <f>VLOOKUP($A8, RawData!$A:$AJ, 11, FALSE)</f>
        <v/>
      </c>
      <c r="T8" s="98">
        <f>VLOOKUP($A8, RawData!$A:$AJ, 13, FALSE)</f>
        <v>-11.806</v>
      </c>
      <c r="U8" s="99">
        <f>VLOOKUP($A8, RawData!$A:$AJ, 14, FALSE)</f>
        <v>-0.11825868</v>
      </c>
      <c r="V8" s="99">
        <f>VLOOKUP($A8, RawData!$A:$AJ, 16, FALSE)</f>
        <v>0.000075211145</v>
      </c>
      <c r="W8" s="99" t="str">
        <f>VLOOKUP($A8, RawData!$A:$AJ, 22, FALSE)</f>
        <v/>
      </c>
      <c r="X8" s="99">
        <f>VLOOKUP($A8, RawData!$A:$AJ, 23, FALSE)</f>
        <v>-0.1153</v>
      </c>
      <c r="Y8" s="99">
        <f>VLOOKUP($A8, RawData!$A:$AJ, 24, FALSE)</f>
        <v>0.9678126</v>
      </c>
      <c r="Z8" s="99">
        <f>VLOOKUP($A8, RawData!$A:$AJ, 25, FALSE)</f>
        <v>-0.08570044</v>
      </c>
      <c r="AA8" s="100" t="str">
        <f>VLOOKUP($A8, RawData!$A:$AJ, 26, FALSE)</f>
        <v/>
      </c>
      <c r="AB8" s="100" t="str">
        <f>VLOOKUP($A8, RawData!$A:$AJ, 27, FALSE)</f>
        <v/>
      </c>
      <c r="AC8" s="107">
        <f>VLOOKUP($A8, RawData!$A:$AJ, 28, FALSE)</f>
        <v>0.5290471</v>
      </c>
      <c r="AD8" s="100">
        <f>VLOOKUP($A8, RawData!$A:$AJ, 31, FALSE)</f>
        <v>-69.70646</v>
      </c>
      <c r="AE8" s="96">
        <f>VLOOKUP($A8, RawData!$A:$AJ,32, FALSE)</f>
        <v>0</v>
      </c>
      <c r="AF8" s="95">
        <f>VLOOKUP($A8, RawData!$A:$AJ, 34, FALSE)</f>
        <v>822.9545</v>
      </c>
      <c r="AG8" s="98">
        <f>VLOOKUP($A8, RawData!$A:$AJ, 35, FALSE)</f>
        <v>1.33</v>
      </c>
      <c r="AH8" s="113">
        <f>VLOOKUP($A8, RawData!$A:$AJ, 36, FALSE)</f>
        <v>213.63</v>
      </c>
    </row>
    <row r="9">
      <c r="A9" s="46" t="s">
        <v>633</v>
      </c>
      <c r="B9" s="46" t="s">
        <v>2248</v>
      </c>
      <c r="C9" s="92" t="s">
        <v>942</v>
      </c>
      <c r="D9" s="2" t="s">
        <v>2249</v>
      </c>
      <c r="E9" s="114" t="str">
        <f>IFERROR(__xludf.DUMMYFUNCTION("IFERROR(HYPERLINK(REGEXEXTRACT(D9,""\(([^)]*)\)""),REGEXEXTRACT(D9,""\[([^\]]+)\]"")),"""")"),"READ PITCH")</f>
        <v>READ PITCH</v>
      </c>
      <c r="F9" s="98">
        <f>VLOOKUP($A9, RawData!$A:$AJ, 33, FALSE)</f>
        <v>140.71858</v>
      </c>
      <c r="G9" s="128">
        <f>VLOOKUP($A9, RawData!$A:$AJ, 2, FALSE)</f>
        <v>66.73914</v>
      </c>
      <c r="H9" s="96">
        <f>VLOOKUP($A9, RawData!$A:$AJ, 3, FALSE)</f>
        <v>0.0165</v>
      </c>
      <c r="I9" s="96">
        <f>VLOOKUP($A9, RawData!$A:$AJ, 4, FALSE)</f>
        <v>-0.08071622</v>
      </c>
      <c r="J9" s="98">
        <f>VLOOKUP($A9, RawData!$A:$AM, 37, FALSE)</f>
        <v>3.15815</v>
      </c>
      <c r="K9" s="99">
        <f>VLOOKUP($A9, RawData!$A:$AM, 38, FALSE)</f>
        <v>1.97428</v>
      </c>
      <c r="L9" s="99" t="str">
        <f>VLOOKUP($A9, RawData!$A:$AM, 39, FALSE)</f>
        <v/>
      </c>
      <c r="M9" s="100" t="str">
        <f>VLOOKUP($A9, RawData!$A:$AJ, 30, FALSE)</f>
        <v/>
      </c>
      <c r="N9" s="98">
        <f>VLOOKUP($A9, RawData!$A:$AJ, 5, FALSE)</f>
        <v>-0.030096473</v>
      </c>
      <c r="O9" s="99">
        <f>VLOOKUP($A9, RawData!$A:$AJ, 6, FALSE)</f>
        <v>-0.5810639</v>
      </c>
      <c r="P9" s="96">
        <f>VLOOKUP($A9, RawData!$A:$AJ, 7, FALSE)</f>
        <v>-0.49904436</v>
      </c>
      <c r="Q9" s="99">
        <f>VLOOKUP($A9, RawData!$A:$AJ, 8, FALSE)</f>
        <v>0.3978</v>
      </c>
      <c r="R9" s="99">
        <f>VLOOKUP($A9, RawData!$A:$AJ, 9, FALSE)</f>
        <v>0.36046523</v>
      </c>
      <c r="S9" s="99" t="str">
        <f>VLOOKUP($A9, RawData!$A:$AJ, 11, FALSE)</f>
        <v/>
      </c>
      <c r="T9" s="98">
        <f>VLOOKUP($A9, RawData!$A:$AJ, 13, FALSE)</f>
        <v>0.67547</v>
      </c>
      <c r="U9" s="99">
        <f>VLOOKUP($A9, RawData!$A:$AJ, 14, FALSE)</f>
        <v>0.23246297</v>
      </c>
      <c r="V9" s="99">
        <f>VLOOKUP($A9, RawData!$A:$AJ, 16, FALSE)</f>
        <v>0.012200187</v>
      </c>
      <c r="W9" s="99" t="str">
        <f>VLOOKUP($A9, RawData!$A:$AJ, 22, FALSE)</f>
        <v/>
      </c>
      <c r="X9" s="99">
        <f>VLOOKUP($A9, RawData!$A:$AJ, 23, FALSE)</f>
        <v>-0.048</v>
      </c>
      <c r="Y9" s="99">
        <f>VLOOKUP($A9, RawData!$A:$AJ, 24, FALSE)</f>
        <v>-0.21506596</v>
      </c>
      <c r="Z9" s="99">
        <f>VLOOKUP($A9, RawData!$A:$AJ, 25, FALSE)</f>
        <v>0.46821117</v>
      </c>
      <c r="AA9" s="100" t="str">
        <f>VLOOKUP($A9, RawData!$A:$AJ, 26, FALSE)</f>
        <v/>
      </c>
      <c r="AB9" s="100" t="str">
        <f>VLOOKUP($A9, RawData!$A:$AJ, 27, FALSE)</f>
        <v/>
      </c>
      <c r="AC9" s="107">
        <f>VLOOKUP($A9, RawData!$A:$AJ, 28, FALSE)</f>
        <v>1.5606468</v>
      </c>
      <c r="AD9" s="100">
        <f>VLOOKUP($A9, RawData!$A:$AJ, 31, FALSE)</f>
        <v>169.69186</v>
      </c>
      <c r="AE9" s="96">
        <f>VLOOKUP($A9, RawData!$A:$AJ,32, FALSE)</f>
        <v>0</v>
      </c>
      <c r="AF9" s="95">
        <f>VLOOKUP($A9, RawData!$A:$AJ, 34, FALSE)</f>
        <v>159.1294</v>
      </c>
      <c r="AG9" s="98">
        <f>VLOOKUP($A9, RawData!$A:$AJ, 35, FALSE)</f>
        <v>3</v>
      </c>
      <c r="AH9" s="113">
        <f>VLOOKUP($A9, RawData!$A:$AJ, 36, FALSE)</f>
        <v>48.2</v>
      </c>
    </row>
    <row r="10">
      <c r="A10" s="46" t="s">
        <v>634</v>
      </c>
      <c r="B10" s="46" t="s">
        <v>2250</v>
      </c>
      <c r="C10" s="92" t="s">
        <v>1016</v>
      </c>
      <c r="D10" s="2" t="s">
        <v>2251</v>
      </c>
      <c r="E10" s="114" t="str">
        <f>IFERROR(__xludf.DUMMYFUNCTION("IFERROR(HYPERLINK(REGEXEXTRACT(D10,""\(([^)]*)\)""),REGEXEXTRACT(D10,""\[([^\]]+)\]"")),"""")"),"READ PITCH")</f>
        <v>READ PITCH</v>
      </c>
      <c r="F10" s="98">
        <f>VLOOKUP($A10, RawData!$A:$AJ, 33, FALSE)</f>
        <v>29.313614</v>
      </c>
      <c r="G10" s="128">
        <f>VLOOKUP($A10, RawData!$A:$AJ, 2, FALSE)</f>
        <v>35.38444</v>
      </c>
      <c r="H10" s="96">
        <f>VLOOKUP($A10, RawData!$A:$AJ, 3, FALSE)</f>
        <v>0.1715</v>
      </c>
      <c r="I10" s="96">
        <f>VLOOKUP($A10, RawData!$A:$AJ, 4, FALSE)</f>
        <v>-0.13118348</v>
      </c>
      <c r="J10" s="98">
        <f>VLOOKUP($A10, RawData!$A:$AM, 37, FALSE)</f>
        <v>2.68088</v>
      </c>
      <c r="K10" s="99">
        <f>VLOOKUP($A10, RawData!$A:$AM, 38, FALSE)</f>
        <v>-16.379072</v>
      </c>
      <c r="L10" s="99" t="str">
        <f>VLOOKUP($A10, RawData!$A:$AM, 39, FALSE)</f>
        <v/>
      </c>
      <c r="M10" s="100" t="str">
        <f>VLOOKUP($A10, RawData!$A:$AJ, 30, FALSE)</f>
        <v/>
      </c>
      <c r="N10" s="98">
        <f>VLOOKUP($A10, RawData!$A:$AJ, 5, FALSE)</f>
        <v>-0.03352195</v>
      </c>
      <c r="O10" s="99">
        <f>VLOOKUP($A10, RawData!$A:$AJ, 6, FALSE)</f>
        <v>-0.769578</v>
      </c>
      <c r="P10" s="96">
        <f>VLOOKUP($A10, RawData!$A:$AJ, 7, FALSE)</f>
        <v>-0.23702128</v>
      </c>
      <c r="Q10" s="99">
        <f>VLOOKUP($A10, RawData!$A:$AJ, 8, FALSE)</f>
        <v>0.3902</v>
      </c>
      <c r="R10" s="99">
        <f>VLOOKUP($A10, RawData!$A:$AJ, 9, FALSE)</f>
        <v>0.3378225</v>
      </c>
      <c r="S10" s="99" t="str">
        <f>VLOOKUP($A10, RawData!$A:$AJ, 11, FALSE)</f>
        <v/>
      </c>
      <c r="T10" s="98">
        <f>VLOOKUP($A10, RawData!$A:$AJ, 13, FALSE)</f>
        <v>1.53609</v>
      </c>
      <c r="U10" s="99">
        <f>VLOOKUP($A10, RawData!$A:$AJ, 14, FALSE)</f>
        <v>-1.8945596</v>
      </c>
      <c r="V10" s="99">
        <f>VLOOKUP($A10, RawData!$A:$AJ, 16, FALSE)</f>
        <v>0.029971931</v>
      </c>
      <c r="W10" s="99" t="str">
        <f>VLOOKUP($A10, RawData!$A:$AJ, 22, FALSE)</f>
        <v/>
      </c>
      <c r="X10" s="99">
        <f>VLOOKUP($A10, RawData!$A:$AJ, 23, FALSE)</f>
        <v>-0.0386</v>
      </c>
      <c r="Y10" s="99">
        <f>VLOOKUP($A10, RawData!$A:$AJ, 24, FALSE)</f>
        <v>-0.070591375</v>
      </c>
      <c r="Z10" s="99">
        <f>VLOOKUP($A10, RawData!$A:$AJ, 25, FALSE)</f>
        <v>0.21183735</v>
      </c>
      <c r="AA10" s="100" t="str">
        <f>VLOOKUP($A10, RawData!$A:$AJ, 26, FALSE)</f>
        <v/>
      </c>
      <c r="AB10" s="100" t="str">
        <f>VLOOKUP($A10, RawData!$A:$AJ, 27, FALSE)</f>
        <v/>
      </c>
      <c r="AC10" s="107">
        <f>VLOOKUP($A10, RawData!$A:$AJ, 28, FALSE)</f>
        <v>0.82094085</v>
      </c>
      <c r="AD10" s="100">
        <f>VLOOKUP($A10, RawData!$A:$AJ, 31, FALSE)</f>
        <v>16.97366</v>
      </c>
      <c r="AE10" s="96">
        <f>VLOOKUP($A10, RawData!$A:$AJ,32, FALSE)</f>
        <v>0</v>
      </c>
      <c r="AF10" s="95">
        <f>VLOOKUP($A10, RawData!$A:$AJ, 34, FALSE)</f>
        <v>26.07307</v>
      </c>
      <c r="AG10" s="98">
        <f>VLOOKUP($A10, RawData!$A:$AJ, 35, FALSE)</f>
        <v>1.07</v>
      </c>
      <c r="AH10" s="113">
        <f>VLOOKUP($A10, RawData!$A:$AJ, 36, FALSE)</f>
        <v>26.65</v>
      </c>
    </row>
    <row r="11">
      <c r="A11" s="46" t="s">
        <v>635</v>
      </c>
      <c r="B11" s="46" t="s">
        <v>2252</v>
      </c>
      <c r="C11" s="92" t="s">
        <v>1098</v>
      </c>
      <c r="D11" s="2" t="s">
        <v>2253</v>
      </c>
      <c r="E11" s="114" t="str">
        <f>IFERROR(__xludf.DUMMYFUNCTION("IFERROR(HYPERLINK(REGEXEXTRACT(D11,""\(([^)]*)\)""),REGEXEXTRACT(D11,""\[([^\]]+)\]"")),"""")"),"READ PITCH")</f>
        <v>READ PITCH</v>
      </c>
      <c r="F11" s="98">
        <f>VLOOKUP($A11, RawData!$A:$AJ, 33, FALSE)</f>
        <v>71.02416</v>
      </c>
      <c r="G11" s="128">
        <f>VLOOKUP($A11, RawData!$A:$AJ, 2, FALSE)</f>
        <v>30.67</v>
      </c>
      <c r="H11" s="106" t="str">
        <f>VLOOKUP($A11, RawData!$A:$AJ, 3, FALSE)</f>
        <v>No data</v>
      </c>
      <c r="I11" s="106" t="str">
        <f>VLOOKUP($A11, RawData!$A:$AJ, 4, FALSE)</f>
        <v>No data</v>
      </c>
      <c r="J11" s="98">
        <f>VLOOKUP($A11, RawData!$A:$AM, 37, FALSE)</f>
        <v>-18.49</v>
      </c>
      <c r="K11" s="99">
        <f>VLOOKUP($A11, RawData!$A:$AM, 38, FALSE)</f>
        <v>0.896978</v>
      </c>
      <c r="L11" s="99" t="str">
        <f>VLOOKUP($A11, RawData!$A:$AM, 39, FALSE)</f>
        <v/>
      </c>
      <c r="M11" s="100" t="str">
        <f>VLOOKUP($A11, RawData!$A:$AJ, 30, FALSE)</f>
        <v/>
      </c>
      <c r="N11" s="98">
        <f>VLOOKUP($A11, RawData!$A:$AJ, 5, FALSE)</f>
        <v>-0.709817</v>
      </c>
      <c r="O11" s="99">
        <f>VLOOKUP($A11, RawData!$A:$AJ, 6, FALSE)</f>
        <v>0.910316</v>
      </c>
      <c r="P11" s="96">
        <f>VLOOKUP($A11, RawData!$A:$AJ, 7, FALSE)</f>
        <v>0.395364</v>
      </c>
      <c r="Q11" s="99">
        <f>VLOOKUP($A11, RawData!$A:$AJ, 8, FALSE)</f>
        <v>0.1109</v>
      </c>
      <c r="R11" s="99">
        <f>VLOOKUP($A11, RawData!$A:$AJ, 9, FALSE)</f>
        <v>1.02054</v>
      </c>
      <c r="S11" s="99" t="str">
        <f>VLOOKUP($A11, RawData!$A:$AJ, 11, FALSE)</f>
        <v/>
      </c>
      <c r="T11" s="98">
        <f>VLOOKUP($A11, RawData!$A:$AJ, 13, FALSE)</f>
        <v>-6.69</v>
      </c>
      <c r="U11" s="99">
        <f>VLOOKUP($A11, RawData!$A:$AJ, 14, FALSE)</f>
        <v>1.48955</v>
      </c>
      <c r="V11" s="99">
        <f>VLOOKUP($A11, RawData!$A:$AJ, 16, FALSE)</f>
        <v>0.0257581</v>
      </c>
      <c r="W11" s="99" t="str">
        <f>VLOOKUP($A11, RawData!$A:$AJ, 22, FALSE)</f>
        <v/>
      </c>
      <c r="X11" s="99">
        <f>VLOOKUP($A11, RawData!$A:$AJ, 23, FALSE)</f>
        <v>-0.2819</v>
      </c>
      <c r="Y11" s="99">
        <f>VLOOKUP($A11, RawData!$A:$AJ, 24, FALSE)</f>
        <v>-9.35678</v>
      </c>
      <c r="Z11" s="99">
        <f>VLOOKUP($A11, RawData!$A:$AJ, 25, FALSE)</f>
        <v>-9.29146</v>
      </c>
      <c r="AA11" s="100" t="str">
        <f>VLOOKUP($A11, RawData!$A:$AJ, 26, FALSE)</f>
        <v/>
      </c>
      <c r="AB11" s="100" t="str">
        <f>VLOOKUP($A11, RawData!$A:$AJ, 27, FALSE)</f>
        <v/>
      </c>
      <c r="AC11" s="107">
        <f>VLOOKUP($A11, RawData!$A:$AJ, 28, FALSE)</f>
        <v>18.0382</v>
      </c>
      <c r="AD11" s="100">
        <f>VLOOKUP($A11, RawData!$A:$AJ, 31, FALSE)</f>
        <v>-4.03048</v>
      </c>
      <c r="AE11" s="96">
        <f>VLOOKUP($A11, RawData!$A:$AJ,32, FALSE)</f>
        <v>0</v>
      </c>
      <c r="AF11" s="95">
        <f>VLOOKUP($A11, RawData!$A:$AJ, 34, FALSE)</f>
        <v>62.3679</v>
      </c>
      <c r="AG11" s="98" t="str">
        <f>VLOOKUP($A11, RawData!$A:$AJ, 35, FALSE)</f>
        <v>No data</v>
      </c>
      <c r="AH11" s="113" t="str">
        <f>VLOOKUP($A11, RawData!$A:$AJ, 36, FALSE)</f>
        <v>No data</v>
      </c>
    </row>
    <row r="12">
      <c r="A12" s="46" t="s">
        <v>636</v>
      </c>
      <c r="B12" s="46" t="s">
        <v>2254</v>
      </c>
      <c r="C12" s="92" t="s">
        <v>930</v>
      </c>
      <c r="D12" s="2" t="s">
        <v>2255</v>
      </c>
      <c r="E12" s="114" t="str">
        <f>IFERROR(__xludf.DUMMYFUNCTION("IFERROR(HYPERLINK(REGEXEXTRACT(D12,""\(([^)]*)\)""),REGEXEXTRACT(D12,""\[([^\]]+)\]"")),"""")"),"READ PITCH")</f>
        <v>READ PITCH</v>
      </c>
      <c r="F12" s="98">
        <f>VLOOKUP($A12, RawData!$A:$AJ, 33, FALSE)</f>
        <v>13.405558</v>
      </c>
      <c r="G12" s="128">
        <f>VLOOKUP($A12, RawData!$A:$AJ, 2, FALSE)</f>
        <v>32.80949</v>
      </c>
      <c r="H12" s="106">
        <f>VLOOKUP($A12, RawData!$A:$AJ, 3, FALSE)</f>
        <v>0.3155</v>
      </c>
      <c r="I12" s="106">
        <f>VLOOKUP($A12, RawData!$A:$AJ, 4, FALSE)</f>
        <v>0.26623303</v>
      </c>
      <c r="J12" s="98">
        <f>VLOOKUP($A12, RawData!$A:$AM, 37, FALSE)</f>
        <v>2.94495</v>
      </c>
      <c r="K12" s="99">
        <f>VLOOKUP($A12, RawData!$A:$AM, 38, FALSE)</f>
        <v>-1.347103</v>
      </c>
      <c r="L12" s="99" t="str">
        <f>VLOOKUP($A12, RawData!$A:$AM, 39, FALSE)</f>
        <v/>
      </c>
      <c r="M12" s="100" t="str">
        <f>VLOOKUP($A12, RawData!$A:$AJ, 30, FALSE)</f>
        <v/>
      </c>
      <c r="N12" s="98">
        <f>VLOOKUP($A12, RawData!$A:$AJ, 5, FALSE)</f>
        <v>-0.08715374</v>
      </c>
      <c r="O12" s="106">
        <f>VLOOKUP($A12, RawData!$A:$AJ, 6, FALSE)</f>
        <v>-0.66996944</v>
      </c>
      <c r="P12" s="106">
        <f>VLOOKUP($A12, RawData!$A:$AJ, 7, FALSE)</f>
        <v>-0.17208071</v>
      </c>
      <c r="Q12" s="106">
        <f>VLOOKUP($A12, RawData!$A:$AJ, 8, FALSE)</f>
        <v>0.4381</v>
      </c>
      <c r="R12" s="106">
        <f>VLOOKUP($A12, RawData!$A:$AJ, 9, FALSE)</f>
        <v>0.42688867</v>
      </c>
      <c r="S12" s="106" t="str">
        <f>VLOOKUP($A12, RawData!$A:$AJ, 11, FALSE)</f>
        <v/>
      </c>
      <c r="T12" s="98">
        <f>VLOOKUP($A12, RawData!$A:$AJ, 13, FALSE)</f>
        <v>-1.12335</v>
      </c>
      <c r="U12" s="106">
        <f>VLOOKUP($A12, RawData!$A:$AJ, 14, FALSE)</f>
        <v>0.2923046</v>
      </c>
      <c r="V12" s="106">
        <f>VLOOKUP($A12, RawData!$A:$AJ, 16, FALSE)</f>
        <v>0.0040808315</v>
      </c>
      <c r="W12" s="106" t="str">
        <f>VLOOKUP($A12, RawData!$A:$AJ, 22, FALSE)</f>
        <v/>
      </c>
      <c r="X12" s="106">
        <f>VLOOKUP($A12, RawData!$A:$AJ, 23, FALSE)</f>
        <v>-0.1593</v>
      </c>
      <c r="Y12" s="106">
        <f>VLOOKUP($A12, RawData!$A:$AJ, 24, FALSE)</f>
        <v>-0.7254376</v>
      </c>
      <c r="Z12" s="106">
        <f>VLOOKUP($A12, RawData!$A:$AJ, 25, FALSE)</f>
        <v>0.49005887</v>
      </c>
      <c r="AA12" s="100" t="str">
        <f>VLOOKUP($A12, RawData!$A:$AJ, 26, FALSE)</f>
        <v/>
      </c>
      <c r="AB12" s="100" t="str">
        <f>VLOOKUP($A12, RawData!$A:$AJ, 27, FALSE)</f>
        <v/>
      </c>
      <c r="AC12" s="107">
        <f>VLOOKUP($A12, RawData!$A:$AJ, 28, FALSE)</f>
        <v>0.36589402</v>
      </c>
      <c r="AD12" s="100">
        <f>VLOOKUP($A12, RawData!$A:$AJ, 31, FALSE)</f>
        <v>-20.509369</v>
      </c>
      <c r="AE12" s="106">
        <f>VLOOKUP($A12, RawData!$A:$AJ,32, FALSE)</f>
        <v>0</v>
      </c>
      <c r="AF12" s="95">
        <f>VLOOKUP($A12, RawData!$A:$AJ, 34, FALSE)</f>
        <v>23.0392</v>
      </c>
      <c r="AG12" s="98">
        <f>VLOOKUP($A12, RawData!$A:$AJ, 35, FALSE)</f>
        <v>0.27</v>
      </c>
      <c r="AH12" s="113">
        <f>VLOOKUP($A12, RawData!$A:$AJ, 36, FALSE)</f>
        <v>50.02</v>
      </c>
    </row>
    <row r="13">
      <c r="A13" s="46" t="s">
        <v>637</v>
      </c>
      <c r="B13" s="46" t="s">
        <v>2256</v>
      </c>
      <c r="C13" s="92" t="s">
        <v>1021</v>
      </c>
      <c r="D13" s="2" t="s">
        <v>2257</v>
      </c>
      <c r="E13" s="114" t="str">
        <f>IFERROR(__xludf.DUMMYFUNCTION("IFERROR(HYPERLINK(REGEXEXTRACT(D13,""\(([^)]*)\)""),REGEXEXTRACT(D13,""\[([^\]]+)\]"")),"""")"),"READ PITCH")</f>
        <v>READ PITCH</v>
      </c>
      <c r="F13" s="98">
        <f>VLOOKUP($A13, RawData!$A:$AJ, 33, FALSE)</f>
        <v>27.199867</v>
      </c>
      <c r="G13" s="128">
        <f>VLOOKUP($A13, RawData!$A:$AJ, 2, FALSE)</f>
        <v>38.54881</v>
      </c>
      <c r="H13" s="96">
        <f>VLOOKUP($A13, RawData!$A:$AJ, 3, FALSE)</f>
        <v>-0.0845</v>
      </c>
      <c r="I13" s="96">
        <f>VLOOKUP($A13, RawData!$A:$AJ, 4, FALSE)</f>
        <v>-0.15443864</v>
      </c>
      <c r="J13" s="98">
        <f>VLOOKUP($A13, RawData!$A:$AM, 37, FALSE)</f>
        <v>5.59219</v>
      </c>
      <c r="K13" s="99">
        <f>VLOOKUP($A13, RawData!$A:$AM, 38, FALSE)</f>
        <v>-0.20019479</v>
      </c>
      <c r="L13" s="99" t="str">
        <f>VLOOKUP($A13, RawData!$A:$AM, 39, FALSE)</f>
        <v/>
      </c>
      <c r="M13" s="100" t="str">
        <f>VLOOKUP($A13, RawData!$A:$AJ, 30, FALSE)</f>
        <v/>
      </c>
      <c r="N13" s="98">
        <f>VLOOKUP($A13, RawData!$A:$AJ, 5, FALSE)</f>
        <v>-0.014185457</v>
      </c>
      <c r="O13" s="99">
        <f>VLOOKUP($A13, RawData!$A:$AJ, 6, FALSE)</f>
        <v>-0.27012485</v>
      </c>
      <c r="P13" s="96">
        <f>VLOOKUP($A13, RawData!$A:$AJ, 7, FALSE)</f>
        <v>-0.57018816</v>
      </c>
      <c r="Q13" s="99">
        <f>VLOOKUP($A13, RawData!$A:$AJ, 8, FALSE)</f>
        <v>0.5011</v>
      </c>
      <c r="R13" s="99">
        <f>VLOOKUP($A13, RawData!$A:$AJ, 9, FALSE)</f>
        <v>0.3329872</v>
      </c>
      <c r="S13" s="99" t="str">
        <f>VLOOKUP($A13, RawData!$A:$AJ, 11, FALSE)</f>
        <v/>
      </c>
      <c r="T13" s="98">
        <f>VLOOKUP($A13, RawData!$A:$AJ, 13, FALSE)</f>
        <v>-2.00774</v>
      </c>
      <c r="U13" s="99">
        <f>VLOOKUP($A13, RawData!$A:$AJ, 14, FALSE)</f>
        <v>-14.7627945</v>
      </c>
      <c r="V13" s="99">
        <f>VLOOKUP($A13, RawData!$A:$AJ, 16, FALSE)</f>
        <v>0.015549896</v>
      </c>
      <c r="W13" s="99" t="str">
        <f>VLOOKUP($A13, RawData!$A:$AJ, 22, FALSE)</f>
        <v/>
      </c>
      <c r="X13" s="99">
        <f>VLOOKUP($A13, RawData!$A:$AJ, 23, FALSE)</f>
        <v>-0.0313</v>
      </c>
      <c r="Y13" s="99">
        <f>VLOOKUP($A13, RawData!$A:$AJ, 24, FALSE)</f>
        <v>-0.4628977</v>
      </c>
      <c r="Z13" s="99">
        <f>VLOOKUP($A13, RawData!$A:$AJ, 25, FALSE)</f>
        <v>1.9120233</v>
      </c>
      <c r="AA13" s="100" t="str">
        <f>VLOOKUP($A13, RawData!$A:$AJ, 26, FALSE)</f>
        <v/>
      </c>
      <c r="AB13" s="100" t="str">
        <f>VLOOKUP($A13, RawData!$A:$AJ, 27, FALSE)</f>
        <v/>
      </c>
      <c r="AC13" s="107">
        <f>VLOOKUP($A13, RawData!$A:$AJ, 28, FALSE)</f>
        <v>0.4905622</v>
      </c>
      <c r="AD13" s="100">
        <f>VLOOKUP($A13, RawData!$A:$AJ, 31, FALSE)</f>
        <v>-16.667389</v>
      </c>
      <c r="AE13" s="96">
        <f>VLOOKUP($A13, RawData!$A:$AJ,32, FALSE)</f>
        <v>0</v>
      </c>
      <c r="AF13" s="95">
        <f>VLOOKUP($A13, RawData!$A:$AJ, 34, FALSE)</f>
        <v>46.444386</v>
      </c>
      <c r="AG13" s="98">
        <f>VLOOKUP($A13, RawData!$A:$AJ, 35, FALSE)</f>
        <v>0.27</v>
      </c>
      <c r="AH13" s="113">
        <f>VLOOKUP($A13, RawData!$A:$AJ, 36, FALSE)</f>
        <v>95.44</v>
      </c>
    </row>
    <row r="14">
      <c r="A14" s="46" t="s">
        <v>638</v>
      </c>
      <c r="B14" s="46" t="s">
        <v>2258</v>
      </c>
      <c r="C14" s="92" t="s">
        <v>1021</v>
      </c>
      <c r="D14" s="2" t="s">
        <v>2259</v>
      </c>
      <c r="E14" s="114" t="str">
        <f>IFERROR(__xludf.DUMMYFUNCTION("IFERROR(HYPERLINK(REGEXEXTRACT(D14,""\(([^)]*)\)""),REGEXEXTRACT(D14,""\[([^\]]+)\]"")),"""")"),"READ PITCH")</f>
        <v>READ PITCH</v>
      </c>
      <c r="F14" s="98">
        <f>VLOOKUP($A14, RawData!$A:$AJ, 33, FALSE)</f>
        <v>10.019964</v>
      </c>
      <c r="G14" s="128" t="str">
        <f>VLOOKUP($A14, RawData!$A:$AJ, 2, FALSE)</f>
        <v>No data</v>
      </c>
      <c r="H14" s="106" t="str">
        <f>VLOOKUP($A14, RawData!$A:$AJ, 3, FALSE)</f>
        <v>No data</v>
      </c>
      <c r="I14" s="106">
        <f>VLOOKUP($A14, RawData!$A:$AJ, 4, FALSE)</f>
        <v>0.18517376</v>
      </c>
      <c r="J14" s="98" t="str">
        <f>VLOOKUP($A14, RawData!$A:$AM, 37, FALSE)</f>
        <v>No data</v>
      </c>
      <c r="K14" s="99">
        <f>VLOOKUP($A14, RawData!$A:$AM, 38, FALSE)</f>
        <v>0.8658228</v>
      </c>
      <c r="L14" s="99">
        <f>VLOOKUP($A14, RawData!$A:$AM, 39, FALSE)</f>
        <v>-0.2234572</v>
      </c>
      <c r="M14" s="100">
        <f>VLOOKUP($A14, RawData!$A:$AJ, 30, FALSE)</f>
        <v>3.1371174</v>
      </c>
      <c r="N14" s="98">
        <f>VLOOKUP($A14, RawData!$A:$AJ, 5, FALSE)</f>
        <v>-0.006388935</v>
      </c>
      <c r="O14" s="106">
        <f>VLOOKUP($A14, RawData!$A:$AJ, 6, FALSE)</f>
        <v>-0.55402297</v>
      </c>
      <c r="P14" s="106" t="str">
        <f>VLOOKUP($A14, RawData!$A:$AJ, 7, FALSE)</f>
        <v>No data</v>
      </c>
      <c r="Q14" s="106">
        <f>VLOOKUP($A14, RawData!$A:$AJ, 8, FALSE)</f>
        <v>0.404</v>
      </c>
      <c r="R14" s="106">
        <f>VLOOKUP($A14, RawData!$A:$AJ, 9, FALSE)</f>
        <v>0.3534564</v>
      </c>
      <c r="S14" s="106">
        <f>VLOOKUP($A14, RawData!$A:$AJ, 11, FALSE)</f>
        <v>-0.0178</v>
      </c>
      <c r="T14" s="98">
        <f>VLOOKUP($A14, RawData!$A:$AJ, 13, FALSE)</f>
        <v>0.268</v>
      </c>
      <c r="U14" s="106" t="str">
        <f>VLOOKUP($A14, RawData!$A:$AJ, 14, FALSE)</f>
        <v>No data</v>
      </c>
      <c r="V14" s="106">
        <f>VLOOKUP($A14, RawData!$A:$AJ, 16, FALSE)</f>
        <v>0.048003435</v>
      </c>
      <c r="W14" s="106">
        <f>VLOOKUP($A14, RawData!$A:$AJ, 22, FALSE)</f>
        <v>-0.612</v>
      </c>
      <c r="X14" s="106" t="str">
        <f>VLOOKUP($A14, RawData!$A:$AJ, 23, FALSE)</f>
        <v>No data</v>
      </c>
      <c r="Y14" s="106">
        <f>VLOOKUP($A14, RawData!$A:$AJ, 24, FALSE)</f>
        <v>-0.050672587</v>
      </c>
      <c r="Z14" s="106" t="str">
        <f>VLOOKUP($A14, RawData!$A:$AJ, 25, FALSE)</f>
        <v>No data</v>
      </c>
      <c r="AA14" s="100" t="str">
        <f>VLOOKUP($A14, RawData!$A:$AJ, 26, FALSE)</f>
        <v/>
      </c>
      <c r="AB14" s="100" t="str">
        <f>VLOOKUP($A14, RawData!$A:$AJ, 27, FALSE)</f>
        <v>No data</v>
      </c>
      <c r="AC14" s="107">
        <f>VLOOKUP($A14, RawData!$A:$AJ, 28, FALSE)</f>
        <v>0.30047467</v>
      </c>
      <c r="AD14" s="100">
        <f>VLOOKUP($A14, RawData!$A:$AJ, 31, FALSE)</f>
        <v>8.627072</v>
      </c>
      <c r="AE14" s="106">
        <f>VLOOKUP($A14, RawData!$A:$AJ,32, FALSE)</f>
        <v>0</v>
      </c>
      <c r="AF14" s="95" t="str">
        <f>VLOOKUP($A14, RawData!$A:$AJ, 34, FALSE)</f>
        <v>No data</v>
      </c>
      <c r="AG14" s="98">
        <f>VLOOKUP($A14, RawData!$A:$AJ, 35, FALSE)</f>
        <v>0.16</v>
      </c>
      <c r="AH14" s="113">
        <f>VLOOKUP($A14, RawData!$A:$AJ, 36, FALSE)</f>
        <v>60.73</v>
      </c>
    </row>
    <row r="15">
      <c r="A15" s="115" t="s">
        <v>639</v>
      </c>
      <c r="B15" s="82" t="s">
        <v>2260</v>
      </c>
      <c r="C15" s="92" t="s">
        <v>930</v>
      </c>
      <c r="D15" s="2" t="s">
        <v>2261</v>
      </c>
      <c r="E15" s="114" t="str">
        <f>IFERROR(__xludf.DUMMYFUNCTION("IFERROR(HYPERLINK(REGEXEXTRACT(D15,""\(([^)]*)\)""),REGEXEXTRACT(D15,""\[([^\]]+)\]"")),"""")"),"READ PITCH")</f>
        <v>READ PITCH</v>
      </c>
      <c r="F15" s="98">
        <f>VLOOKUP($A15, RawData!$A:$AJ, 33, FALSE)</f>
        <v>1.387854</v>
      </c>
      <c r="G15" s="128" t="str">
        <f>VLOOKUP($A15, RawData!$A:$AJ, 2, FALSE)</f>
        <v/>
      </c>
      <c r="H15" s="96" t="str">
        <f>VLOOKUP($A15, RawData!$A:$AJ, 3, FALSE)</f>
        <v/>
      </c>
      <c r="I15" s="96">
        <f>VLOOKUP($A15, RawData!$A:$AJ, 4, FALSE)</f>
        <v>0.41120195</v>
      </c>
      <c r="J15" s="98" t="str">
        <f>VLOOKUP($A15, RawData!$A:$AM, 37, FALSE)</f>
        <v/>
      </c>
      <c r="K15" s="99">
        <f>VLOOKUP($A15, RawData!$A:$AM, 38, FALSE)</f>
        <v>0.5027779</v>
      </c>
      <c r="L15" s="99">
        <f>VLOOKUP($A15, RawData!$A:$AM, 39, FALSE)</f>
        <v>0.5723164</v>
      </c>
      <c r="M15" s="100">
        <f>VLOOKUP($A15, RawData!$A:$AJ, 30, FALSE)</f>
        <v>6.3514595</v>
      </c>
      <c r="N15" s="98">
        <f>VLOOKUP($A15, RawData!$A:$AJ, 5, FALSE)</f>
        <v>-0.20203567</v>
      </c>
      <c r="O15" s="99">
        <f>VLOOKUP($A15, RawData!$A:$AJ, 6, FALSE)</f>
        <v>-0.07662338</v>
      </c>
      <c r="P15" s="96">
        <f>VLOOKUP($A15, RawData!$A:$AJ, 7, FALSE)</f>
        <v>1.6982486</v>
      </c>
      <c r="Q15" s="99">
        <f>VLOOKUP($A15, RawData!$A:$AJ, 8, FALSE)</f>
        <v>0.1612</v>
      </c>
      <c r="R15" s="99">
        <f>VLOOKUP($A15, RawData!$A:$AJ, 9, FALSE)</f>
        <v>0.15919678</v>
      </c>
      <c r="S15" s="99">
        <f>VLOOKUP($A15, RawData!$A:$AJ, 11, FALSE)</f>
        <v>-0.0694</v>
      </c>
      <c r="T15" s="98">
        <f>VLOOKUP($A15, RawData!$A:$AJ, 13, FALSE)</f>
        <v>7.792</v>
      </c>
      <c r="U15" s="99" t="str">
        <f>VLOOKUP($A15, RawData!$A:$AJ, 14, FALSE)</f>
        <v/>
      </c>
      <c r="V15" s="99">
        <f>VLOOKUP($A15, RawData!$A:$AJ, 16, FALSE)</f>
        <v>0.022610303</v>
      </c>
      <c r="W15" s="99">
        <f>VLOOKUP($A15, RawData!$A:$AJ, 22, FALSE)</f>
        <v>28.0406</v>
      </c>
      <c r="X15" s="99" t="str">
        <f>VLOOKUP($A15, RawData!$A:$AJ, 23, FALSE)</f>
        <v/>
      </c>
      <c r="Y15" s="99">
        <f>VLOOKUP($A15, RawData!$A:$AJ, 24, FALSE)</f>
        <v>2.3369453</v>
      </c>
      <c r="Z15" s="99" t="str">
        <f>VLOOKUP($A15, RawData!$A:$AJ, 25, FALSE)</f>
        <v/>
      </c>
      <c r="AA15" s="100" t="str">
        <f>VLOOKUP($A15, RawData!$A:$AJ, 26, FALSE)</f>
        <v/>
      </c>
      <c r="AB15" s="100" t="str">
        <f>VLOOKUP($A15, RawData!$A:$AJ, 27, FALSE)</f>
        <v/>
      </c>
      <c r="AC15" s="107">
        <f>VLOOKUP($A15, RawData!$A:$AJ, 28, FALSE)</f>
        <v>0.0121054975</v>
      </c>
      <c r="AD15" s="100">
        <f>VLOOKUP($A15, RawData!$A:$AJ, 31, FALSE)</f>
        <v>5.8648295</v>
      </c>
      <c r="AE15" s="96">
        <f>VLOOKUP($A15, RawData!$A:$AJ,32, FALSE)</f>
        <v>0</v>
      </c>
      <c r="AF15" s="95" t="str">
        <f>VLOOKUP($A15, RawData!$A:$AJ, 34, FALSE)</f>
        <v/>
      </c>
      <c r="AG15" s="98">
        <f>VLOOKUP($A15, RawData!$A:$AJ, 35, FALSE)</f>
        <v>0.025</v>
      </c>
      <c r="AH15" s="113">
        <f>VLOOKUP($A15, RawData!$A:$AJ, 36, FALSE)</f>
        <v>55.51</v>
      </c>
    </row>
    <row r="16">
      <c r="A16" s="115" t="s">
        <v>640</v>
      </c>
      <c r="B16" s="82" t="s">
        <v>2262</v>
      </c>
      <c r="C16" s="92" t="s">
        <v>1016</v>
      </c>
      <c r="D16" s="2" t="s">
        <v>2263</v>
      </c>
      <c r="E16" s="114" t="str">
        <f>IFERROR(__xludf.DUMMYFUNCTION("IFERROR(HYPERLINK(REGEXEXTRACT(D16,""\(([^)]*)\)""),REGEXEXTRACT(D16,""\[([^\]]+)\]"")),"""")"),"READ PITCH")</f>
        <v>READ PITCH</v>
      </c>
      <c r="F16" s="98">
        <f>VLOOKUP($A16, RawData!$A:$AJ, 33, FALSE)</f>
        <v>1.802597</v>
      </c>
      <c r="G16" s="128" t="str">
        <f>VLOOKUP($A16, RawData!$A:$AJ, 2, FALSE)</f>
        <v/>
      </c>
      <c r="H16" s="96" t="str">
        <f>VLOOKUP($A16, RawData!$A:$AJ, 3, FALSE)</f>
        <v/>
      </c>
      <c r="I16" s="96">
        <f>VLOOKUP($A16, RawData!$A:$AJ, 4, FALSE)</f>
        <v>-0.1351196</v>
      </c>
      <c r="J16" s="98" t="str">
        <f>VLOOKUP($A16, RawData!$A:$AM, 37, FALSE)</f>
        <v/>
      </c>
      <c r="K16" s="99">
        <f>VLOOKUP($A16, RawData!$A:$AM, 38, FALSE)</f>
        <v>3.1248066</v>
      </c>
      <c r="L16" s="99">
        <f>VLOOKUP($A16, RawData!$A:$AM, 39, FALSE)</f>
        <v>-0.2440193</v>
      </c>
      <c r="M16" s="100">
        <f>VLOOKUP($A16, RawData!$A:$AJ, 30, FALSE)</f>
        <v>0.21952665</v>
      </c>
      <c r="N16" s="98">
        <f>VLOOKUP($A16, RawData!$A:$AJ, 5, FALSE)</f>
        <v>-0.0065028993</v>
      </c>
      <c r="O16" s="99">
        <f>VLOOKUP($A16, RawData!$A:$AJ, 6, FALSE)</f>
        <v>-0.93330234</v>
      </c>
      <c r="P16" s="96">
        <f>VLOOKUP($A16, RawData!$A:$AJ, 7, FALSE)</f>
        <v>-0.05530167</v>
      </c>
      <c r="Q16" s="99">
        <f>VLOOKUP($A16, RawData!$A:$AJ, 8, FALSE)</f>
        <v>0.6215</v>
      </c>
      <c r="R16" s="99">
        <f>VLOOKUP($A16, RawData!$A:$AJ, 9, FALSE)</f>
        <v>0.13631116</v>
      </c>
      <c r="S16" s="99">
        <f>VLOOKUP($A16, RawData!$A:$AJ, 11, FALSE)</f>
        <v>-0.0177</v>
      </c>
      <c r="T16" s="98">
        <f>VLOOKUP($A16, RawData!$A:$AJ, 13, FALSE)</f>
        <v>3.12356</v>
      </c>
      <c r="U16" s="99" t="str">
        <f>VLOOKUP($A16, RawData!$A:$AJ, 14, FALSE)</f>
        <v/>
      </c>
      <c r="V16" s="99">
        <f>VLOOKUP($A16, RawData!$A:$AJ, 16, FALSE)</f>
        <v>0.00015069563</v>
      </c>
      <c r="W16" s="99">
        <f>VLOOKUP($A16, RawData!$A:$AJ, 22, FALSE)</f>
        <v>-0.042</v>
      </c>
      <c r="X16" s="99" t="str">
        <f>VLOOKUP($A16, RawData!$A:$AJ, 23, FALSE)</f>
        <v/>
      </c>
      <c r="Y16" s="99">
        <f>VLOOKUP($A16, RawData!$A:$AJ, 24, FALSE)</f>
        <v>-0.014247979</v>
      </c>
      <c r="Z16" s="99" t="str">
        <f>VLOOKUP($A16, RawData!$A:$AJ, 25, FALSE)</f>
        <v/>
      </c>
      <c r="AA16" s="100" t="str">
        <f>VLOOKUP($A16, RawData!$A:$AJ, 26, FALSE)</f>
        <v/>
      </c>
      <c r="AB16" s="100" t="str">
        <f>VLOOKUP($A16, RawData!$A:$AJ, 27, FALSE)</f>
        <v/>
      </c>
      <c r="AC16" s="107">
        <f>VLOOKUP($A16, RawData!$A:$AJ, 28, FALSE)</f>
        <v>0.2198997</v>
      </c>
      <c r="AD16" s="100">
        <f>VLOOKUP($A16, RawData!$A:$AJ, 31, FALSE)</f>
        <v>0.49100706</v>
      </c>
      <c r="AE16" s="96">
        <f>VLOOKUP($A16, RawData!$A:$AJ,32, FALSE)</f>
        <v>0</v>
      </c>
      <c r="AF16" s="95" t="str">
        <f>VLOOKUP($A16, RawData!$A:$AJ, 34, FALSE)</f>
        <v/>
      </c>
      <c r="AG16" s="98">
        <f>VLOOKUP($A16, RawData!$A:$AJ, 35, FALSE)</f>
        <v>0.1</v>
      </c>
      <c r="AH16" s="113">
        <f>VLOOKUP($A16, RawData!$A:$AJ, 36, FALSE)</f>
        <v>18.97</v>
      </c>
    </row>
    <row r="17">
      <c r="A17" s="115" t="s">
        <v>641</v>
      </c>
      <c r="B17" s="82" t="s">
        <v>2264</v>
      </c>
      <c r="C17" s="92" t="s">
        <v>1164</v>
      </c>
      <c r="D17" s="2" t="s">
        <v>2265</v>
      </c>
      <c r="E17" s="114" t="str">
        <f>IFERROR(__xludf.DUMMYFUNCTION("IFERROR(HYPERLINK(REGEXEXTRACT(D17,""\(([^)]*)\)""),REGEXEXTRACT(D17,""\[([^\]]+)\]"")),"""")"),"READ PITCH")</f>
        <v>READ PITCH</v>
      </c>
      <c r="F17" s="98">
        <f>VLOOKUP($A17, RawData!$A:$AJ, 33, FALSE)</f>
        <v>8.515325</v>
      </c>
      <c r="G17" s="128" t="str">
        <f>VLOOKUP($A17, RawData!$A:$AJ, 2, FALSE)</f>
        <v/>
      </c>
      <c r="H17" s="106" t="str">
        <f>VLOOKUP($A17, RawData!$A:$AJ, 3, FALSE)</f>
        <v/>
      </c>
      <c r="I17" s="106">
        <f>VLOOKUP($A17, RawData!$A:$AJ, 4, FALSE)</f>
        <v>2.30259</v>
      </c>
      <c r="J17" s="98" t="str">
        <f>VLOOKUP($A17, RawData!$A:$AM, 37, FALSE)</f>
        <v/>
      </c>
      <c r="K17" s="99">
        <f>VLOOKUP($A17, RawData!$A:$AM, 38, FALSE)</f>
        <v>-1.5543773</v>
      </c>
      <c r="L17" s="99">
        <f>VLOOKUP($A17, RawData!$A:$AM, 39, FALSE)</f>
        <v>-1.382939</v>
      </c>
      <c r="M17" s="100">
        <f>VLOOKUP($A17, RawData!$A:$AJ, 30, FALSE)</f>
        <v>24.164612</v>
      </c>
      <c r="N17" s="98">
        <f>VLOOKUP($A17, RawData!$A:$AJ, 5, FALSE)</f>
        <v>-0.02489202</v>
      </c>
      <c r="O17" s="106">
        <f>VLOOKUP($A17, RawData!$A:$AJ, 6, FALSE)</f>
        <v>-0.7578461</v>
      </c>
      <c r="P17" s="106">
        <f>VLOOKUP($A17, RawData!$A:$AJ, 7, FALSE)</f>
        <v>-0.69448406</v>
      </c>
      <c r="Q17" s="99">
        <f>VLOOKUP($A17, RawData!$A:$AJ, 8, FALSE)</f>
        <v>0.6275</v>
      </c>
      <c r="R17" s="106">
        <f>VLOOKUP($A17, RawData!$A:$AJ, 9, FALSE)</f>
        <v>0.56913185</v>
      </c>
      <c r="S17" s="99">
        <f>VLOOKUP($A17, RawData!$A:$AJ, 11, FALSE)</f>
        <v>-0.0316</v>
      </c>
      <c r="T17" s="98">
        <f>VLOOKUP($A17, RawData!$A:$AJ, 13, FALSE)</f>
        <v>0.36954</v>
      </c>
      <c r="U17" s="106" t="str">
        <f>VLOOKUP($A17, RawData!$A:$AJ, 14, FALSE)</f>
        <v/>
      </c>
      <c r="V17" s="106">
        <f>VLOOKUP($A17, RawData!$A:$AJ, 16, FALSE)</f>
        <v>0.0016628244</v>
      </c>
      <c r="W17" s="99">
        <f>VLOOKUP($A17, RawData!$A:$AJ, 22, FALSE)</f>
        <v>13.0209</v>
      </c>
      <c r="X17" s="99" t="str">
        <f>VLOOKUP($A17, RawData!$A:$AJ, 23, FALSE)</f>
        <v/>
      </c>
      <c r="Y17" s="106">
        <f>VLOOKUP($A17, RawData!$A:$AJ, 24, FALSE)</f>
        <v>-0.6355536</v>
      </c>
      <c r="Z17" s="106" t="str">
        <f>VLOOKUP($A17, RawData!$A:$AJ, 25, FALSE)</f>
        <v/>
      </c>
      <c r="AA17" s="100" t="str">
        <f>VLOOKUP($A17, RawData!$A:$AJ, 26, FALSE)</f>
        <v/>
      </c>
      <c r="AB17" s="100" t="str">
        <f>VLOOKUP($A17, RawData!$A:$AJ, 27, FALSE)</f>
        <v/>
      </c>
      <c r="AC17" s="107">
        <f>VLOOKUP($A17, RawData!$A:$AJ, 28, FALSE)</f>
        <v>1.3183883</v>
      </c>
      <c r="AD17" s="100">
        <f>VLOOKUP($A17, RawData!$A:$AJ, 31, FALSE)</f>
        <v>40.67978</v>
      </c>
      <c r="AE17" s="106">
        <f>VLOOKUP($A17, RawData!$A:$AJ,32, FALSE)</f>
        <v>0</v>
      </c>
      <c r="AF17" s="95" t="str">
        <f>VLOOKUP($A17, RawData!$A:$AJ, 34, FALSE)</f>
        <v/>
      </c>
      <c r="AG17" s="98">
        <f>VLOOKUP($A17, RawData!$A:$AJ, 35, FALSE)</f>
        <v>0.9</v>
      </c>
      <c r="AH17" s="113">
        <f>VLOOKUP($A17, RawData!$A:$AJ, 36, FALSE)</f>
        <v>12.78</v>
      </c>
    </row>
    <row r="18">
      <c r="A18" s="115" t="s">
        <v>887</v>
      </c>
      <c r="B18" s="82" t="s">
        <v>2266</v>
      </c>
      <c r="C18" s="92" t="s">
        <v>1164</v>
      </c>
      <c r="D18" s="2" t="s">
        <v>2267</v>
      </c>
      <c r="E18" s="114" t="str">
        <f>IFERROR(__xludf.DUMMYFUNCTION("IFERROR(HYPERLINK(REGEXEXTRACT(D18,""\(([^)]*)\)""),REGEXEXTRACT(D18,""\[([^\]]+)\]"")),"""")"),"READ PITCH")</f>
        <v>READ PITCH</v>
      </c>
      <c r="F18" s="98">
        <f>VLOOKUP($A18, RawData!$A:$AJ, 33, FALSE)</f>
        <v>51.208755</v>
      </c>
      <c r="G18" s="128">
        <f>VLOOKUP($A18, RawData!$A:$AJ, 2, FALSE)</f>
        <v>15.33518</v>
      </c>
      <c r="H18" s="96">
        <f>VLOOKUP($A18, RawData!$A:$AJ, 3, FALSE)</f>
        <v>0.1696</v>
      </c>
      <c r="I18" s="96">
        <f>VLOOKUP($A18, RawData!$A:$AJ, 4, FALSE)</f>
        <v>0.2456226</v>
      </c>
      <c r="J18" s="98">
        <f>VLOOKUP($A18, RawData!$A:$AM, 37, FALSE)</f>
        <v>1.09766</v>
      </c>
      <c r="K18" s="99">
        <f>VLOOKUP($A18, RawData!$A:$AM, 38, FALSE)</f>
        <v>-1.9996995</v>
      </c>
      <c r="L18" s="99" t="str">
        <f>VLOOKUP($A18, RawData!$A:$AM, 39, FALSE)</f>
        <v/>
      </c>
      <c r="M18" s="100">
        <f>VLOOKUP($A18, RawData!$A:$AJ, 30, FALSE)</f>
        <v>32.248768</v>
      </c>
      <c r="N18" s="98">
        <f>VLOOKUP($A18, RawData!$A:$AJ, 5, FALSE)</f>
        <v>0.005951333</v>
      </c>
      <c r="O18" s="106">
        <f>VLOOKUP($A18, RawData!$A:$AJ, 6, FALSE)</f>
        <v>-1.5069942</v>
      </c>
      <c r="P18" s="106" t="str">
        <f>VLOOKUP($A18, RawData!$A:$AJ, 7, FALSE)</f>
        <v>No data</v>
      </c>
      <c r="Q18" s="99">
        <f>VLOOKUP($A18, RawData!$A:$AJ, 8, FALSE)</f>
        <v>0.563</v>
      </c>
      <c r="R18" s="106">
        <f>VLOOKUP($A18, RawData!$A:$AJ, 9, FALSE)</f>
        <v>0.23538361</v>
      </c>
      <c r="S18" s="106">
        <f>VLOOKUP($A18, RawData!$A:$AJ, 11, FALSE)</f>
        <v>0.0593</v>
      </c>
      <c r="T18" s="98">
        <f>VLOOKUP($A18, RawData!$A:$AJ, 13, FALSE)</f>
        <v>1.69001</v>
      </c>
      <c r="U18" s="106" t="str">
        <f>VLOOKUP($A18, RawData!$A:$AJ, 14, FALSE)</f>
        <v/>
      </c>
      <c r="V18" s="106" t="str">
        <f>VLOOKUP($A18, RawData!$A:$AJ, 16, FALSE)</f>
        <v/>
      </c>
      <c r="W18" s="106" t="str">
        <f>VLOOKUP($A18, RawData!$A:$AJ, 22, FALSE)</f>
        <v/>
      </c>
      <c r="X18" s="99">
        <f>VLOOKUP($A18, RawData!$A:$AJ, 23, FALSE)</f>
        <v>0.0816</v>
      </c>
      <c r="Y18" s="106">
        <f>VLOOKUP($A18, RawData!$A:$AJ, 24, FALSE)</f>
        <v>0.1131691</v>
      </c>
      <c r="Z18" s="106">
        <f>VLOOKUP($A18, RawData!$A:$AJ, 25, FALSE)</f>
        <v>0.15897056</v>
      </c>
      <c r="AA18" s="100">
        <f>VLOOKUP($A18, RawData!$A:$AJ, 26, FALSE)</f>
        <v>48.406075</v>
      </c>
      <c r="AB18" s="106">
        <f>VLOOKUP($A18, RawData!$A:$AJ, 27, FALSE)</f>
        <v>27.751804</v>
      </c>
      <c r="AC18" s="107">
        <f>VLOOKUP($A18, RawData!$A:$AJ, 28, FALSE)</f>
        <v>2.466547</v>
      </c>
      <c r="AD18" s="100">
        <f>VLOOKUP($A18, RawData!$A:$AJ, 31, FALSE)</f>
        <v>20.945545</v>
      </c>
      <c r="AE18" s="96" t="str">
        <f>VLOOKUP($A18, RawData!$A:$AJ,32, FALSE)</f>
        <v/>
      </c>
      <c r="AF18" s="95">
        <f>VLOOKUP($A18, RawData!$A:$AJ, 34, FALSE)</f>
        <v>49.150375</v>
      </c>
      <c r="AG18" s="98">
        <f>VLOOKUP($A18, RawData!$A:$AJ, 35, FALSE)</f>
        <v>0.385</v>
      </c>
      <c r="AH18" s="113">
        <f>VLOOKUP($A18, RawData!$A:$AJ, 36, FALSE)</f>
        <v>131.3</v>
      </c>
    </row>
    <row r="19">
      <c r="C19" s="106"/>
      <c r="F19" s="128"/>
      <c r="G19" s="128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>
      <c r="C20" s="106"/>
      <c r="F20" s="128"/>
      <c r="G20" s="128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>
      <c r="C21" s="106"/>
      <c r="F21" s="128"/>
      <c r="G21" s="128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>
      <c r="C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>
      <c r="C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>
      <c r="C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>
      <c r="C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>
      <c r="C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>
      <c r="C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>
      <c r="C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>
      <c r="C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>
      <c r="C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>
      <c r="C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>
      <c r="C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>
      <c r="C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>
      <c r="C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>
      <c r="C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>
      <c r="C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>
      <c r="C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>
      <c r="C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>
      <c r="C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>
      <c r="C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>
      <c r="C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>
      <c r="C42" s="106"/>
    </row>
    <row r="43">
      <c r="C43" s="106"/>
    </row>
    <row r="44">
      <c r="C44" s="106"/>
    </row>
    <row r="45">
      <c r="C45" s="106"/>
    </row>
    <row r="46">
      <c r="C46" s="106"/>
    </row>
    <row r="47">
      <c r="C47" s="106"/>
    </row>
    <row r="48">
      <c r="C48" s="106"/>
    </row>
    <row r="49">
      <c r="C49" s="106"/>
    </row>
    <row r="50">
      <c r="C50" s="106"/>
    </row>
    <row r="51">
      <c r="C51" s="106"/>
    </row>
    <row r="52">
      <c r="C52" s="106"/>
    </row>
    <row r="53">
      <c r="C53" s="106"/>
    </row>
    <row r="54">
      <c r="C54" s="106"/>
    </row>
    <row r="55">
      <c r="C55" s="106"/>
    </row>
    <row r="56">
      <c r="C56" s="106"/>
    </row>
    <row r="57">
      <c r="C57" s="106"/>
    </row>
    <row r="58">
      <c r="C58" s="106"/>
    </row>
    <row r="59">
      <c r="C59" s="106"/>
    </row>
    <row r="60">
      <c r="C60" s="106"/>
    </row>
    <row r="61">
      <c r="C61" s="106"/>
    </row>
    <row r="62">
      <c r="C62" s="106"/>
    </row>
    <row r="63">
      <c r="C63" s="106"/>
    </row>
    <row r="64">
      <c r="C64" s="106"/>
    </row>
    <row r="65">
      <c r="C65" s="106"/>
    </row>
    <row r="66">
      <c r="C66" s="106"/>
    </row>
    <row r="67">
      <c r="C67" s="106"/>
    </row>
    <row r="68">
      <c r="C68" s="106"/>
    </row>
    <row r="69">
      <c r="C69" s="106"/>
    </row>
    <row r="70">
      <c r="C70" s="106"/>
    </row>
    <row r="71">
      <c r="C71" s="106"/>
    </row>
    <row r="72">
      <c r="C72" s="106"/>
    </row>
    <row r="73">
      <c r="C73" s="106"/>
    </row>
  </sheetData>
  <autoFilter ref="$C$1:$AH$998"/>
  <hyperlinks>
    <hyperlink r:id="rId2" ref="A5"/>
    <hyperlink r:id="rId3" ref="A7"/>
    <hyperlink r:id="rId4" ref="A8"/>
    <hyperlink r:id="rId5" ref="A14"/>
  </hyperlinks>
  <drawing r:id="rId6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4.0"/>
    <col hidden="1" min="4" max="4" width="12.63"/>
    <col customWidth="1" min="9" max="9" width="16.0"/>
    <col customWidth="1" min="12" max="12" width="17.5"/>
    <col customWidth="1" min="16" max="16" width="14.25"/>
    <col customWidth="1" min="21" max="21" width="15.25"/>
    <col customWidth="1" min="24" max="24" width="14.88"/>
    <col customWidth="1" min="25" max="25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87" t="s">
        <v>21</v>
      </c>
      <c r="R1" s="87" t="s">
        <v>22</v>
      </c>
      <c r="S1" s="87" t="s">
        <v>27</v>
      </c>
      <c r="T1" s="87" t="s">
        <v>24</v>
      </c>
      <c r="U1" s="87" t="s">
        <v>25</v>
      </c>
      <c r="V1" s="87" t="s">
        <v>919</v>
      </c>
      <c r="W1" s="87" t="s">
        <v>32</v>
      </c>
      <c r="X1" s="87" t="s">
        <v>920</v>
      </c>
      <c r="Y1" s="87" t="s">
        <v>921</v>
      </c>
    </row>
    <row r="2">
      <c r="A2" s="46" t="s">
        <v>642</v>
      </c>
      <c r="B2" s="9" t="s">
        <v>2268</v>
      </c>
      <c r="C2" s="92" t="s">
        <v>923</v>
      </c>
      <c r="D2" s="2" t="s">
        <v>2269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282.44644</v>
      </c>
      <c r="G2" s="129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0.21981053</v>
      </c>
      <c r="J2" s="98" t="str">
        <f>VLOOKUP($A2, RawData!$A:$AM, 37, FALSE)</f>
        <v/>
      </c>
      <c r="K2" s="99">
        <f>VLOOKUP($A2, RawData!$A:$AM, 38, FALSE)</f>
        <v>-0.53327674</v>
      </c>
      <c r="L2" s="99">
        <f>VLOOKUP($A2, RawData!$A:$AM, 39, FALSE)</f>
        <v>1.3468777</v>
      </c>
      <c r="M2" s="100">
        <f>VLOOKUP($A2, RawData!$A:$AJ, 30, FALSE)</f>
        <v>7.3634872</v>
      </c>
      <c r="N2" s="98">
        <f>VLOOKUP($A2, RawData!$A:$AJ, 5, FALSE)</f>
        <v>0.21900645</v>
      </c>
      <c r="O2" s="99">
        <f>VLOOKUP($A2, RawData!$A:$AJ, 6, FALSE)</f>
        <v>-0.6664352</v>
      </c>
      <c r="P2" s="96">
        <f>VLOOKUP($A2, RawData!$A:$AJ, 7, FALSE)</f>
        <v>0.5198439</v>
      </c>
      <c r="Q2" s="99" t="str">
        <f>VLOOKUP($A2, RawData!$A:$AJ, 23, FALSE)</f>
        <v/>
      </c>
      <c r="R2" s="99">
        <f>VLOOKUP($A2, RawData!$A:$AJ, 24, FALSE)</f>
        <v>0.04210657</v>
      </c>
      <c r="S2" s="107">
        <f>VLOOKUP($A2, RawData!$A:$AJ, 29, FALSE)</f>
        <v>0.8572</v>
      </c>
      <c r="T2" s="100">
        <f>VLOOKUP($A2, RawData!$A:$AJ, 26, FALSE)</f>
        <v>20.364697</v>
      </c>
      <c r="U2" s="100" t="str">
        <f>VLOOKUP($A2, RawData!$A:$AJ, 27, FALSE)</f>
        <v/>
      </c>
      <c r="V2" s="96">
        <f>VLOOKUP($A2, RawData!$A:$AJ,32, FALSE)</f>
        <v>0</v>
      </c>
      <c r="W2" s="98" t="str">
        <f>VLOOKUP($A2, RawData!$A:$AJ, 34, FALSE)</f>
        <v/>
      </c>
      <c r="X2" s="98">
        <f>VLOOKUP($A2, RawData!$A:$AJ, 35, FALSE)</f>
        <v>4.46</v>
      </c>
      <c r="Y2" s="113">
        <f>VLOOKUP($A2, RawData!$A:$AJ, 36, FALSE)</f>
        <v>63.61</v>
      </c>
    </row>
    <row r="3">
      <c r="A3" s="46" t="s">
        <v>643</v>
      </c>
      <c r="B3" s="9" t="s">
        <v>2270</v>
      </c>
      <c r="C3" s="92" t="s">
        <v>962</v>
      </c>
      <c r="D3" s="2" t="s">
        <v>2271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103.939705</v>
      </c>
      <c r="G3" s="129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0.1477259</v>
      </c>
      <c r="J3" s="98" t="str">
        <f>VLOOKUP($A3, RawData!$A:$AM, 37, FALSE)</f>
        <v/>
      </c>
      <c r="K3" s="99">
        <f>VLOOKUP($A3, RawData!$A:$AM, 38, FALSE)</f>
        <v>-0.28306904</v>
      </c>
      <c r="L3" s="99">
        <f>VLOOKUP($A3, RawData!$A:$AM, 39, FALSE)</f>
        <v>0.3378021</v>
      </c>
      <c r="M3" s="100">
        <f>VLOOKUP($A3, RawData!$A:$AJ, 30, FALSE)</f>
        <v>11.004008</v>
      </c>
      <c r="N3" s="98">
        <f>VLOOKUP($A3, RawData!$A:$AJ, 5, FALSE)</f>
        <v>0.045823265</v>
      </c>
      <c r="O3" s="99">
        <f>VLOOKUP($A3, RawData!$A:$AJ, 6, FALSE)</f>
        <v>-0.42192414</v>
      </c>
      <c r="P3" s="96">
        <f>VLOOKUP($A3, RawData!$A:$AJ, 7, FALSE)</f>
        <v>0.43320647</v>
      </c>
      <c r="Q3" s="99" t="str">
        <f>VLOOKUP($A3, RawData!$A:$AJ, 23, FALSE)</f>
        <v/>
      </c>
      <c r="R3" s="99">
        <f>VLOOKUP($A3, RawData!$A:$AJ, 24, FALSE)</f>
        <v>0.041257232</v>
      </c>
      <c r="S3" s="107">
        <f>VLOOKUP($A3, RawData!$A:$AJ, 29, FALSE)</f>
        <v>1.1566</v>
      </c>
      <c r="T3" s="100">
        <f>VLOOKUP($A3, RawData!$A:$AJ, 26, FALSE)</f>
        <v>27.93341</v>
      </c>
      <c r="U3" s="100" t="str">
        <f>VLOOKUP($A3, RawData!$A:$AJ, 27, FALSE)</f>
        <v/>
      </c>
      <c r="V3" s="96">
        <f>VLOOKUP($A3, RawData!$A:$AJ,32, FALSE)</f>
        <v>0</v>
      </c>
      <c r="W3" s="98" t="str">
        <f>VLOOKUP($A3, RawData!$A:$AJ, 34, FALSE)</f>
        <v/>
      </c>
      <c r="X3" s="98">
        <f>VLOOKUP($A3, RawData!$A:$AJ, 35, FALSE)</f>
        <v>1.32</v>
      </c>
      <c r="Y3" s="113">
        <f>VLOOKUP($A3, RawData!$A:$AJ, 36, FALSE)</f>
        <v>77.29</v>
      </c>
    </row>
    <row r="4">
      <c r="A4" s="46" t="s">
        <v>644</v>
      </c>
      <c r="B4" s="9" t="s">
        <v>2272</v>
      </c>
      <c r="C4" s="92" t="s">
        <v>1021</v>
      </c>
      <c r="D4" s="2" t="s">
        <v>2273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54.85752</v>
      </c>
      <c r="G4" s="129" t="str">
        <f>VLOOKUP($A4, RawData!$A:$AJ, 2, FALSE)</f>
        <v/>
      </c>
      <c r="H4" s="96" t="str">
        <f>VLOOKUP($A4, RawData!$A:$AJ, 3, FALSE)</f>
        <v/>
      </c>
      <c r="I4" s="106" t="str">
        <f>VLOOKUP($A4, RawData!$A:$AJ, 4, FALSE)</f>
        <v>No data</v>
      </c>
      <c r="J4" s="98" t="str">
        <f>VLOOKUP($A4, RawData!$A:$AM, 37, FALSE)</f>
        <v/>
      </c>
      <c r="K4" s="99" t="str">
        <f>VLOOKUP($A4, RawData!$A:$AM, 38, FALSE)</f>
        <v>No data</v>
      </c>
      <c r="L4" s="99" t="str">
        <f>VLOOKUP($A4, RawData!$A:$AM, 39, FALSE)</f>
        <v>No data</v>
      </c>
      <c r="M4" s="100" t="str">
        <f>VLOOKUP($A4, RawData!$A:$AJ, 30, FALSE)</f>
        <v/>
      </c>
      <c r="N4" s="98">
        <f>VLOOKUP($A4, RawData!$A:$AJ, 5, FALSE)</f>
        <v>0.65596914</v>
      </c>
      <c r="O4" s="99">
        <f>VLOOKUP($A4, RawData!$A:$AJ, 6, FALSE)</f>
        <v>-0.75465226</v>
      </c>
      <c r="P4" s="96">
        <f>VLOOKUP($A4, RawData!$A:$AJ, 7, FALSE)</f>
        <v>1.0730906</v>
      </c>
      <c r="Q4" s="99" t="str">
        <f>VLOOKUP($A4, RawData!$A:$AJ, 23, FALSE)</f>
        <v/>
      </c>
      <c r="R4" s="99">
        <f>VLOOKUP($A4, RawData!$A:$AJ, 24, FALSE)</f>
        <v>0.3432795</v>
      </c>
      <c r="S4" s="107">
        <f>VLOOKUP($A4, RawData!$A:$AJ, 29, FALSE)</f>
        <v>1.1461</v>
      </c>
      <c r="T4" s="100">
        <f>VLOOKUP($A4, RawData!$A:$AJ, 26, FALSE)</f>
        <v>3.2928379</v>
      </c>
      <c r="U4" s="100" t="str">
        <f>VLOOKUP($A4, RawData!$A:$AJ, 27, FALSE)</f>
        <v/>
      </c>
      <c r="V4" s="96">
        <f>VLOOKUP($A4, RawData!$A:$AJ,32, FALSE)</f>
        <v>0</v>
      </c>
      <c r="W4" s="98" t="str">
        <f>VLOOKUP($A4, RawData!$A:$AJ, 34, FALSE)</f>
        <v/>
      </c>
      <c r="X4" s="98">
        <f>VLOOKUP($A4, RawData!$A:$AJ, 35, FALSE)</f>
        <v>2.14</v>
      </c>
      <c r="Y4" s="113">
        <f>VLOOKUP($A4, RawData!$A:$AJ, 36, FALSE)</f>
        <v>25.28</v>
      </c>
    </row>
    <row r="5">
      <c r="A5" s="46" t="s">
        <v>645</v>
      </c>
      <c r="B5" s="9" t="s">
        <v>2274</v>
      </c>
      <c r="C5" s="92" t="s">
        <v>1105</v>
      </c>
      <c r="D5" s="2" t="s">
        <v>2275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9.223922</v>
      </c>
      <c r="G5" s="129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0.041682754</v>
      </c>
      <c r="J5" s="98" t="str">
        <f>VLOOKUP($A5, RawData!$A:$AM, 37, FALSE)</f>
        <v/>
      </c>
      <c r="K5" s="99">
        <f>VLOOKUP($A5, RawData!$A:$AM, 38, FALSE)</f>
        <v>1.0504376</v>
      </c>
      <c r="L5" s="99">
        <f>VLOOKUP($A5, RawData!$A:$AM, 39, FALSE)</f>
        <v>-0.06299421</v>
      </c>
      <c r="M5" s="100">
        <f>VLOOKUP($A5, RawData!$A:$AJ, 30, FALSE)</f>
        <v>9.68626</v>
      </c>
      <c r="N5" s="98">
        <f>VLOOKUP($A5, RawData!$A:$AJ, 5, FALSE)</f>
        <v>0.34885415</v>
      </c>
      <c r="O5" s="99">
        <f>VLOOKUP($A5, RawData!$A:$AJ, 6, FALSE)</f>
        <v>-2.0966604</v>
      </c>
      <c r="P5" s="96">
        <f>VLOOKUP($A5, RawData!$A:$AJ, 7, FALSE)</f>
        <v>-0.15788557</v>
      </c>
      <c r="Q5" s="99" t="str">
        <f>VLOOKUP($A5, RawData!$A:$AJ, 23, FALSE)</f>
        <v/>
      </c>
      <c r="R5" s="99">
        <f>VLOOKUP($A5, RawData!$A:$AJ, 24, FALSE)</f>
        <v>0.056518734</v>
      </c>
      <c r="S5" s="107">
        <f>VLOOKUP($A5, RawData!$A:$AJ, 29, FALSE)</f>
        <v>0.1083</v>
      </c>
      <c r="T5" s="100">
        <f>VLOOKUP($A5, RawData!$A:$AJ, 26, FALSE)</f>
        <v>1.8730402</v>
      </c>
      <c r="U5" s="100" t="str">
        <f>VLOOKUP($A5, RawData!$A:$AJ, 27, FALSE)</f>
        <v/>
      </c>
      <c r="V5" s="96">
        <f>VLOOKUP($A5, RawData!$A:$AJ,32, FALSE)</f>
        <v>0</v>
      </c>
      <c r="W5" s="98" t="str">
        <f>VLOOKUP($A5, RawData!$A:$AJ, 34, FALSE)</f>
        <v/>
      </c>
      <c r="X5" s="98">
        <f>VLOOKUP($A5, RawData!$A:$AJ, 35, FALSE)</f>
        <v>0.13</v>
      </c>
      <c r="Y5" s="113">
        <f>VLOOKUP($A5, RawData!$A:$AJ, 36, FALSE)</f>
        <v>65.89</v>
      </c>
    </row>
    <row r="6">
      <c r="A6" s="46" t="s">
        <v>646</v>
      </c>
      <c r="B6" s="9" t="s">
        <v>2276</v>
      </c>
      <c r="C6" s="92" t="s">
        <v>1105</v>
      </c>
      <c r="D6" s="2" t="s">
        <v>2277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5.502134</v>
      </c>
      <c r="G6" s="129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-0.010825354</v>
      </c>
      <c r="J6" s="98" t="str">
        <f>VLOOKUP($A6, RawData!$A:$AM, 37, FALSE)</f>
        <v/>
      </c>
      <c r="K6" s="99">
        <f>VLOOKUP($A6, RawData!$A:$AM, 38, FALSE)</f>
        <v>4.756926</v>
      </c>
      <c r="L6" s="99">
        <f>VLOOKUP($A6, RawData!$A:$AM, 39, FALSE)</f>
        <v>0.09210962</v>
      </c>
      <c r="M6" s="100">
        <f>VLOOKUP($A6, RawData!$A:$AJ, 30, FALSE)</f>
        <v>-2.0712984</v>
      </c>
      <c r="N6" s="98">
        <f>VLOOKUP($A6, RawData!$A:$AJ, 5, FALSE)</f>
        <v>-0.103837274</v>
      </c>
      <c r="O6" s="99">
        <f>VLOOKUP($A6, RawData!$A:$AJ, 6, FALSE)</f>
        <v>0.7365793</v>
      </c>
      <c r="P6" s="96">
        <f>VLOOKUP($A6, RawData!$A:$AJ, 7, FALSE)</f>
        <v>0.13235976</v>
      </c>
      <c r="Q6" s="99" t="str">
        <f>VLOOKUP($A6, RawData!$A:$AJ, 23, FALSE)</f>
        <v/>
      </c>
      <c r="R6" s="99">
        <f>VLOOKUP($A6, RawData!$A:$AJ, 24, FALSE)</f>
        <v>1.5197709</v>
      </c>
      <c r="S6" s="107">
        <f>VLOOKUP($A6, RawData!$A:$AJ, 29, FALSE)</f>
        <v>43.0814</v>
      </c>
      <c r="T6" s="100" t="str">
        <f>VLOOKUP($A6, RawData!$A:$AJ, 26, FALSE)</f>
        <v/>
      </c>
      <c r="U6" s="100" t="str">
        <f>VLOOKUP($A6, RawData!$A:$AJ, 27, FALSE)</f>
        <v/>
      </c>
      <c r="V6" s="96">
        <f>VLOOKUP($A6, RawData!$A:$AJ,32, FALSE)</f>
        <v>0</v>
      </c>
      <c r="W6" s="98" t="str">
        <f>VLOOKUP($A6, RawData!$A:$AJ, 34, FALSE)</f>
        <v/>
      </c>
      <c r="X6" s="98">
        <f>VLOOKUP($A6, RawData!$A:$AJ, 35, FALSE)</f>
        <v>0.07</v>
      </c>
      <c r="Y6" s="113">
        <f>VLOOKUP($A6, RawData!$A:$AJ, 36, FALSE)</f>
        <v>78.6</v>
      </c>
    </row>
    <row r="7">
      <c r="C7" s="106"/>
      <c r="F7" s="128"/>
      <c r="G7" s="128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</row>
    <row r="8">
      <c r="C8" s="106"/>
      <c r="F8" s="128"/>
      <c r="G8" s="12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</row>
    <row r="9">
      <c r="C9" s="106"/>
      <c r="F9" s="128"/>
      <c r="G9" s="128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</row>
    <row r="10">
      <c r="C10" s="106"/>
      <c r="F10" s="128"/>
      <c r="G10" s="128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</row>
    <row r="11">
      <c r="C11" s="106"/>
      <c r="F11" s="128"/>
      <c r="G11" s="128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</row>
    <row r="12">
      <c r="C12" s="106"/>
      <c r="F12" s="128"/>
      <c r="G12" s="128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</row>
    <row r="13">
      <c r="C13" s="106"/>
      <c r="F13" s="130"/>
      <c r="G13" s="130"/>
    </row>
    <row r="14">
      <c r="C14" s="106"/>
    </row>
    <row r="15">
      <c r="C15" s="106"/>
    </row>
    <row r="16">
      <c r="C16" s="106"/>
    </row>
    <row r="17">
      <c r="C17" s="106"/>
    </row>
    <row r="18">
      <c r="C18" s="106"/>
    </row>
    <row r="19">
      <c r="C19" s="106"/>
    </row>
    <row r="20">
      <c r="C20" s="106"/>
    </row>
    <row r="21">
      <c r="C21" s="106"/>
    </row>
    <row r="22">
      <c r="C22" s="106"/>
    </row>
    <row r="23">
      <c r="C23" s="106"/>
    </row>
    <row r="24">
      <c r="C24" s="106"/>
    </row>
    <row r="25">
      <c r="C25" s="106"/>
    </row>
    <row r="26">
      <c r="C26" s="106"/>
    </row>
    <row r="27">
      <c r="C27" s="106"/>
    </row>
    <row r="28">
      <c r="C28" s="106"/>
    </row>
    <row r="29">
      <c r="C29" s="106"/>
    </row>
    <row r="30">
      <c r="C30" s="106"/>
    </row>
    <row r="31">
      <c r="C31" s="106"/>
    </row>
    <row r="32">
      <c r="C32" s="106"/>
    </row>
    <row r="33">
      <c r="C33" s="106"/>
    </row>
    <row r="34">
      <c r="C34" s="106"/>
    </row>
    <row r="35">
      <c r="C35" s="106"/>
    </row>
    <row r="36">
      <c r="C36" s="106"/>
    </row>
    <row r="37">
      <c r="C37" s="106"/>
    </row>
    <row r="38">
      <c r="C38" s="106"/>
    </row>
    <row r="39">
      <c r="C39" s="106"/>
    </row>
    <row r="40">
      <c r="C40" s="106"/>
    </row>
    <row r="41">
      <c r="C41" s="106"/>
    </row>
    <row r="42">
      <c r="C42" s="106"/>
    </row>
    <row r="43">
      <c r="C43" s="106"/>
    </row>
    <row r="44">
      <c r="C44" s="106"/>
    </row>
    <row r="45">
      <c r="C45" s="106"/>
    </row>
    <row r="46">
      <c r="C46" s="106"/>
    </row>
    <row r="47">
      <c r="C47" s="106"/>
    </row>
    <row r="48">
      <c r="C48" s="106"/>
    </row>
    <row r="49">
      <c r="C49" s="106"/>
    </row>
    <row r="50">
      <c r="C50" s="106"/>
    </row>
    <row r="51">
      <c r="C51" s="106"/>
    </row>
    <row r="52">
      <c r="C52" s="106"/>
    </row>
    <row r="53">
      <c r="C53" s="106"/>
    </row>
    <row r="54">
      <c r="C54" s="106"/>
    </row>
  </sheetData>
  <autoFilter ref="$C$1:$Y$999"/>
  <hyperlinks>
    <hyperlink r:id="rId2" ref="A2"/>
    <hyperlink r:id="rId3" ref="A3"/>
  </hyperlinks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32.0"/>
    <col customWidth="1" min="3" max="3" width="14.25"/>
    <col hidden="1" min="4" max="4" width="12.63"/>
    <col customWidth="1" min="9" max="9" width="16.0"/>
    <col customWidth="1" min="12" max="12" width="17.5"/>
    <col customWidth="1" min="16" max="16" width="14.25"/>
    <col customWidth="1" min="24" max="24" width="16.88"/>
    <col customWidth="1" min="25" max="25" width="19.38"/>
    <col customWidth="1" min="35" max="35" width="14.88"/>
    <col customWidth="1" min="36" max="66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108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932</v>
      </c>
      <c r="T1" s="108" t="s">
        <v>11</v>
      </c>
      <c r="U1" s="108" t="s">
        <v>933</v>
      </c>
      <c r="V1" s="108" t="s">
        <v>1179</v>
      </c>
      <c r="W1" s="108" t="s">
        <v>1180</v>
      </c>
      <c r="X1" s="108" t="s">
        <v>19</v>
      </c>
      <c r="Y1" s="108" t="s">
        <v>1494</v>
      </c>
      <c r="Z1" s="87" t="s">
        <v>21</v>
      </c>
      <c r="AA1" s="87" t="s">
        <v>22</v>
      </c>
      <c r="AB1" s="87" t="s">
        <v>23</v>
      </c>
      <c r="AC1" s="87" t="s">
        <v>24</v>
      </c>
      <c r="AD1" s="87" t="s">
        <v>25</v>
      </c>
      <c r="AE1" s="87" t="s">
        <v>26</v>
      </c>
      <c r="AF1" s="87" t="s">
        <v>29</v>
      </c>
      <c r="AG1" s="87" t="s">
        <v>919</v>
      </c>
      <c r="AH1" s="87" t="s">
        <v>32</v>
      </c>
      <c r="AI1" s="87" t="s">
        <v>920</v>
      </c>
      <c r="AJ1" s="87" t="s">
        <v>921</v>
      </c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</row>
    <row r="2">
      <c r="A2" s="9" t="s">
        <v>647</v>
      </c>
      <c r="B2" s="9" t="s">
        <v>2278</v>
      </c>
      <c r="C2" s="92" t="s">
        <v>923</v>
      </c>
      <c r="D2" s="2" t="s">
        <v>2279</v>
      </c>
      <c r="E2" s="114" t="str">
        <f>IFERROR(__xludf.DUMMYFUNCTION("IFERROR(HYPERLINK(REGEXEXTRACT(D2,""\(([^)]*)\)""),REGEXEXTRACT(D2,""\[([^\]]+)\]"")),"""")"),"READ PITCH")</f>
        <v>READ PITCH</v>
      </c>
      <c r="F2" s="131">
        <f>VLOOKUP($A2, RawData!$A:$AJ, 33, FALSE)</f>
        <v>107.55626</v>
      </c>
      <c r="G2" s="132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0.7389742</v>
      </c>
      <c r="J2" s="131" t="str">
        <f>VLOOKUP($A2, RawData!$A:$AM, 37, FALSE)</f>
        <v/>
      </c>
      <c r="K2" s="99">
        <f>VLOOKUP($A2, RawData!$A:$AM, 38, FALSE)</f>
        <v>-0.027524453</v>
      </c>
      <c r="L2" s="99">
        <f>VLOOKUP($A2, RawData!$A:$AM, 39, FALSE)</f>
        <v>0.7981257</v>
      </c>
      <c r="M2" s="120">
        <f>VLOOKUP($A2, RawData!$A:$AJ, 30, FALSE)</f>
        <v>5.5439467</v>
      </c>
      <c r="N2" s="131">
        <f>VLOOKUP($A2, RawData!$A:$AJ, 5, FALSE)</f>
        <v>0.32831362</v>
      </c>
      <c r="O2" s="99">
        <f>VLOOKUP($A2, RawData!$A:$AJ, 6, FALSE)</f>
        <v>-0.096080534</v>
      </c>
      <c r="P2" s="96">
        <f>VLOOKUP($A2, RawData!$A:$AJ, 7, FALSE)</f>
        <v>1.2238504</v>
      </c>
      <c r="Q2" s="99">
        <f>VLOOKUP($A2, RawData!$A:$AJ, 8, FALSE)</f>
        <v>0.5872</v>
      </c>
      <c r="R2" s="99">
        <f>VLOOKUP($A2, RawData!$A:$AJ, 9, FALSE)</f>
        <v>0.18527566</v>
      </c>
      <c r="S2" s="99">
        <f>VLOOKUP($A2, RawData!$A:$AJ, 11, FALSE)</f>
        <v>0.1018</v>
      </c>
      <c r="T2" s="131">
        <f>VLOOKUP($A2, RawData!$A:$AJ, 13, FALSE)</f>
        <v>8.70003</v>
      </c>
      <c r="U2" s="99" t="str">
        <f>VLOOKUP($A2, RawData!$A:$AJ, 14, FALSE)</f>
        <v/>
      </c>
      <c r="V2" s="100">
        <f>VLOOKUP($A2, RawData!$A:$AJ, 15, FALSE)</f>
        <v>5.4102</v>
      </c>
      <c r="W2" s="99">
        <f>VLOOKUP($A2, RawData!$A:$AJ, 16, FALSE)</f>
        <v>0.037401516</v>
      </c>
      <c r="X2" s="131" t="str">
        <f>VLOOKUP($A2, RawData!$A:$AJ, 21, FALSE)</f>
        <v/>
      </c>
      <c r="Y2" s="99">
        <f>VLOOKUP($A2, RawData!$A:$AJ, 22, FALSE)</f>
        <v>0.6594211</v>
      </c>
      <c r="Z2" s="99" t="str">
        <f>VLOOKUP($A2, RawData!$A:$AJ, 23, FALSE)</f>
        <v/>
      </c>
      <c r="AA2" s="99">
        <f>VLOOKUP($A2, RawData!$A:$AJ, 24, FALSE)</f>
        <v>0.33040282</v>
      </c>
      <c r="AB2" s="101" t="str">
        <f>VLOOKUP($A2, RawData!$A:$AJ, 25, FALSE)</f>
        <v/>
      </c>
      <c r="AC2" s="100">
        <f>VLOOKUP($A2, RawData!$A:$AJ, 26, FALSE)</f>
        <v>8.376138</v>
      </c>
      <c r="AD2" s="100" t="str">
        <f>VLOOKUP($A2, RawData!$A:$AJ, 27, FALSE)</f>
        <v/>
      </c>
      <c r="AE2" s="107">
        <f>VLOOKUP($A2, RawData!$A:$AJ, 28, FALSE)</f>
        <v>0.5933629</v>
      </c>
      <c r="AF2" s="100">
        <f>VLOOKUP($A2, RawData!$A:$AJ, 31, FALSE)</f>
        <v>13.902768</v>
      </c>
      <c r="AG2" s="96">
        <f>VLOOKUP($A2, RawData!$A:$AJ,32, FALSE)</f>
        <v>0.05795309</v>
      </c>
      <c r="AH2" s="132" t="str">
        <f>VLOOKUP($A2, RawData!$A:$AJ, 34, FALSE)</f>
        <v/>
      </c>
      <c r="AI2" s="131">
        <f>VLOOKUP($A2, RawData!$A:$AJ, 35, FALSE)</f>
        <v>2.78</v>
      </c>
      <c r="AJ2" s="113">
        <f>VLOOKUP($A2, RawData!$A:$AJ, 36, FALSE)</f>
        <v>35.52</v>
      </c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</row>
    <row r="3">
      <c r="A3" s="9" t="s">
        <v>648</v>
      </c>
      <c r="B3" s="9" t="s">
        <v>2280</v>
      </c>
      <c r="C3" s="92" t="s">
        <v>930</v>
      </c>
      <c r="D3" s="2" t="s">
        <v>2281</v>
      </c>
      <c r="E3" s="114" t="str">
        <f>IFERROR(__xludf.DUMMYFUNCTION("IFERROR(HYPERLINK(REGEXEXTRACT(D3,""\(([^)]*)\)""),REGEXEXTRACT(D3,""\[([^\]]+)\]"")),"""")"),"READ PITCH")</f>
        <v>READ PITCH</v>
      </c>
      <c r="F3" s="131" t="str">
        <f>VLOOKUP($A3, RawData!$A:$AJ, 33, FALSE)</f>
        <v>No data</v>
      </c>
      <c r="G3" s="132" t="str">
        <f>VLOOKUP($A3, RawData!$A:$AJ, 2, FALSE)</f>
        <v/>
      </c>
      <c r="H3" s="106" t="str">
        <f>VLOOKUP($A3, RawData!$A:$AJ, 3, FALSE)</f>
        <v/>
      </c>
      <c r="I3" s="106" t="str">
        <f>VLOOKUP($A3, RawData!$A:$AJ, 4, FALSE)</f>
        <v>No data</v>
      </c>
      <c r="J3" s="131" t="str">
        <f>VLOOKUP($A3, RawData!$A:$AM, 37, FALSE)</f>
        <v/>
      </c>
      <c r="K3" s="99" t="str">
        <f>VLOOKUP($A3, RawData!$A:$AM, 38, FALSE)</f>
        <v>No data</v>
      </c>
      <c r="L3" s="99" t="str">
        <f>VLOOKUP($A3, RawData!$A:$AM, 39, FALSE)</f>
        <v>No data</v>
      </c>
      <c r="M3" s="120" t="str">
        <f>VLOOKUP($A3, RawData!$A:$AJ, 30, FALSE)</f>
        <v>No data</v>
      </c>
      <c r="N3" s="131" t="str">
        <f>VLOOKUP($A3, RawData!$A:$AJ, 5, FALSE)</f>
        <v>No data</v>
      </c>
      <c r="O3" s="99" t="str">
        <f>VLOOKUP($A3, RawData!$A:$AJ, 6, FALSE)</f>
        <v>No data</v>
      </c>
      <c r="P3" s="106" t="str">
        <f>VLOOKUP($A3, RawData!$A:$AJ, 7, FALSE)</f>
        <v>No data</v>
      </c>
      <c r="Q3" s="106" t="str">
        <f>VLOOKUP($A3, RawData!$A:$AJ, 8, FALSE)</f>
        <v>No data</v>
      </c>
      <c r="R3" s="99" t="str">
        <f>VLOOKUP($A3, RawData!$A:$AJ, 9, FALSE)</f>
        <v>No data</v>
      </c>
      <c r="S3" s="99" t="str">
        <f>VLOOKUP($A3, RawData!$A:$AJ, 11, FALSE)</f>
        <v>No data</v>
      </c>
      <c r="T3" s="131" t="str">
        <f>VLOOKUP($A3, RawData!$A:$AJ, 13, FALSE)</f>
        <v>No data</v>
      </c>
      <c r="U3" s="99" t="str">
        <f>VLOOKUP($A3, RawData!$A:$AJ, 14, FALSE)</f>
        <v/>
      </c>
      <c r="V3" s="100" t="str">
        <f>VLOOKUP($A3, RawData!$A:$AJ, 15, FALSE)</f>
        <v>No data</v>
      </c>
      <c r="W3" s="99" t="str">
        <f>VLOOKUP($A3, RawData!$A:$AJ, 16, FALSE)</f>
        <v>No data</v>
      </c>
      <c r="X3" s="131" t="str">
        <f>VLOOKUP($A3, RawData!$A:$AJ, 21, FALSE)</f>
        <v/>
      </c>
      <c r="Y3" s="99" t="str">
        <f>VLOOKUP($A3, RawData!$A:$AJ, 22, FALSE)</f>
        <v>No data</v>
      </c>
      <c r="Z3" s="106" t="str">
        <f>VLOOKUP($A3, RawData!$A:$AJ, 23, FALSE)</f>
        <v/>
      </c>
      <c r="AA3" s="99" t="str">
        <f>VLOOKUP($A3, RawData!$A:$AJ, 24, FALSE)</f>
        <v>No data</v>
      </c>
      <c r="AB3" s="101" t="str">
        <f>VLOOKUP($A3, RawData!$A:$AJ, 25, FALSE)</f>
        <v/>
      </c>
      <c r="AC3" s="100" t="str">
        <f>VLOOKUP($A3, RawData!$A:$AJ, 26, FALSE)</f>
        <v>No data</v>
      </c>
      <c r="AD3" s="100" t="str">
        <f>VLOOKUP($A3, RawData!$A:$AJ, 27, FALSE)</f>
        <v/>
      </c>
      <c r="AE3" s="107" t="str">
        <f>VLOOKUP($A3, RawData!$A:$AJ, 28, FALSE)</f>
        <v>No data</v>
      </c>
      <c r="AF3" s="100" t="str">
        <f>VLOOKUP($A3, RawData!$A:$AJ, 31, FALSE)</f>
        <v>No data</v>
      </c>
      <c r="AG3" s="96" t="str">
        <f>VLOOKUP($A3, RawData!$A:$AJ,32, FALSE)</f>
        <v>No data</v>
      </c>
      <c r="AH3" s="132" t="str">
        <f>VLOOKUP($A3, RawData!$A:$AJ, 34, FALSE)</f>
        <v/>
      </c>
      <c r="AI3" s="131">
        <f>VLOOKUP($A3, RawData!$A:$AJ, 35, FALSE)</f>
        <v>17.3</v>
      </c>
      <c r="AJ3" s="113" t="str">
        <f>VLOOKUP($A3, RawData!$A:$AJ, 36, FALSE)</f>
        <v>No data</v>
      </c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</row>
    <row r="4">
      <c r="A4" s="9" t="s">
        <v>649</v>
      </c>
      <c r="B4" s="9" t="s">
        <v>2282</v>
      </c>
      <c r="C4" s="92" t="s">
        <v>1213</v>
      </c>
      <c r="D4" s="2" t="s">
        <v>2283</v>
      </c>
      <c r="E4" s="114" t="str">
        <f>IFERROR(__xludf.DUMMYFUNCTION("IFERROR(HYPERLINK(REGEXEXTRACT(D4,""\(([^)]*)\)""),REGEXEXTRACT(D4,""\[([^\]]+)\]"")),"""")"),"READ PITCH")</f>
        <v>READ PITCH</v>
      </c>
      <c r="F4" s="131">
        <f>VLOOKUP($A4, RawData!$A:$AJ, 33, FALSE)</f>
        <v>2364.222</v>
      </c>
      <c r="G4" s="132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0.22035874</v>
      </c>
      <c r="J4" s="131" t="str">
        <f>VLOOKUP($A4, RawData!$A:$AM, 37, FALSE)</f>
        <v/>
      </c>
      <c r="K4" s="99">
        <f>VLOOKUP($A4, RawData!$A:$AM, 38, FALSE)</f>
        <v>0.10939014</v>
      </c>
      <c r="L4" s="99">
        <f>VLOOKUP($A4, RawData!$A:$AM, 39, FALSE)</f>
        <v>0.1818249</v>
      </c>
      <c r="M4" s="120">
        <f>VLOOKUP($A4, RawData!$A:$AJ, 30, FALSE)</f>
        <v>8.062264</v>
      </c>
      <c r="N4" s="131">
        <f>VLOOKUP($A4, RawData!$A:$AJ, 5, FALSE)</f>
        <v>1.5841066</v>
      </c>
      <c r="O4" s="99">
        <f>VLOOKUP($A4, RawData!$A:$AJ, 6, FALSE)</f>
        <v>0.04402319</v>
      </c>
      <c r="P4" s="96">
        <f>VLOOKUP($A4, RawData!$A:$AJ, 7, FALSE)</f>
        <v>0.16603316</v>
      </c>
      <c r="Q4" s="99">
        <f>VLOOKUP($A4, RawData!$A:$AJ, 8, FALSE)</f>
        <v>0.2669</v>
      </c>
      <c r="R4" s="99">
        <f>VLOOKUP($A4, RawData!$A:$AJ, 9, FALSE)</f>
        <v>0.19922519</v>
      </c>
      <c r="S4" s="99">
        <f>VLOOKUP($A4, RawData!$A:$AJ, 11, FALSE)</f>
        <v>0.0673</v>
      </c>
      <c r="T4" s="131">
        <f>VLOOKUP($A4, RawData!$A:$AJ, 13, FALSE)</f>
        <v>163.501</v>
      </c>
      <c r="U4" s="99" t="str">
        <f>VLOOKUP($A4, RawData!$A:$AJ, 14, FALSE)</f>
        <v/>
      </c>
      <c r="V4" s="100">
        <f>VLOOKUP($A4, RawData!$A:$AJ, 15, FALSE)</f>
        <v>2.8869</v>
      </c>
      <c r="W4" s="99">
        <f>VLOOKUP($A4, RawData!$A:$AJ, 16, FALSE)</f>
        <v>0.008806651</v>
      </c>
      <c r="X4" s="131" t="str">
        <f>VLOOKUP($A4, RawData!$A:$AJ, 21, FALSE)</f>
        <v/>
      </c>
      <c r="Y4" s="99">
        <f>VLOOKUP($A4, RawData!$A:$AJ, 22, FALSE)</f>
        <v>0.3255406</v>
      </c>
      <c r="Z4" s="99" t="str">
        <f>VLOOKUP($A4, RawData!$A:$AJ, 23, FALSE)</f>
        <v/>
      </c>
      <c r="AA4" s="99">
        <f>VLOOKUP($A4, RawData!$A:$AJ, 24, FALSE)</f>
        <v>0.1519592</v>
      </c>
      <c r="AB4" s="101" t="str">
        <f>VLOOKUP($A4, RawData!$A:$AJ, 25, FALSE)</f>
        <v/>
      </c>
      <c r="AC4" s="100">
        <f>VLOOKUP($A4, RawData!$A:$AJ, 26, FALSE)</f>
        <v>11.552253</v>
      </c>
      <c r="AD4" s="100" t="str">
        <f>VLOOKUP($A4, RawData!$A:$AJ, 27, FALSE)</f>
        <v/>
      </c>
      <c r="AE4" s="107">
        <f>VLOOKUP($A4, RawData!$A:$AJ, 28, FALSE)</f>
        <v>0.55003464</v>
      </c>
      <c r="AF4" s="100">
        <f>VLOOKUP($A4, RawData!$A:$AJ, 31, FALSE)</f>
        <v>17.330904</v>
      </c>
      <c r="AG4" s="96">
        <f>VLOOKUP($A4, RawData!$A:$AJ,32, FALSE)</f>
        <v>0.008196721</v>
      </c>
      <c r="AH4" s="132" t="str">
        <f>VLOOKUP($A4, RawData!$A:$AJ, 34, FALSE)</f>
        <v/>
      </c>
      <c r="AI4" s="131">
        <f>VLOOKUP($A4, RawData!$A:$AJ, 35, FALSE)</f>
        <v>17.94</v>
      </c>
      <c r="AJ4" s="113">
        <f>VLOOKUP($A4, RawData!$A:$AJ, 36, FALSE)</f>
        <v>130.62</v>
      </c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</row>
    <row r="5">
      <c r="A5" s="9" t="s">
        <v>650</v>
      </c>
      <c r="B5" s="9" t="s">
        <v>2284</v>
      </c>
      <c r="C5" s="92" t="s">
        <v>930</v>
      </c>
      <c r="D5" s="2" t="s">
        <v>2285</v>
      </c>
      <c r="E5" s="114" t="str">
        <f>IFERROR(__xludf.DUMMYFUNCTION("IFERROR(HYPERLINK(REGEXEXTRACT(D5,""\(([^)]*)\)""),REGEXEXTRACT(D5,""\[([^\]]+)\]"")),"""")"),"READ PITCH")</f>
        <v>READ PITCH</v>
      </c>
      <c r="F5" s="131">
        <f>VLOOKUP($A5, RawData!$A:$AJ, 33, FALSE)</f>
        <v>100.72615</v>
      </c>
      <c r="G5" s="132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0.438594</v>
      </c>
      <c r="J5" s="131" t="str">
        <f>VLOOKUP($A5, RawData!$A:$AM, 37, FALSE)</f>
        <v/>
      </c>
      <c r="K5" s="99">
        <f>VLOOKUP($A5, RawData!$A:$AM, 38, FALSE)</f>
        <v>0.02396713</v>
      </c>
      <c r="L5" s="99">
        <f>VLOOKUP($A5, RawData!$A:$AM, 39, FALSE)</f>
        <v>0.9729735</v>
      </c>
      <c r="M5" s="120">
        <f>VLOOKUP($A5, RawData!$A:$AJ, 30, FALSE)</f>
        <v>5.437421</v>
      </c>
      <c r="N5" s="131">
        <f>VLOOKUP($A5, RawData!$A:$AJ, 5, FALSE)</f>
        <v>0.52579343</v>
      </c>
      <c r="O5" s="99">
        <f>VLOOKUP($A5, RawData!$A:$AJ, 6, FALSE)</f>
        <v>-0.15270652</v>
      </c>
      <c r="P5" s="96">
        <f>VLOOKUP($A5, RawData!$A:$AJ, 7, FALSE)</f>
        <v>1.601025</v>
      </c>
      <c r="Q5" s="99">
        <f>VLOOKUP($A5, RawData!$A:$AJ, 8, FALSE)</f>
        <v>0.6011</v>
      </c>
      <c r="R5" s="99">
        <f>VLOOKUP($A5, RawData!$A:$AJ, 9, FALSE)</f>
        <v>0.20318292</v>
      </c>
      <c r="S5" s="99">
        <f>VLOOKUP($A5, RawData!$A:$AJ, 11, FALSE)</f>
        <v>0.1346</v>
      </c>
      <c r="T5" s="131">
        <f>VLOOKUP($A5, RawData!$A:$AJ, 13, FALSE)</f>
        <v>6.90403</v>
      </c>
      <c r="U5" s="99" t="str">
        <f>VLOOKUP($A5, RawData!$A:$AJ, 14, FALSE)</f>
        <v/>
      </c>
      <c r="V5" s="100">
        <f>VLOOKUP($A5, RawData!$A:$AJ, 15, FALSE)</f>
        <v>1.1844</v>
      </c>
      <c r="W5" s="99">
        <f>VLOOKUP($A5, RawData!$A:$AJ, 16, FALSE)</f>
        <v>0.026953967</v>
      </c>
      <c r="X5" s="131" t="str">
        <f>VLOOKUP($A5, RawData!$A:$AJ, 21, FALSE)</f>
        <v/>
      </c>
      <c r="Y5" s="99">
        <f>VLOOKUP($A5, RawData!$A:$AJ, 22, FALSE)</f>
        <v>0.03846173</v>
      </c>
      <c r="Z5" s="99" t="str">
        <f>VLOOKUP($A5, RawData!$A:$AJ, 23, FALSE)</f>
        <v/>
      </c>
      <c r="AA5" s="99">
        <f>VLOOKUP($A5, RawData!$A:$AJ, 24, FALSE)</f>
        <v>0.16394381</v>
      </c>
      <c r="AB5" s="101" t="str">
        <f>VLOOKUP($A5, RawData!$A:$AJ, 25, FALSE)</f>
        <v/>
      </c>
      <c r="AC5" s="100">
        <f>VLOOKUP($A5, RawData!$A:$AJ, 26, FALSE)</f>
        <v>7.94989</v>
      </c>
      <c r="AD5" s="100" t="str">
        <f>VLOOKUP($A5, RawData!$A:$AJ, 27, FALSE)</f>
        <v/>
      </c>
      <c r="AE5" s="107">
        <f>VLOOKUP($A5, RawData!$A:$AJ, 28, FALSE)</f>
        <v>0.8912493</v>
      </c>
      <c r="AF5" s="100">
        <f>VLOOKUP($A5, RawData!$A:$AJ, 31, FALSE)</f>
        <v>14.965679</v>
      </c>
      <c r="AG5" s="96">
        <f>VLOOKUP($A5, RawData!$A:$AJ,32, FALSE)</f>
        <v>0</v>
      </c>
      <c r="AH5" s="132" t="str">
        <f>VLOOKUP($A5, RawData!$A:$AJ, 34, FALSE)</f>
        <v/>
      </c>
      <c r="AI5" s="131">
        <f>VLOOKUP($A5, RawData!$A:$AJ, 35, FALSE)</f>
        <v>4.185</v>
      </c>
      <c r="AJ5" s="113">
        <f>VLOOKUP($A5, RawData!$A:$AJ, 36, FALSE)</f>
        <v>24.01</v>
      </c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</row>
    <row r="6">
      <c r="A6" s="9" t="s">
        <v>651</v>
      </c>
      <c r="B6" s="9" t="s">
        <v>2286</v>
      </c>
      <c r="C6" s="92" t="s">
        <v>962</v>
      </c>
      <c r="D6" s="2" t="s">
        <v>2287</v>
      </c>
      <c r="E6" s="114" t="str">
        <f>IFERROR(__xludf.DUMMYFUNCTION("IFERROR(HYPERLINK(REGEXEXTRACT(D6,""\(([^)]*)\)""),REGEXEXTRACT(D6,""\[([^\]]+)\]"")),"""")"),"READ PITCH")</f>
        <v>READ PITCH</v>
      </c>
      <c r="F6" s="131">
        <f>VLOOKUP($A6, RawData!$A:$AJ, 33, FALSE)</f>
        <v>60.046196</v>
      </c>
      <c r="G6" s="132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0.28941408</v>
      </c>
      <c r="J6" s="131" t="str">
        <f>VLOOKUP($A6, RawData!$A:$AM, 37, FALSE)</f>
        <v/>
      </c>
      <c r="K6" s="99">
        <f>VLOOKUP($A6, RawData!$A:$AM, 38, FALSE)</f>
        <v>-0.7722204</v>
      </c>
      <c r="L6" s="99">
        <f>VLOOKUP($A6, RawData!$A:$AM, 39, FALSE)</f>
        <v>-0.2080544</v>
      </c>
      <c r="M6" s="120">
        <f>VLOOKUP($A6, RawData!$A:$AJ, 30, FALSE)</f>
        <v>19.09784</v>
      </c>
      <c r="N6" s="131">
        <f>VLOOKUP($A6, RawData!$A:$AJ, 5, FALSE)</f>
        <v>-0.24309032</v>
      </c>
      <c r="O6" s="99">
        <f>VLOOKUP($A6, RawData!$A:$AJ, 6, FALSE)</f>
        <v>-1.052426</v>
      </c>
      <c r="P6" s="96">
        <f>VLOOKUP($A6, RawData!$A:$AJ, 7, FALSE)</f>
        <v>0.3626483</v>
      </c>
      <c r="Q6" s="99">
        <f>VLOOKUP($A6, RawData!$A:$AJ, 8, FALSE)</f>
        <v>0.9852</v>
      </c>
      <c r="R6" s="99">
        <f>VLOOKUP($A6, RawData!$A:$AJ, 9, FALSE)</f>
        <v>0.07563365</v>
      </c>
      <c r="S6" s="99">
        <f>VLOOKUP($A6, RawData!$A:$AJ, 11, FALSE)</f>
        <v>-0.003</v>
      </c>
      <c r="T6" s="131">
        <f>VLOOKUP($A6, RawData!$A:$AJ, 13, FALSE)</f>
        <v>-2.35612</v>
      </c>
      <c r="U6" s="99" t="str">
        <f>VLOOKUP($A6, RawData!$A:$AJ, 14, FALSE)</f>
        <v/>
      </c>
      <c r="V6" s="100">
        <f>VLOOKUP($A6, RawData!$A:$AJ, 15, FALSE)</f>
        <v>1.686</v>
      </c>
      <c r="W6" s="99">
        <f>VLOOKUP($A6, RawData!$A:$AJ, 16, FALSE)</f>
        <v>0.015115005</v>
      </c>
      <c r="X6" s="131" t="str">
        <f>VLOOKUP($A6, RawData!$A:$AJ, 21, FALSE)</f>
        <v/>
      </c>
      <c r="Y6" s="99">
        <f>VLOOKUP($A6, RawData!$A:$AJ, 22, FALSE)</f>
        <v>-0.58241946</v>
      </c>
      <c r="Z6" s="99" t="str">
        <f>VLOOKUP($A6, RawData!$A:$AJ, 23, FALSE)</f>
        <v/>
      </c>
      <c r="AA6" s="99">
        <f>VLOOKUP($A6, RawData!$A:$AJ, 24, FALSE)</f>
        <v>-0.058114856</v>
      </c>
      <c r="AB6" s="101" t="str">
        <f>VLOOKUP($A6, RawData!$A:$AJ, 25, FALSE)</f>
        <v/>
      </c>
      <c r="AC6" s="100" t="str">
        <f>VLOOKUP($A6, RawData!$A:$AJ, 26, FALSE)</f>
        <v/>
      </c>
      <c r="AD6" s="100" t="str">
        <f>VLOOKUP($A6, RawData!$A:$AJ, 27, FALSE)</f>
        <v/>
      </c>
      <c r="AE6" s="107">
        <f>VLOOKUP($A6, RawData!$A:$AJ, 28, FALSE)</f>
        <v>0.46087292</v>
      </c>
      <c r="AF6" s="100">
        <f>VLOOKUP($A6, RawData!$A:$AJ, 31, FALSE)</f>
        <v>-21.751379</v>
      </c>
      <c r="AG6" s="96">
        <f>VLOOKUP($A6, RawData!$A:$AJ,32, FALSE)</f>
        <v>0</v>
      </c>
      <c r="AH6" s="132" t="str">
        <f>VLOOKUP($A6, RawData!$A:$AJ, 34, FALSE)</f>
        <v/>
      </c>
      <c r="AI6" s="131">
        <f>VLOOKUP($A6, RawData!$A:$AJ, 35, FALSE)</f>
        <v>34.6</v>
      </c>
      <c r="AJ6" s="113">
        <f>VLOOKUP($A6, RawData!$A:$AJ, 36, FALSE)</f>
        <v>1.55</v>
      </c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</row>
    <row r="7">
      <c r="A7" s="9" t="s">
        <v>652</v>
      </c>
      <c r="B7" s="9" t="s">
        <v>2288</v>
      </c>
      <c r="C7" s="92" t="s">
        <v>930</v>
      </c>
      <c r="D7" s="2" t="s">
        <v>2289</v>
      </c>
      <c r="E7" s="114" t="str">
        <f>IFERROR(__xludf.DUMMYFUNCTION("IFERROR(HYPERLINK(REGEXEXTRACT(D7,""\(([^)]*)\)""),REGEXEXTRACT(D7,""\[([^\]]+)\]"")),"""")"),"READ PITCH")</f>
        <v>READ PITCH</v>
      </c>
      <c r="F7" s="131" t="str">
        <f>VLOOKUP($A7, RawData!$A:$AJ, 33, FALSE)</f>
        <v>No data</v>
      </c>
      <c r="G7" s="132" t="str">
        <f>VLOOKUP($A7, RawData!$A:$AJ, 2, FALSE)</f>
        <v/>
      </c>
      <c r="H7" s="106" t="str">
        <f>VLOOKUP($A7, RawData!$A:$AJ, 3, FALSE)</f>
        <v/>
      </c>
      <c r="I7" s="106" t="str">
        <f>VLOOKUP($A7, RawData!$A:$AJ, 4, FALSE)</f>
        <v>No data</v>
      </c>
      <c r="J7" s="131" t="str">
        <f>VLOOKUP($A7, RawData!$A:$AM, 37, FALSE)</f>
        <v/>
      </c>
      <c r="K7" s="99" t="str">
        <f>VLOOKUP($A7, RawData!$A:$AM, 38, FALSE)</f>
        <v>No data</v>
      </c>
      <c r="L7" s="99" t="str">
        <f>VLOOKUP($A7, RawData!$A:$AM, 39, FALSE)</f>
        <v>No data</v>
      </c>
      <c r="M7" s="120" t="str">
        <f>VLOOKUP($A7, RawData!$A:$AJ, 30, FALSE)</f>
        <v>No data</v>
      </c>
      <c r="N7" s="131" t="str">
        <f>VLOOKUP($A7, RawData!$A:$AJ, 5, FALSE)</f>
        <v>No data</v>
      </c>
      <c r="O7" s="99" t="str">
        <f>VLOOKUP($A7, RawData!$A:$AJ, 6, FALSE)</f>
        <v>No data</v>
      </c>
      <c r="P7" s="106" t="str">
        <f>VLOOKUP($A7, RawData!$A:$AJ, 7, FALSE)</f>
        <v>No data</v>
      </c>
      <c r="Q7" s="106" t="str">
        <f>VLOOKUP($A7, RawData!$A:$AJ, 8, FALSE)</f>
        <v>No data</v>
      </c>
      <c r="R7" s="99" t="str">
        <f>VLOOKUP($A7, RawData!$A:$AJ, 9, FALSE)</f>
        <v>No data</v>
      </c>
      <c r="S7" s="99" t="str">
        <f>VLOOKUP($A7, RawData!$A:$AJ, 11, FALSE)</f>
        <v>No data</v>
      </c>
      <c r="T7" s="131" t="str">
        <f>VLOOKUP($A7, RawData!$A:$AJ, 13, FALSE)</f>
        <v>No data</v>
      </c>
      <c r="U7" s="99" t="str">
        <f>VLOOKUP($A7, RawData!$A:$AJ, 14, FALSE)</f>
        <v/>
      </c>
      <c r="V7" s="100" t="str">
        <f>VLOOKUP($A7, RawData!$A:$AJ, 15, FALSE)</f>
        <v>No data</v>
      </c>
      <c r="W7" s="99" t="str">
        <f>VLOOKUP($A7, RawData!$A:$AJ, 16, FALSE)</f>
        <v>No data</v>
      </c>
      <c r="X7" s="131" t="str">
        <f>VLOOKUP($A7, RawData!$A:$AJ, 21, FALSE)</f>
        <v/>
      </c>
      <c r="Y7" s="99" t="str">
        <f>VLOOKUP($A7, RawData!$A:$AJ, 22, FALSE)</f>
        <v>No data</v>
      </c>
      <c r="Z7" s="106" t="str">
        <f>VLOOKUP($A7, RawData!$A:$AJ, 23, FALSE)</f>
        <v/>
      </c>
      <c r="AA7" s="99" t="str">
        <f>VLOOKUP($A7, RawData!$A:$AJ, 24, FALSE)</f>
        <v>No data</v>
      </c>
      <c r="AB7" s="101" t="str">
        <f>VLOOKUP($A7, RawData!$A:$AJ, 25, FALSE)</f>
        <v/>
      </c>
      <c r="AC7" s="100" t="str">
        <f>VLOOKUP($A7, RawData!$A:$AJ, 26, FALSE)</f>
        <v>No data</v>
      </c>
      <c r="AD7" s="100" t="str">
        <f>VLOOKUP($A7, RawData!$A:$AJ, 27, FALSE)</f>
        <v/>
      </c>
      <c r="AE7" s="107" t="str">
        <f>VLOOKUP($A7, RawData!$A:$AJ, 28, FALSE)</f>
        <v>No data</v>
      </c>
      <c r="AF7" s="100" t="str">
        <f>VLOOKUP($A7, RawData!$A:$AJ, 31, FALSE)</f>
        <v>No data</v>
      </c>
      <c r="AG7" s="96" t="str">
        <f>VLOOKUP($A7, RawData!$A:$AJ,32, FALSE)</f>
        <v>No data</v>
      </c>
      <c r="AH7" s="132" t="str">
        <f>VLOOKUP($A7, RawData!$A:$AJ, 34, FALSE)</f>
        <v/>
      </c>
      <c r="AI7" s="131" t="str">
        <f>VLOOKUP($A7, RawData!$A:$AJ, 35, FALSE)</f>
        <v>No data</v>
      </c>
      <c r="AJ7" s="113" t="str">
        <f>VLOOKUP($A7, RawData!$A:$AJ, 36, FALSE)</f>
        <v>No data</v>
      </c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</row>
    <row r="8">
      <c r="A8" s="9" t="s">
        <v>653</v>
      </c>
      <c r="B8" s="9" t="s">
        <v>2290</v>
      </c>
      <c r="C8" s="92" t="s">
        <v>930</v>
      </c>
      <c r="D8" s="2" t="s">
        <v>2291</v>
      </c>
      <c r="E8" s="114" t="str">
        <f>IFERROR(__xludf.DUMMYFUNCTION("IFERROR(HYPERLINK(REGEXEXTRACT(D8,""\(([^)]*)\)""),REGEXEXTRACT(D8,""\[([^\]]+)\]"")),"""")"),"READ PITCH")</f>
        <v>READ PITCH</v>
      </c>
      <c r="F8" s="131">
        <f>VLOOKUP($A8, RawData!$A:$AJ, 33, FALSE)</f>
        <v>632.443</v>
      </c>
      <c r="G8" s="132" t="str">
        <f>VLOOKUP($A8, RawData!$A:$AJ, 2, FALSE)</f>
        <v/>
      </c>
      <c r="H8" s="96" t="str">
        <f>VLOOKUP($A8, RawData!$A:$AJ, 3, FALSE)</f>
        <v/>
      </c>
      <c r="I8" s="96">
        <f>VLOOKUP($A8, RawData!$A:$AJ, 4, FALSE)</f>
        <v>0.375933</v>
      </c>
      <c r="J8" s="131" t="str">
        <f>VLOOKUP($A8, RawData!$A:$AM, 37, FALSE)</f>
        <v/>
      </c>
      <c r="K8" s="99">
        <f>VLOOKUP($A8, RawData!$A:$AM, 38, FALSE)</f>
        <v>0.37947136</v>
      </c>
      <c r="L8" s="99">
        <f>VLOOKUP($A8, RawData!$A:$AM, 39, FALSE)</f>
        <v>0.24210128</v>
      </c>
      <c r="M8" s="120">
        <f>VLOOKUP($A8, RawData!$A:$AJ, 30, FALSE)</f>
        <v>7.851706</v>
      </c>
      <c r="N8" s="131">
        <f>VLOOKUP($A8, RawData!$A:$AJ, 5, FALSE)</f>
        <v>35.782597</v>
      </c>
      <c r="O8" s="99">
        <f>VLOOKUP($A8, RawData!$A:$AJ, 6, FALSE)</f>
        <v>0.36305505</v>
      </c>
      <c r="P8" s="96">
        <f>VLOOKUP($A8, RawData!$A:$AJ, 7, FALSE)</f>
        <v>0.29770285</v>
      </c>
      <c r="Q8" s="99">
        <f>VLOOKUP($A8, RawData!$A:$AJ, 8, FALSE)</f>
        <v>0.3121</v>
      </c>
      <c r="R8" s="99">
        <f>VLOOKUP($A8, RawData!$A:$AJ, 9, FALSE)</f>
        <v>0.21988551</v>
      </c>
      <c r="S8" s="99">
        <f>VLOOKUP($A8, RawData!$A:$AJ, 11, FALSE)</f>
        <v>0.0933</v>
      </c>
      <c r="T8" s="131">
        <f>VLOOKUP($A8, RawData!$A:$AJ, 13, FALSE)</f>
        <v>43.47532</v>
      </c>
      <c r="U8" s="99" t="str">
        <f>VLOOKUP($A8, RawData!$A:$AJ, 14, FALSE)</f>
        <v/>
      </c>
      <c r="V8" s="100">
        <f>VLOOKUP($A8, RawData!$A:$AJ, 15, FALSE)</f>
        <v>3834.7063</v>
      </c>
      <c r="W8" s="99">
        <f>VLOOKUP($A8, RawData!$A:$AJ, 16, FALSE)</f>
        <v>0.017978735</v>
      </c>
      <c r="X8" s="131" t="str">
        <f>VLOOKUP($A8, RawData!$A:$AJ, 21, FALSE)</f>
        <v/>
      </c>
      <c r="Y8" s="99">
        <f>VLOOKUP($A8, RawData!$A:$AJ, 22, FALSE)</f>
        <v>-0.37725943</v>
      </c>
      <c r="Z8" s="99" t="str">
        <f>VLOOKUP($A8, RawData!$A:$AJ, 23, FALSE)</f>
        <v/>
      </c>
      <c r="AA8" s="99">
        <f>VLOOKUP($A8, RawData!$A:$AJ, 24, FALSE)</f>
        <v>0.2690829</v>
      </c>
      <c r="AB8" s="101" t="str">
        <f>VLOOKUP($A8, RawData!$A:$AJ, 25, FALSE)</f>
        <v/>
      </c>
      <c r="AC8" s="100">
        <f>VLOOKUP($A8, RawData!$A:$AJ, 26, FALSE)</f>
        <v>14.699895</v>
      </c>
      <c r="AD8" s="100" t="str">
        <f>VLOOKUP($A8, RawData!$A:$AJ, 27, FALSE)</f>
        <v/>
      </c>
      <c r="AE8" s="107">
        <f>VLOOKUP($A8, RawData!$A:$AJ, 28, FALSE)</f>
        <v>0.99897027</v>
      </c>
      <c r="AF8" s="100">
        <f>VLOOKUP($A8, RawData!$A:$AJ, 31, FALSE)</f>
        <v>11.929923</v>
      </c>
      <c r="AG8" s="96">
        <f>VLOOKUP($A8, RawData!$A:$AJ,32, FALSE)</f>
        <v>0</v>
      </c>
      <c r="AH8" s="132" t="str">
        <f>VLOOKUP($A8, RawData!$A:$AJ, 34, FALSE)</f>
        <v/>
      </c>
      <c r="AI8" s="131">
        <f>VLOOKUP($A8, RawData!$A:$AJ, 35, FALSE)</f>
        <v>520</v>
      </c>
      <c r="AJ8" s="113">
        <f>VLOOKUP($A8, RawData!$A:$AJ, 36, FALSE)</f>
        <v>1.09</v>
      </c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</row>
    <row r="9">
      <c r="A9" s="9" t="s">
        <v>654</v>
      </c>
      <c r="B9" s="9" t="s">
        <v>2292</v>
      </c>
      <c r="C9" s="92" t="s">
        <v>930</v>
      </c>
      <c r="D9" s="2" t="s">
        <v>2293</v>
      </c>
      <c r="E9" s="114" t="str">
        <f>IFERROR(__xludf.DUMMYFUNCTION("IFERROR(HYPERLINK(REGEXEXTRACT(D9,""\(([^)]*)\)""),REGEXEXTRACT(D9,""\[([^\]]+)\]"")),"""")"),"READ PITCH")</f>
        <v>READ PITCH</v>
      </c>
      <c r="F9" s="131">
        <f>VLOOKUP($A9, RawData!$A:$AJ, 33, FALSE)</f>
        <v>1030</v>
      </c>
      <c r="G9" s="132" t="str">
        <f>VLOOKUP($A9, RawData!$A:$AJ, 2, FALSE)</f>
        <v/>
      </c>
      <c r="H9" s="96" t="str">
        <f>VLOOKUP($A9, RawData!$A:$AJ, 3, FALSE)</f>
        <v/>
      </c>
      <c r="I9" s="96">
        <f>VLOOKUP($A9, RawData!$A:$AJ, 4, FALSE)</f>
        <v>0.17678724</v>
      </c>
      <c r="J9" s="131" t="str">
        <f>VLOOKUP($A9, RawData!$A:$AM, 37, FALSE)</f>
        <v/>
      </c>
      <c r="K9" s="99">
        <f>VLOOKUP($A9, RawData!$A:$AM, 38, FALSE)</f>
        <v>-0.14316441</v>
      </c>
      <c r="L9" s="99">
        <f>VLOOKUP($A9, RawData!$A:$AM, 39, FALSE)</f>
        <v>0.114335924</v>
      </c>
      <c r="M9" s="120">
        <f>VLOOKUP($A9, RawData!$A:$AJ, 30, FALSE)</f>
        <v>6.244868</v>
      </c>
      <c r="N9" s="131">
        <f>VLOOKUP($A9, RawData!$A:$AJ, 5, FALSE)</f>
        <v>5.3492427</v>
      </c>
      <c r="O9" s="99">
        <f>VLOOKUP($A9, RawData!$A:$AJ, 6, FALSE)</f>
        <v>-0.18462941</v>
      </c>
      <c r="P9" s="96">
        <f>VLOOKUP($A9, RawData!$A:$AJ, 7, FALSE)</f>
        <v>0.08532091</v>
      </c>
      <c r="Q9" s="99">
        <f>VLOOKUP($A9, RawData!$A:$AJ, 8, FALSE)</f>
        <v>0.5427</v>
      </c>
      <c r="R9" s="99">
        <f>VLOOKUP($A9, RawData!$A:$AJ, 9, FALSE)</f>
        <v>0.10512363</v>
      </c>
      <c r="S9" s="99">
        <f>VLOOKUP($A9, RawData!$A:$AJ, 11, FALSE)</f>
        <v>0.4338</v>
      </c>
      <c r="T9" s="131">
        <f>VLOOKUP($A9, RawData!$A:$AJ, 13, FALSE)</f>
        <v>110.393</v>
      </c>
      <c r="U9" s="99" t="str">
        <f>VLOOKUP($A9, RawData!$A:$AJ, 14, FALSE)</f>
        <v/>
      </c>
      <c r="V9" s="100" t="str">
        <f>VLOOKUP($A9, RawData!$A:$AJ, 15, FALSE)</f>
        <v>No data</v>
      </c>
      <c r="W9" s="99">
        <f>VLOOKUP($A9, RawData!$A:$AJ, 16, FALSE)</f>
        <v>0.09261264</v>
      </c>
      <c r="X9" s="131" t="str">
        <f>VLOOKUP($A9, RawData!$A:$AJ, 21, FALSE)</f>
        <v/>
      </c>
      <c r="Y9" s="99">
        <f>VLOOKUP($A9, RawData!$A:$AJ, 22, FALSE)</f>
        <v>-0.026148384</v>
      </c>
      <c r="Z9" s="99" t="str">
        <f>VLOOKUP($A9, RawData!$A:$AJ, 23, FALSE)</f>
        <v/>
      </c>
      <c r="AA9" s="99">
        <f>VLOOKUP($A9, RawData!$A:$AJ, 24, FALSE)</f>
        <v>1.6690254</v>
      </c>
      <c r="AB9" s="101" t="str">
        <f>VLOOKUP($A9, RawData!$A:$AJ, 25, FALSE)</f>
        <v/>
      </c>
      <c r="AC9" s="100">
        <f>VLOOKUP($A9, RawData!$A:$AJ, 26, FALSE)</f>
        <v>7.926356</v>
      </c>
      <c r="AD9" s="100" t="str">
        <f>VLOOKUP($A9, RawData!$A:$AJ, 27, FALSE)</f>
        <v/>
      </c>
      <c r="AE9" s="107">
        <f>VLOOKUP($A9, RawData!$A:$AJ, 28, FALSE)</f>
        <v>3.1597288</v>
      </c>
      <c r="AF9" s="100">
        <f>VLOOKUP($A9, RawData!$A:$AJ, 31, FALSE)</f>
        <v>9.870571</v>
      </c>
      <c r="AG9" s="96">
        <f>VLOOKUP($A9, RawData!$A:$AJ,32, FALSE)</f>
        <v>0.14302807</v>
      </c>
      <c r="AH9" s="132" t="str">
        <f>VLOOKUP($A9, RawData!$A:$AJ, 34, FALSE)</f>
        <v/>
      </c>
      <c r="AI9" s="131">
        <f>VLOOKUP($A9, RawData!$A:$AJ, 35, FALSE)</f>
        <v>41.96</v>
      </c>
      <c r="AJ9" s="113">
        <f>VLOOKUP($A9, RawData!$A:$AJ, 36, FALSE)</f>
        <v>25.75</v>
      </c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</row>
    <row r="10">
      <c r="A10" s="46" t="s">
        <v>709</v>
      </c>
      <c r="B10" s="9" t="s">
        <v>2294</v>
      </c>
      <c r="C10" s="92" t="s">
        <v>942</v>
      </c>
      <c r="D10" s="2" t="s">
        <v>2295</v>
      </c>
      <c r="E10" s="114" t="str">
        <f>IFERROR(__xludf.DUMMYFUNCTION("IFERROR(HYPERLINK(REGEXEXTRACT(D10,""\(([^)]*)\)""),REGEXEXTRACT(D10,""\[([^\]]+)\]"")),"""")"),"READ PITCH")</f>
        <v>READ PITCH</v>
      </c>
      <c r="F10" s="131" t="str">
        <f>VLOOKUP($A10, RawData!$A:$AJ, 33, FALSE)</f>
        <v>No data</v>
      </c>
      <c r="G10" s="133" t="str">
        <f>VLOOKUP($A10, RawData!$A:$AJ, 2, FALSE)</f>
        <v/>
      </c>
      <c r="H10" s="106" t="str">
        <f>VLOOKUP($A10, RawData!$A:$AJ, 3, FALSE)</f>
        <v/>
      </c>
      <c r="I10" s="106" t="str">
        <f>VLOOKUP($A10, RawData!$A:$AJ, 4, FALSE)</f>
        <v>No data</v>
      </c>
      <c r="J10" s="131" t="str">
        <f>VLOOKUP($A10, RawData!$A:$AM, 37, FALSE)</f>
        <v/>
      </c>
      <c r="K10" s="99" t="str">
        <f>VLOOKUP($A10, RawData!$A:$AM, 38, FALSE)</f>
        <v>No data</v>
      </c>
      <c r="L10" s="99" t="str">
        <f>VLOOKUP($A10, RawData!$A:$AM, 39, FALSE)</f>
        <v>No data</v>
      </c>
      <c r="M10" s="120" t="str">
        <f>VLOOKUP($A10, RawData!$A:$AJ, 30, FALSE)</f>
        <v>No data</v>
      </c>
      <c r="N10" s="131" t="str">
        <f>VLOOKUP($A10, RawData!$A:$AJ, 5, FALSE)</f>
        <v>No data</v>
      </c>
      <c r="O10" s="99" t="str">
        <f>VLOOKUP($A10, RawData!$A:$AJ, 6, FALSE)</f>
        <v>No data</v>
      </c>
      <c r="P10" s="106" t="str">
        <f>VLOOKUP($A10, RawData!$A:$AJ, 7, FALSE)</f>
        <v>No data</v>
      </c>
      <c r="Q10" s="106" t="str">
        <f>VLOOKUP($A10, RawData!$A:$AJ, 8, FALSE)</f>
        <v>No data</v>
      </c>
      <c r="R10" s="99" t="str">
        <f>VLOOKUP($A10, RawData!$A:$AJ, 9, FALSE)</f>
        <v>No data</v>
      </c>
      <c r="S10" s="99" t="str">
        <f>VLOOKUP($A10, RawData!$A:$AJ, 11, FALSE)</f>
        <v>No data</v>
      </c>
      <c r="T10" s="131" t="str">
        <f>VLOOKUP($A10, RawData!$A:$AJ, 13, FALSE)</f>
        <v>No data</v>
      </c>
      <c r="U10" s="99" t="str">
        <f>VLOOKUP($A10, RawData!$A:$AJ, 14, FALSE)</f>
        <v/>
      </c>
      <c r="V10" s="100" t="str">
        <f>VLOOKUP($A10, RawData!$A:$AJ, 15, FALSE)</f>
        <v>No data</v>
      </c>
      <c r="W10" s="99" t="str">
        <f>VLOOKUP($A10, RawData!$A:$AJ, 16, FALSE)</f>
        <v>No data</v>
      </c>
      <c r="X10" s="131" t="str">
        <f>VLOOKUP($A10, RawData!$A:$AJ, 21, FALSE)</f>
        <v/>
      </c>
      <c r="Y10" s="99" t="str">
        <f>VLOOKUP($A10, RawData!$A:$AJ, 22, FALSE)</f>
        <v>No data</v>
      </c>
      <c r="Z10" s="106" t="str">
        <f>VLOOKUP($A10, RawData!$A:$AJ, 23, FALSE)</f>
        <v/>
      </c>
      <c r="AA10" s="99" t="str">
        <f>VLOOKUP($A10, RawData!$A:$AJ, 24, FALSE)</f>
        <v>No data</v>
      </c>
      <c r="AB10" s="101" t="str">
        <f>VLOOKUP($A10, RawData!$A:$AJ, 25, FALSE)</f>
        <v/>
      </c>
      <c r="AC10" s="100" t="str">
        <f>VLOOKUP($A10, RawData!$A:$AJ, 26, FALSE)</f>
        <v>No data</v>
      </c>
      <c r="AD10" s="100" t="str">
        <f>VLOOKUP($A10, RawData!$A:$AJ, 27, FALSE)</f>
        <v/>
      </c>
      <c r="AE10" s="107" t="str">
        <f>VLOOKUP($A10, RawData!$A:$AJ, 28, FALSE)</f>
        <v>No data</v>
      </c>
      <c r="AF10" s="100" t="str">
        <f>VLOOKUP($A10, RawData!$A:$AJ, 31, FALSE)</f>
        <v>No data</v>
      </c>
      <c r="AG10" s="96" t="str">
        <f>VLOOKUP($A10, RawData!$A:$AJ,32, FALSE)</f>
        <v>No data</v>
      </c>
      <c r="AH10" s="132" t="str">
        <f>VLOOKUP($A10, RawData!$A:$AJ, 34, FALSE)</f>
        <v/>
      </c>
      <c r="AI10" s="131">
        <f>VLOOKUP($A10, RawData!$A:$AJ, 35, FALSE)</f>
        <v>62.2</v>
      </c>
      <c r="AJ10" s="113" t="str">
        <f>VLOOKUP($A10, RawData!$A:$AJ, 36, FALSE)</f>
        <v>No data</v>
      </c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</row>
    <row r="11">
      <c r="A11" s="46" t="s">
        <v>710</v>
      </c>
      <c r="B11" s="9" t="s">
        <v>2296</v>
      </c>
      <c r="C11" s="92" t="s">
        <v>930</v>
      </c>
      <c r="D11" s="2" t="s">
        <v>2297</v>
      </c>
      <c r="E11" s="114" t="str">
        <f>IFERROR(__xludf.DUMMYFUNCTION("IFERROR(HYPERLINK(REGEXEXTRACT(D11,""\(([^)]*)\)""),REGEXEXTRACT(D11,""\[([^\]]+)\]"")),"""")"),"READ PITCH")</f>
        <v>READ PITCH</v>
      </c>
      <c r="F11" s="133">
        <f>VLOOKUP($A11, RawData!$A:$AJ, 33, FALSE)</f>
        <v>370.02878</v>
      </c>
      <c r="G11" s="133" t="str">
        <f>VLOOKUP($A11, RawData!$A:$AJ, 2, FALSE)</f>
        <v/>
      </c>
      <c r="H11" s="96" t="str">
        <f>VLOOKUP($A11, RawData!$A:$AJ, 3, FALSE)</f>
        <v/>
      </c>
      <c r="I11" s="96">
        <f>VLOOKUP($A11, RawData!$A:$AJ, 4, FALSE)</f>
        <v>0.09222099</v>
      </c>
      <c r="J11" s="133" t="str">
        <f>VLOOKUP($A11, RawData!$A:$AM, 37, FALSE)</f>
        <v/>
      </c>
      <c r="K11" s="99">
        <f>VLOOKUP($A11, RawData!$A:$AM, 38, FALSE)</f>
        <v>0.11842903</v>
      </c>
      <c r="L11" s="99">
        <f>VLOOKUP($A11, RawData!$A:$AM, 39, FALSE)</f>
        <v>0.07976222</v>
      </c>
      <c r="M11" s="120">
        <f>VLOOKUP($A11, RawData!$A:$AJ, 30, FALSE)</f>
        <v>15.071149</v>
      </c>
      <c r="N11" s="133">
        <f>VLOOKUP($A11, RawData!$A:$AJ, 5, FALSE)</f>
        <v>0.75790066</v>
      </c>
      <c r="O11" s="99">
        <f>VLOOKUP($A11, RawData!$A:$AJ, 6, FALSE)</f>
        <v>0.09758091</v>
      </c>
      <c r="P11" s="96">
        <f>VLOOKUP($A11, RawData!$A:$AJ, 7, FALSE)</f>
        <v>0.0019020941</v>
      </c>
      <c r="Q11" s="99">
        <f>VLOOKUP($A11, RawData!$A:$AJ, 8, FALSE)</f>
        <v>0.8179</v>
      </c>
      <c r="R11" s="99">
        <f>VLOOKUP($A11, RawData!$A:$AJ, 9, FALSE)</f>
        <v>0.5462347</v>
      </c>
      <c r="S11" s="99">
        <f>VLOOKUP($A11, RawData!$A:$AJ, 11, FALSE)</f>
        <v>0.1298</v>
      </c>
      <c r="T11" s="133">
        <f>VLOOKUP($A11, RawData!$A:$AJ, 13, FALSE)</f>
        <v>29.144</v>
      </c>
      <c r="U11" s="99" t="str">
        <f>VLOOKUP($A11, RawData!$A:$AJ, 14, FALSE)</f>
        <v/>
      </c>
      <c r="V11" s="100">
        <f>VLOOKUP($A11, RawData!$A:$AJ, 15, FALSE)</f>
        <v>4.5685</v>
      </c>
      <c r="W11" s="99">
        <f>VLOOKUP($A11, RawData!$A:$AJ, 16, FALSE)</f>
        <v>0.011159534</v>
      </c>
      <c r="X11" s="133" t="str">
        <f>VLOOKUP($A11, RawData!$A:$AJ, 21, FALSE)</f>
        <v/>
      </c>
      <c r="Y11" s="99">
        <f>VLOOKUP($A11, RawData!$A:$AJ, 22, FALSE)</f>
        <v>-0.12534416</v>
      </c>
      <c r="Z11" s="99" t="str">
        <f>VLOOKUP($A11, RawData!$A:$AJ, 23, FALSE)</f>
        <v/>
      </c>
      <c r="AA11" s="99">
        <f>VLOOKUP($A11, RawData!$A:$AJ, 24, FALSE)</f>
        <v>0.1566802</v>
      </c>
      <c r="AB11" s="101" t="str">
        <f>VLOOKUP($A11, RawData!$A:$AJ, 25, FALSE)</f>
        <v/>
      </c>
      <c r="AC11" s="100">
        <f>VLOOKUP($A11, RawData!$A:$AJ, 26, FALSE)</f>
        <v>27.708117</v>
      </c>
      <c r="AD11" s="100" t="str">
        <f>VLOOKUP($A11, RawData!$A:$AJ, 27, FALSE)</f>
        <v/>
      </c>
      <c r="AE11" s="107">
        <f>VLOOKUP($A11, RawData!$A:$AJ, 28, FALSE)</f>
        <v>2.4911132</v>
      </c>
      <c r="AF11" s="100">
        <f>VLOOKUP($A11, RawData!$A:$AJ, 31, FALSE)</f>
        <v>12.399671</v>
      </c>
      <c r="AG11" s="96">
        <f>VLOOKUP($A11, RawData!$A:$AJ,32, FALSE)</f>
        <v>0.013057619</v>
      </c>
      <c r="AH11" s="133" t="str">
        <f>VLOOKUP($A11, RawData!$A:$AJ, 34, FALSE)</f>
        <v/>
      </c>
      <c r="AI11" s="133">
        <f>VLOOKUP($A11, RawData!$A:$AJ, 35, FALSE)</f>
        <v>20.8</v>
      </c>
      <c r="AJ11" s="113">
        <f>VLOOKUP($A11, RawData!$A:$AJ, 36, FALSE)</f>
        <v>17.72</v>
      </c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</row>
    <row r="12">
      <c r="A12" s="46" t="s">
        <v>711</v>
      </c>
      <c r="B12" s="9" t="s">
        <v>2298</v>
      </c>
      <c r="C12" s="92" t="s">
        <v>930</v>
      </c>
      <c r="D12" s="2" t="s">
        <v>2299</v>
      </c>
      <c r="E12" s="114" t="str">
        <f>IFERROR(__xludf.DUMMYFUNCTION("IFERROR(HYPERLINK(REGEXEXTRACT(D12,""\(([^)]*)\)""),REGEXEXTRACT(D12,""\[([^\]]+)\]"")),"""")"),"READ PITCH")</f>
        <v>READ PITCH</v>
      </c>
      <c r="F12" s="133">
        <f>VLOOKUP($A12, RawData!$A:$AJ, 33, FALSE)</f>
        <v>92.18882</v>
      </c>
      <c r="G12" s="133" t="str">
        <f>VLOOKUP($A12, RawData!$A:$AJ, 2, FALSE)</f>
        <v/>
      </c>
      <c r="H12" s="96" t="str">
        <f>VLOOKUP($A12, RawData!$A:$AJ, 3, FALSE)</f>
        <v/>
      </c>
      <c r="I12" s="96">
        <f>VLOOKUP($A12, RawData!$A:$AJ, 4, FALSE)</f>
        <v>0.06300844</v>
      </c>
      <c r="J12" s="133" t="str">
        <f>VLOOKUP($A12, RawData!$A:$AM, 37, FALSE)</f>
        <v/>
      </c>
      <c r="K12" s="99">
        <f>VLOOKUP($A12, RawData!$A:$AM, 38, FALSE)</f>
        <v>-0.05826957</v>
      </c>
      <c r="L12" s="99">
        <f>VLOOKUP($A12, RawData!$A:$AM, 39, FALSE)</f>
        <v>0.03281667</v>
      </c>
      <c r="M12" s="120">
        <f>VLOOKUP($A12, RawData!$A:$AJ, 30, FALSE)</f>
        <v>7.0751333</v>
      </c>
      <c r="N12" s="133">
        <f>VLOOKUP($A12, RawData!$A:$AJ, 5, FALSE)</f>
        <v>-0.014504736</v>
      </c>
      <c r="O12" s="99">
        <f>VLOOKUP($A12, RawData!$A:$AJ, 6, FALSE)</f>
        <v>-0.8013849</v>
      </c>
      <c r="P12" s="96">
        <f>VLOOKUP($A12, RawData!$A:$AJ, 7, FALSE)</f>
        <v>-0.47465488</v>
      </c>
      <c r="Q12" s="99">
        <f>VLOOKUP($A12, RawData!$A:$AJ, 8, FALSE)</f>
        <v>0.1335</v>
      </c>
      <c r="R12" s="99">
        <f>VLOOKUP($A12, RawData!$A:$AJ, 9, FALSE)</f>
        <v>0.1528743</v>
      </c>
      <c r="S12" s="99">
        <f>VLOOKUP($A12, RawData!$A:$AJ, 11, FALSE)</f>
        <v>-0.0091</v>
      </c>
      <c r="T12" s="133">
        <f>VLOOKUP($A12, RawData!$A:$AJ, 13, FALSE)</f>
        <v>0.328</v>
      </c>
      <c r="U12" s="99" t="str">
        <f>VLOOKUP($A12, RawData!$A:$AJ, 14, FALSE)</f>
        <v/>
      </c>
      <c r="V12" s="100">
        <f>VLOOKUP($A12, RawData!$A:$AJ, 15, FALSE)</f>
        <v>1624.5455</v>
      </c>
      <c r="W12" s="99">
        <f>VLOOKUP($A12, RawData!$A:$AJ, 16, FALSE)</f>
        <v>0.016103659</v>
      </c>
      <c r="X12" s="133" t="str">
        <f>VLOOKUP($A12, RawData!$A:$AJ, 21, FALSE)</f>
        <v/>
      </c>
      <c r="Y12" s="99">
        <f>VLOOKUP($A12, RawData!$A:$AJ, 22, FALSE)</f>
        <v>-0.29788825</v>
      </c>
      <c r="Z12" s="99" t="str">
        <f>VLOOKUP($A12, RawData!$A:$AJ, 23, FALSE)</f>
        <v/>
      </c>
      <c r="AA12" s="99">
        <f>VLOOKUP($A12, RawData!$A:$AJ, 24, FALSE)</f>
        <v>-0.019568983</v>
      </c>
      <c r="AB12" s="101" t="str">
        <f>VLOOKUP($A12, RawData!$A:$AJ, 25, FALSE)</f>
        <v/>
      </c>
      <c r="AC12" s="100" t="str">
        <f>VLOOKUP($A12, RawData!$A:$AJ, 26, FALSE)</f>
        <v/>
      </c>
      <c r="AD12" s="100" t="str">
        <f>VLOOKUP($A12, RawData!$A:$AJ, 27, FALSE)</f>
        <v/>
      </c>
      <c r="AE12" s="107">
        <f>VLOOKUP($A12, RawData!$A:$AJ, 28, FALSE)</f>
        <v>0.5141333</v>
      </c>
      <c r="AF12" s="100">
        <f>VLOOKUP($A12, RawData!$A:$AJ, 31, FALSE)</f>
        <v>207.07707</v>
      </c>
      <c r="AG12" s="96">
        <f>VLOOKUP($A12, RawData!$A:$AJ,32, FALSE)</f>
        <v>0</v>
      </c>
      <c r="AH12" s="133" t="str">
        <f>VLOOKUP($A12, RawData!$A:$AJ, 34, FALSE)</f>
        <v/>
      </c>
      <c r="AI12" s="133">
        <f>VLOOKUP($A12, RawData!$A:$AJ, 35, FALSE)</f>
        <v>0.754</v>
      </c>
      <c r="AJ12" s="113">
        <f>VLOOKUP($A12, RawData!$A:$AJ, 36, FALSE)</f>
        <v>124.58</v>
      </c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</row>
    <row r="13">
      <c r="A13" s="46" t="s">
        <v>712</v>
      </c>
      <c r="B13" s="9" t="s">
        <v>2300</v>
      </c>
      <c r="C13" s="92" t="s">
        <v>1044</v>
      </c>
      <c r="D13" s="2" t="s">
        <v>2301</v>
      </c>
      <c r="E13" s="114" t="str">
        <f>IFERROR(__xludf.DUMMYFUNCTION("IFERROR(HYPERLINK(REGEXEXTRACT(D13,""\(([^)]*)\)""),REGEXEXTRACT(D13,""\[([^\]]+)\]"")),"""")"),"READ PITCH")</f>
        <v>READ PITCH</v>
      </c>
      <c r="F13" s="133">
        <f>VLOOKUP($A13, RawData!$A:$AJ, 33, FALSE)</f>
        <v>0.75</v>
      </c>
      <c r="G13" s="133" t="str">
        <f>VLOOKUP($A13, RawData!$A:$AJ, 2, FALSE)</f>
        <v/>
      </c>
      <c r="H13" s="96" t="str">
        <f>VLOOKUP($A13, RawData!$A:$AJ, 3, FALSE)</f>
        <v/>
      </c>
      <c r="I13" s="96">
        <f>VLOOKUP($A13, RawData!$A:$AJ, 4, FALSE)</f>
        <v>-0.57850903</v>
      </c>
      <c r="J13" s="133" t="str">
        <f>VLOOKUP($A13, RawData!$A:$AM, 37, FALSE)</f>
        <v/>
      </c>
      <c r="K13" s="99">
        <f>VLOOKUP($A13, RawData!$A:$AM, 38, FALSE)</f>
        <v>3.8535032</v>
      </c>
      <c r="L13" s="99">
        <f>VLOOKUP($A13, RawData!$A:$AM, 39, FALSE)</f>
        <v>0.499248</v>
      </c>
      <c r="M13" s="120">
        <f>VLOOKUP($A13, RawData!$A:$AJ, 30, FALSE)</f>
        <v>-1.279265</v>
      </c>
      <c r="N13" s="133">
        <f>VLOOKUP($A13, RawData!$A:$AJ, 5, FALSE)</f>
        <v>-1.864151</v>
      </c>
      <c r="O13" s="99">
        <f>VLOOKUP($A13, RawData!$A:$AJ, 6, FALSE)</f>
        <v>-16.4375</v>
      </c>
      <c r="P13" s="96">
        <f>VLOOKUP($A13, RawData!$A:$AJ, 7, FALSE)</f>
        <v>1.9486427</v>
      </c>
      <c r="Q13" s="99">
        <f>VLOOKUP($A13, RawData!$A:$AJ, 8, FALSE)</f>
        <v>0.5895</v>
      </c>
      <c r="R13" s="99">
        <f>VLOOKUP($A13, RawData!$A:$AJ, 9, FALSE)</f>
        <v>0.46551725</v>
      </c>
      <c r="S13" s="99">
        <f>VLOOKUP($A13, RawData!$A:$AJ, 11, FALSE)</f>
        <v>-6.7069</v>
      </c>
      <c r="T13" s="133">
        <f>VLOOKUP($A13, RawData!$A:$AJ, 13, FALSE)</f>
        <v>0</v>
      </c>
      <c r="U13" s="99" t="str">
        <f>VLOOKUP($A13, RawData!$A:$AJ, 14, FALSE)</f>
        <v/>
      </c>
      <c r="V13" s="100">
        <f>VLOOKUP($A13, RawData!$A:$AJ, 15, FALSE)</f>
        <v>4240</v>
      </c>
      <c r="W13" s="99">
        <f>VLOOKUP($A13, RawData!$A:$AJ, 16, FALSE)</f>
        <v>0.12041863</v>
      </c>
      <c r="X13" s="133" t="str">
        <f>VLOOKUP($A13, RawData!$A:$AJ, 21, FALSE)</f>
        <v/>
      </c>
      <c r="Y13" s="99">
        <f>VLOOKUP($A13, RawData!$A:$AJ, 22, FALSE)</f>
        <v>-0.0017713365</v>
      </c>
      <c r="Z13" s="99" t="str">
        <f>VLOOKUP($A13, RawData!$A:$AJ, 23, FALSE)</f>
        <v/>
      </c>
      <c r="AA13" s="99">
        <f>VLOOKUP($A13, RawData!$A:$AJ, 24, FALSE)</f>
        <v>-0.15909822</v>
      </c>
      <c r="AB13" s="101" t="str">
        <f>VLOOKUP($A13, RawData!$A:$AJ, 25, FALSE)</f>
        <v/>
      </c>
      <c r="AC13" s="100" t="str">
        <f>VLOOKUP($A13, RawData!$A:$AJ, 26, FALSE)</f>
        <v/>
      </c>
      <c r="AD13" s="100" t="str">
        <f>VLOOKUP($A13, RawData!$A:$AJ, 27, FALSE)</f>
        <v/>
      </c>
      <c r="AE13" s="107">
        <f>VLOOKUP($A13, RawData!$A:$AJ, 28, FALSE)</f>
        <v>8.498276</v>
      </c>
      <c r="AF13" s="100" t="str">
        <f>VLOOKUP($A13, RawData!$A:$AJ, 31, FALSE)</f>
        <v/>
      </c>
      <c r="AG13" s="96">
        <f>VLOOKUP($A13, RawData!$A:$AJ,32, FALSE)</f>
        <v>0</v>
      </c>
      <c r="AH13" s="133" t="str">
        <f>VLOOKUP($A13, RawData!$A:$AJ, 34, FALSE)</f>
        <v/>
      </c>
      <c r="AI13" s="133" t="str">
        <f>VLOOKUP($A13, RawData!$A:$AJ, 35, FALSE)</f>
        <v>No data</v>
      </c>
      <c r="AJ13" s="113">
        <f>VLOOKUP($A13, RawData!$A:$AJ, 36, FALSE)</f>
        <v>0.53</v>
      </c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</row>
    <row r="14">
      <c r="A14" s="46" t="s">
        <v>713</v>
      </c>
      <c r="B14" s="9" t="s">
        <v>2302</v>
      </c>
      <c r="C14" s="92" t="s">
        <v>959</v>
      </c>
      <c r="D14" s="2" t="s">
        <v>2303</v>
      </c>
      <c r="E14" s="114" t="str">
        <f>IFERROR(__xludf.DUMMYFUNCTION("IFERROR(HYPERLINK(REGEXEXTRACT(D14,""\(([^)]*)\)""),REGEXEXTRACT(D14,""\[([^\]]+)\]"")),"""")"),"READ PITCH")</f>
        <v>READ PITCH</v>
      </c>
      <c r="F14" s="133">
        <f>VLOOKUP($A14, RawData!$A:$AJ, 33, FALSE)</f>
        <v>174.04764</v>
      </c>
      <c r="G14" s="133" t="str">
        <f>VLOOKUP($A14, RawData!$A:$AJ, 2, FALSE)</f>
        <v/>
      </c>
      <c r="H14" s="96" t="str">
        <f>VLOOKUP($A14, RawData!$A:$AJ, 3, FALSE)</f>
        <v/>
      </c>
      <c r="I14" s="96">
        <f>VLOOKUP($A14, RawData!$A:$AJ, 4, FALSE)</f>
        <v>0.018241381</v>
      </c>
      <c r="J14" s="133" t="str">
        <f>VLOOKUP($A14, RawData!$A:$AM, 37, FALSE)</f>
        <v/>
      </c>
      <c r="K14" s="99">
        <f>VLOOKUP($A14, RawData!$A:$AM, 38, FALSE)</f>
        <v>-0.8083035</v>
      </c>
      <c r="L14" s="99">
        <f>VLOOKUP($A14, RawData!$A:$AM, 39, FALSE)</f>
        <v>1.2069983</v>
      </c>
      <c r="M14" s="120">
        <f>VLOOKUP($A14, RawData!$A:$AJ, 30, FALSE)</f>
        <v>19.495</v>
      </c>
      <c r="N14" s="133">
        <f>VLOOKUP($A14, RawData!$A:$AJ, 5, FALSE)</f>
        <v>-4.6987214</v>
      </c>
      <c r="O14" s="99">
        <f>VLOOKUP($A14, RawData!$A:$AJ, 6, FALSE)</f>
        <v>4.9903364</v>
      </c>
      <c r="P14" s="96">
        <f>VLOOKUP($A14, RawData!$A:$AJ, 7, FALSE)</f>
        <v>0.16382094</v>
      </c>
      <c r="Q14" s="99">
        <f>VLOOKUP($A14, RawData!$A:$AJ, 8, FALSE)</f>
        <v>0.6274</v>
      </c>
      <c r="R14" s="99">
        <f>VLOOKUP($A14, RawData!$A:$AJ, 9, FALSE)</f>
        <v>0.265531</v>
      </c>
      <c r="S14" s="99">
        <f>VLOOKUP($A14, RawData!$A:$AJ, 11, FALSE)</f>
        <v>-0.4765</v>
      </c>
      <c r="T14" s="133">
        <f>VLOOKUP($A14, RawData!$A:$AJ, 13, FALSE)</f>
        <v>27.692</v>
      </c>
      <c r="U14" s="99" t="str">
        <f>VLOOKUP($A14, RawData!$A:$AJ, 14, FALSE)</f>
        <v/>
      </c>
      <c r="V14" s="100">
        <f>VLOOKUP($A14, RawData!$A:$AJ, 15, FALSE)</f>
        <v>1.7996</v>
      </c>
      <c r="W14" s="99">
        <f>VLOOKUP($A14, RawData!$A:$AJ, 16, FALSE)</f>
        <v>0.022078631</v>
      </c>
      <c r="X14" s="133" t="str">
        <f>VLOOKUP($A14, RawData!$A:$AJ, 21, FALSE)</f>
        <v/>
      </c>
      <c r="Y14" s="99">
        <f>VLOOKUP($A14, RawData!$A:$AJ, 22, FALSE)</f>
        <v>1.1017234</v>
      </c>
      <c r="Z14" s="99" t="str">
        <f>VLOOKUP($A14, RawData!$A:$AJ, 23, FALSE)</f>
        <v/>
      </c>
      <c r="AA14" s="99">
        <f>VLOOKUP($A14, RawData!$A:$AJ, 24, FALSE)</f>
        <v>-0.2653235</v>
      </c>
      <c r="AB14" s="101" t="str">
        <f>VLOOKUP($A14, RawData!$A:$AJ, 25, FALSE)</f>
        <v/>
      </c>
      <c r="AC14" s="100" t="str">
        <f>VLOOKUP($A14, RawData!$A:$AJ, 26, FALSE)</f>
        <v/>
      </c>
      <c r="AD14" s="100" t="str">
        <f>VLOOKUP($A14, RawData!$A:$AJ, 27, FALSE)</f>
        <v/>
      </c>
      <c r="AE14" s="107">
        <f>VLOOKUP($A14, RawData!$A:$AJ, 28, FALSE)</f>
        <v>1.7854828</v>
      </c>
      <c r="AF14" s="100">
        <f>VLOOKUP($A14, RawData!$A:$AJ, 31, FALSE)</f>
        <v>14.081287</v>
      </c>
      <c r="AG14" s="96">
        <f>VLOOKUP($A14, RawData!$A:$AJ,32, FALSE)</f>
        <v>0</v>
      </c>
      <c r="AH14" s="133" t="str">
        <f>VLOOKUP($A14, RawData!$A:$AJ, 34, FALSE)</f>
        <v/>
      </c>
      <c r="AI14" s="133">
        <f>VLOOKUP($A14, RawData!$A:$AJ, 35, FALSE)</f>
        <v>16.1</v>
      </c>
      <c r="AJ14" s="113">
        <f>VLOOKUP($A14, RawData!$A:$AJ, 36, FALSE)</f>
        <v>10.95</v>
      </c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</row>
    <row r="15">
      <c r="A15" s="46" t="s">
        <v>714</v>
      </c>
      <c r="B15" s="9" t="s">
        <v>2304</v>
      </c>
      <c r="C15" s="92" t="s">
        <v>923</v>
      </c>
      <c r="D15" s="92" t="s">
        <v>2305</v>
      </c>
      <c r="E15" s="114" t="str">
        <f>IFERROR(__xludf.DUMMYFUNCTION("IFERROR(HYPERLINK(REGEXEXTRACT(D15,""\(([^)]*)\)""),REGEXEXTRACT(D15,""\[([^\]]+)\]"")),"""")"),"READ PITCH")</f>
        <v>READ PITCH</v>
      </c>
      <c r="F15" s="134">
        <f>VLOOKUP($A15, RawData!$A:$AJ, 33, FALSE)</f>
        <v>2415.6768</v>
      </c>
      <c r="G15" s="134" t="str">
        <f>VLOOKUP($A15, RawData!$A:$AJ, 2, FALSE)</f>
        <v/>
      </c>
      <c r="H15" s="96" t="str">
        <f>VLOOKUP($A15, RawData!$A:$AJ, 3, FALSE)</f>
        <v/>
      </c>
      <c r="I15" s="96">
        <f>VLOOKUP($A15, RawData!$A:$AJ, 4, FALSE)</f>
        <v>0.030069256</v>
      </c>
      <c r="J15" s="134" t="str">
        <f>VLOOKUP($A15, RawData!$A:$AM, 37, FALSE)</f>
        <v/>
      </c>
      <c r="K15" s="99">
        <f>VLOOKUP($A15, RawData!$A:$AM, 38, FALSE)</f>
        <v>-0.31983122</v>
      </c>
      <c r="L15" s="99">
        <f>VLOOKUP($A15, RawData!$A:$AM, 39, FALSE)</f>
        <v>0.029190868</v>
      </c>
      <c r="M15" s="120">
        <f>VLOOKUP($A15, RawData!$A:$AJ, 30, FALSE)</f>
        <v>29.032234</v>
      </c>
      <c r="N15" s="134">
        <f>VLOOKUP($A15, RawData!$A:$AJ, 5, FALSE)</f>
        <v>4.5411015</v>
      </c>
      <c r="O15" s="99">
        <f>VLOOKUP($A15, RawData!$A:$AJ, 6, FALSE)</f>
        <v>-0.35851184</v>
      </c>
      <c r="P15" s="96">
        <f>VLOOKUP($A15, RawData!$A:$AJ, 7, FALSE)</f>
        <v>0.032462068</v>
      </c>
      <c r="Q15" s="99">
        <f>VLOOKUP($A15, RawData!$A:$AJ, 8, FALSE)</f>
        <v>0.56</v>
      </c>
      <c r="R15" s="99">
        <f>VLOOKUP($A15, RawData!$A:$AJ, 9, FALSE)</f>
        <v>0.2795031</v>
      </c>
      <c r="S15" s="99">
        <f>VLOOKUP($A15, RawData!$A:$AJ, 11, FALSE)</f>
        <v>0.256</v>
      </c>
      <c r="T15" s="134">
        <f>VLOOKUP($A15, RawData!$A:$AJ, 13, FALSE)</f>
        <v>52.6</v>
      </c>
      <c r="U15" s="99" t="str">
        <f>VLOOKUP($A15, RawData!$A:$AJ, 14, FALSE)</f>
        <v/>
      </c>
      <c r="V15" s="100">
        <f>VLOOKUP($A15, RawData!$A:$AJ, 15, FALSE)</f>
        <v>1.0341</v>
      </c>
      <c r="W15" s="99">
        <f>VLOOKUP($A15, RawData!$A:$AJ, 16, FALSE)</f>
        <v>0.014837819</v>
      </c>
      <c r="X15" s="134" t="str">
        <f>VLOOKUP($A15, RawData!$A:$AJ, 21, FALSE)</f>
        <v/>
      </c>
      <c r="Y15" s="99">
        <f>VLOOKUP($A15, RawData!$A:$AJ, 22, FALSE)</f>
        <v>0.0074102962</v>
      </c>
      <c r="Z15" s="99" t="str">
        <f>VLOOKUP($A15, RawData!$A:$AJ, 23, FALSE)</f>
        <v/>
      </c>
      <c r="AA15" s="99">
        <f>VLOOKUP($A15, RawData!$A:$AJ, 24, FALSE)</f>
        <v>0.22191888</v>
      </c>
      <c r="AB15" s="101" t="str">
        <f>VLOOKUP($A15, RawData!$A:$AJ, 25, FALSE)</f>
        <v/>
      </c>
      <c r="AC15" s="100">
        <f>VLOOKUP($A15, RawData!$A:$AJ, 26, FALSE)</f>
        <v>41.091354</v>
      </c>
      <c r="AD15" s="100" t="str">
        <f>VLOOKUP($A15, RawData!$A:$AJ, 27, FALSE)</f>
        <v/>
      </c>
      <c r="AE15" s="107">
        <f>VLOOKUP($A15, RawData!$A:$AJ, 28, FALSE)</f>
        <v>8.067971</v>
      </c>
      <c r="AF15" s="100">
        <f>VLOOKUP($A15, RawData!$A:$AJ, 31, FALSE)</f>
        <v>44.486652</v>
      </c>
      <c r="AG15" s="96">
        <f>VLOOKUP($A15, RawData!$A:$AJ,32, FALSE)</f>
        <v>0.028655788</v>
      </c>
      <c r="AH15" s="134" t="str">
        <f>VLOOKUP($A15, RawData!$A:$AJ, 34, FALSE)</f>
        <v/>
      </c>
      <c r="AI15" s="134">
        <f>VLOOKUP($A15, RawData!$A:$AJ, 35, FALSE)</f>
        <v>185.6</v>
      </c>
      <c r="AJ15" s="113">
        <f>VLOOKUP($A15, RawData!$A:$AJ, 36, FALSE)</f>
        <v>12.53</v>
      </c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</row>
    <row r="16">
      <c r="A16" s="46" t="s">
        <v>715</v>
      </c>
      <c r="B16" s="9" t="s">
        <v>2306</v>
      </c>
      <c r="C16" s="92" t="s">
        <v>962</v>
      </c>
      <c r="D16" s="92" t="s">
        <v>2307</v>
      </c>
      <c r="E16" s="114" t="str">
        <f>IFERROR(__xludf.DUMMYFUNCTION("IFERROR(HYPERLINK(REGEXEXTRACT(D16,""\(([^)]*)\)""),REGEXEXTRACT(D16,""\[([^\]]+)\]"")),"""")"),"READ PITCH")</f>
        <v>READ PITCH</v>
      </c>
      <c r="F16" s="134">
        <f>VLOOKUP($A16, RawData!$A:$AJ, 33, FALSE)</f>
        <v>3055.5046</v>
      </c>
      <c r="G16" s="134" t="str">
        <f>VLOOKUP($A16, RawData!$A:$AJ, 2, FALSE)</f>
        <v/>
      </c>
      <c r="H16" s="96" t="str">
        <f>VLOOKUP($A16, RawData!$A:$AJ, 3, FALSE)</f>
        <v/>
      </c>
      <c r="I16" s="96">
        <f>VLOOKUP($A16, RawData!$A:$AJ, 4, FALSE)</f>
        <v>0.1342524</v>
      </c>
      <c r="J16" s="134" t="str">
        <f>VLOOKUP($A16, RawData!$A:$AM, 37, FALSE)</f>
        <v/>
      </c>
      <c r="K16" s="99">
        <f>VLOOKUP($A16, RawData!$A:$AM, 38, FALSE)</f>
        <v>0.09463028</v>
      </c>
      <c r="L16" s="99">
        <f>VLOOKUP($A16, RawData!$A:$AM, 39, FALSE)</f>
        <v>0.1167768</v>
      </c>
      <c r="M16" s="120">
        <f>VLOOKUP($A16, RawData!$A:$AJ, 30, FALSE)</f>
        <v>14.103136</v>
      </c>
      <c r="N16" s="134">
        <f>VLOOKUP($A16, RawData!$A:$AJ, 5, FALSE)</f>
        <v>3.7973208</v>
      </c>
      <c r="O16" s="99">
        <f>VLOOKUP($A16, RawData!$A:$AJ, 6, FALSE)</f>
        <v>-0.4393809</v>
      </c>
      <c r="P16" s="96">
        <f>VLOOKUP($A16, RawData!$A:$AJ, 7, FALSE)</f>
        <v>0.016624467</v>
      </c>
      <c r="Q16" s="99">
        <f>VLOOKUP($A16, RawData!$A:$AJ, 8, FALSE)</f>
        <v>0.4629</v>
      </c>
      <c r="R16" s="99">
        <f>VLOOKUP($A16, RawData!$A:$AJ, 9, FALSE)</f>
        <v>0.24182518</v>
      </c>
      <c r="S16" s="99">
        <f>VLOOKUP($A16, RawData!$A:$AJ, 11, FALSE)</f>
        <v>0.0594</v>
      </c>
      <c r="T16" s="134">
        <f>VLOOKUP($A16, RawData!$A:$AJ, 13, FALSE)</f>
        <v>126.8</v>
      </c>
      <c r="U16" s="99" t="str">
        <f>VLOOKUP($A16, RawData!$A:$AJ, 14, FALSE)</f>
        <v/>
      </c>
      <c r="V16" s="100">
        <f>VLOOKUP($A16, RawData!$A:$AJ, 15, FALSE)</f>
        <v>3.1941</v>
      </c>
      <c r="W16" s="99">
        <f>VLOOKUP($A16, RawData!$A:$AJ, 16, FALSE)</f>
        <v>0.008102982</v>
      </c>
      <c r="X16" s="134" t="str">
        <f>VLOOKUP($A16, RawData!$A:$AJ, 21, FALSE)</f>
        <v/>
      </c>
      <c r="Y16" s="99">
        <f>VLOOKUP($A16, RawData!$A:$AJ, 22, FALSE)</f>
        <v>0.5911336</v>
      </c>
      <c r="Z16" s="99" t="str">
        <f>VLOOKUP($A16, RawData!$A:$AJ, 23, FALSE)</f>
        <v/>
      </c>
      <c r="AA16" s="99">
        <f>VLOOKUP($A16, RawData!$A:$AJ, 24, FALSE)</f>
        <v>0.076669805</v>
      </c>
      <c r="AB16" s="101" t="str">
        <f>VLOOKUP($A16, RawData!$A:$AJ, 25, FALSE)</f>
        <v/>
      </c>
      <c r="AC16" s="100">
        <f>VLOOKUP($A16, RawData!$A:$AJ, 26, FALSE)</f>
        <v>46.08512</v>
      </c>
      <c r="AD16" s="100" t="str">
        <f>VLOOKUP($A16, RawData!$A:$AJ, 27, FALSE)</f>
        <v/>
      </c>
      <c r="AE16" s="107">
        <f>VLOOKUP($A16, RawData!$A:$AJ, 28, FALSE)</f>
        <v>1.7267686</v>
      </c>
      <c r="AF16" s="100">
        <f>VLOOKUP($A16, RawData!$A:$AJ, 31, FALSE)</f>
        <v>27.661278</v>
      </c>
      <c r="AG16" s="96">
        <f>VLOOKUP($A16, RawData!$A:$AJ,32, FALSE)</f>
        <v>0.00016640344</v>
      </c>
      <c r="AH16" s="134" t="str">
        <f>VLOOKUP($A16, RawData!$A:$AJ, 34, FALSE)</f>
        <v/>
      </c>
      <c r="AI16" s="134">
        <f>VLOOKUP($A16, RawData!$A:$AJ, 35, FALSE)</f>
        <v>175.8</v>
      </c>
      <c r="AJ16" s="113">
        <f>VLOOKUP($A16, RawData!$A:$AJ, 36, FALSE)</f>
        <v>17.17</v>
      </c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</row>
    <row r="17">
      <c r="A17" s="46" t="s">
        <v>716</v>
      </c>
      <c r="B17" s="9" t="s">
        <v>2308</v>
      </c>
      <c r="C17" s="92" t="s">
        <v>930</v>
      </c>
      <c r="D17" s="92" t="s">
        <v>2309</v>
      </c>
      <c r="E17" s="114" t="str">
        <f>IFERROR(__xludf.DUMMYFUNCTION("IFERROR(HYPERLINK(REGEXEXTRACT(D17,""\(([^)]*)\)""),REGEXEXTRACT(D17,""\[([^\]]+)\]"")),"""")"),"READ PITCH")</f>
        <v>READ PITCH</v>
      </c>
      <c r="F17" s="134">
        <f>VLOOKUP($A17, RawData!$A:$AJ, 33, FALSE)</f>
        <v>2743.4194</v>
      </c>
      <c r="G17" s="134" t="str">
        <f>VLOOKUP($A17, RawData!$A:$AJ, 2, FALSE)</f>
        <v/>
      </c>
      <c r="H17" s="96" t="str">
        <f>VLOOKUP($A17, RawData!$A:$AJ, 3, FALSE)</f>
        <v/>
      </c>
      <c r="I17" s="96">
        <f>VLOOKUP($A17, RawData!$A:$AJ, 4, FALSE)</f>
        <v>0.25895193</v>
      </c>
      <c r="J17" s="134" t="str">
        <f>VLOOKUP($A17, RawData!$A:$AM, 37, FALSE)</f>
        <v/>
      </c>
      <c r="K17" s="99">
        <f>VLOOKUP($A17, RawData!$A:$AM, 38, FALSE)</f>
        <v>-0.07060334</v>
      </c>
      <c r="L17" s="99">
        <f>VLOOKUP($A17, RawData!$A:$AM, 39, FALSE)</f>
        <v>0.3151768</v>
      </c>
      <c r="M17" s="120">
        <f>VLOOKUP($A17, RawData!$A:$AJ, 30, FALSE)</f>
        <v>6.5390606</v>
      </c>
      <c r="N17" s="134">
        <f>VLOOKUP($A17, RawData!$A:$AJ, 5, FALSE)</f>
        <v>2.4471831</v>
      </c>
      <c r="O17" s="99">
        <f>VLOOKUP($A17, RawData!$A:$AJ, 6, FALSE)</f>
        <v>-0.3930131</v>
      </c>
      <c r="P17" s="96">
        <f>VLOOKUP($A17, RawData!$A:$AJ, 7, FALSE)</f>
        <v>0.47513697</v>
      </c>
      <c r="Q17" s="99">
        <f>VLOOKUP($A17, RawData!$A:$AJ, 8, FALSE)</f>
        <v>0.4425</v>
      </c>
      <c r="R17" s="99">
        <f>VLOOKUP($A17, RawData!$A:$AJ, 9, FALSE)</f>
        <v>0.33209917</v>
      </c>
      <c r="S17" s="99">
        <f>VLOOKUP($A17, RawData!$A:$AJ, 11, FALSE)</f>
        <v>0.0563</v>
      </c>
      <c r="T17" s="134">
        <f>VLOOKUP($A17, RawData!$A:$AJ, 13, FALSE)</f>
        <v>295</v>
      </c>
      <c r="U17" s="99" t="str">
        <f>VLOOKUP($A17, RawData!$A:$AJ, 14, FALSE)</f>
        <v/>
      </c>
      <c r="V17" s="100">
        <f>VLOOKUP($A17, RawData!$A:$AJ, 15, FALSE)</f>
        <v>40.0231</v>
      </c>
      <c r="W17" s="99">
        <f>VLOOKUP($A17, RawData!$A:$AJ, 16, FALSE)</f>
        <v>0.015292982</v>
      </c>
      <c r="X17" s="134" t="str">
        <f>VLOOKUP($A17, RawData!$A:$AJ, 21, FALSE)</f>
        <v/>
      </c>
      <c r="Y17" s="99">
        <f>VLOOKUP($A17, RawData!$A:$AJ, 22, FALSE)</f>
        <v>1.174941</v>
      </c>
      <c r="Z17" s="99" t="str">
        <f>VLOOKUP($A17, RawData!$A:$AJ, 23, FALSE)</f>
        <v/>
      </c>
      <c r="AA17" s="99">
        <f>VLOOKUP($A17, RawData!$A:$AJ, 24, FALSE)</f>
        <v>0.0821513</v>
      </c>
      <c r="AB17" s="101" t="str">
        <f>VLOOKUP($A17, RawData!$A:$AJ, 25, FALSE)</f>
        <v/>
      </c>
      <c r="AC17" s="100">
        <f>VLOOKUP($A17, RawData!$A:$AJ, 26, FALSE)</f>
        <v>19.75741</v>
      </c>
      <c r="AD17" s="100" t="str">
        <f>VLOOKUP($A17, RawData!$A:$AJ, 27, FALSE)</f>
        <v/>
      </c>
      <c r="AE17" s="107">
        <f>VLOOKUP($A17, RawData!$A:$AJ, 28, FALSE)</f>
        <v>0.44209272</v>
      </c>
      <c r="AF17" s="100">
        <f>VLOOKUP($A17, RawData!$A:$AJ, 31, FALSE)</f>
        <v>16.048407</v>
      </c>
      <c r="AG17" s="96">
        <f>VLOOKUP($A17, RawData!$A:$AJ,32, FALSE)</f>
        <v>0</v>
      </c>
      <c r="AH17" s="134" t="str">
        <f>VLOOKUP($A17, RawData!$A:$AJ, 34, FALSE)</f>
        <v/>
      </c>
      <c r="AI17" s="134">
        <f>VLOOKUP($A17, RawData!$A:$AJ, 35, FALSE)</f>
        <v>49.05</v>
      </c>
      <c r="AJ17" s="113">
        <f>VLOOKUP($A17, RawData!$A:$AJ, 36, FALSE)</f>
        <v>56.8</v>
      </c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</row>
    <row r="18">
      <c r="A18" s="46" t="s">
        <v>717</v>
      </c>
      <c r="B18" s="9" t="s">
        <v>2310</v>
      </c>
      <c r="C18" s="92" t="s">
        <v>923</v>
      </c>
      <c r="D18" s="92" t="s">
        <v>2311</v>
      </c>
      <c r="E18" s="114" t="str">
        <f>IFERROR(__xludf.DUMMYFUNCTION("IFERROR(HYPERLINK(REGEXEXTRACT(D18,""\(([^)]*)\)""),REGEXEXTRACT(D18,""\[([^\]]+)\]"")),"""")"),"READ PITCH")</f>
        <v>READ PITCH</v>
      </c>
      <c r="F18" s="134">
        <f>VLOOKUP($A18, RawData!$A:$AJ, 33, FALSE)</f>
        <v>70.40779</v>
      </c>
      <c r="G18" s="134" t="str">
        <f>VLOOKUP($A18, RawData!$A:$AJ, 2, FALSE)</f>
        <v/>
      </c>
      <c r="H18" s="96" t="str">
        <f>VLOOKUP($A18, RawData!$A:$AJ, 3, FALSE)</f>
        <v/>
      </c>
      <c r="I18" s="96">
        <f>VLOOKUP($A18, RawData!$A:$AJ, 4, FALSE)</f>
        <v>0.54013354</v>
      </c>
      <c r="J18" s="134" t="str">
        <f>VLOOKUP($A18, RawData!$A:$AM, 37, FALSE)</f>
        <v/>
      </c>
      <c r="K18" s="99">
        <f>VLOOKUP($A18, RawData!$A:$AM, 38, FALSE)</f>
        <v>0.729492</v>
      </c>
      <c r="L18" s="99">
        <f>VLOOKUP($A18, RawData!$A:$AM, 39, FALSE)</f>
        <v>-0.0161635</v>
      </c>
      <c r="M18" s="120">
        <f>VLOOKUP($A18, RawData!$A:$AJ, 30, FALSE)</f>
        <v>-3.6519024</v>
      </c>
      <c r="N18" s="134">
        <f>VLOOKUP($A18, RawData!$A:$AJ, 5, FALSE)</f>
        <v>-0.1720615</v>
      </c>
      <c r="O18" s="99">
        <f>VLOOKUP($A18, RawData!$A:$AJ, 6, FALSE)</f>
        <v>0.567706</v>
      </c>
      <c r="P18" s="96">
        <f>VLOOKUP($A18, RawData!$A:$AJ, 7, FALSE)</f>
        <v>-0.025992876</v>
      </c>
      <c r="Q18" s="99">
        <f>VLOOKUP($A18, RawData!$A:$AJ, 8, FALSE)</f>
        <v>0.7892</v>
      </c>
      <c r="R18" s="99">
        <f>VLOOKUP($A18, RawData!$A:$AJ, 9, FALSE)</f>
        <v>2.6621835</v>
      </c>
      <c r="S18" s="99">
        <f>VLOOKUP($A18, RawData!$A:$AJ, 11, FALSE)</f>
        <v>-3.3318</v>
      </c>
      <c r="T18" s="134">
        <f>VLOOKUP($A18, RawData!$A:$AJ, 13, FALSE)</f>
        <v>-14.041</v>
      </c>
      <c r="U18" s="99" t="str">
        <f>VLOOKUP($A18, RawData!$A:$AJ, 14, FALSE)</f>
        <v/>
      </c>
      <c r="V18" s="100">
        <f>VLOOKUP($A18, RawData!$A:$AJ, 15, FALSE)</f>
        <v>0.2435</v>
      </c>
      <c r="W18" s="99">
        <f>VLOOKUP($A18, RawData!$A:$AJ, 16, FALSE)</f>
        <v>0.062341772</v>
      </c>
      <c r="X18" s="134" t="str">
        <f>VLOOKUP($A18, RawData!$A:$AJ, 21, FALSE)</f>
        <v/>
      </c>
      <c r="Y18" s="99">
        <f>VLOOKUP($A18, RawData!$A:$AJ, 22, FALSE)</f>
        <v>-0.15821502</v>
      </c>
      <c r="Z18" s="99" t="str">
        <f>VLOOKUP($A18, RawData!$A:$AJ, 23, FALSE)</f>
        <v/>
      </c>
      <c r="AA18" s="99">
        <f>VLOOKUP($A18, RawData!$A:$AJ, 24, FALSE)</f>
        <v>-2.6389453</v>
      </c>
      <c r="AB18" s="101" t="str">
        <f>VLOOKUP($A18, RawData!$A:$AJ, 25, FALSE)</f>
        <v/>
      </c>
      <c r="AC18" s="100" t="str">
        <f>VLOOKUP($A18, RawData!$A:$AJ, 26, FALSE)</f>
        <v/>
      </c>
      <c r="AD18" s="100" t="str">
        <f>VLOOKUP($A18, RawData!$A:$AJ, 27, FALSE)</f>
        <v/>
      </c>
      <c r="AE18" s="107">
        <f>VLOOKUP($A18, RawData!$A:$AJ, 28, FALSE)</f>
        <v>11.332304</v>
      </c>
      <c r="AF18" s="100">
        <f>VLOOKUP($A18, RawData!$A:$AJ, 31, FALSE)</f>
        <v>-5.011905</v>
      </c>
      <c r="AG18" s="96">
        <f>VLOOKUP($A18, RawData!$A:$AJ,32, FALSE)</f>
        <v>0</v>
      </c>
      <c r="AH18" s="134" t="str">
        <f>VLOOKUP($A18, RawData!$A:$AJ, 34, FALSE)</f>
        <v/>
      </c>
      <c r="AI18" s="134">
        <f>VLOOKUP($A18, RawData!$A:$AJ, 35, FALSE)</f>
        <v>0.558</v>
      </c>
      <c r="AJ18" s="113">
        <f>VLOOKUP($A18, RawData!$A:$AJ, 36, FALSE)</f>
        <v>120.98</v>
      </c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</row>
    <row r="19">
      <c r="A19" s="46" t="s">
        <v>718</v>
      </c>
      <c r="B19" s="9" t="s">
        <v>2312</v>
      </c>
      <c r="C19" s="92" t="s">
        <v>942</v>
      </c>
      <c r="D19" s="92" t="s">
        <v>2313</v>
      </c>
      <c r="E19" s="114" t="str">
        <f>IFERROR(__xludf.DUMMYFUNCTION("IFERROR(HYPERLINK(REGEXEXTRACT(D19,""\(([^)]*)\)""),REGEXEXTRACT(D19,""\[([^\]]+)\]"")),"""")"),"READ PITCH")</f>
        <v>READ PITCH</v>
      </c>
      <c r="F19" s="134">
        <f>VLOOKUP($A19, RawData!$A:$AJ, 33, FALSE)</f>
        <v>633.4826</v>
      </c>
      <c r="G19" s="134" t="str">
        <f>VLOOKUP($A19, RawData!$A:$AJ, 2, FALSE)</f>
        <v/>
      </c>
      <c r="H19" s="96" t="str">
        <f>VLOOKUP($A19, RawData!$A:$AJ, 3, FALSE)</f>
        <v/>
      </c>
      <c r="I19" s="96">
        <f>VLOOKUP($A19, RawData!$A:$AJ, 4, FALSE)</f>
        <v>0.27207038</v>
      </c>
      <c r="J19" s="134" t="str">
        <f>VLOOKUP($A19, RawData!$A:$AM, 37, FALSE)</f>
        <v/>
      </c>
      <c r="K19" s="99">
        <f>VLOOKUP($A19, RawData!$A:$AM, 38, FALSE)</f>
        <v>0.59983534</v>
      </c>
      <c r="L19" s="99">
        <f>VLOOKUP($A19, RawData!$A:$AM, 39, FALSE)</f>
        <v>0.6055823</v>
      </c>
      <c r="M19" s="120">
        <f>VLOOKUP($A19, RawData!$A:$AJ, 30, FALSE)</f>
        <v>8.623537</v>
      </c>
      <c r="N19" s="134">
        <f>VLOOKUP($A19, RawData!$A:$AJ, 5, FALSE)</f>
        <v>3.4258332</v>
      </c>
      <c r="O19" s="99">
        <f>VLOOKUP($A19, RawData!$A:$AJ, 6, FALSE)</f>
        <v>0.6791929</v>
      </c>
      <c r="P19" s="96">
        <f>VLOOKUP($A19, RawData!$A:$AJ, 7, FALSE)</f>
        <v>0.2654984</v>
      </c>
      <c r="Q19" s="99">
        <f>VLOOKUP($A19, RawData!$A:$AJ, 8, FALSE)</f>
        <v>0.4261</v>
      </c>
      <c r="R19" s="99">
        <f>VLOOKUP($A19, RawData!$A:$AJ, 9, FALSE)</f>
        <v>0.101482555</v>
      </c>
      <c r="S19" s="99">
        <f>VLOOKUP($A19, RawData!$A:$AJ, 11, FALSE)</f>
        <v>0.2684</v>
      </c>
      <c r="T19" s="134">
        <f>VLOOKUP($A19, RawData!$A:$AJ, 13, FALSE)</f>
        <v>57.666</v>
      </c>
      <c r="U19" s="99" t="str">
        <f>VLOOKUP($A19, RawData!$A:$AJ, 14, FALSE)</f>
        <v/>
      </c>
      <c r="V19" s="100">
        <f>VLOOKUP($A19, RawData!$A:$AJ, 15, FALSE)</f>
        <v>11.231</v>
      </c>
      <c r="W19" s="99">
        <f>VLOOKUP($A19, RawData!$A:$AJ, 16, FALSE)</f>
        <v>0.0026542908</v>
      </c>
      <c r="X19" s="134" t="str">
        <f>VLOOKUP($A19, RawData!$A:$AJ, 21, FALSE)</f>
        <v/>
      </c>
      <c r="Y19" s="99">
        <f>VLOOKUP($A19, RawData!$A:$AJ, 22, FALSE)</f>
        <v>-0.80792606</v>
      </c>
      <c r="Z19" s="99" t="str">
        <f>VLOOKUP($A19, RawData!$A:$AJ, 23, FALSE)</f>
        <v/>
      </c>
      <c r="AA19" s="99">
        <f>VLOOKUP($A19, RawData!$A:$AJ, 24, FALSE)</f>
        <v>0.24469802</v>
      </c>
      <c r="AB19" s="101" t="str">
        <f>VLOOKUP($A19, RawData!$A:$AJ, 25, FALSE)</f>
        <v/>
      </c>
      <c r="AC19" s="100">
        <f>VLOOKUP($A19, RawData!$A:$AJ, 26, FALSE)</f>
        <v>15.529068</v>
      </c>
      <c r="AD19" s="100" t="str">
        <f>VLOOKUP($A19, RawData!$A:$AJ, 27, FALSE)</f>
        <v/>
      </c>
      <c r="AE19" s="107">
        <f>VLOOKUP($A19, RawData!$A:$AJ, 28, FALSE)</f>
        <v>3.409455</v>
      </c>
      <c r="AF19" s="100">
        <f>VLOOKUP($A19, RawData!$A:$AJ, 31, FALSE)</f>
        <v>8.716852</v>
      </c>
      <c r="AG19" s="96">
        <f>VLOOKUP($A19, RawData!$A:$AJ,32, FALSE)</f>
        <v>0.03264417</v>
      </c>
      <c r="AH19" s="134" t="str">
        <f>VLOOKUP($A19, RawData!$A:$AJ, 34, FALSE)</f>
        <v/>
      </c>
      <c r="AI19" s="134">
        <f>VLOOKUP($A19, RawData!$A:$AJ, 35, FALSE)</f>
        <v>52.6</v>
      </c>
      <c r="AJ19" s="113">
        <f>VLOOKUP($A19, RawData!$A:$AJ, 36, FALSE)</f>
        <v>12</v>
      </c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</row>
    <row r="20">
      <c r="A20" s="46" t="s">
        <v>719</v>
      </c>
      <c r="B20" s="9" t="s">
        <v>2314</v>
      </c>
      <c r="C20" s="92" t="s">
        <v>923</v>
      </c>
      <c r="D20" s="92" t="s">
        <v>2315</v>
      </c>
      <c r="E20" s="114" t="str">
        <f>IFERROR(__xludf.DUMMYFUNCTION("IFERROR(HYPERLINK(REGEXEXTRACT(D20,""\(([^)]*)\)""),REGEXEXTRACT(D20,""\[([^\]]+)\]"")),"""")"),"READ PITCH")</f>
        <v>READ PITCH</v>
      </c>
      <c r="F20" s="134">
        <f>VLOOKUP($A20, RawData!$A:$AJ, 33, FALSE)</f>
        <v>749.72766</v>
      </c>
      <c r="G20" s="134" t="str">
        <f>VLOOKUP($A20, RawData!$A:$AJ, 2, FALSE)</f>
        <v/>
      </c>
      <c r="H20" s="96" t="str">
        <f>VLOOKUP($A20, RawData!$A:$AJ, 3, FALSE)</f>
        <v/>
      </c>
      <c r="I20" s="96">
        <f>VLOOKUP($A20, RawData!$A:$AJ, 4, FALSE)</f>
        <v>-0.013514023</v>
      </c>
      <c r="J20" s="134" t="str">
        <f>VLOOKUP($A20, RawData!$A:$AM, 37, FALSE)</f>
        <v/>
      </c>
      <c r="K20" s="99">
        <f>VLOOKUP($A20, RawData!$A:$AM, 38, FALSE)</f>
        <v>-0.30344835</v>
      </c>
      <c r="L20" s="99">
        <f>VLOOKUP($A20, RawData!$A:$AM, 39, FALSE)</f>
        <v>-0.14217152</v>
      </c>
      <c r="M20" s="120">
        <f>VLOOKUP($A20, RawData!$A:$AJ, 30, FALSE)</f>
        <v>8.451633</v>
      </c>
      <c r="N20" s="134">
        <f>VLOOKUP($A20, RawData!$A:$AJ, 5, FALSE)</f>
        <v>7.8381863</v>
      </c>
      <c r="O20" s="99">
        <f>VLOOKUP($A20, RawData!$A:$AJ, 6, FALSE)</f>
        <v>-0.30444545</v>
      </c>
      <c r="P20" s="96">
        <f>VLOOKUP($A20, RawData!$A:$AJ, 7, FALSE)</f>
        <v>-0.108969405</v>
      </c>
      <c r="Q20" s="99">
        <f>VLOOKUP($A20, RawData!$A:$AJ, 8, FALSE)</f>
        <v>0.5552</v>
      </c>
      <c r="R20" s="99">
        <f>VLOOKUP($A20, RawData!$A:$AJ, 9, FALSE)</f>
        <v>0.26696432</v>
      </c>
      <c r="S20" s="99">
        <f>VLOOKUP($A20, RawData!$A:$AJ, 11, FALSE)</f>
        <v>0.0491</v>
      </c>
      <c r="T20" s="134">
        <f>VLOOKUP($A20, RawData!$A:$AJ, 13, FALSE)</f>
        <v>95.37</v>
      </c>
      <c r="U20" s="99" t="str">
        <f>VLOOKUP($A20, RawData!$A:$AJ, 14, FALSE)</f>
        <v/>
      </c>
      <c r="V20" s="100">
        <f>VLOOKUP($A20, RawData!$A:$AJ, 15, FALSE)</f>
        <v>52.15235</v>
      </c>
      <c r="W20" s="99">
        <f>VLOOKUP($A20, RawData!$A:$AJ, 16, FALSE)</f>
        <v>0.076378</v>
      </c>
      <c r="X20" s="134" t="str">
        <f>VLOOKUP($A20, RawData!$A:$AJ, 21, FALSE)</f>
        <v/>
      </c>
      <c r="Y20" s="99">
        <f>VLOOKUP($A20, RawData!$A:$AJ, 22, FALSE)</f>
        <v>-0.52781755</v>
      </c>
      <c r="Z20" s="99" t="str">
        <f>VLOOKUP($A20, RawData!$A:$AJ, 23, FALSE)</f>
        <v/>
      </c>
      <c r="AA20" s="99">
        <f>VLOOKUP($A20, RawData!$A:$AJ, 24, FALSE)</f>
        <v>0.14062175</v>
      </c>
      <c r="AB20" s="101" t="str">
        <f>VLOOKUP($A20, RawData!$A:$AJ, 25, FALSE)</f>
        <v/>
      </c>
      <c r="AC20" s="100">
        <f>VLOOKUP($A20, RawData!$A:$AJ, 26, FALSE)</f>
        <v>11.711893</v>
      </c>
      <c r="AD20" s="100" t="str">
        <f>VLOOKUP($A20, RawData!$A:$AJ, 27, FALSE)</f>
        <v/>
      </c>
      <c r="AE20" s="107">
        <f>VLOOKUP($A20, RawData!$A:$AJ, 28, FALSE)</f>
        <v>0.61049443</v>
      </c>
      <c r="AF20" s="100">
        <f>VLOOKUP($A20, RawData!$A:$AJ, 31, FALSE)</f>
        <v>5.4811997</v>
      </c>
      <c r="AG20" s="96">
        <f>VLOOKUP($A20, RawData!$A:$AJ,32, FALSE)</f>
        <v>0.08089597</v>
      </c>
      <c r="AH20" s="134" t="str">
        <f>VLOOKUP($A20, RawData!$A:$AJ, 34, FALSE)</f>
        <v/>
      </c>
      <c r="AI20" s="134">
        <f>VLOOKUP($A20, RawData!$A:$AJ, 35, FALSE)</f>
        <v>93.5</v>
      </c>
      <c r="AJ20" s="113">
        <f>VLOOKUP($A20, RawData!$A:$AJ, 36, FALSE)</f>
        <v>8.38</v>
      </c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</row>
    <row r="21">
      <c r="A21" s="46" t="s">
        <v>720</v>
      </c>
      <c r="B21" s="9" t="s">
        <v>2316</v>
      </c>
      <c r="C21" s="92" t="s">
        <v>923</v>
      </c>
      <c r="D21" s="92" t="s">
        <v>2317</v>
      </c>
      <c r="E21" s="114" t="str">
        <f>IFERROR(__xludf.DUMMYFUNCTION("IFERROR(HYPERLINK(REGEXEXTRACT(D21,""\(([^)]*)\)""),REGEXEXTRACT(D21,""\[([^\]]+)\]"")),"""")"),"READ PITCH")</f>
        <v>READ PITCH</v>
      </c>
      <c r="F21" s="134">
        <f>VLOOKUP($A21, RawData!$A:$AJ, 33, FALSE)</f>
        <v>5873.6035</v>
      </c>
      <c r="G21" s="134" t="str">
        <f>VLOOKUP($A21, RawData!$A:$AJ, 2, FALSE)</f>
        <v/>
      </c>
      <c r="H21" s="96" t="str">
        <f>VLOOKUP($A21, RawData!$A:$AJ, 3, FALSE)</f>
        <v/>
      </c>
      <c r="I21" s="96">
        <f>VLOOKUP($A21, RawData!$A:$AJ, 4, FALSE)</f>
        <v>0.20083068</v>
      </c>
      <c r="J21" s="134" t="str">
        <f>VLOOKUP($A21, RawData!$A:$AM, 37, FALSE)</f>
        <v/>
      </c>
      <c r="K21" s="99">
        <f>VLOOKUP($A21, RawData!$A:$AM, 38, FALSE)</f>
        <v>0.46078432</v>
      </c>
      <c r="L21" s="99">
        <f>VLOOKUP($A21, RawData!$A:$AM, 39, FALSE)</f>
        <v>0.35830927</v>
      </c>
      <c r="M21" s="120">
        <f>VLOOKUP($A21, RawData!$A:$AJ, 30, FALSE)</f>
        <v>12.313947</v>
      </c>
      <c r="N21" s="134">
        <f>VLOOKUP($A21, RawData!$A:$AJ, 5, FALSE)</f>
        <v>4.3733683</v>
      </c>
      <c r="O21" s="99">
        <f>VLOOKUP($A21, RawData!$A:$AJ, 6, FALSE)</f>
        <v>0.5826772</v>
      </c>
      <c r="P21" s="96">
        <f>VLOOKUP($A21, RawData!$A:$AJ, 7, FALSE)</f>
        <v>0.41126287</v>
      </c>
      <c r="Q21" s="99">
        <f>VLOOKUP($A21, RawData!$A:$AJ, 8, FALSE)</f>
        <v>0.3245</v>
      </c>
      <c r="R21" s="99">
        <f>VLOOKUP($A21, RawData!$A:$AJ, 9, FALSE)</f>
        <v>0.22298767</v>
      </c>
      <c r="S21" s="99">
        <f>VLOOKUP($A21, RawData!$A:$AJ, 11, FALSE)</f>
        <v>0.0651</v>
      </c>
      <c r="T21" s="134">
        <f>VLOOKUP($A21, RawData!$A:$AJ, 13, FALSE)</f>
        <v>440</v>
      </c>
      <c r="U21" s="99" t="str">
        <f>VLOOKUP($A21, RawData!$A:$AJ, 14, FALSE)</f>
        <v/>
      </c>
      <c r="V21" s="100">
        <f>VLOOKUP($A21, RawData!$A:$AJ, 15, FALSE)</f>
        <v>3.0528</v>
      </c>
      <c r="W21" s="99">
        <f>VLOOKUP($A21, RawData!$A:$AJ, 16, FALSE)</f>
        <v>0.025562001</v>
      </c>
      <c r="X21" s="134" t="str">
        <f>VLOOKUP($A21, RawData!$A:$AJ, 21, FALSE)</f>
        <v/>
      </c>
      <c r="Y21" s="99">
        <f>VLOOKUP($A21, RawData!$A:$AJ, 22, FALSE)</f>
        <v>0.8420756</v>
      </c>
      <c r="Z21" s="99" t="str">
        <f>VLOOKUP($A21, RawData!$A:$AJ, 23, FALSE)</f>
        <v/>
      </c>
      <c r="AA21" s="99">
        <f>VLOOKUP($A21, RawData!$A:$AJ, 24, FALSE)</f>
        <v>0.11336718</v>
      </c>
      <c r="AB21" s="101" t="str">
        <f>VLOOKUP($A21, RawData!$A:$AJ, 25, FALSE)</f>
        <v/>
      </c>
      <c r="AC21" s="100">
        <f>VLOOKUP($A21, RawData!$A:$AJ, 26, FALSE)</f>
        <v>29.085135</v>
      </c>
      <c r="AD21" s="100" t="str">
        <f>VLOOKUP($A21, RawData!$A:$AJ, 27, FALSE)</f>
        <v/>
      </c>
      <c r="AE21" s="107">
        <f>VLOOKUP($A21, RawData!$A:$AJ, 28, FALSE)</f>
        <v>1.0598463</v>
      </c>
      <c r="AF21" s="100">
        <f>VLOOKUP($A21, RawData!$A:$AJ, 31, FALSE)</f>
        <v>16.6798</v>
      </c>
      <c r="AG21" s="96">
        <f>VLOOKUP($A21, RawData!$A:$AJ,32, FALSE)</f>
        <v>0.006328994</v>
      </c>
      <c r="AH21" s="134" t="str">
        <f>VLOOKUP($A21, RawData!$A:$AJ, 34, FALSE)</f>
        <v/>
      </c>
      <c r="AI21" s="134">
        <f>VLOOKUP($A21, RawData!$A:$AJ, 35, FALSE)</f>
        <v>129.4</v>
      </c>
      <c r="AJ21" s="113">
        <f>VLOOKUP($A21, RawData!$A:$AJ, 36, FALSE)</f>
        <v>45.96</v>
      </c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</row>
    <row r="22">
      <c r="A22" s="47" t="s">
        <v>721</v>
      </c>
      <c r="B22" s="9" t="s">
        <v>2318</v>
      </c>
      <c r="C22" s="92" t="s">
        <v>930</v>
      </c>
      <c r="D22" s="92" t="s">
        <v>2319</v>
      </c>
      <c r="E22" s="114" t="str">
        <f>IFERROR(__xludf.DUMMYFUNCTION("IFERROR(HYPERLINK(REGEXEXTRACT(D22,""\(([^)]*)\)""),REGEXEXTRACT(D22,""\[([^\]]+)\]"")),"""")"),"READ PITCH")</f>
        <v>READ PITCH</v>
      </c>
      <c r="F22" s="134" t="str">
        <f>VLOOKUP($A22, RawData!$A:$AJ, 33, FALSE)</f>
        <v>No data</v>
      </c>
      <c r="G22" s="134" t="str">
        <f>VLOOKUP($A22, RawData!$A:$AJ, 2, FALSE)</f>
        <v/>
      </c>
      <c r="H22" s="106" t="str">
        <f>VLOOKUP($A22, RawData!$A:$AJ, 3, FALSE)</f>
        <v/>
      </c>
      <c r="I22" s="106" t="str">
        <f>VLOOKUP($A22, RawData!$A:$AJ, 4, FALSE)</f>
        <v>No data</v>
      </c>
      <c r="J22" s="134" t="str">
        <f>VLOOKUP($A22, RawData!$A:$AM, 37, FALSE)</f>
        <v/>
      </c>
      <c r="K22" s="99" t="str">
        <f>VLOOKUP($A22, RawData!$A:$AM, 38, FALSE)</f>
        <v>No data</v>
      </c>
      <c r="L22" s="99" t="str">
        <f>VLOOKUP($A22, RawData!$A:$AM, 39, FALSE)</f>
        <v>No data</v>
      </c>
      <c r="M22" s="120" t="str">
        <f>VLOOKUP($A22, RawData!$A:$AJ, 30, FALSE)</f>
        <v>No data</v>
      </c>
      <c r="N22" s="134" t="str">
        <f>VLOOKUP($A22, RawData!$A:$AJ, 5, FALSE)</f>
        <v>No data</v>
      </c>
      <c r="O22" s="99" t="str">
        <f>VLOOKUP($A22, RawData!$A:$AJ, 6, FALSE)</f>
        <v>No data</v>
      </c>
      <c r="P22" s="106" t="str">
        <f>VLOOKUP($A22, RawData!$A:$AJ, 7, FALSE)</f>
        <v>No data</v>
      </c>
      <c r="Q22" s="106" t="str">
        <f>VLOOKUP($A22, RawData!$A:$AJ, 8, FALSE)</f>
        <v>No data</v>
      </c>
      <c r="R22" s="99" t="str">
        <f>VLOOKUP($A22, RawData!$A:$AJ, 9, FALSE)</f>
        <v>No data</v>
      </c>
      <c r="S22" s="99" t="str">
        <f>VLOOKUP($A22, RawData!$A:$AJ, 11, FALSE)</f>
        <v>No data</v>
      </c>
      <c r="T22" s="134" t="str">
        <f>VLOOKUP($A22, RawData!$A:$AJ, 13, FALSE)</f>
        <v>No data</v>
      </c>
      <c r="U22" s="99" t="str">
        <f>VLOOKUP($A22, RawData!$A:$AJ, 14, FALSE)</f>
        <v/>
      </c>
      <c r="V22" s="100" t="str">
        <f>VLOOKUP($A22, RawData!$A:$AJ, 15, FALSE)</f>
        <v>No data</v>
      </c>
      <c r="W22" s="99" t="str">
        <f>VLOOKUP($A22, RawData!$A:$AJ, 16, FALSE)</f>
        <v>No data</v>
      </c>
      <c r="X22" s="134" t="str">
        <f>VLOOKUP($A22, RawData!$A:$AJ, 21, FALSE)</f>
        <v/>
      </c>
      <c r="Y22" s="99" t="str">
        <f>VLOOKUP($A22, RawData!$A:$AJ, 22, FALSE)</f>
        <v>No data</v>
      </c>
      <c r="Z22" s="106" t="str">
        <f>VLOOKUP($A22, RawData!$A:$AJ, 23, FALSE)</f>
        <v/>
      </c>
      <c r="AA22" s="99" t="str">
        <f>VLOOKUP($A22, RawData!$A:$AJ, 24, FALSE)</f>
        <v>No data</v>
      </c>
      <c r="AB22" s="101" t="str">
        <f>VLOOKUP($A22, RawData!$A:$AJ, 25, FALSE)</f>
        <v/>
      </c>
      <c r="AC22" s="100" t="str">
        <f>VLOOKUP($A22, RawData!$A:$AJ, 26, FALSE)</f>
        <v>No data</v>
      </c>
      <c r="AD22" s="100" t="str">
        <f>VLOOKUP($A22, RawData!$A:$AJ, 27, FALSE)</f>
        <v/>
      </c>
      <c r="AE22" s="107" t="str">
        <f>VLOOKUP($A22, RawData!$A:$AJ, 28, FALSE)</f>
        <v>No data</v>
      </c>
      <c r="AF22" s="100" t="str">
        <f>VLOOKUP($A22, RawData!$A:$AJ, 31, FALSE)</f>
        <v>No data</v>
      </c>
      <c r="AG22" s="96" t="str">
        <f>VLOOKUP($A22, RawData!$A:$AJ,32, FALSE)</f>
        <v>No data</v>
      </c>
      <c r="AH22" s="134" t="str">
        <f>VLOOKUP($A22, RawData!$A:$AJ, 34, FALSE)</f>
        <v/>
      </c>
      <c r="AI22" s="134" t="str">
        <f>VLOOKUP($A22, RawData!$A:$AJ, 35, FALSE)</f>
        <v>No data</v>
      </c>
      <c r="AJ22" s="113" t="str">
        <f>VLOOKUP($A22, RawData!$A:$AJ, 36, FALSE)</f>
        <v>No data</v>
      </c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</row>
    <row r="23">
      <c r="A23" s="46" t="s">
        <v>722</v>
      </c>
      <c r="B23" s="9" t="s">
        <v>2320</v>
      </c>
      <c r="C23" s="92" t="s">
        <v>923</v>
      </c>
      <c r="D23" s="135" t="s">
        <v>2321</v>
      </c>
      <c r="E23" s="114" t="str">
        <f>IFERROR(__xludf.DUMMYFUNCTION("IFERROR(HYPERLINK(REGEXEXTRACT(D23,""\(([^)]*)\)""),REGEXEXTRACT(D23,""\[([^\]]+)\]"")),"""")"),"READ PITCH")</f>
        <v>READ PITCH</v>
      </c>
      <c r="F23" s="134">
        <f>VLOOKUP($A23, RawData!$A:$AJ, 33, FALSE)</f>
        <v>432.39572</v>
      </c>
      <c r="G23" s="134" t="str">
        <f>VLOOKUP($A23, RawData!$A:$AJ, 2, FALSE)</f>
        <v/>
      </c>
      <c r="H23" s="96" t="str">
        <f>VLOOKUP($A23, RawData!$A:$AJ, 3, FALSE)</f>
        <v/>
      </c>
      <c r="I23" s="96">
        <f>VLOOKUP($A23, RawData!$A:$AJ, 4, FALSE)</f>
        <v>0.5263987</v>
      </c>
      <c r="J23" s="134" t="str">
        <f>VLOOKUP($A23, RawData!$A:$AM, 37, FALSE)</f>
        <v/>
      </c>
      <c r="K23" s="99">
        <f>VLOOKUP($A23, RawData!$A:$AM, 38, FALSE)</f>
        <v>-2.9925442</v>
      </c>
      <c r="L23" s="99">
        <f>VLOOKUP($A23, RawData!$A:$AM, 39, FALSE)</f>
        <v>-0.42729118</v>
      </c>
      <c r="M23" s="120">
        <f>VLOOKUP($A23, RawData!$A:$AJ, 30, FALSE)</f>
        <v>209.09962</v>
      </c>
      <c r="N23" s="134">
        <f>VLOOKUP($A23, RawData!$A:$AJ, 5, FALSE)</f>
        <v>-0.3559711</v>
      </c>
      <c r="O23" s="99">
        <f>VLOOKUP($A23, RawData!$A:$AJ, 6, FALSE)</f>
        <v>1.018109</v>
      </c>
      <c r="P23" s="96">
        <f>VLOOKUP($A23, RawData!$A:$AJ, 7, FALSE)</f>
        <v>-0.058293223</v>
      </c>
      <c r="Q23" s="99">
        <f>VLOOKUP($A23, RawData!$A:$AJ, 8, FALSE)</f>
        <v>0.4687</v>
      </c>
      <c r="R23" s="99">
        <f>VLOOKUP($A23, RawData!$A:$AJ, 9, FALSE)</f>
        <v>0.4262475</v>
      </c>
      <c r="S23" s="99">
        <f>VLOOKUP($A23, RawData!$A:$AJ, 11, FALSE)</f>
        <v>-0.2522</v>
      </c>
      <c r="T23" s="134">
        <f>VLOOKUP($A23, RawData!$A:$AJ, 13, FALSE)</f>
        <v>-26.815</v>
      </c>
      <c r="U23" s="99" t="str">
        <f>VLOOKUP($A23, RawData!$A:$AJ, 14, FALSE)</f>
        <v/>
      </c>
      <c r="V23" s="100">
        <f>VLOOKUP($A23, RawData!$A:$AJ, 15, FALSE)</f>
        <v>2.1803</v>
      </c>
      <c r="W23" s="99">
        <f>VLOOKUP($A23, RawData!$A:$AJ, 16, FALSE)</f>
        <v>0.31200948</v>
      </c>
      <c r="X23" s="134" t="str">
        <f>VLOOKUP($A23, RawData!$A:$AJ, 21, FALSE)</f>
        <v/>
      </c>
      <c r="Y23" s="99">
        <f>VLOOKUP($A23, RawData!$A:$AJ, 22, FALSE)</f>
        <v>-0.23318714</v>
      </c>
      <c r="Z23" s="99" t="str">
        <f>VLOOKUP($A23, RawData!$A:$AJ, 23, FALSE)</f>
        <v/>
      </c>
      <c r="AA23" s="99">
        <f>VLOOKUP($A23, RawData!$A:$AJ, 24, FALSE)</f>
        <v>-0.1957007</v>
      </c>
      <c r="AB23" s="101" t="str">
        <f>VLOOKUP($A23, RawData!$A:$AJ, 25, FALSE)</f>
        <v/>
      </c>
      <c r="AC23" s="100" t="str">
        <f>VLOOKUP($A23, RawData!$A:$AJ, 26, FALSE)</f>
        <v/>
      </c>
      <c r="AD23" s="100" t="str">
        <f>VLOOKUP($A23, RawData!$A:$AJ, 27, FALSE)</f>
        <v/>
      </c>
      <c r="AE23" s="107">
        <f>VLOOKUP($A23, RawData!$A:$AJ, 28, FALSE)</f>
        <v>5.097486</v>
      </c>
      <c r="AF23" s="100">
        <f>VLOOKUP($A23, RawData!$A:$AJ, 31, FALSE)</f>
        <v>-16.671825</v>
      </c>
      <c r="AG23" s="96">
        <f>VLOOKUP($A23, RawData!$A:$AJ,32, FALSE)</f>
        <v>0</v>
      </c>
      <c r="AH23" s="134" t="str">
        <f>VLOOKUP($A23, RawData!$A:$AJ, 34, FALSE)</f>
        <v/>
      </c>
      <c r="AI23" s="134">
        <f>VLOOKUP($A23, RawData!$A:$AJ, 35, FALSE)</f>
        <v>7.68</v>
      </c>
      <c r="AJ23" s="113">
        <f>VLOOKUP($A23, RawData!$A:$AJ, 36, FALSE)</f>
        <v>62.3</v>
      </c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</row>
    <row r="24">
      <c r="A24" s="46" t="s">
        <v>723</v>
      </c>
      <c r="B24" s="9" t="s">
        <v>2322</v>
      </c>
      <c r="C24" s="92" t="s">
        <v>942</v>
      </c>
      <c r="D24" s="92" t="s">
        <v>2323</v>
      </c>
      <c r="E24" s="114" t="str">
        <f>IFERROR(__xludf.DUMMYFUNCTION("IFERROR(HYPERLINK(REGEXEXTRACT(D24,""\(([^)]*)\)""),REGEXEXTRACT(D24,""\[([^\]]+)\]"")),"""")"),"READ PITCH")</f>
        <v>READ PITCH</v>
      </c>
      <c r="F24" s="134">
        <f>VLOOKUP($A24, RawData!$A:$AJ, 33, FALSE)</f>
        <v>1016.43</v>
      </c>
      <c r="G24" s="134" t="str">
        <f>VLOOKUP($A24, RawData!$A:$AJ, 2, FALSE)</f>
        <v/>
      </c>
      <c r="H24" s="96" t="str">
        <f>VLOOKUP($A24, RawData!$A:$AJ, 3, FALSE)</f>
        <v/>
      </c>
      <c r="I24" s="106">
        <f>VLOOKUP($A24, RawData!$A:$AJ, 4, FALSE)</f>
        <v>0.22718857</v>
      </c>
      <c r="J24" s="134" t="str">
        <f>VLOOKUP($A24, RawData!$A:$AM, 37, FALSE)</f>
        <v/>
      </c>
      <c r="K24" s="99">
        <f>VLOOKUP($A24, RawData!$A:$AM, 38, FALSE)</f>
        <v>-0.36404473</v>
      </c>
      <c r="L24" s="99" t="str">
        <f>VLOOKUP($A24, RawData!$A:$AM, 39, FALSE)</f>
        <v>No data</v>
      </c>
      <c r="M24" s="120" t="str">
        <f>VLOOKUP($A24, RawData!$A:$AJ, 30, FALSE)</f>
        <v>No data</v>
      </c>
      <c r="N24" s="134">
        <f>VLOOKUP($A24, RawData!$A:$AJ, 5, FALSE)</f>
        <v>-0.45809516</v>
      </c>
      <c r="O24" s="99">
        <f>VLOOKUP($A24, RawData!$A:$AJ, 6, FALSE)</f>
        <v>-3.0311368</v>
      </c>
      <c r="P24" s="106">
        <f>VLOOKUP($A24, RawData!$A:$AJ, 7, FALSE)</f>
        <v>-0.008475665</v>
      </c>
      <c r="Q24" s="99">
        <f>VLOOKUP($A24, RawData!$A:$AJ, 8, FALSE)</f>
        <v>0.9997</v>
      </c>
      <c r="R24" s="99">
        <f>VLOOKUP($A24, RawData!$A:$AJ, 9, FALSE)</f>
        <v>0.4094379</v>
      </c>
      <c r="S24" s="99">
        <f>VLOOKUP($A24, RawData!$A:$AJ, 11, FALSE)</f>
        <v>0.2507</v>
      </c>
      <c r="T24" s="134">
        <f>VLOOKUP($A24, RawData!$A:$AJ, 13, FALSE)</f>
        <v>2.45</v>
      </c>
      <c r="U24" s="99" t="str">
        <f>VLOOKUP($A24, RawData!$A:$AJ, 14, FALSE)</f>
        <v/>
      </c>
      <c r="V24" s="100">
        <f>VLOOKUP($A24, RawData!$A:$AJ, 15, FALSE)</f>
        <v>11.7371</v>
      </c>
      <c r="W24" s="99">
        <f>VLOOKUP($A24, RawData!$A:$AJ, 16, FALSE)</f>
        <v>0.16186886</v>
      </c>
      <c r="X24" s="134" t="str">
        <f>VLOOKUP($A24, RawData!$A:$AJ, 21, FALSE)</f>
        <v/>
      </c>
      <c r="Y24" s="99">
        <f>VLOOKUP($A24, RawData!$A:$AJ, 22, FALSE)</f>
        <v>-8.025071</v>
      </c>
      <c r="Z24" s="99" t="str">
        <f>VLOOKUP($A24, RawData!$A:$AJ, 23, FALSE)</f>
        <v/>
      </c>
      <c r="AA24" s="99">
        <f>VLOOKUP($A24, RawData!$A:$AJ, 24, FALSE)</f>
        <v>4.407857</v>
      </c>
      <c r="AB24" s="101" t="str">
        <f>VLOOKUP($A24, RawData!$A:$AJ, 25, FALSE)</f>
        <v/>
      </c>
      <c r="AC24" s="100" t="str">
        <f>VLOOKUP($A24, RawData!$A:$AJ, 26, FALSE)</f>
        <v>No data</v>
      </c>
      <c r="AD24" s="100" t="str">
        <f>VLOOKUP($A24, RawData!$A:$AJ, 27, FALSE)</f>
        <v/>
      </c>
      <c r="AE24" s="107" t="str">
        <f>VLOOKUP($A24, RawData!$A:$AJ, 28, FALSE)</f>
        <v>No data</v>
      </c>
      <c r="AF24" s="100" t="str">
        <f>VLOOKUP($A24, RawData!$A:$AJ, 31, FALSE)</f>
        <v>No data</v>
      </c>
      <c r="AG24" s="96" t="str">
        <f>VLOOKUP($A24, RawData!$A:$AJ,32, FALSE)</f>
        <v>No data</v>
      </c>
      <c r="AH24" s="134" t="str">
        <f>VLOOKUP($A24, RawData!$A:$AJ, 34, FALSE)</f>
        <v/>
      </c>
      <c r="AI24" s="134">
        <f>VLOOKUP($A24, RawData!$A:$AJ, 35, FALSE)</f>
        <v>6.6</v>
      </c>
      <c r="AJ24" s="113" t="str">
        <f>VLOOKUP($A24, RawData!$A:$AJ, 36, FALSE)</f>
        <v>No data</v>
      </c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</row>
    <row r="25">
      <c r="A25" s="46" t="s">
        <v>724</v>
      </c>
      <c r="B25" s="9" t="s">
        <v>2324</v>
      </c>
      <c r="C25" s="92" t="s">
        <v>930</v>
      </c>
      <c r="D25" s="92" t="s">
        <v>2325</v>
      </c>
      <c r="E25" s="114" t="str">
        <f>IFERROR(__xludf.DUMMYFUNCTION("IFERROR(HYPERLINK(REGEXEXTRACT(D25,""\(([^)]*)\)""),REGEXEXTRACT(D25,""\[([^\]]+)\]"")),"""")"),"READ PITCH")</f>
        <v>READ PITCH</v>
      </c>
      <c r="F25" s="134">
        <f>VLOOKUP($A25, RawData!$A:$AJ, 33, FALSE)</f>
        <v>30.289463</v>
      </c>
      <c r="G25" s="134" t="str">
        <f>VLOOKUP($A25, RawData!$A:$AJ, 2, FALSE)</f>
        <v/>
      </c>
      <c r="H25" s="96" t="str">
        <f>VLOOKUP($A25, RawData!$A:$AJ, 3, FALSE)</f>
        <v/>
      </c>
      <c r="I25" s="96">
        <f>VLOOKUP($A25, RawData!$A:$AJ, 4, FALSE)</f>
        <v>0.051541843</v>
      </c>
      <c r="J25" s="134" t="str">
        <f>VLOOKUP($A25, RawData!$A:$AM, 37, FALSE)</f>
        <v/>
      </c>
      <c r="K25" s="99">
        <f>VLOOKUP($A25, RawData!$A:$AM, 38, FALSE)</f>
        <v>-0.119220056</v>
      </c>
      <c r="L25" s="99">
        <f>VLOOKUP($A25, RawData!$A:$AM, 39, FALSE)</f>
        <v>-0.2996565</v>
      </c>
      <c r="M25" s="120">
        <f>VLOOKUP($A25, RawData!$A:$AJ, 30, FALSE)</f>
        <v>-1.2362745</v>
      </c>
      <c r="N25" s="134">
        <f>VLOOKUP($A25, RawData!$A:$AJ, 5, FALSE)</f>
        <v>-0.038885437</v>
      </c>
      <c r="O25" s="99">
        <f>VLOOKUP($A25, RawData!$A:$AJ, 6, FALSE)</f>
        <v>-0.11759371</v>
      </c>
      <c r="P25" s="96">
        <f>VLOOKUP($A25, RawData!$A:$AJ, 7, FALSE)</f>
        <v>-0.29420462</v>
      </c>
      <c r="Q25" s="99">
        <f>VLOOKUP($A25, RawData!$A:$AJ, 8, FALSE)</f>
        <v>0.4213</v>
      </c>
      <c r="R25" s="99">
        <f>VLOOKUP($A25, RawData!$A:$AJ, 9, FALSE)</f>
        <v>0.6565616</v>
      </c>
      <c r="S25" s="99">
        <f>VLOOKUP($A25, RawData!$A:$AJ, 11, FALSE)</f>
        <v>-0.1488</v>
      </c>
      <c r="T25" s="134">
        <f>VLOOKUP($A25, RawData!$A:$AJ, 13, FALSE)</f>
        <v>-12.414</v>
      </c>
      <c r="U25" s="99" t="str">
        <f>VLOOKUP($A25, RawData!$A:$AJ, 14, FALSE)</f>
        <v/>
      </c>
      <c r="V25" s="100">
        <f>VLOOKUP($A25, RawData!$A:$AJ, 15, FALSE)</f>
        <v>52.15235</v>
      </c>
      <c r="W25" s="99">
        <f>VLOOKUP($A25, RawData!$A:$AJ, 16, FALSE)</f>
        <v>0.19878219</v>
      </c>
      <c r="X25" s="134" t="str">
        <f>VLOOKUP($A25, RawData!$A:$AJ, 21, FALSE)</f>
        <v/>
      </c>
      <c r="Y25" s="99">
        <f>VLOOKUP($A25, RawData!$A:$AJ, 22, FALSE)</f>
        <v>-1.3273835</v>
      </c>
      <c r="Z25" s="99" t="str">
        <f>VLOOKUP($A25, RawData!$A:$AJ, 23, FALSE)</f>
        <v/>
      </c>
      <c r="AA25" s="99">
        <f>VLOOKUP($A25, RawData!$A:$AJ, 24, FALSE)</f>
        <v>-0.46382415</v>
      </c>
      <c r="AB25" s="101" t="str">
        <f>VLOOKUP($A25, RawData!$A:$AJ, 25, FALSE)</f>
        <v/>
      </c>
      <c r="AC25" s="100" t="str">
        <f>VLOOKUP($A25, RawData!$A:$AJ, 26, FALSE)</f>
        <v/>
      </c>
      <c r="AD25" s="100" t="str">
        <f>VLOOKUP($A25, RawData!$A:$AJ, 27, FALSE)</f>
        <v/>
      </c>
      <c r="AE25" s="107">
        <f>VLOOKUP($A25, RawData!$A:$AJ, 28, FALSE)</f>
        <v>0.77326435</v>
      </c>
      <c r="AF25" s="100">
        <f>VLOOKUP($A25, RawData!$A:$AJ, 31, FALSE)</f>
        <v>-0.62978894</v>
      </c>
      <c r="AG25" s="96">
        <f>VLOOKUP($A25, RawData!$A:$AJ,32, FALSE)</f>
        <v>0</v>
      </c>
      <c r="AH25" s="134" t="str">
        <f>VLOOKUP($A25, RawData!$A:$AJ, 34, FALSE)</f>
        <v/>
      </c>
      <c r="AI25" s="134">
        <f>VLOOKUP($A25, RawData!$A:$AJ, 35, FALSE)</f>
        <v>0.149</v>
      </c>
      <c r="AJ25" s="113">
        <f>VLOOKUP($A25, RawData!$A:$AJ, 36, FALSE)</f>
        <v>225.2</v>
      </c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</row>
    <row r="26">
      <c r="A26" s="46" t="s">
        <v>725</v>
      </c>
      <c r="B26" s="9" t="s">
        <v>2326</v>
      </c>
      <c r="C26" s="92" t="s">
        <v>1044</v>
      </c>
      <c r="D26" s="92" t="s">
        <v>2327</v>
      </c>
      <c r="E26" s="114" t="str">
        <f>IFERROR(__xludf.DUMMYFUNCTION("IFERROR(HYPERLINK(REGEXEXTRACT(D26,""\(([^)]*)\)""),REGEXEXTRACT(D26,""\[([^\]]+)\]"")),"""")"),"READ PITCH")</f>
        <v>READ PITCH</v>
      </c>
      <c r="F26" s="134">
        <f>VLOOKUP($A26, RawData!$A:$AJ, 33, FALSE)</f>
        <v>7801.35</v>
      </c>
      <c r="G26" s="134" t="str">
        <f>VLOOKUP($A26, RawData!$A:$AJ, 2, FALSE)</f>
        <v/>
      </c>
      <c r="H26" s="96" t="str">
        <f>VLOOKUP($A26, RawData!$A:$AJ, 3, FALSE)</f>
        <v/>
      </c>
      <c r="I26" s="96">
        <f>VLOOKUP($A26, RawData!$A:$AJ, 4, FALSE)</f>
        <v>0.4726199</v>
      </c>
      <c r="J26" s="134" t="str">
        <f>VLOOKUP($A26, RawData!$A:$AM, 37, FALSE)</f>
        <v/>
      </c>
      <c r="K26" s="99" t="str">
        <f>VLOOKUP($A26, RawData!$A:$AM, 38, FALSE)</f>
        <v>No data</v>
      </c>
      <c r="L26" s="99" t="str">
        <f>VLOOKUP($A26, RawData!$A:$AM, 39, FALSE)</f>
        <v>No data</v>
      </c>
      <c r="M26" s="136" t="str">
        <f>VLOOKUP($A26, RawData!$A:$AJ, 30, FALSE)</f>
        <v/>
      </c>
      <c r="N26" s="134">
        <f>VLOOKUP($A26, RawData!$A:$AJ, 5, FALSE)</f>
        <v>1.6795721</v>
      </c>
      <c r="O26" s="99">
        <f>VLOOKUP($A26, RawData!$A:$AJ, 6, FALSE)</f>
        <v>-1.0646847</v>
      </c>
      <c r="P26" s="96">
        <f>VLOOKUP($A26, RawData!$A:$AJ, 7, FALSE)</f>
        <v>-0.033032954</v>
      </c>
      <c r="Q26" s="99">
        <f>VLOOKUP($A26, RawData!$A:$AJ, 8, FALSE)</f>
        <v>0.9007</v>
      </c>
      <c r="R26" s="99">
        <f>VLOOKUP($A26, RawData!$A:$AJ, 9, FALSE)</f>
        <v>0.36399883</v>
      </c>
      <c r="S26" s="99">
        <f>VLOOKUP($A26, RawData!$A:$AJ, 11, FALSE)</f>
        <v>1.1201</v>
      </c>
      <c r="T26" s="134">
        <f>VLOOKUP($A26, RawData!$A:$AJ, 13, FALSE)</f>
        <v>-1.747022</v>
      </c>
      <c r="U26" s="99" t="str">
        <f>VLOOKUP($A26, RawData!$A:$AJ, 14, FALSE)</f>
        <v/>
      </c>
      <c r="V26" s="100">
        <f>VLOOKUP($A26, RawData!$A:$AJ, 15, FALSE)</f>
        <v>52.15235</v>
      </c>
      <c r="W26" s="99">
        <f>VLOOKUP($A26, RawData!$A:$AJ, 16, FALSE)</f>
        <v>0.021444976</v>
      </c>
      <c r="X26" s="134" t="str">
        <f>VLOOKUP($A26, RawData!$A:$AJ, 21, FALSE)</f>
        <v/>
      </c>
      <c r="Y26" s="99">
        <f>VLOOKUP($A26, RawData!$A:$AJ, 22, FALSE)</f>
        <v>-0.1715753</v>
      </c>
      <c r="Z26" s="99" t="str">
        <f>VLOOKUP($A26, RawData!$A:$AJ, 23, FALSE)</f>
        <v/>
      </c>
      <c r="AA26" s="99">
        <f>VLOOKUP($A26, RawData!$A:$AJ, 24, FALSE)</f>
        <v>0.27309507</v>
      </c>
      <c r="AB26" s="101" t="str">
        <f>VLOOKUP($A26, RawData!$A:$AJ, 25, FALSE)</f>
        <v/>
      </c>
      <c r="AC26" s="100">
        <f>VLOOKUP($A26, RawData!$A:$AJ, 26, FALSE)</f>
        <v>7.8062162</v>
      </c>
      <c r="AD26" s="100" t="str">
        <f>VLOOKUP($A26, RawData!$A:$AJ, 27, FALSE)</f>
        <v/>
      </c>
      <c r="AE26" s="107">
        <f>VLOOKUP($A26, RawData!$A:$AJ, 28, FALSE)</f>
        <v>8.328881</v>
      </c>
      <c r="AF26" s="100">
        <f>VLOOKUP($A26, RawData!$A:$AJ, 31, FALSE)</f>
        <v>-460.14807</v>
      </c>
      <c r="AG26" s="96">
        <f>VLOOKUP($A26, RawData!$A:$AJ,32, FALSE)</f>
        <v>0.058661357</v>
      </c>
      <c r="AH26" s="134" t="str">
        <f>VLOOKUP($A26, RawData!$A:$AJ, 34, FALSE)</f>
        <v/>
      </c>
      <c r="AI26" s="134">
        <f>VLOOKUP($A26, RawData!$A:$AJ, 35, FALSE)</f>
        <v>126</v>
      </c>
      <c r="AJ26" s="113">
        <f>VLOOKUP($A26, RawData!$A:$AJ, 36, FALSE)</f>
        <v>66.68</v>
      </c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</row>
    <row r="27">
      <c r="A27" s="46" t="s">
        <v>726</v>
      </c>
      <c r="B27" s="9" t="s">
        <v>2328</v>
      </c>
      <c r="C27" s="92" t="s">
        <v>942</v>
      </c>
      <c r="D27" s="92" t="s">
        <v>2329</v>
      </c>
      <c r="E27" s="114" t="str">
        <f>IFERROR(__xludf.DUMMYFUNCTION("IFERROR(HYPERLINK(REGEXEXTRACT(D27,""\(([^)]*)\)""),REGEXEXTRACT(D27,""\[([^\]]+)\]"")),"""")"),"READ PITCH")</f>
        <v>READ PITCH</v>
      </c>
      <c r="F27" s="134">
        <f>VLOOKUP($A27, RawData!$A:$AJ, 33, FALSE)</f>
        <v>4195.385</v>
      </c>
      <c r="G27" s="134" t="str">
        <f>VLOOKUP($A27, RawData!$A:$AJ, 2, FALSE)</f>
        <v/>
      </c>
      <c r="H27" s="96" t="str">
        <f>VLOOKUP($A27, RawData!$A:$AJ, 3, FALSE)</f>
        <v/>
      </c>
      <c r="I27" s="96">
        <f>VLOOKUP($A27, RawData!$A:$AJ, 4, FALSE)</f>
        <v>0.13778824</v>
      </c>
      <c r="J27" s="134" t="str">
        <f>VLOOKUP($A27, RawData!$A:$AM, 37, FALSE)</f>
        <v/>
      </c>
      <c r="K27" s="99">
        <f>VLOOKUP($A27, RawData!$A:$AM, 38, FALSE)</f>
        <v>0.2593733</v>
      </c>
      <c r="L27" s="99">
        <f>VLOOKUP($A27, RawData!$A:$AM, 39, FALSE)</f>
        <v>0.31215924</v>
      </c>
      <c r="M27" s="120">
        <f>VLOOKUP($A27, RawData!$A:$AJ, 30, FALSE)</f>
        <v>20.880564</v>
      </c>
      <c r="N27" s="134">
        <f>VLOOKUP($A27, RawData!$A:$AJ, 5, FALSE)</f>
        <v>1.9174396</v>
      </c>
      <c r="O27" s="99">
        <f>VLOOKUP($A27, RawData!$A:$AJ, 6, FALSE)</f>
        <v>1.1837387</v>
      </c>
      <c r="P27" s="96">
        <f>VLOOKUP($A27, RawData!$A:$AJ, 7, FALSE)</f>
        <v>-2.2959392</v>
      </c>
      <c r="Q27" s="99">
        <f>VLOOKUP($A27, RawData!$A:$AJ, 8, FALSE)</f>
        <v>0.1952</v>
      </c>
      <c r="R27" s="99">
        <f>VLOOKUP($A27, RawData!$A:$AJ, 9, FALSE)</f>
        <v>0.07882277</v>
      </c>
      <c r="S27" s="99">
        <f>VLOOKUP($A27, RawData!$A:$AJ, 11, FALSE)</f>
        <v>0.0217</v>
      </c>
      <c r="T27" s="134">
        <f>VLOOKUP($A27, RawData!$A:$AJ, 13, FALSE)</f>
        <v>88.325</v>
      </c>
      <c r="U27" s="99" t="str">
        <f>VLOOKUP($A27, RawData!$A:$AJ, 14, FALSE)</f>
        <v/>
      </c>
      <c r="V27" s="100">
        <f>VLOOKUP($A27, RawData!$A:$AJ, 15, FALSE)</f>
        <v>10.7233</v>
      </c>
      <c r="W27" s="99">
        <f>VLOOKUP($A27, RawData!$A:$AJ, 16, FALSE)</f>
        <v>0.026795454</v>
      </c>
      <c r="X27" s="134" t="str">
        <f>VLOOKUP($A27, RawData!$A:$AJ, 21, FALSE)</f>
        <v/>
      </c>
      <c r="Y27" s="99">
        <f>VLOOKUP($A27, RawData!$A:$AJ, 22, FALSE)</f>
        <v>0.14954002</v>
      </c>
      <c r="Z27" s="99" t="str">
        <f>VLOOKUP($A27, RawData!$A:$AJ, 23, FALSE)</f>
        <v/>
      </c>
      <c r="AA27" s="99">
        <f>VLOOKUP($A27, RawData!$A:$AJ, 24, FALSE)</f>
        <v>0.08621249</v>
      </c>
      <c r="AB27" s="101" t="str">
        <f>VLOOKUP($A27, RawData!$A:$AJ, 25, FALSE)</f>
        <v/>
      </c>
      <c r="AC27" s="100">
        <f>VLOOKUP($A27, RawData!$A:$AJ, 26, FALSE)</f>
        <v>70.40639</v>
      </c>
      <c r="AD27" s="100" t="str">
        <f>VLOOKUP($A27, RawData!$A:$AJ, 27, FALSE)</f>
        <v/>
      </c>
      <c r="AE27" s="107">
        <f>VLOOKUP($A27, RawData!$A:$AJ, 28, FALSE)</f>
        <v>1.1136135</v>
      </c>
      <c r="AF27" s="100">
        <f>VLOOKUP($A27, RawData!$A:$AJ, 31, FALSE)</f>
        <v>47.95402</v>
      </c>
      <c r="AG27" s="96">
        <f>VLOOKUP($A27, RawData!$A:$AJ,32, FALSE)</f>
        <v>0</v>
      </c>
      <c r="AH27" s="134" t="str">
        <f>VLOOKUP($A27, RawData!$A:$AJ, 34, FALSE)</f>
        <v/>
      </c>
      <c r="AI27" s="134">
        <f>VLOOKUP($A27, RawData!$A:$AJ, 35, FALSE)</f>
        <v>127.2</v>
      </c>
      <c r="AJ27" s="113">
        <f>VLOOKUP($A27, RawData!$A:$AJ, 36, FALSE)</f>
        <v>30.62</v>
      </c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</row>
    <row r="28">
      <c r="A28" s="46" t="s">
        <v>727</v>
      </c>
      <c r="B28" s="9" t="s">
        <v>2330</v>
      </c>
      <c r="C28" s="92" t="s">
        <v>942</v>
      </c>
      <c r="D28" s="92" t="s">
        <v>2331</v>
      </c>
      <c r="E28" s="114" t="str">
        <f>IFERROR(__xludf.DUMMYFUNCTION("IFERROR(HYPERLINK(REGEXEXTRACT(D28,""\(([^)]*)\)""),REGEXEXTRACT(D28,""\[([^\]]+)\]"")),"""")"),"READ PITCH")</f>
        <v>READ PITCH</v>
      </c>
      <c r="F28" s="134">
        <f>VLOOKUP($A28, RawData!$A:$AJ, 33, FALSE)</f>
        <v>103.47965</v>
      </c>
      <c r="G28" s="134" t="str">
        <f>VLOOKUP($A28, RawData!$A:$AJ, 2, FALSE)</f>
        <v/>
      </c>
      <c r="H28" s="96" t="str">
        <f>VLOOKUP($A28, RawData!$A:$AJ, 3, FALSE)</f>
        <v/>
      </c>
      <c r="I28" s="96">
        <f>VLOOKUP($A28, RawData!$A:$AJ, 4, FALSE)</f>
        <v>0.18197748</v>
      </c>
      <c r="J28" s="134" t="str">
        <f>VLOOKUP($A28, RawData!$A:$AM, 37, FALSE)</f>
        <v/>
      </c>
      <c r="K28" s="99">
        <f>VLOOKUP($A28, RawData!$A:$AM, 38, FALSE)</f>
        <v>-2.705357</v>
      </c>
      <c r="L28" s="99">
        <f>VLOOKUP($A28, RawData!$A:$AM, 39, FALSE)</f>
        <v>-0.35927373</v>
      </c>
      <c r="M28" s="120">
        <f>VLOOKUP($A28, RawData!$A:$AJ, 30, FALSE)</f>
        <v>28.259424</v>
      </c>
      <c r="N28" s="134">
        <f>VLOOKUP($A28, RawData!$A:$AJ, 5, FALSE)</f>
        <v>-1.5865546</v>
      </c>
      <c r="O28" s="99">
        <f>VLOOKUP($A28, RawData!$A:$AJ, 6, FALSE)</f>
        <v>-0.20050815</v>
      </c>
      <c r="P28" s="96">
        <f>VLOOKUP($A28, RawData!$A:$AJ, 7, FALSE)</f>
        <v>0.31649673</v>
      </c>
      <c r="Q28" s="99">
        <f>VLOOKUP($A28, RawData!$A:$AJ, 8, FALSE)</f>
        <v>0.547</v>
      </c>
      <c r="R28" s="99">
        <f>VLOOKUP($A28, RawData!$A:$AJ, 9, FALSE)</f>
        <v>0.16727576</v>
      </c>
      <c r="S28" s="99">
        <f>VLOOKUP($A28, RawData!$A:$AJ, 11, FALSE)</f>
        <v>-0.0644</v>
      </c>
      <c r="T28" s="134">
        <f>VLOOKUP($A28, RawData!$A:$AJ, 13, FALSE)</f>
        <v>7.902</v>
      </c>
      <c r="U28" s="99" t="str">
        <f>VLOOKUP($A28, RawData!$A:$AJ, 14, FALSE)</f>
        <v/>
      </c>
      <c r="V28" s="100">
        <f>VLOOKUP($A28, RawData!$A:$AJ, 15, FALSE)</f>
        <v>2.2489</v>
      </c>
      <c r="W28" s="99">
        <f>VLOOKUP($A28, RawData!$A:$AJ, 16, FALSE)</f>
        <v>0.03195059</v>
      </c>
      <c r="X28" s="134" t="str">
        <f>VLOOKUP($A28, RawData!$A:$AJ, 21, FALSE)</f>
        <v/>
      </c>
      <c r="Y28" s="99">
        <f>VLOOKUP($A28, RawData!$A:$AJ, 22, FALSE)</f>
        <v>0.06808766</v>
      </c>
      <c r="Z28" s="99" t="str">
        <f>VLOOKUP($A28, RawData!$A:$AJ, 23, FALSE)</f>
        <v/>
      </c>
      <c r="AA28" s="99">
        <f>VLOOKUP($A28, RawData!$A:$AJ, 24, FALSE)</f>
        <v>-0.17446212</v>
      </c>
      <c r="AB28" s="101" t="str">
        <f>VLOOKUP($A28, RawData!$A:$AJ, 25, FALSE)</f>
        <v/>
      </c>
      <c r="AC28" s="100" t="str">
        <f>VLOOKUP($A28, RawData!$A:$AJ, 26, FALSE)</f>
        <v/>
      </c>
      <c r="AD28" s="100" t="str">
        <f>VLOOKUP($A28, RawData!$A:$AJ, 27, FALSE)</f>
        <v/>
      </c>
      <c r="AE28" s="107">
        <f>VLOOKUP($A28, RawData!$A:$AJ, 28, FALSE)</f>
        <v>0.737535</v>
      </c>
      <c r="AF28" s="100">
        <f>VLOOKUP($A28, RawData!$A:$AJ, 31, FALSE)</f>
        <v>13.661225</v>
      </c>
      <c r="AG28" s="96">
        <f>VLOOKUP($A28, RawData!$A:$AJ,32, FALSE)</f>
        <v>0</v>
      </c>
      <c r="AH28" s="134" t="str">
        <f>VLOOKUP($A28, RawData!$A:$AJ, 34, FALSE)</f>
        <v/>
      </c>
      <c r="AI28" s="134">
        <f>VLOOKUP($A28, RawData!$A:$AJ, 35, FALSE)</f>
        <v>14.3</v>
      </c>
      <c r="AJ28" s="113">
        <f>VLOOKUP($A28, RawData!$A:$AJ, 36, FALSE)</f>
        <v>7.14</v>
      </c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</row>
    <row r="29">
      <c r="A29" s="46" t="s">
        <v>728</v>
      </c>
      <c r="B29" s="9" t="s">
        <v>2332</v>
      </c>
      <c r="C29" s="92" t="s">
        <v>942</v>
      </c>
      <c r="D29" s="92" t="s">
        <v>2333</v>
      </c>
      <c r="E29" s="114" t="str">
        <f>IFERROR(__xludf.DUMMYFUNCTION("IFERROR(HYPERLINK(REGEXEXTRACT(D29,""\(([^)]*)\)""),REGEXEXTRACT(D29,""\[([^\]]+)\]"")),"""")"),"READ PITCH")</f>
        <v>READ PITCH</v>
      </c>
      <c r="F29" s="134">
        <f>VLOOKUP($A29, RawData!$A:$AJ, 33, FALSE)</f>
        <v>1294.002</v>
      </c>
      <c r="G29" s="134" t="str">
        <f>VLOOKUP($A29, RawData!$A:$AJ, 2, FALSE)</f>
        <v/>
      </c>
      <c r="H29" s="96" t="str">
        <f>VLOOKUP($A29, RawData!$A:$AJ, 3, FALSE)</f>
        <v/>
      </c>
      <c r="I29" s="96">
        <f>VLOOKUP($A29, RawData!$A:$AJ, 4, FALSE)</f>
        <v>0.22514826</v>
      </c>
      <c r="J29" s="134" t="str">
        <f>VLOOKUP($A29, RawData!$A:$AM, 37, FALSE)</f>
        <v/>
      </c>
      <c r="K29" s="99">
        <f>VLOOKUP($A29, RawData!$A:$AM, 38, FALSE)</f>
        <v>-0.19196825</v>
      </c>
      <c r="L29" s="99">
        <f>VLOOKUP($A29, RawData!$A:$AM, 39, FALSE)</f>
        <v>0.37435514</v>
      </c>
      <c r="M29" s="120">
        <f>VLOOKUP($A29, RawData!$A:$AJ, 30, FALSE)</f>
        <v>33.68273</v>
      </c>
      <c r="N29" s="134">
        <f>VLOOKUP($A29, RawData!$A:$AJ, 5, FALSE)</f>
        <v>0.21117319</v>
      </c>
      <c r="O29" s="99">
        <f>VLOOKUP($A29, RawData!$A:$AJ, 6, FALSE)</f>
        <v>-0.8129995</v>
      </c>
      <c r="P29" s="96">
        <f>VLOOKUP($A29, RawData!$A:$AJ, 7, FALSE)</f>
        <v>0.39689007</v>
      </c>
      <c r="Q29" s="99">
        <f>VLOOKUP($A29, RawData!$A:$AJ, 8, FALSE)</f>
        <v>0.6734</v>
      </c>
      <c r="R29" s="99">
        <f>VLOOKUP($A29, RawData!$A:$AJ, 9, FALSE)</f>
        <v>0.31045374</v>
      </c>
      <c r="S29" s="99">
        <f>VLOOKUP($A29, RawData!$A:$AJ, 11, FALSE)</f>
        <v>0.0499</v>
      </c>
      <c r="T29" s="134">
        <f>VLOOKUP($A29, RawData!$A:$AJ, 13, FALSE)</f>
        <v>-6.962</v>
      </c>
      <c r="U29" s="99" t="str">
        <f>VLOOKUP($A29, RawData!$A:$AJ, 14, FALSE)</f>
        <v/>
      </c>
      <c r="V29" s="100">
        <f>VLOOKUP($A29, RawData!$A:$AJ, 15, FALSE)</f>
        <v>3.453</v>
      </c>
      <c r="W29" s="99">
        <f>VLOOKUP($A29, RawData!$A:$AJ, 16, FALSE)</f>
        <v>0.05686574</v>
      </c>
      <c r="X29" s="134" t="str">
        <f>VLOOKUP($A29, RawData!$A:$AJ, 21, FALSE)</f>
        <v/>
      </c>
      <c r="Y29" s="99">
        <f>VLOOKUP($A29, RawData!$A:$AJ, 22, FALSE)</f>
        <v>-0.27775452</v>
      </c>
      <c r="Z29" s="99" t="str">
        <f>VLOOKUP($A29, RawData!$A:$AJ, 23, FALSE)</f>
        <v/>
      </c>
      <c r="AA29" s="99">
        <f>VLOOKUP($A29, RawData!$A:$AJ, 24, FALSE)</f>
        <v>0.011487777</v>
      </c>
      <c r="AB29" s="101" t="str">
        <f>VLOOKUP($A29, RawData!$A:$AJ, 25, FALSE)</f>
        <v/>
      </c>
      <c r="AC29" s="100">
        <f>VLOOKUP($A29, RawData!$A:$AJ, 26, FALSE)</f>
        <v>261.39682</v>
      </c>
      <c r="AD29" s="100" t="str">
        <f>VLOOKUP($A29, RawData!$A:$AJ, 27, FALSE)</f>
        <v/>
      </c>
      <c r="AE29" s="107">
        <f>VLOOKUP($A29, RawData!$A:$AJ, 28, FALSE)</f>
        <v>4.3530555</v>
      </c>
      <c r="AF29" s="100">
        <f>VLOOKUP($A29, RawData!$A:$AJ, 31, FALSE)</f>
        <v>-167.43637</v>
      </c>
      <c r="AG29" s="96">
        <f>VLOOKUP($A29, RawData!$A:$AJ,32, FALSE)</f>
        <v>0</v>
      </c>
      <c r="AH29" s="134" t="str">
        <f>VLOOKUP($A29, RawData!$A:$AJ, 34, FALSE)</f>
        <v/>
      </c>
      <c r="AI29" s="134">
        <f>VLOOKUP($A29, RawData!$A:$AJ, 35, FALSE)</f>
        <v>54.2</v>
      </c>
      <c r="AJ29" s="113">
        <f>VLOOKUP($A29, RawData!$A:$AJ, 36, FALSE)</f>
        <v>23.27</v>
      </c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</row>
    <row r="30">
      <c r="A30" s="46" t="s">
        <v>729</v>
      </c>
      <c r="B30" s="9" t="s">
        <v>2334</v>
      </c>
      <c r="C30" s="92" t="s">
        <v>930</v>
      </c>
      <c r="D30" s="92" t="s">
        <v>2335</v>
      </c>
      <c r="E30" s="114" t="str">
        <f>IFERROR(__xludf.DUMMYFUNCTION("IFERROR(HYPERLINK(REGEXEXTRACT(D30,""\(([^)]*)\)""),REGEXEXTRACT(D30,""\[([^\]]+)\]"")),"""")"),"READ PITCH")</f>
        <v>READ PITCH</v>
      </c>
      <c r="F30" s="134">
        <f>VLOOKUP($A30, RawData!$A:$AJ, 33, FALSE)</f>
        <v>213.82906</v>
      </c>
      <c r="G30" s="134" t="str">
        <f>VLOOKUP($A30, RawData!$A:$AJ, 2, FALSE)</f>
        <v/>
      </c>
      <c r="H30" s="96" t="str">
        <f>VLOOKUP($A30, RawData!$A:$AJ, 3, FALSE)</f>
        <v/>
      </c>
      <c r="I30" s="96">
        <f>VLOOKUP($A30, RawData!$A:$AJ, 4, FALSE)</f>
        <v>0.13521844</v>
      </c>
      <c r="J30" s="134" t="str">
        <f>VLOOKUP($A30, RawData!$A:$AM, 37, FALSE)</f>
        <v/>
      </c>
      <c r="K30" s="99">
        <f>VLOOKUP($A30, RawData!$A:$AM, 38, FALSE)</f>
        <v>-1.2594204</v>
      </c>
      <c r="L30" s="99">
        <f>VLOOKUP($A30, RawData!$A:$AM, 39, FALSE)</f>
        <v>1.1910115</v>
      </c>
      <c r="M30" s="120">
        <f>VLOOKUP($A30, RawData!$A:$AJ, 30, FALSE)</f>
        <v>-11.936202</v>
      </c>
      <c r="N30" s="134">
        <f>VLOOKUP($A30, RawData!$A:$AJ, 5, FALSE)</f>
        <v>-0.38927674</v>
      </c>
      <c r="O30" s="99">
        <f>VLOOKUP($A30, RawData!$A:$AJ, 6, FALSE)</f>
        <v>-3.2570953</v>
      </c>
      <c r="P30" s="96">
        <f>VLOOKUP($A30, RawData!$A:$AJ, 7, FALSE)</f>
        <v>0.60102844</v>
      </c>
      <c r="Q30" s="99">
        <f>VLOOKUP($A30, RawData!$A:$AJ, 8, FALSE)</f>
        <v>0.2727</v>
      </c>
      <c r="R30" s="99">
        <f>VLOOKUP($A30, RawData!$A:$AJ, 9, FALSE)</f>
        <v>0</v>
      </c>
      <c r="S30" s="99">
        <f>VLOOKUP($A30, RawData!$A:$AJ, 11, FALSE)</f>
        <v>-0.4261</v>
      </c>
      <c r="T30" s="134">
        <f>VLOOKUP($A30, RawData!$A:$AJ, 13, FALSE)</f>
        <v>1.35203</v>
      </c>
      <c r="U30" s="99" t="str">
        <f>VLOOKUP($A30, RawData!$A:$AJ, 14, FALSE)</f>
        <v/>
      </c>
      <c r="V30" s="100">
        <f>VLOOKUP($A30, RawData!$A:$AJ, 15, FALSE)</f>
        <v>1233.4983</v>
      </c>
      <c r="W30" s="99">
        <f>VLOOKUP($A30, RawData!$A:$AJ, 16, FALSE)</f>
        <v>0.19558127</v>
      </c>
      <c r="X30" s="134" t="str">
        <f>VLOOKUP($A30, RawData!$A:$AJ, 21, FALSE)</f>
        <v/>
      </c>
      <c r="Y30" s="99">
        <f>VLOOKUP($A30, RawData!$A:$AJ, 22, FALSE)</f>
        <v>0.19366404</v>
      </c>
      <c r="Z30" s="99" t="str">
        <f>VLOOKUP($A30, RawData!$A:$AJ, 23, FALSE)</f>
        <v/>
      </c>
      <c r="AA30" s="99">
        <f>VLOOKUP($A30, RawData!$A:$AJ, 24, FALSE)</f>
        <v>-0.35691473</v>
      </c>
      <c r="AB30" s="101" t="str">
        <f>VLOOKUP($A30, RawData!$A:$AJ, 25, FALSE)</f>
        <v/>
      </c>
      <c r="AC30" s="100" t="str">
        <f>VLOOKUP($A30, RawData!$A:$AJ, 26, FALSE)</f>
        <v/>
      </c>
      <c r="AD30" s="100" t="str">
        <f>VLOOKUP($A30, RawData!$A:$AJ, 27, FALSE)</f>
        <v/>
      </c>
      <c r="AE30" s="107">
        <f>VLOOKUP($A30, RawData!$A:$AJ, 28, FALSE)</f>
        <v>1.2966028</v>
      </c>
      <c r="AF30" s="100">
        <f>VLOOKUP($A30, RawData!$A:$AJ, 31, FALSE)</f>
        <v>16.688065</v>
      </c>
      <c r="AG30" s="96">
        <f>VLOOKUP($A30, RawData!$A:$AJ,32, FALSE)</f>
        <v>0</v>
      </c>
      <c r="AH30" s="134" t="str">
        <f>VLOOKUP($A30, RawData!$A:$AJ, 34, FALSE)</f>
        <v/>
      </c>
      <c r="AI30" s="134">
        <f>VLOOKUP($A30, RawData!$A:$AJ, 35, FALSE)</f>
        <v>12.1</v>
      </c>
      <c r="AJ30" s="113">
        <f>VLOOKUP($A30, RawData!$A:$AJ, 36, FALSE)</f>
        <v>16.26</v>
      </c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</row>
    <row r="31">
      <c r="A31" s="46" t="s">
        <v>730</v>
      </c>
      <c r="B31" s="9" t="s">
        <v>2336</v>
      </c>
      <c r="C31" s="92" t="s">
        <v>1044</v>
      </c>
      <c r="D31" s="92" t="s">
        <v>2337</v>
      </c>
      <c r="E31" s="114" t="str">
        <f>IFERROR(__xludf.DUMMYFUNCTION("IFERROR(HYPERLINK(REGEXEXTRACT(D31,""\(([^)]*)\)""),REGEXEXTRACT(D31,""\[([^\]]+)\]"")),"""")"),"READ PITCH")</f>
        <v>READ PITCH</v>
      </c>
      <c r="F31" s="134">
        <f>VLOOKUP($A31, RawData!$A:$AJ, 33, FALSE)</f>
        <v>199.636</v>
      </c>
      <c r="G31" s="134" t="str">
        <f>VLOOKUP($A31, RawData!$A:$AJ, 2, FALSE)</f>
        <v/>
      </c>
      <c r="H31" s="96" t="str">
        <f>VLOOKUP($A31, RawData!$A:$AJ, 3, FALSE)</f>
        <v/>
      </c>
      <c r="I31" s="96">
        <f>VLOOKUP($A31, RawData!$A:$AJ, 4, FALSE)</f>
        <v>0.3160724</v>
      </c>
      <c r="J31" s="134" t="str">
        <f>VLOOKUP($A31, RawData!$A:$AM, 37, FALSE)</f>
        <v/>
      </c>
      <c r="K31" s="99">
        <f>VLOOKUP($A31, RawData!$A:$AM, 38, FALSE)</f>
        <v>0.38491464</v>
      </c>
      <c r="L31" s="99">
        <f>VLOOKUP($A31, RawData!$A:$AM, 39, FALSE)</f>
        <v>0.18861733</v>
      </c>
      <c r="M31" s="120">
        <f>VLOOKUP($A31, RawData!$A:$AJ, 30, FALSE)</f>
        <v>-2.099287</v>
      </c>
      <c r="N31" s="134">
        <f>VLOOKUP($A31, RawData!$A:$AJ, 5, FALSE)</f>
        <v>-0.21824569</v>
      </c>
      <c r="O31" s="99">
        <f>VLOOKUP($A31, RawData!$A:$AJ, 6, FALSE)</f>
        <v>0.407881</v>
      </c>
      <c r="P31" s="96">
        <f>VLOOKUP($A31, RawData!$A:$AJ, 7, FALSE)</f>
        <v>0.20651264</v>
      </c>
      <c r="Q31" s="99">
        <f>VLOOKUP($A31, RawData!$A:$AJ, 8, FALSE)</f>
        <v>0.6604</v>
      </c>
      <c r="R31" s="99">
        <f>VLOOKUP($A31, RawData!$A:$AJ, 9, FALSE)</f>
        <v>2.30322</v>
      </c>
      <c r="S31" s="99">
        <f>VLOOKUP($A31, RawData!$A:$AJ, 11, FALSE)</f>
        <v>-2.277</v>
      </c>
      <c r="T31" s="134">
        <f>VLOOKUP($A31, RawData!$A:$AJ, 13, FALSE)</f>
        <v>-76.302</v>
      </c>
      <c r="U31" s="99" t="str">
        <f>VLOOKUP($A31, RawData!$A:$AJ, 14, FALSE)</f>
        <v/>
      </c>
      <c r="V31" s="100">
        <f>VLOOKUP($A31, RawData!$A:$AJ, 15, FALSE)</f>
        <v>1.2944</v>
      </c>
      <c r="W31" s="99">
        <f>VLOOKUP($A31, RawData!$A:$AJ, 16, FALSE)</f>
        <v>0.0131680155</v>
      </c>
      <c r="X31" s="134" t="str">
        <f>VLOOKUP($A31, RawData!$A:$AJ, 21, FALSE)</f>
        <v/>
      </c>
      <c r="Y31" s="99">
        <f>VLOOKUP($A31, RawData!$A:$AJ, 22, FALSE)</f>
        <v>-0.7393681</v>
      </c>
      <c r="Z31" s="99" t="str">
        <f>VLOOKUP($A31, RawData!$A:$AJ, 23, FALSE)</f>
        <v/>
      </c>
      <c r="AA31" s="99">
        <f>VLOOKUP($A31, RawData!$A:$AJ, 24, FALSE)</f>
        <v>-2.6995878</v>
      </c>
      <c r="AB31" s="101" t="str">
        <f>VLOOKUP($A31, RawData!$A:$AJ, 25, FALSE)</f>
        <v/>
      </c>
      <c r="AC31" s="100" t="str">
        <f>VLOOKUP($A31, RawData!$A:$AJ, 26, FALSE)</f>
        <v/>
      </c>
      <c r="AD31" s="100" t="str">
        <f>VLOOKUP($A31, RawData!$A:$AJ, 27, FALSE)</f>
        <v/>
      </c>
      <c r="AE31" s="107">
        <f>VLOOKUP($A31, RawData!$A:$AJ, 28, FALSE)</f>
        <v>5.456921</v>
      </c>
      <c r="AF31" s="100">
        <f>VLOOKUP($A31, RawData!$A:$AJ, 31, FALSE)</f>
        <v>-2.291932</v>
      </c>
      <c r="AG31" s="96">
        <f>VLOOKUP($A31, RawData!$A:$AJ,32, FALSE)</f>
        <v>0</v>
      </c>
      <c r="AH31" s="134" t="str">
        <f>VLOOKUP($A31, RawData!$A:$AJ, 34, FALSE)</f>
        <v/>
      </c>
      <c r="AI31" s="134">
        <f>VLOOKUP($A31, RawData!$A:$AJ, 35, FALSE)</f>
        <v>0.219</v>
      </c>
      <c r="AJ31" s="113">
        <f>VLOOKUP($A31, RawData!$A:$AJ, 36, FALSE)</f>
        <v>414.18</v>
      </c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</row>
    <row r="32">
      <c r="A32" s="9" t="s">
        <v>731</v>
      </c>
      <c r="B32" s="9" t="s">
        <v>2338</v>
      </c>
      <c r="C32" s="92" t="s">
        <v>942</v>
      </c>
      <c r="D32" s="2" t="s">
        <v>2339</v>
      </c>
      <c r="E32" s="114" t="str">
        <f>IFERROR(__xludf.DUMMYFUNCTION("IFERROR(HYPERLINK(REGEXEXTRACT(D32,""\(([^)]*)\)""),REGEXEXTRACT(D32,""\[([^\]]+)\]"")),"""")"),"READ PITCH")</f>
        <v>READ PITCH</v>
      </c>
      <c r="F32" s="131" t="str">
        <f>VLOOKUP($A32, RawData!$A:$AJ, 33, FALSE)</f>
        <v>No data</v>
      </c>
      <c r="G32" s="133" t="str">
        <f>VLOOKUP($A32, RawData!$A:$AJ, 2, FALSE)</f>
        <v/>
      </c>
      <c r="H32" s="106" t="str">
        <f>VLOOKUP($A32, RawData!$A:$AJ, 3, FALSE)</f>
        <v/>
      </c>
      <c r="I32" s="106" t="str">
        <f>VLOOKUP($A32, RawData!$A:$AJ, 4, FALSE)</f>
        <v>No data</v>
      </c>
      <c r="J32" s="131" t="str">
        <f>VLOOKUP($A32, RawData!$A:$AM, 37, FALSE)</f>
        <v/>
      </c>
      <c r="K32" s="99" t="str">
        <f>VLOOKUP($A32, RawData!$A:$AM, 38, FALSE)</f>
        <v>No data</v>
      </c>
      <c r="L32" s="99" t="str">
        <f>VLOOKUP($A32, RawData!$A:$AM, 39, FALSE)</f>
        <v>No data</v>
      </c>
      <c r="M32" s="120" t="str">
        <f>VLOOKUP($A32, RawData!$A:$AJ, 30, FALSE)</f>
        <v>No data</v>
      </c>
      <c r="N32" s="131" t="str">
        <f>VLOOKUP($A32, RawData!$A:$AJ, 5, FALSE)</f>
        <v>No data</v>
      </c>
      <c r="O32" s="99" t="str">
        <f>VLOOKUP($A32, RawData!$A:$AJ, 6, FALSE)</f>
        <v>No data</v>
      </c>
      <c r="P32" s="106" t="str">
        <f>VLOOKUP($A32, RawData!$A:$AJ, 7, FALSE)</f>
        <v>No data</v>
      </c>
      <c r="Q32" s="106" t="str">
        <f>VLOOKUP($A32, RawData!$A:$AJ, 8, FALSE)</f>
        <v>No data</v>
      </c>
      <c r="R32" s="99" t="str">
        <f>VLOOKUP($A32, RawData!$A:$AJ, 9, FALSE)</f>
        <v>No data</v>
      </c>
      <c r="S32" s="99" t="str">
        <f>VLOOKUP($A32, RawData!$A:$AJ, 11, FALSE)</f>
        <v>No data</v>
      </c>
      <c r="T32" s="131" t="str">
        <f>VLOOKUP($A32, RawData!$A:$AJ, 13, FALSE)</f>
        <v>No data</v>
      </c>
      <c r="U32" s="99" t="str">
        <f>VLOOKUP($A32, RawData!$A:$AJ, 14, FALSE)</f>
        <v/>
      </c>
      <c r="V32" s="100" t="str">
        <f>VLOOKUP($A32, RawData!$A:$AJ, 15, FALSE)</f>
        <v>No data</v>
      </c>
      <c r="W32" s="99" t="str">
        <f>VLOOKUP($A32, RawData!$A:$AJ, 16, FALSE)</f>
        <v>No data</v>
      </c>
      <c r="X32" s="131" t="str">
        <f>VLOOKUP($A32, RawData!$A:$AJ, 21, FALSE)</f>
        <v/>
      </c>
      <c r="Y32" s="99" t="str">
        <f>VLOOKUP($A32, RawData!$A:$AJ, 22, FALSE)</f>
        <v>No data</v>
      </c>
      <c r="Z32" s="106" t="str">
        <f>VLOOKUP($A32, RawData!$A:$AJ, 23, FALSE)</f>
        <v/>
      </c>
      <c r="AA32" s="99" t="str">
        <f>VLOOKUP($A32, RawData!$A:$AJ, 24, FALSE)</f>
        <v>No data</v>
      </c>
      <c r="AB32" s="101" t="str">
        <f>VLOOKUP($A32, RawData!$A:$AJ, 25, FALSE)</f>
        <v/>
      </c>
      <c r="AC32" s="100" t="str">
        <f>VLOOKUP($A32, RawData!$A:$AJ, 26, FALSE)</f>
        <v>No data</v>
      </c>
      <c r="AD32" s="100" t="str">
        <f>VLOOKUP($A32, RawData!$A:$AJ, 27, FALSE)</f>
        <v/>
      </c>
      <c r="AE32" s="107" t="str">
        <f>VLOOKUP($A32, RawData!$A:$AJ, 28, FALSE)</f>
        <v>No data</v>
      </c>
      <c r="AF32" s="100" t="str">
        <f>VLOOKUP($A32, RawData!$A:$AJ, 31, FALSE)</f>
        <v>No data</v>
      </c>
      <c r="AG32" s="96" t="str">
        <f>VLOOKUP($A32, RawData!$A:$AJ,32, FALSE)</f>
        <v>No data</v>
      </c>
      <c r="AH32" s="131" t="str">
        <f>VLOOKUP($A32, RawData!$A:$AJ, 34, FALSE)</f>
        <v/>
      </c>
      <c r="AI32" s="131">
        <f>VLOOKUP($A32, RawData!$A:$AJ, 35, FALSE)</f>
        <v>6.9</v>
      </c>
      <c r="AJ32" s="113" t="str">
        <f>VLOOKUP($A32, RawData!$A:$AJ, 36, FALSE)</f>
        <v>No data</v>
      </c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</row>
    <row r="33">
      <c r="A33" s="46" t="s">
        <v>732</v>
      </c>
      <c r="B33" s="9" t="s">
        <v>2340</v>
      </c>
      <c r="C33" s="92" t="s">
        <v>942</v>
      </c>
      <c r="D33" s="2" t="s">
        <v>2341</v>
      </c>
      <c r="E33" s="114" t="str">
        <f>IFERROR(__xludf.DUMMYFUNCTION("IFERROR(HYPERLINK(REGEXEXTRACT(D33,""\(([^)]*)\)""),REGEXEXTRACT(D33,""\[([^\]]+)\]"")),"""")"),"READ PITCH")</f>
        <v>READ PITCH</v>
      </c>
      <c r="F33" s="133">
        <f>VLOOKUP($A33, RawData!$A:$AJ, 33, FALSE)</f>
        <v>169.35616</v>
      </c>
      <c r="G33" s="133" t="str">
        <f>VLOOKUP($A33, RawData!$A:$AJ, 2, FALSE)</f>
        <v/>
      </c>
      <c r="H33" s="96" t="str">
        <f>VLOOKUP($A33, RawData!$A:$AJ, 3, FALSE)</f>
        <v/>
      </c>
      <c r="I33" s="96">
        <f>VLOOKUP($A33, RawData!$A:$AJ, 4, FALSE)</f>
        <v>0.16659193</v>
      </c>
      <c r="J33" s="133" t="str">
        <f>VLOOKUP($A33, RawData!$A:$AM, 37, FALSE)</f>
        <v/>
      </c>
      <c r="K33" s="99">
        <f>VLOOKUP($A33, RawData!$A:$AM, 38, FALSE)</f>
        <v>-1.5601271</v>
      </c>
      <c r="L33" s="99">
        <f>VLOOKUP($A33, RawData!$A:$AM, 39, FALSE)</f>
        <v>-0.19860083</v>
      </c>
      <c r="M33" s="120">
        <f>VLOOKUP($A33, RawData!$A:$AJ, 30, FALSE)</f>
        <v>59.715008</v>
      </c>
      <c r="N33" s="133">
        <f>VLOOKUP($A33, RawData!$A:$AJ, 5, FALSE)</f>
        <v>-0.2670623</v>
      </c>
      <c r="O33" s="99">
        <f>VLOOKUP($A33, RawData!$A:$AJ, 6, FALSE)</f>
        <v>-0.79310346</v>
      </c>
      <c r="P33" s="96">
        <f>VLOOKUP($A33, RawData!$A:$AJ, 7, FALSE)</f>
        <v>-0.2628542</v>
      </c>
      <c r="Q33" s="99">
        <f>VLOOKUP($A33, RawData!$A:$AJ, 8, FALSE)</f>
        <v>1.1469</v>
      </c>
      <c r="R33" s="99">
        <f>VLOOKUP($A33, RawData!$A:$AJ, 9, FALSE)</f>
        <v>0.7848869</v>
      </c>
      <c r="S33" s="99">
        <f>VLOOKUP($A33, RawData!$A:$AJ, 11, FALSE)</f>
        <v>-0.0646</v>
      </c>
      <c r="T33" s="133">
        <f>VLOOKUP($A33, RawData!$A:$AJ, 13, FALSE)</f>
        <v>-2.84</v>
      </c>
      <c r="U33" s="99" t="str">
        <f>VLOOKUP($A33, RawData!$A:$AJ, 14, FALSE)</f>
        <v/>
      </c>
      <c r="V33" s="100">
        <f>VLOOKUP($A33, RawData!$A:$AJ, 15, FALSE)</f>
        <v>-678</v>
      </c>
      <c r="W33" s="99">
        <f>VLOOKUP($A33, RawData!$A:$AJ, 16, FALSE)</f>
        <v>0.1886435</v>
      </c>
      <c r="X33" s="133" t="str">
        <f>VLOOKUP($A33, RawData!$A:$AJ, 21, FALSE)</f>
        <v/>
      </c>
      <c r="Y33" s="99">
        <f>VLOOKUP($A33, RawData!$A:$AJ, 22, FALSE)</f>
        <v>1.106412</v>
      </c>
      <c r="Z33" s="99" t="str">
        <f>VLOOKUP($A33, RawData!$A:$AJ, 23, FALSE)</f>
        <v/>
      </c>
      <c r="AA33" s="99">
        <f>VLOOKUP($A33, RawData!$A:$AJ, 24, FALSE)</f>
        <v>-0.24556616</v>
      </c>
      <c r="AB33" s="101" t="str">
        <f>VLOOKUP($A33, RawData!$A:$AJ, 25, FALSE)</f>
        <v/>
      </c>
      <c r="AC33" s="100" t="str">
        <f>VLOOKUP($A33, RawData!$A:$AJ, 26, FALSE)</f>
        <v/>
      </c>
      <c r="AD33" s="100" t="str">
        <f>VLOOKUP($A33, RawData!$A:$AJ, 27, FALSE)</f>
        <v/>
      </c>
      <c r="AE33" s="107">
        <f>VLOOKUP($A33, RawData!$A:$AJ, 28, FALSE)</f>
        <v>4.9070587</v>
      </c>
      <c r="AF33" s="100">
        <f>VLOOKUP($A33, RawData!$A:$AJ, 31, FALSE)</f>
        <v>-66.69578</v>
      </c>
      <c r="AG33" s="96">
        <f>VLOOKUP($A33, RawData!$A:$AJ,32, FALSE)</f>
        <v>0</v>
      </c>
      <c r="AH33" s="133" t="str">
        <f>VLOOKUP($A33, RawData!$A:$AJ, 34, FALSE)</f>
        <v/>
      </c>
      <c r="AI33" s="133">
        <f>VLOOKUP($A33, RawData!$A:$AJ, 35, FALSE)</f>
        <v>27.3</v>
      </c>
      <c r="AJ33" s="113">
        <f>VLOOKUP($A33, RawData!$A:$AJ, 36, FALSE)</f>
        <v>6.74</v>
      </c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</row>
    <row r="34">
      <c r="A34" s="46" t="s">
        <v>733</v>
      </c>
      <c r="B34" s="9" t="s">
        <v>2342</v>
      </c>
      <c r="C34" s="92" t="s">
        <v>930</v>
      </c>
      <c r="D34" s="2" t="s">
        <v>2343</v>
      </c>
      <c r="E34" s="114" t="str">
        <f>IFERROR(__xludf.DUMMYFUNCTION("IFERROR(HYPERLINK(REGEXEXTRACT(D34,""\(([^)]*)\)""),REGEXEXTRACT(D34,""\[([^\]]+)\]"")),"""")"),"READ PITCH")</f>
        <v>READ PITCH</v>
      </c>
      <c r="F34" s="133">
        <f>VLOOKUP($A34, RawData!$A:$AJ, 33, FALSE)</f>
        <v>147.75208</v>
      </c>
      <c r="G34" s="133" t="str">
        <f>VLOOKUP($A34, RawData!$A:$AJ, 2, FALSE)</f>
        <v/>
      </c>
      <c r="H34" s="96" t="str">
        <f>VLOOKUP($A34, RawData!$A:$AJ, 3, FALSE)</f>
        <v/>
      </c>
      <c r="I34" s="96">
        <f>VLOOKUP($A34, RawData!$A:$AJ, 4, FALSE)</f>
        <v>0.13673899</v>
      </c>
      <c r="J34" s="133" t="str">
        <f>VLOOKUP($A34, RawData!$A:$AM, 37, FALSE)</f>
        <v/>
      </c>
      <c r="K34" s="99">
        <f>VLOOKUP($A34, RawData!$A:$AM, 38, FALSE)</f>
        <v>-0.102915876</v>
      </c>
      <c r="L34" s="99">
        <f>VLOOKUP($A34, RawData!$A:$AM, 39, FALSE)</f>
        <v>0.30329573</v>
      </c>
      <c r="M34" s="120">
        <f>VLOOKUP($A34, RawData!$A:$AJ, 30, FALSE)</f>
        <v>8.114204</v>
      </c>
      <c r="N34" s="133">
        <f>VLOOKUP($A34, RawData!$A:$AJ, 5, FALSE)</f>
        <v>0.76891613</v>
      </c>
      <c r="O34" s="99">
        <f>VLOOKUP($A34, RawData!$A:$AJ, 6, FALSE)</f>
        <v>-0.21829522</v>
      </c>
      <c r="P34" s="96">
        <f>VLOOKUP($A34, RawData!$A:$AJ, 7, FALSE)</f>
        <v>0.2869677</v>
      </c>
      <c r="Q34" s="99">
        <f>VLOOKUP($A34, RawData!$A:$AJ, 8, FALSE)</f>
        <v>0.5808</v>
      </c>
      <c r="R34" s="99">
        <f>VLOOKUP($A34, RawData!$A:$AJ, 9, FALSE)</f>
        <v>0.4832604</v>
      </c>
      <c r="S34" s="99">
        <f>VLOOKUP($A34, RawData!$A:$AJ, 11, FALSE)</f>
        <v>0.0572</v>
      </c>
      <c r="T34" s="133">
        <f>VLOOKUP($A34, RawData!$A:$AJ, 13, FALSE)</f>
        <v>11.31</v>
      </c>
      <c r="U34" s="99" t="str">
        <f>VLOOKUP($A34, RawData!$A:$AJ, 14, FALSE)</f>
        <v/>
      </c>
      <c r="V34" s="100">
        <f>VLOOKUP($A34, RawData!$A:$AJ, 15, FALSE)</f>
        <v>2.2294</v>
      </c>
      <c r="W34" s="99">
        <f>VLOOKUP($A34, RawData!$A:$AJ, 16, FALSE)</f>
        <v>0.023948237</v>
      </c>
      <c r="X34" s="133" t="str">
        <f>VLOOKUP($A34, RawData!$A:$AJ, 21, FALSE)</f>
        <v/>
      </c>
      <c r="Y34" s="99">
        <f>VLOOKUP($A34, RawData!$A:$AJ, 22, FALSE)</f>
        <v>-0.13869047</v>
      </c>
      <c r="Z34" s="99" t="str">
        <f>VLOOKUP($A34, RawData!$A:$AJ, 23, FALSE)</f>
        <v/>
      </c>
      <c r="AA34" s="99">
        <f>VLOOKUP($A34, RawData!$A:$AJ, 24, FALSE)</f>
        <v>0.17904761</v>
      </c>
      <c r="AB34" s="101" t="str">
        <f>VLOOKUP($A34, RawData!$A:$AJ, 25, FALSE)</f>
        <v/>
      </c>
      <c r="AC34" s="100">
        <f>VLOOKUP($A34, RawData!$A:$AJ, 26, FALSE)</f>
        <v>21.588829</v>
      </c>
      <c r="AD34" s="100" t="str">
        <f>VLOOKUP($A34, RawData!$A:$AJ, 27, FALSE)</f>
        <v/>
      </c>
      <c r="AE34" s="107">
        <f>VLOOKUP($A34, RawData!$A:$AJ, 28, FALSE)</f>
        <v>0.8717373</v>
      </c>
      <c r="AF34" s="100">
        <f>VLOOKUP($A34, RawData!$A:$AJ, 31, FALSE)</f>
        <v>13.839346</v>
      </c>
      <c r="AG34" s="96">
        <f>VLOOKUP($A34, RawData!$A:$AJ,32, FALSE)</f>
        <v>0.02266735</v>
      </c>
      <c r="AH34" s="133" t="str">
        <f>VLOOKUP($A34, RawData!$A:$AJ, 34, FALSE)</f>
        <v/>
      </c>
      <c r="AI34" s="133">
        <f>VLOOKUP($A34, RawData!$A:$AJ, 35, FALSE)</f>
        <v>16.85</v>
      </c>
      <c r="AJ34" s="113">
        <f>VLOOKUP($A34, RawData!$A:$AJ, 36, FALSE)</f>
        <v>9.78</v>
      </c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</row>
    <row r="35">
      <c r="A35" s="46" t="s">
        <v>734</v>
      </c>
      <c r="B35" s="9" t="s">
        <v>2344</v>
      </c>
      <c r="C35" s="92" t="s">
        <v>942</v>
      </c>
      <c r="D35" s="2" t="s">
        <v>2345</v>
      </c>
      <c r="E35" s="114" t="str">
        <f>IFERROR(__xludf.DUMMYFUNCTION("IFERROR(HYPERLINK(REGEXEXTRACT(D35,""\(([^)]*)\)""),REGEXEXTRACT(D35,""\[([^\]]+)\]"")),"""")"),"READ PITCH")</f>
        <v>READ PITCH</v>
      </c>
      <c r="F35" s="133">
        <f>VLOOKUP($A35, RawData!$A:$AJ, 33, FALSE)</f>
        <v>65.09391</v>
      </c>
      <c r="G35" s="133" t="str">
        <f>VLOOKUP($A35, RawData!$A:$AJ, 2, FALSE)</f>
        <v/>
      </c>
      <c r="H35" s="96" t="str">
        <f>VLOOKUP($A35, RawData!$A:$AJ, 3, FALSE)</f>
        <v/>
      </c>
      <c r="I35" s="96">
        <f>VLOOKUP($A35, RawData!$A:$AJ, 4, FALSE)</f>
        <v>-0.09832266</v>
      </c>
      <c r="J35" s="133" t="str">
        <f>VLOOKUP($A35, RawData!$A:$AM, 37, FALSE)</f>
        <v/>
      </c>
      <c r="K35" s="99">
        <f>VLOOKUP($A35, RawData!$A:$AM, 38, FALSE)</f>
        <v>-0.57210374</v>
      </c>
      <c r="L35" s="99">
        <f>VLOOKUP($A35, RawData!$A:$AM, 39, FALSE)</f>
        <v>-0.27144524</v>
      </c>
      <c r="M35" s="120">
        <f>VLOOKUP($A35, RawData!$A:$AJ, 30, FALSE)</f>
        <v>5.2685337</v>
      </c>
      <c r="N35" s="133">
        <f>VLOOKUP($A35, RawData!$A:$AJ, 5, FALSE)</f>
        <v>-0.33015656</v>
      </c>
      <c r="O35" s="99">
        <f>VLOOKUP($A35, RawData!$A:$AJ, 6, FALSE)</f>
        <v>-1.767405</v>
      </c>
      <c r="P35" s="96">
        <f>VLOOKUP($A35, RawData!$A:$AJ, 7, FALSE)</f>
        <v>-0.46212146</v>
      </c>
      <c r="Q35" s="99">
        <f>VLOOKUP($A35, RawData!$A:$AJ, 8, FALSE)</f>
        <v>0.2841</v>
      </c>
      <c r="R35" s="99">
        <f>VLOOKUP($A35, RawData!$A:$AJ, 9, FALSE)</f>
        <v>0.16379873</v>
      </c>
      <c r="S35" s="99">
        <f>VLOOKUP($A35, RawData!$A:$AJ, 11, FALSE)</f>
        <v>-0.0213</v>
      </c>
      <c r="T35" s="133">
        <f>VLOOKUP($A35, RawData!$A:$AJ, 13, FALSE)</f>
        <v>5.98</v>
      </c>
      <c r="U35" s="99" t="str">
        <f>VLOOKUP($A35, RawData!$A:$AJ, 14, FALSE)</f>
        <v/>
      </c>
      <c r="V35" s="100">
        <f>VLOOKUP($A35, RawData!$A:$AJ, 15, FALSE)</f>
        <v>2.1033</v>
      </c>
      <c r="W35" s="99">
        <f>VLOOKUP($A35, RawData!$A:$AJ, 16, FALSE)</f>
        <v>0.044281114</v>
      </c>
      <c r="X35" s="133" t="str">
        <f>VLOOKUP($A35, RawData!$A:$AJ, 21, FALSE)</f>
        <v/>
      </c>
      <c r="Y35" s="99">
        <f>VLOOKUP($A35, RawData!$A:$AJ, 22, FALSE)</f>
        <v>-0.2375625</v>
      </c>
      <c r="Z35" s="99" t="str">
        <f>VLOOKUP($A35, RawData!$A:$AJ, 23, FALSE)</f>
        <v/>
      </c>
      <c r="AA35" s="99">
        <f>VLOOKUP($A35, RawData!$A:$AJ, 24, FALSE)</f>
        <v>-0.050520834</v>
      </c>
      <c r="AB35" s="101" t="str">
        <f>VLOOKUP($A35, RawData!$A:$AJ, 25, FALSE)</f>
        <v/>
      </c>
      <c r="AC35" s="100" t="str">
        <f>VLOOKUP($A35, RawData!$A:$AJ, 26, FALSE)</f>
        <v/>
      </c>
      <c r="AD35" s="100" t="str">
        <f>VLOOKUP($A35, RawData!$A:$AJ, 27, FALSE)</f>
        <v/>
      </c>
      <c r="AE35" s="107">
        <f>VLOOKUP($A35, RawData!$A:$AJ, 28, FALSE)</f>
        <v>0.52039164</v>
      </c>
      <c r="AF35" s="100">
        <f>VLOOKUP($A35, RawData!$A:$AJ, 31, FALSE)</f>
        <v>6.7002006</v>
      </c>
      <c r="AG35" s="96">
        <f>VLOOKUP($A35, RawData!$A:$AJ,32, FALSE)</f>
        <v>0</v>
      </c>
      <c r="AH35" s="133" t="str">
        <f>VLOOKUP($A35, RawData!$A:$AJ, 34, FALSE)</f>
        <v/>
      </c>
      <c r="AI35" s="133">
        <f>VLOOKUP($A35, RawData!$A:$AJ, 35, FALSE)</f>
        <v>4.4</v>
      </c>
      <c r="AJ35" s="113">
        <f>VLOOKUP($A35, RawData!$A:$AJ, 36, FALSE)</f>
        <v>14.69</v>
      </c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</row>
    <row r="36">
      <c r="A36" s="46" t="s">
        <v>735</v>
      </c>
      <c r="B36" s="9" t="s">
        <v>2346</v>
      </c>
      <c r="D36" s="2" t="s">
        <v>2347</v>
      </c>
      <c r="E36" s="114" t="str">
        <f>IFERROR(__xludf.DUMMYFUNCTION("IFERROR(HYPERLINK(REGEXEXTRACT(D36,""\(([^)]*)\)""),REGEXEXTRACT(D36,""\[([^\]]+)\]"")),"""")"),"READ PITCH")</f>
        <v>READ PITCH</v>
      </c>
      <c r="F36" s="133">
        <f>VLOOKUP($A36, RawData!$A:$AJ, 33, FALSE)</f>
        <v>105.295265</v>
      </c>
      <c r="G36" s="133" t="str">
        <f>VLOOKUP($A36, RawData!$A:$AJ, 2, FALSE)</f>
        <v/>
      </c>
      <c r="H36" s="106" t="str">
        <f>VLOOKUP($A36, RawData!$A:$AJ, 3, FALSE)</f>
        <v/>
      </c>
      <c r="I36" s="106">
        <f>VLOOKUP($A36, RawData!$A:$AJ, 4, FALSE)</f>
        <v>0.11607779</v>
      </c>
      <c r="J36" s="133" t="str">
        <f>VLOOKUP($A36, RawData!$A:$AM, 37, FALSE)</f>
        <v/>
      </c>
      <c r="K36" s="99">
        <f>VLOOKUP($A36, RawData!$A:$AM, 38, FALSE)</f>
        <v>0.15701176</v>
      </c>
      <c r="L36" s="99">
        <f>VLOOKUP($A36, RawData!$A:$AM, 39, FALSE)</f>
        <v>0.22161347</v>
      </c>
      <c r="M36" s="120">
        <f>VLOOKUP($A36, RawData!$A:$AJ, 30, FALSE)</f>
        <v>3.2832098</v>
      </c>
      <c r="N36" s="133">
        <f>VLOOKUP($A36, RawData!$A:$AJ, 5, FALSE)</f>
        <v>1.5825347</v>
      </c>
      <c r="O36" s="99">
        <f>VLOOKUP($A36, RawData!$A:$AJ, 6, FALSE)</f>
        <v>0.36380324</v>
      </c>
      <c r="P36" s="106" t="str">
        <f>VLOOKUP($A36, RawData!$A:$AJ, 7, FALSE)</f>
        <v>No data</v>
      </c>
      <c r="Q36" s="106">
        <f>VLOOKUP($A36, RawData!$A:$AJ, 8, FALSE)</f>
        <v>0.5118</v>
      </c>
      <c r="R36" s="99">
        <f>VLOOKUP($A36, RawData!$A:$AJ, 9, FALSE)</f>
        <v>0.39378154</v>
      </c>
      <c r="S36" s="99">
        <f>VLOOKUP($A36, RawData!$A:$AJ, 11, FALSE)</f>
        <v>0.0596</v>
      </c>
      <c r="T36" s="133">
        <f>VLOOKUP($A36, RawData!$A:$AJ, 13, FALSE)</f>
        <v>31.2</v>
      </c>
      <c r="U36" s="99" t="str">
        <f>VLOOKUP($A36, RawData!$A:$AJ, 14, FALSE)</f>
        <v/>
      </c>
      <c r="V36" s="100">
        <f>VLOOKUP($A36, RawData!$A:$AJ, 15, FALSE)</f>
        <v>2.013</v>
      </c>
      <c r="W36" s="99">
        <f>VLOOKUP($A36, RawData!$A:$AJ, 16, FALSE)</f>
        <v>0.03018206</v>
      </c>
      <c r="X36" s="133" t="str">
        <f>VLOOKUP($A36, RawData!$A:$AJ, 21, FALSE)</f>
        <v/>
      </c>
      <c r="Y36" s="99">
        <f>VLOOKUP($A36, RawData!$A:$AJ, 22, FALSE)</f>
        <v>0.5424067</v>
      </c>
      <c r="Z36" s="106" t="str">
        <f>VLOOKUP($A36, RawData!$A:$AJ, 23, FALSE)</f>
        <v/>
      </c>
      <c r="AA36" s="99">
        <f>VLOOKUP($A36, RawData!$A:$AJ, 24, FALSE)</f>
        <v>0.09906667</v>
      </c>
      <c r="AB36" s="101" t="str">
        <f>VLOOKUP($A36, RawData!$A:$AJ, 25, FALSE)</f>
        <v/>
      </c>
      <c r="AC36" s="100">
        <f>VLOOKUP($A36, RawData!$A:$AJ, 26, FALSE)</f>
        <v>7.172039</v>
      </c>
      <c r="AD36" s="100" t="str">
        <f>VLOOKUP($A36, RawData!$A:$AJ, 27, FALSE)</f>
        <v/>
      </c>
      <c r="AE36" s="107">
        <f>VLOOKUP($A36, RawData!$A:$AJ, 28, FALSE)</f>
        <v>0.25130454</v>
      </c>
      <c r="AF36" s="100">
        <f>VLOOKUP($A36, RawData!$A:$AJ, 31, FALSE)</f>
        <v>6.023638</v>
      </c>
      <c r="AG36" s="96">
        <f>VLOOKUP($A36, RawData!$A:$AJ,32, FALSE)</f>
        <v>0.014543524</v>
      </c>
      <c r="AH36" s="133" t="str">
        <f>VLOOKUP($A36, RawData!$A:$AJ, 34, FALSE)</f>
        <v/>
      </c>
      <c r="AI36" s="133">
        <f>VLOOKUP($A36, RawData!$A:$AJ, 35, FALSE)</f>
        <v>10.95</v>
      </c>
      <c r="AJ36" s="113" t="str">
        <f>VLOOKUP($A36, RawData!$A:$AJ, 36, FALSE)</f>
        <v>No data</v>
      </c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</row>
    <row r="37">
      <c r="A37" s="46" t="s">
        <v>736</v>
      </c>
      <c r="B37" s="9" t="s">
        <v>2348</v>
      </c>
      <c r="C37" s="92" t="s">
        <v>930</v>
      </c>
      <c r="D37" s="2" t="s">
        <v>2349</v>
      </c>
      <c r="E37" s="114" t="str">
        <f>IFERROR(__xludf.DUMMYFUNCTION("IFERROR(HYPERLINK(REGEXEXTRACT(D37,""\(([^)]*)\)""),REGEXEXTRACT(D37,""\[([^\]]+)\]"")),"""")"),"READ PITCH")</f>
        <v>READ PITCH</v>
      </c>
      <c r="F37" s="133">
        <f>VLOOKUP($A37, RawData!$A:$AJ, 33, FALSE)</f>
        <v>17.209433</v>
      </c>
      <c r="G37" s="133" t="str">
        <f>VLOOKUP($A37, RawData!$A:$AJ, 2, FALSE)</f>
        <v/>
      </c>
      <c r="H37" s="96" t="str">
        <f>VLOOKUP($A37, RawData!$A:$AJ, 3, FALSE)</f>
        <v/>
      </c>
      <c r="I37" s="96">
        <f>VLOOKUP($A37, RawData!$A:$AJ, 4, FALSE)</f>
        <v>0.13130632</v>
      </c>
      <c r="J37" s="133" t="str">
        <f>VLOOKUP($A37, RawData!$A:$AM, 37, FALSE)</f>
        <v/>
      </c>
      <c r="K37" s="99">
        <f>VLOOKUP($A37, RawData!$A:$AM, 38, FALSE)</f>
        <v>-0.8587189</v>
      </c>
      <c r="L37" s="99">
        <f>VLOOKUP($A37, RawData!$A:$AM, 39, FALSE)</f>
        <v>0.31168854</v>
      </c>
      <c r="M37" s="120">
        <f>VLOOKUP($A37, RawData!$A:$AJ, 30, FALSE)</f>
        <v>32.81286</v>
      </c>
      <c r="N37" s="133">
        <f>VLOOKUP($A37, RawData!$A:$AJ, 5, FALSE)</f>
        <v>-0.11355932</v>
      </c>
      <c r="O37" s="99">
        <f>VLOOKUP($A37, RawData!$A:$AJ, 6, FALSE)</f>
        <v>-1.2481482</v>
      </c>
      <c r="P37" s="96">
        <f>VLOOKUP($A37, RawData!$A:$AJ, 7, FALSE)</f>
        <v>-0.26003093</v>
      </c>
      <c r="Q37" s="99">
        <f>VLOOKUP($A37, RawData!$A:$AJ, 8, FALSE)</f>
        <v>0.8049</v>
      </c>
      <c r="R37" s="99">
        <f>VLOOKUP($A37, RawData!$A:$AJ, 9, FALSE)</f>
        <v>0.49130815</v>
      </c>
      <c r="S37" s="99">
        <f>VLOOKUP($A37, RawData!$A:$AJ, 11, FALSE)</f>
        <v>-0.0604</v>
      </c>
      <c r="T37" s="133">
        <f>VLOOKUP($A37, RawData!$A:$AJ, 13, FALSE)</f>
        <v>0.62</v>
      </c>
      <c r="U37" s="99" t="str">
        <f>VLOOKUP($A37, RawData!$A:$AJ, 14, FALSE)</f>
        <v/>
      </c>
      <c r="V37" s="100">
        <f>VLOOKUP($A37, RawData!$A:$AJ, 15, FALSE)</f>
        <v>0.8587</v>
      </c>
      <c r="W37" s="99">
        <f>VLOOKUP($A37, RawData!$A:$AJ, 16, FALSE)</f>
        <v>0.08456943</v>
      </c>
      <c r="X37" s="133" t="str">
        <f>VLOOKUP($A37, RawData!$A:$AJ, 21, FALSE)</f>
        <v/>
      </c>
      <c r="Y37" s="99">
        <f>VLOOKUP($A37, RawData!$A:$AJ, 22, FALSE)</f>
        <v>0.68197834</v>
      </c>
      <c r="Z37" s="99" t="str">
        <f>VLOOKUP($A37, RawData!$A:$AJ, 23, FALSE)</f>
        <v/>
      </c>
      <c r="AA37" s="99">
        <f>VLOOKUP($A37, RawData!$A:$AJ, 24, FALSE)</f>
        <v>-0.090785906</v>
      </c>
      <c r="AB37" s="101" t="str">
        <f>VLOOKUP($A37, RawData!$A:$AJ, 25, FALSE)</f>
        <v/>
      </c>
      <c r="AC37" s="100" t="str">
        <f>VLOOKUP($A37, RawData!$A:$AJ, 26, FALSE)</f>
        <v/>
      </c>
      <c r="AD37" s="100" t="str">
        <f>VLOOKUP($A37, RawData!$A:$AJ, 27, FALSE)</f>
        <v/>
      </c>
      <c r="AE37" s="107">
        <f>VLOOKUP($A37, RawData!$A:$AJ, 28, FALSE)</f>
        <v>1.2038392</v>
      </c>
      <c r="AF37" s="100">
        <f>VLOOKUP($A37, RawData!$A:$AJ, 31, FALSE)</f>
        <v>37.046776</v>
      </c>
      <c r="AG37" s="96">
        <f>VLOOKUP($A37, RawData!$A:$AJ,32, FALSE)</f>
        <v>0</v>
      </c>
      <c r="AH37" s="133" t="str">
        <f>VLOOKUP($A37, RawData!$A:$AJ, 34, FALSE)</f>
        <v/>
      </c>
      <c r="AI37" s="133">
        <f>VLOOKUP($A37, RawData!$A:$AJ, 35, FALSE)</f>
        <v>3.08</v>
      </c>
      <c r="AJ37" s="113">
        <f>VLOOKUP($A37, RawData!$A:$AJ, 36, FALSE)</f>
        <v>5.9</v>
      </c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</row>
    <row r="38">
      <c r="A38" s="46" t="s">
        <v>745</v>
      </c>
      <c r="B38" s="9" t="s">
        <v>2350</v>
      </c>
      <c r="C38" s="92" t="s">
        <v>942</v>
      </c>
      <c r="D38" s="2" t="s">
        <v>2351</v>
      </c>
      <c r="E38" s="114" t="str">
        <f>IFERROR(__xludf.DUMMYFUNCTION("IFERROR(HYPERLINK(REGEXEXTRACT(D38,""\(([^)]*)\)""),REGEXEXTRACT(D38,""\[([^\]]+)\]"")),"""")"),"READ PITCH")</f>
        <v>READ PITCH</v>
      </c>
      <c r="F38" s="133">
        <f>VLOOKUP($A38, RawData!$A:$AJ, 33, FALSE)</f>
        <v>230.8284</v>
      </c>
      <c r="G38" s="133">
        <f>VLOOKUP($A38, RawData!$A:$AJ, 2, FALSE)</f>
        <v>213.278</v>
      </c>
      <c r="H38" s="96" t="str">
        <f>VLOOKUP($A38, RawData!$A:$AJ, 3, FALSE)</f>
        <v/>
      </c>
      <c r="I38" s="96">
        <f>VLOOKUP($A38, RawData!$A:$AJ, 4, FALSE)</f>
        <v>0.107420646</v>
      </c>
      <c r="J38" s="133">
        <f>VLOOKUP($A38, RawData!$A:$AM, 37, FALSE)</f>
        <v>32.316</v>
      </c>
      <c r="K38" s="99">
        <f>VLOOKUP($A38, RawData!$A:$AM, 38, FALSE)</f>
        <v>-0.074649945</v>
      </c>
      <c r="L38" s="99" t="str">
        <f>VLOOKUP($A38, RawData!$A:$AM, 39, FALSE)</f>
        <v/>
      </c>
      <c r="M38" s="120">
        <f>VLOOKUP($A38, RawData!$A:$AJ, 30, FALSE)</f>
        <v>7.1441393</v>
      </c>
      <c r="N38" s="133">
        <f>VLOOKUP($A38, RawData!$A:$AJ, 5, FALSE)</f>
        <v>62.5</v>
      </c>
      <c r="O38" s="99">
        <f>VLOOKUP($A38, RawData!$A:$AJ, 6, FALSE)</f>
        <v>-0.03846154</v>
      </c>
      <c r="P38" s="96">
        <f>VLOOKUP($A38, RawData!$A:$AJ, 7, FALSE)</f>
        <v>0.25497213</v>
      </c>
      <c r="Q38" s="99">
        <f>VLOOKUP($A38, RawData!$A:$AJ, 8, FALSE)</f>
        <v>0.2751</v>
      </c>
      <c r="R38" s="99">
        <f>VLOOKUP($A38, RawData!$A:$AJ, 9, FALSE)</f>
        <v>0.10315175</v>
      </c>
      <c r="S38" s="99" t="str">
        <f>VLOOKUP($A38, RawData!$A:$AJ, 11, FALSE)</f>
        <v/>
      </c>
      <c r="T38" s="133">
        <f>VLOOKUP($A38, RawData!$A:$AJ, 13, FALSE)</f>
        <v>15.54</v>
      </c>
      <c r="U38" s="99" t="str">
        <f>VLOOKUP($A38, RawData!$A:$AJ, 14, FALSE)</f>
        <v/>
      </c>
      <c r="V38" s="100">
        <f>VLOOKUP($A38, RawData!$A:$AJ, 15, FALSE)</f>
        <v>4.5227</v>
      </c>
      <c r="W38" s="99" t="str">
        <f>VLOOKUP($A38, RawData!$A:$AJ, 16, FALSE)</f>
        <v/>
      </c>
      <c r="X38" s="133">
        <f>VLOOKUP($A38, RawData!$A:$AJ, 21, FALSE)</f>
        <v>2.07</v>
      </c>
      <c r="Y38" s="99">
        <f>VLOOKUP($A38, RawData!$A:$AJ, 22, FALSE)</f>
        <v>0.01556391</v>
      </c>
      <c r="Z38" s="99">
        <f>VLOOKUP($A38, RawData!$A:$AJ, 23, FALSE)</f>
        <v>0.1161</v>
      </c>
      <c r="AA38" s="99">
        <f>VLOOKUP($A38, RawData!$A:$AJ, 24, FALSE)</f>
        <v>0.18796992</v>
      </c>
      <c r="AB38" s="101">
        <f>VLOOKUP($A38, RawData!$A:$AJ, 25, FALSE)</f>
        <v>0.24297744</v>
      </c>
      <c r="AC38" s="100">
        <f>VLOOKUP($A38, RawData!$A:$AJ, 26, FALSE)</f>
        <v>9.152</v>
      </c>
      <c r="AD38" s="100" t="str">
        <f>VLOOKUP($A38, RawData!$A:$AJ, 27, FALSE)</f>
        <v/>
      </c>
      <c r="AE38" s="107">
        <f>VLOOKUP($A38, RawData!$A:$AJ, 28, FALSE)</f>
        <v>1.0727782</v>
      </c>
      <c r="AF38" s="100" t="str">
        <f>VLOOKUP($A38, RawData!$A:$AJ, 31, FALSE)</f>
        <v/>
      </c>
      <c r="AG38" s="96">
        <f>VLOOKUP($A38, RawData!$A:$AJ,32, FALSE)</f>
        <v>0.028540209</v>
      </c>
      <c r="AH38" s="133" t="str">
        <f>VLOOKUP($A38, RawData!$A:$AJ, 34, FALSE)</f>
        <v/>
      </c>
      <c r="AI38" s="133">
        <f>VLOOKUP($A38, RawData!$A:$AJ, 35, FALSE)</f>
        <v>572</v>
      </c>
      <c r="AJ38" s="113">
        <f>VLOOKUP($A38, RawData!$A:$AJ, 36, FALSE)</f>
        <v>0.4</v>
      </c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</row>
    <row r="39">
      <c r="A39" s="46" t="s">
        <v>746</v>
      </c>
      <c r="B39" s="9" t="s">
        <v>2352</v>
      </c>
      <c r="C39" s="92" t="s">
        <v>942</v>
      </c>
      <c r="D39" s="2" t="s">
        <v>2353</v>
      </c>
      <c r="E39" s="114" t="str">
        <f>IFERROR(__xludf.DUMMYFUNCTION("IFERROR(HYPERLINK(REGEXEXTRACT(D39,""\(([^)]*)\)""),REGEXEXTRACT(D39,""\[([^\]]+)\]"")),"""")"),"READ PITCH")</f>
        <v>READ PITCH</v>
      </c>
      <c r="F39" s="133">
        <f>VLOOKUP($A39, RawData!$A:$AJ, 33, FALSE)</f>
        <v>340.5</v>
      </c>
      <c r="G39" s="133">
        <f>VLOOKUP($A39, RawData!$A:$AJ, 2, FALSE)</f>
        <v>580.05</v>
      </c>
      <c r="H39" s="96" t="str">
        <f>VLOOKUP($A39, RawData!$A:$AJ, 3, FALSE)</f>
        <v/>
      </c>
      <c r="I39" s="96">
        <f>VLOOKUP($A39, RawData!$A:$AJ, 4, FALSE)</f>
        <v>0.27323866</v>
      </c>
      <c r="J39" s="133">
        <f>VLOOKUP($A39, RawData!$A:$AM, 37, FALSE)</f>
        <v>72.012</v>
      </c>
      <c r="K39" s="99">
        <f>VLOOKUP($A39, RawData!$A:$AM, 38, FALSE)</f>
        <v>1.402402</v>
      </c>
      <c r="L39" s="99" t="str">
        <f>VLOOKUP($A39, RawData!$A:$AM, 39, FALSE)</f>
        <v/>
      </c>
      <c r="M39" s="120">
        <f>VLOOKUP($A39, RawData!$A:$AJ, 30, FALSE)</f>
        <v>5.4105706</v>
      </c>
      <c r="N39" s="133">
        <f>VLOOKUP($A39, RawData!$A:$AJ, 5, FALSE)</f>
        <v>31.621334</v>
      </c>
      <c r="O39" s="99">
        <f>VLOOKUP($A39, RawData!$A:$AJ, 6, FALSE)</f>
        <v>2.0926518</v>
      </c>
      <c r="P39" s="96">
        <f>VLOOKUP($A39, RawData!$A:$AJ, 7, FALSE)</f>
        <v>0.52318835</v>
      </c>
      <c r="Q39" s="99">
        <f>VLOOKUP($A39, RawData!$A:$AJ, 8, FALSE)</f>
        <v>0.2082</v>
      </c>
      <c r="R39" s="99">
        <f>VLOOKUP($A39, RawData!$A:$AJ, 9, FALSE)</f>
        <v>0.044385828</v>
      </c>
      <c r="S39" s="99" t="str">
        <f>VLOOKUP($A39, RawData!$A:$AJ, 11, FALSE)</f>
        <v/>
      </c>
      <c r="T39" s="133">
        <f>VLOOKUP($A39, RawData!$A:$AJ, 13, FALSE)</f>
        <v>13.15</v>
      </c>
      <c r="U39" s="99" t="str">
        <f>VLOOKUP($A39, RawData!$A:$AJ, 14, FALSE)</f>
        <v/>
      </c>
      <c r="V39" s="100">
        <f>VLOOKUP($A39, RawData!$A:$AJ, 15, FALSE)</f>
        <v>5.2536</v>
      </c>
      <c r="W39" s="99" t="str">
        <f>VLOOKUP($A39, RawData!$A:$AJ, 16, FALSE)</f>
        <v/>
      </c>
      <c r="X39" s="133">
        <f>VLOOKUP($A39, RawData!$A:$AJ, 21, FALSE)</f>
        <v>46.126</v>
      </c>
      <c r="Y39" s="99">
        <f>VLOOKUP($A39, RawData!$A:$AJ, 22, FALSE)</f>
        <v>0.39712098</v>
      </c>
      <c r="Z39" s="99">
        <f>VLOOKUP($A39, RawData!$A:$AJ, 23, FALSE)</f>
        <v>0.2335</v>
      </c>
      <c r="AA39" s="99">
        <f>VLOOKUP($A39, RawData!$A:$AJ, 24, FALSE)</f>
        <v>0.40836498</v>
      </c>
      <c r="AB39" s="101">
        <f>VLOOKUP($A39, RawData!$A:$AJ, 25, FALSE)</f>
        <v>0.61998606</v>
      </c>
      <c r="AC39" s="100">
        <f>VLOOKUP($A39, RawData!$A:$AJ, 26, FALSE)</f>
        <v>7.241946</v>
      </c>
      <c r="AD39" s="100" t="str">
        <f>VLOOKUP($A39, RawData!$A:$AJ, 27, FALSE)</f>
        <v>No data</v>
      </c>
      <c r="AE39" s="107">
        <f>VLOOKUP($A39, RawData!$A:$AJ, 28, FALSE)</f>
        <v>0.5921903</v>
      </c>
      <c r="AF39" s="100" t="str">
        <f>VLOOKUP($A39, RawData!$A:$AJ, 31, FALSE)</f>
        <v/>
      </c>
      <c r="AG39" s="96">
        <f>VLOOKUP($A39, RawData!$A:$AJ,32, FALSE)</f>
        <v>0.019956332</v>
      </c>
      <c r="AH39" s="133" t="str">
        <f>VLOOKUP($A39, RawData!$A:$AJ, 34, FALSE)</f>
        <v/>
      </c>
      <c r="AI39" s="133">
        <f>VLOOKUP($A39, RawData!$A:$AJ, 35, FALSE)</f>
        <v>224</v>
      </c>
      <c r="AJ39" s="113">
        <f>VLOOKUP($A39, RawData!$A:$AJ, 36, FALSE)</f>
        <v>1.5</v>
      </c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</row>
    <row r="40">
      <c r="A40" s="46" t="s">
        <v>747</v>
      </c>
      <c r="B40" s="9" t="s">
        <v>2354</v>
      </c>
      <c r="C40" s="92" t="s">
        <v>923</v>
      </c>
      <c r="D40" s="2" t="s">
        <v>2355</v>
      </c>
      <c r="E40" s="114" t="str">
        <f>IFERROR(__xludf.DUMMYFUNCTION("IFERROR(HYPERLINK(REGEXEXTRACT(D40,""\(([^)]*)\)""),REGEXEXTRACT(D40,""\[([^\]]+)\]"")),"""")"),"READ PITCH")</f>
        <v>READ PITCH</v>
      </c>
      <c r="F40" s="133">
        <f>VLOOKUP($A40, RawData!$A:$AJ, 33, FALSE)</f>
        <v>489.16876</v>
      </c>
      <c r="G40" s="133">
        <f>VLOOKUP($A40, RawData!$A:$AJ, 2, FALSE)</f>
        <v>191.702</v>
      </c>
      <c r="H40" s="96" t="str">
        <f>VLOOKUP($A40, RawData!$A:$AJ, 3, FALSE)</f>
        <v/>
      </c>
      <c r="I40" s="96">
        <f>VLOOKUP($A40, RawData!$A:$AJ, 4, FALSE)</f>
        <v>0.1346111</v>
      </c>
      <c r="J40" s="133">
        <f>VLOOKUP($A40, RawData!$A:$AM, 37, FALSE)</f>
        <v>48.26</v>
      </c>
      <c r="K40" s="99">
        <f>VLOOKUP($A40, RawData!$A:$AM, 38, FALSE)</f>
        <v>-0.07206584</v>
      </c>
      <c r="L40" s="99" t="str">
        <f>VLOOKUP($A40, RawData!$A:$AM, 39, FALSE)</f>
        <v/>
      </c>
      <c r="M40" s="120">
        <f>VLOOKUP($A40, RawData!$A:$AJ, 30, FALSE)</f>
        <v>9.65402</v>
      </c>
      <c r="N40" s="133">
        <f>VLOOKUP($A40, RawData!$A:$AJ, 5, FALSE)</f>
        <v>2.3958828</v>
      </c>
      <c r="O40" s="99">
        <f>VLOOKUP($A40, RawData!$A:$AJ, 6, FALSE)</f>
        <v>-0.0863294</v>
      </c>
      <c r="P40" s="96">
        <f>VLOOKUP($A40, RawData!$A:$AJ, 7, FALSE)</f>
        <v>0.12342857</v>
      </c>
      <c r="Q40" s="99">
        <f>VLOOKUP($A40, RawData!$A:$AJ, 8, FALSE)</f>
        <v>0.7257</v>
      </c>
      <c r="R40" s="99">
        <f>VLOOKUP($A40, RawData!$A:$AJ, 9, FALSE)</f>
        <v>0.30474383</v>
      </c>
      <c r="S40" s="99" t="str">
        <f>VLOOKUP($A40, RawData!$A:$AJ, 11, FALSE)</f>
        <v/>
      </c>
      <c r="T40" s="133">
        <f>VLOOKUP($A40, RawData!$A:$AJ, 13, FALSE)</f>
        <v>30.813</v>
      </c>
      <c r="U40" s="99" t="str">
        <f>VLOOKUP($A40, RawData!$A:$AJ, 14, FALSE)</f>
        <v/>
      </c>
      <c r="V40" s="100">
        <f>VLOOKUP($A40, RawData!$A:$AJ, 15, FALSE)</f>
        <v>1.551</v>
      </c>
      <c r="W40" s="99" t="str">
        <f>VLOOKUP($A40, RawData!$A:$AJ, 16, FALSE)</f>
        <v/>
      </c>
      <c r="X40" s="133">
        <f>VLOOKUP($A40, RawData!$A:$AJ, 21, FALSE)</f>
        <v>-52.843</v>
      </c>
      <c r="Y40" s="99">
        <f>VLOOKUP($A40, RawData!$A:$AJ, 22, FALSE)</f>
        <v>-0.24235684</v>
      </c>
      <c r="Z40" s="99">
        <f>VLOOKUP($A40, RawData!$A:$AJ, 23, FALSE)</f>
        <v>0.1191</v>
      </c>
      <c r="AA40" s="99">
        <f>VLOOKUP($A40, RawData!$A:$AJ, 24, FALSE)</f>
        <v>0.15746337</v>
      </c>
      <c r="AB40" s="101">
        <f>VLOOKUP($A40, RawData!$A:$AJ, 25, FALSE)</f>
        <v>0.22133757</v>
      </c>
      <c r="AC40" s="100">
        <f>VLOOKUP($A40, RawData!$A:$AJ, 26, FALSE)</f>
        <v>15.109254</v>
      </c>
      <c r="AD40" s="100">
        <f>VLOOKUP($A40, RawData!$A:$AJ, 27, FALSE)</f>
        <v>14.336011</v>
      </c>
      <c r="AE40" s="107">
        <f>VLOOKUP($A40, RawData!$A:$AJ, 28, FALSE)</f>
        <v>2.706002</v>
      </c>
      <c r="AF40" s="100" t="str">
        <f>VLOOKUP($A40, RawData!$A:$AJ, 31, FALSE)</f>
        <v/>
      </c>
      <c r="AG40" s="96">
        <f>VLOOKUP($A40, RawData!$A:$AJ,32, FALSE)</f>
        <v>0.02853232</v>
      </c>
      <c r="AH40" s="133" t="str">
        <f>VLOOKUP($A40, RawData!$A:$AJ, 34, FALSE)</f>
        <v/>
      </c>
      <c r="AI40" s="133">
        <f>VLOOKUP($A40, RawData!$A:$AJ, 35, FALSE)</f>
        <v>36.2</v>
      </c>
      <c r="AJ40" s="113">
        <f>VLOOKUP($A40, RawData!$A:$AJ, 36, FALSE)</f>
        <v>14.33</v>
      </c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</row>
    <row r="41">
      <c r="A41" s="9" t="s">
        <v>790</v>
      </c>
      <c r="B41" s="9" t="s">
        <v>2356</v>
      </c>
      <c r="C41" s="92" t="s">
        <v>930</v>
      </c>
      <c r="D41" s="2" t="s">
        <v>2357</v>
      </c>
      <c r="E41" s="114" t="str">
        <f>IFERROR(__xludf.DUMMYFUNCTION("IFERROR(HYPERLINK(REGEXEXTRACT(D41,""\(([^)]*)\)""),REGEXEXTRACT(D41,""\[([^\]]+)\]"")),"""")"),"READ PITCH")</f>
        <v>READ PITCH</v>
      </c>
      <c r="F41" s="133">
        <f>VLOOKUP($A41, RawData!$A:$AJ, 33, FALSE)</f>
        <v>218.3644</v>
      </c>
      <c r="G41" s="133">
        <f>VLOOKUP($A41, RawData!$A:$AJ, 2, FALSE)</f>
        <v>75.59302</v>
      </c>
      <c r="H41" s="96" t="str">
        <f>VLOOKUP($A41, RawData!$A:$AJ, 3, FALSE)</f>
        <v/>
      </c>
      <c r="I41" s="96">
        <f>VLOOKUP($A41, RawData!$A:$AJ, 4, FALSE)</f>
        <v>0.18059805</v>
      </c>
      <c r="J41" s="133">
        <f>VLOOKUP($A41, RawData!$A:$AM, 37, FALSE)</f>
        <v>20.31409</v>
      </c>
      <c r="K41" s="99">
        <f>VLOOKUP($A41, RawData!$A:$AM, 38, FALSE)</f>
        <v>-0.012330499</v>
      </c>
      <c r="L41" s="99" t="str">
        <f>VLOOKUP($A41, RawData!$A:$AM, 39, FALSE)</f>
        <v/>
      </c>
      <c r="M41" s="120">
        <f>VLOOKUP($A41, RawData!$A:$AJ, 30, FALSE)</f>
        <v>13.346729</v>
      </c>
      <c r="N41" s="133">
        <f>VLOOKUP($A41, RawData!$A:$AJ, 5, FALSE)</f>
        <v>0.87980294</v>
      </c>
      <c r="O41" s="99">
        <f>VLOOKUP($A41, RawData!$A:$AJ, 6, FALSE)</f>
        <v>-0.13812064</v>
      </c>
      <c r="P41" s="96">
        <f>VLOOKUP($A41, RawData!$A:$AJ, 7, FALSE)</f>
        <v>0.38264313</v>
      </c>
      <c r="Q41" s="99">
        <f>VLOOKUP($A41, RawData!$A:$AJ, 8, FALSE)</f>
        <v>0.5155</v>
      </c>
      <c r="R41" s="99">
        <f>VLOOKUP($A41, RawData!$A:$AJ, 9, FALSE)</f>
        <v>0.28067577</v>
      </c>
      <c r="S41" s="99" t="str">
        <f>VLOOKUP($A41, RawData!$A:$AJ, 11, FALSE)</f>
        <v/>
      </c>
      <c r="T41" s="133">
        <f>VLOOKUP($A41, RawData!$A:$AJ, 13, FALSE)</f>
        <v>8.59667</v>
      </c>
      <c r="U41" s="99" t="str">
        <f>VLOOKUP($A41, RawData!$A:$AJ, 14, FALSE)</f>
        <v/>
      </c>
      <c r="V41" s="100">
        <f>VLOOKUP($A41, RawData!$A:$AJ, 15, FALSE)</f>
        <v>1.4434</v>
      </c>
      <c r="W41" s="99" t="str">
        <f>VLOOKUP($A41, RawData!$A:$AJ, 16, FALSE)</f>
        <v/>
      </c>
      <c r="X41" s="133">
        <f>VLOOKUP($A41, RawData!$A:$AJ, 21, FALSE)</f>
        <v>57.34078</v>
      </c>
      <c r="Y41" s="99">
        <f>VLOOKUP($A41, RawData!$A:$AJ, 22, FALSE)</f>
        <v>1.5063698</v>
      </c>
      <c r="Z41" s="99">
        <f>VLOOKUP($A41, RawData!$A:$AJ, 23, FALSE)</f>
        <v>0.1241</v>
      </c>
      <c r="AA41" s="99">
        <f>VLOOKUP($A41, RawData!$A:$AJ, 24, FALSE)</f>
        <v>0.29676893</v>
      </c>
      <c r="AB41" s="101">
        <f>VLOOKUP($A41, RawData!$A:$AJ, 25, FALSE)</f>
        <v>0.5336609</v>
      </c>
      <c r="AC41" s="100">
        <f>VLOOKUP($A41, RawData!$A:$AJ, 26, FALSE)</f>
        <v>18.924643</v>
      </c>
      <c r="AD41" s="100">
        <f>VLOOKUP($A41, RawData!$A:$AJ, 27, FALSE)</f>
        <v>18.474474</v>
      </c>
      <c r="AE41" s="107">
        <f>VLOOKUP($A41, RawData!$A:$AJ, 28, FALSE)</f>
        <v>2.828119</v>
      </c>
      <c r="AF41" s="100" t="str">
        <f>VLOOKUP($A41, RawData!$A:$AJ, 31, FALSE)</f>
        <v/>
      </c>
      <c r="AG41" s="96">
        <f>VLOOKUP($A41, RawData!$A:$AJ,32, FALSE)</f>
        <v>0.00000046775736</v>
      </c>
      <c r="AH41" s="133" t="str">
        <f>VLOOKUP($A41, RawData!$A:$AJ, 34, FALSE)</f>
        <v/>
      </c>
      <c r="AI41" s="133">
        <f>VLOOKUP($A41, RawData!$A:$AJ, 35, FALSE)</f>
        <v>16.5</v>
      </c>
      <c r="AJ41" s="113">
        <f>VLOOKUP($A41, RawData!$A:$AJ, 36, FALSE)</f>
        <v>12.84</v>
      </c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</row>
    <row r="42">
      <c r="A42" s="9" t="s">
        <v>791</v>
      </c>
      <c r="B42" s="9" t="s">
        <v>2358</v>
      </c>
      <c r="C42" s="92" t="s">
        <v>923</v>
      </c>
      <c r="D42" s="2" t="s">
        <v>2359</v>
      </c>
      <c r="E42" s="114" t="str">
        <f>IFERROR(__xludf.DUMMYFUNCTION("IFERROR(HYPERLINK(REGEXEXTRACT(D42,""\(([^)]*)\)""),REGEXEXTRACT(D42,""\[([^\]]+)\]"")),"""")"),"READ PITCH")</f>
        <v>READ PITCH</v>
      </c>
      <c r="F42" s="133">
        <f>VLOOKUP($A42, RawData!$A:$AJ, 33, FALSE)</f>
        <v>46.62887</v>
      </c>
      <c r="G42" s="133">
        <f>VLOOKUP($A42, RawData!$A:$AJ, 2, FALSE)</f>
        <v>117.70455</v>
      </c>
      <c r="H42" s="96" t="str">
        <f>VLOOKUP($A42, RawData!$A:$AJ, 3, FALSE)</f>
        <v/>
      </c>
      <c r="I42" s="96">
        <f>VLOOKUP($A42, RawData!$A:$AJ, 4, FALSE)</f>
        <v>0.13151552</v>
      </c>
      <c r="J42" s="133">
        <f>VLOOKUP($A42, RawData!$A:$AM, 37, FALSE)</f>
        <v>11.0961</v>
      </c>
      <c r="K42" s="99">
        <f>VLOOKUP($A42, RawData!$A:$AM, 38, FALSE)</f>
        <v>-0.054571263</v>
      </c>
      <c r="L42" s="99" t="str">
        <f>VLOOKUP($A42, RawData!$A:$AM, 39, FALSE)</f>
        <v/>
      </c>
      <c r="M42" s="120">
        <f>VLOOKUP($A42, RawData!$A:$AJ, 30, FALSE)</f>
        <v>4.94516</v>
      </c>
      <c r="N42" s="133">
        <f>VLOOKUP($A42, RawData!$A:$AJ, 5, FALSE)</f>
        <v>0.29267508</v>
      </c>
      <c r="O42" s="99">
        <f>VLOOKUP($A42, RawData!$A:$AJ, 6, FALSE)</f>
        <v>0.09897563</v>
      </c>
      <c r="P42" s="96">
        <f>VLOOKUP($A42, RawData!$A:$AJ, 7, FALSE)</f>
        <v>0.7919718</v>
      </c>
      <c r="Q42" s="99">
        <f>VLOOKUP($A42, RawData!$A:$AJ, 8, FALSE)</f>
        <v>0.49</v>
      </c>
      <c r="R42" s="99">
        <f>VLOOKUP($A42, RawData!$A:$AJ, 9, FALSE)</f>
        <v>0.39280853</v>
      </c>
      <c r="S42" s="99" t="str">
        <f>VLOOKUP($A42, RawData!$A:$AJ, 11, FALSE)</f>
        <v/>
      </c>
      <c r="T42" s="133">
        <f>VLOOKUP($A42, RawData!$A:$AJ, 13, FALSE)</f>
        <v>5.23829</v>
      </c>
      <c r="U42" s="99" t="str">
        <f>VLOOKUP($A42, RawData!$A:$AJ, 14, FALSE)</f>
        <v/>
      </c>
      <c r="V42" s="100">
        <f>VLOOKUP($A42, RawData!$A:$AJ, 15, FALSE)</f>
        <v>9.6473</v>
      </c>
      <c r="W42" s="99" t="str">
        <f>VLOOKUP($A42, RawData!$A:$AJ, 16, FALSE)</f>
        <v/>
      </c>
      <c r="X42" s="133">
        <f>VLOOKUP($A42, RawData!$A:$AJ, 21, FALSE)</f>
        <v>8.83199</v>
      </c>
      <c r="Y42" s="99">
        <f>VLOOKUP($A42, RawData!$A:$AJ, 22, FALSE)</f>
        <v>0.35125023</v>
      </c>
      <c r="Z42" s="99">
        <f>VLOOKUP($A42, RawData!$A:$AJ, 23, FALSE)</f>
        <v>0.0427</v>
      </c>
      <c r="AA42" s="99">
        <f>VLOOKUP($A42, RawData!$A:$AJ, 24, FALSE)</f>
        <v>0.13397355</v>
      </c>
      <c r="AB42" s="101">
        <f>VLOOKUP($A42, RawData!$A:$AJ, 25, FALSE)</f>
        <v>0.44129437</v>
      </c>
      <c r="AC42" s="100">
        <f>VLOOKUP($A42, RawData!$A:$AJ, 26, FALSE)</f>
        <v>13.667034</v>
      </c>
      <c r="AD42" s="100">
        <f>VLOOKUP($A42, RawData!$A:$AJ, 27, FALSE)</f>
        <v>6.9480634</v>
      </c>
      <c r="AE42" s="107">
        <f>VLOOKUP($A42, RawData!$A:$AJ, 28, FALSE)</f>
        <v>0.39114735</v>
      </c>
      <c r="AF42" s="100" t="str">
        <f>VLOOKUP($A42, RawData!$A:$AJ, 31, FALSE)</f>
        <v/>
      </c>
      <c r="AG42" s="96">
        <f>VLOOKUP($A42, RawData!$A:$AJ,32, FALSE)</f>
        <v>0.05595375</v>
      </c>
      <c r="AH42" s="133" t="str">
        <f>VLOOKUP($A42, RawData!$A:$AJ, 34, FALSE)</f>
        <v/>
      </c>
      <c r="AI42" s="133">
        <f>VLOOKUP($A42, RawData!$A:$AJ, 35, FALSE)</f>
        <v>3.97</v>
      </c>
      <c r="AJ42" s="113">
        <f>VLOOKUP($A42, RawData!$A:$AJ, 36, FALSE)</f>
        <v>11.51</v>
      </c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</row>
    <row r="43">
      <c r="A43" s="82" t="s">
        <v>792</v>
      </c>
      <c r="B43" s="9" t="s">
        <v>2360</v>
      </c>
      <c r="C43" s="92" t="s">
        <v>923</v>
      </c>
      <c r="D43" s="2" t="s">
        <v>2361</v>
      </c>
      <c r="E43" s="114" t="str">
        <f>IFERROR(__xludf.DUMMYFUNCTION("IFERROR(HYPERLINK(REGEXEXTRACT(D43,""\(([^)]*)\)""),REGEXEXTRACT(D43,""\[([^\]]+)\]"")),"""")"),"READ PITCH")</f>
        <v>READ PITCH</v>
      </c>
      <c r="F43" s="133" t="str">
        <f>VLOOKUP($A43, RawData!$A:$AJ, 33, FALSE)</f>
        <v>No data</v>
      </c>
      <c r="G43" s="133" t="str">
        <f>VLOOKUP($A43, RawData!$A:$AJ, 2, FALSE)</f>
        <v>No data</v>
      </c>
      <c r="H43" s="106" t="str">
        <f>VLOOKUP($A43, RawData!$A:$AJ, 3, FALSE)</f>
        <v/>
      </c>
      <c r="I43" s="106" t="str">
        <f>VLOOKUP($A43, RawData!$A:$AJ, 4, FALSE)</f>
        <v>No data</v>
      </c>
      <c r="J43" s="133" t="str">
        <f>VLOOKUP($A43, RawData!$A:$AM, 37, FALSE)</f>
        <v>No data</v>
      </c>
      <c r="K43" s="99" t="str">
        <f>VLOOKUP($A43, RawData!$A:$AM, 38, FALSE)</f>
        <v>No data</v>
      </c>
      <c r="L43" s="99" t="str">
        <f>VLOOKUP($A43, RawData!$A:$AM, 39, FALSE)</f>
        <v/>
      </c>
      <c r="M43" s="120" t="str">
        <f>VLOOKUP($A43, RawData!$A:$AJ, 30, FALSE)</f>
        <v>No data</v>
      </c>
      <c r="N43" s="133" t="str">
        <f>VLOOKUP($A43, RawData!$A:$AJ, 5, FALSE)</f>
        <v>No data</v>
      </c>
      <c r="O43" s="99" t="str">
        <f>VLOOKUP($A43, RawData!$A:$AJ, 6, FALSE)</f>
        <v>No data</v>
      </c>
      <c r="P43" s="106" t="str">
        <f>VLOOKUP($A43, RawData!$A:$AJ, 7, FALSE)</f>
        <v>No data</v>
      </c>
      <c r="Q43" s="106" t="str">
        <f>VLOOKUP($A43, RawData!$A:$AJ, 8, FALSE)</f>
        <v>No data</v>
      </c>
      <c r="R43" s="99" t="str">
        <f>VLOOKUP($A43, RawData!$A:$AJ, 9, FALSE)</f>
        <v>No data</v>
      </c>
      <c r="S43" s="99" t="str">
        <f>VLOOKUP($A43, RawData!$A:$AJ, 11, FALSE)</f>
        <v/>
      </c>
      <c r="T43" s="133" t="str">
        <f>VLOOKUP($A43, RawData!$A:$AJ, 13, FALSE)</f>
        <v>No data</v>
      </c>
      <c r="U43" s="99" t="str">
        <f>VLOOKUP($A43, RawData!$A:$AJ, 14, FALSE)</f>
        <v/>
      </c>
      <c r="V43" s="100" t="str">
        <f>VLOOKUP($A43, RawData!$A:$AJ, 15, FALSE)</f>
        <v>No data</v>
      </c>
      <c r="W43" s="99" t="str">
        <f>VLOOKUP($A43, RawData!$A:$AJ, 16, FALSE)</f>
        <v/>
      </c>
      <c r="X43" s="133" t="str">
        <f>VLOOKUP($A43, RawData!$A:$AJ, 21, FALSE)</f>
        <v>No data</v>
      </c>
      <c r="Y43" s="99" t="str">
        <f>VLOOKUP($A43, RawData!$A:$AJ, 22, FALSE)</f>
        <v>No data</v>
      </c>
      <c r="Z43" s="106" t="str">
        <f>VLOOKUP($A43, RawData!$A:$AJ, 23, FALSE)</f>
        <v>No data</v>
      </c>
      <c r="AA43" s="99" t="str">
        <f>VLOOKUP($A43, RawData!$A:$AJ, 24, FALSE)</f>
        <v>No data</v>
      </c>
      <c r="AB43" s="101" t="str">
        <f>VLOOKUP($A43, RawData!$A:$AJ, 25, FALSE)</f>
        <v>No data</v>
      </c>
      <c r="AC43" s="100" t="str">
        <f>VLOOKUP($A43, RawData!$A:$AJ, 26, FALSE)</f>
        <v>No data</v>
      </c>
      <c r="AD43" s="100" t="str">
        <f>VLOOKUP($A43, RawData!$A:$AJ, 27, FALSE)</f>
        <v>No data</v>
      </c>
      <c r="AE43" s="107" t="str">
        <f>VLOOKUP($A43, RawData!$A:$AJ, 28, FALSE)</f>
        <v>No data</v>
      </c>
      <c r="AF43" s="100" t="str">
        <f>VLOOKUP($A43, RawData!$A:$AJ, 31, FALSE)</f>
        <v/>
      </c>
      <c r="AG43" s="96" t="str">
        <f>VLOOKUP($A43, RawData!$A:$AJ,32, FALSE)</f>
        <v>No data</v>
      </c>
      <c r="AH43" s="133" t="str">
        <f>VLOOKUP($A43, RawData!$A:$AJ, 34, FALSE)</f>
        <v/>
      </c>
      <c r="AI43" s="133" t="str">
        <f>VLOOKUP($A43, RawData!$A:$AJ, 35, FALSE)</f>
        <v>No data</v>
      </c>
      <c r="AJ43" s="113" t="str">
        <f>VLOOKUP($A43, RawData!$A:$AJ, 36, FALSE)</f>
        <v>No data</v>
      </c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</row>
    <row r="44">
      <c r="A44" s="9" t="s">
        <v>793</v>
      </c>
      <c r="B44" s="9" t="s">
        <v>2362</v>
      </c>
      <c r="C44" s="92" t="s">
        <v>923</v>
      </c>
      <c r="D44" s="2" t="s">
        <v>2363</v>
      </c>
      <c r="E44" s="114" t="str">
        <f>IFERROR(__xludf.DUMMYFUNCTION("IFERROR(HYPERLINK(REGEXEXTRACT(D44,""\(([^)]*)\)""),REGEXEXTRACT(D44,""\[([^\]]+)\]"")),"""")"),"READ PITCH")</f>
        <v>READ PITCH</v>
      </c>
      <c r="F44" s="133">
        <f>VLOOKUP($A44, RawData!$A:$AJ, 33, FALSE)</f>
        <v>45</v>
      </c>
      <c r="G44" s="133">
        <f>VLOOKUP($A44, RawData!$A:$AJ, 2, FALSE)</f>
        <v>15.42369</v>
      </c>
      <c r="H44" s="96" t="str">
        <f>VLOOKUP($A44, RawData!$A:$AJ, 3, FALSE)</f>
        <v/>
      </c>
      <c r="I44" s="106">
        <f>VLOOKUP($A44, RawData!$A:$AJ, 4, FALSE)</f>
        <v>0.023714935</v>
      </c>
      <c r="J44" s="133">
        <f>VLOOKUP($A44, RawData!$A:$AM, 37, FALSE)</f>
        <v>5.66707</v>
      </c>
      <c r="K44" s="99">
        <f>VLOOKUP($A44, RawData!$A:$AM, 38, FALSE)</f>
        <v>0.008759563</v>
      </c>
      <c r="L44" s="99" t="str">
        <f>VLOOKUP($A44, RawData!$A:$AM, 39, FALSE)</f>
        <v/>
      </c>
      <c r="M44" s="120">
        <f>VLOOKUP($A44, RawData!$A:$AJ, 30, FALSE)</f>
        <v>9.018883</v>
      </c>
      <c r="N44" s="133">
        <f>VLOOKUP($A44, RawData!$A:$AJ, 5, FALSE)</f>
        <v>0.9173785</v>
      </c>
      <c r="O44" s="99">
        <f>VLOOKUP($A44, RawData!$A:$AJ, 6, FALSE)</f>
        <v>-0.08578003</v>
      </c>
      <c r="P44" s="106">
        <f>VLOOKUP($A44, RawData!$A:$AJ, 7, FALSE)</f>
        <v>0.02422466</v>
      </c>
      <c r="Q44" s="99">
        <f>VLOOKUP($A44, RawData!$A:$AJ, 8, FALSE)</f>
        <v>0.6325</v>
      </c>
      <c r="R44" s="99">
        <f>VLOOKUP($A44, RawData!$A:$AJ, 9, FALSE)</f>
        <v>0.30416068</v>
      </c>
      <c r="S44" s="99" t="str">
        <f>VLOOKUP($A44, RawData!$A:$AJ, 11, FALSE)</f>
        <v/>
      </c>
      <c r="T44" s="133">
        <f>VLOOKUP($A44, RawData!$A:$AJ, 13, FALSE)</f>
        <v>-1.12483</v>
      </c>
      <c r="U44" s="99" t="str">
        <f>VLOOKUP($A44, RawData!$A:$AJ, 14, FALSE)</f>
        <v/>
      </c>
      <c r="V44" s="100">
        <f>VLOOKUP($A44, RawData!$A:$AJ, 15, FALSE)</f>
        <v>0.724</v>
      </c>
      <c r="W44" s="99" t="str">
        <f>VLOOKUP($A44, RawData!$A:$AJ, 16, FALSE)</f>
        <v/>
      </c>
      <c r="X44" s="133">
        <f>VLOOKUP($A44, RawData!$A:$AJ, 21, FALSE)</f>
        <v>6.11064</v>
      </c>
      <c r="Y44" s="99">
        <f>VLOOKUP($A44, RawData!$A:$AJ, 22, FALSE)</f>
        <v>0.19000304</v>
      </c>
      <c r="Z44" s="99">
        <f>VLOOKUP($A44, RawData!$A:$AJ, 23, FALSE)</f>
        <v>0.0503</v>
      </c>
      <c r="AA44" s="99">
        <f>VLOOKUP($A44, RawData!$A:$AJ, 24, FALSE)</f>
        <v>0.08215138</v>
      </c>
      <c r="AB44" s="101">
        <f>VLOOKUP($A44, RawData!$A:$AJ, 25, FALSE)</f>
        <v>0.17621076</v>
      </c>
      <c r="AC44" s="100">
        <f>VLOOKUP($A44, RawData!$A:$AJ, 26, FALSE)</f>
        <v>17.032228</v>
      </c>
      <c r="AD44" s="100">
        <f>VLOOKUP($A44, RawData!$A:$AJ, 27, FALSE)</f>
        <v>21.996359</v>
      </c>
      <c r="AE44" s="107">
        <f>VLOOKUP($A44, RawData!$A:$AJ, 28, FALSE)</f>
        <v>2.9175878</v>
      </c>
      <c r="AF44" s="100" t="str">
        <f>VLOOKUP($A44, RawData!$A:$AJ, 31, FALSE)</f>
        <v/>
      </c>
      <c r="AG44" s="96">
        <f>VLOOKUP($A44, RawData!$A:$AJ,32, FALSE)</f>
        <v>0.04692189</v>
      </c>
      <c r="AH44" s="133" t="str">
        <f>VLOOKUP($A44, RawData!$A:$AJ, 34, FALSE)</f>
        <v/>
      </c>
      <c r="AI44" s="133">
        <f>VLOOKUP($A44, RawData!$A:$AJ, 35, FALSE)</f>
        <v>7.5</v>
      </c>
      <c r="AJ44" s="113">
        <f>VLOOKUP($A44, RawData!$A:$AJ, 36, FALSE)</f>
        <v>2.88</v>
      </c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</row>
    <row r="45">
      <c r="A45" s="9" t="s">
        <v>794</v>
      </c>
      <c r="B45" s="9" t="s">
        <v>2364</v>
      </c>
      <c r="C45" s="92" t="s">
        <v>923</v>
      </c>
      <c r="D45" s="2" t="s">
        <v>2365</v>
      </c>
      <c r="E45" s="114" t="str">
        <f>IFERROR(__xludf.DUMMYFUNCTION("IFERROR(HYPERLINK(REGEXEXTRACT(D45,""\(([^)]*)\)""),REGEXEXTRACT(D45,""\[([^\]]+)\]"")),"""")"),"READ PITCH")</f>
        <v>READ PITCH</v>
      </c>
      <c r="F45" s="133">
        <f>VLOOKUP($A45, RawData!$A:$AJ, 33, FALSE)</f>
        <v>27.187</v>
      </c>
      <c r="G45" s="133">
        <f>VLOOKUP($A45, RawData!$A:$AJ, 2, FALSE)</f>
        <v>56.59985</v>
      </c>
      <c r="H45" s="96" t="str">
        <f>VLOOKUP($A45, RawData!$A:$AJ, 3, FALSE)</f>
        <v/>
      </c>
      <c r="I45" s="106">
        <f>VLOOKUP($A45, RawData!$A:$AJ, 4, FALSE)</f>
        <v>0.3169397</v>
      </c>
      <c r="J45" s="133">
        <f>VLOOKUP($A45, RawData!$A:$AM, 37, FALSE)</f>
        <v>9.51675</v>
      </c>
      <c r="K45" s="99">
        <f>VLOOKUP($A45, RawData!$A:$AM, 38, FALSE)</f>
        <v>0.036721405</v>
      </c>
      <c r="L45" s="99" t="str">
        <f>VLOOKUP($A45, RawData!$A:$AM, 39, FALSE)</f>
        <v/>
      </c>
      <c r="M45" s="120">
        <f>VLOOKUP($A45, RawData!$A:$AJ, 30, FALSE)</f>
        <v>4.7635274</v>
      </c>
      <c r="N45" s="133">
        <f>VLOOKUP($A45, RawData!$A:$AJ, 5, FALSE)</f>
        <v>0.13798235</v>
      </c>
      <c r="O45" s="99">
        <f>VLOOKUP($A45, RawData!$A:$AJ, 6, FALSE)</f>
        <v>-0.23994525</v>
      </c>
      <c r="P45" s="106">
        <f>VLOOKUP($A45, RawData!$A:$AJ, 7, FALSE)</f>
        <v>-0.11840804</v>
      </c>
      <c r="Q45" s="99">
        <f>VLOOKUP($A45, RawData!$A:$AJ, 8, FALSE)</f>
        <v>0.36</v>
      </c>
      <c r="R45" s="99">
        <f>VLOOKUP($A45, RawData!$A:$AJ, 9, FALSE)</f>
        <v>0.21151787</v>
      </c>
      <c r="S45" s="99" t="str">
        <f>VLOOKUP($A45, RawData!$A:$AJ, 11, FALSE)</f>
        <v/>
      </c>
      <c r="T45" s="133">
        <f>VLOOKUP($A45, RawData!$A:$AJ, 13, FALSE)</f>
        <v>-2.02205</v>
      </c>
      <c r="U45" s="99" t="str">
        <f>VLOOKUP($A45, RawData!$A:$AJ, 14, FALSE)</f>
        <v/>
      </c>
      <c r="V45" s="100">
        <f>VLOOKUP($A45, RawData!$A:$AJ, 15, FALSE)</f>
        <v>16.7996</v>
      </c>
      <c r="W45" s="99" t="str">
        <f>VLOOKUP($A45, RawData!$A:$AJ, 16, FALSE)</f>
        <v/>
      </c>
      <c r="X45" s="133">
        <f>VLOOKUP($A45, RawData!$A:$AJ, 21, FALSE)</f>
        <v>17.4533</v>
      </c>
      <c r="Y45" s="99">
        <f>VLOOKUP($A45, RawData!$A:$AJ, 22, FALSE)</f>
        <v>0.83777905</v>
      </c>
      <c r="Z45" s="99">
        <f>VLOOKUP($A45, RawData!$A:$AJ, 23, FALSE)</f>
        <v>0.0137</v>
      </c>
      <c r="AA45" s="99">
        <f>VLOOKUP($A45, RawData!$A:$AJ, 24, FALSE)</f>
        <v>0.04503855</v>
      </c>
      <c r="AB45" s="101">
        <f>VLOOKUP($A45, RawData!$A:$AJ, 25, FALSE)</f>
        <v>0.45681524</v>
      </c>
      <c r="AC45" s="100">
        <f>VLOOKUP($A45, RawData!$A:$AJ, 26, FALSE)</f>
        <v>29.713945</v>
      </c>
      <c r="AD45" s="100">
        <f>VLOOKUP($A45, RawData!$A:$AJ, 27, FALSE)</f>
        <v>4.8003273</v>
      </c>
      <c r="AE45" s="107">
        <f>VLOOKUP($A45, RawData!$A:$AJ, 28, FALSE)</f>
        <v>0.49258125</v>
      </c>
      <c r="AF45" s="100" t="str">
        <f>VLOOKUP($A45, RawData!$A:$AJ, 31, FALSE)</f>
        <v/>
      </c>
      <c r="AG45" s="96">
        <f>VLOOKUP($A45, RawData!$A:$AJ,32, FALSE)</f>
        <v>0.028320244</v>
      </c>
      <c r="AH45" s="133" t="str">
        <f>VLOOKUP($A45, RawData!$A:$AJ, 34, FALSE)</f>
        <v/>
      </c>
      <c r="AI45" s="133">
        <f>VLOOKUP($A45, RawData!$A:$AJ, 35, FALSE)</f>
        <v>4.04</v>
      </c>
      <c r="AJ45" s="113">
        <f>VLOOKUP($A45, RawData!$A:$AJ, 36, FALSE)</f>
        <v>6.8</v>
      </c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</row>
    <row r="46">
      <c r="A46" s="9" t="s">
        <v>795</v>
      </c>
      <c r="B46" s="9" t="s">
        <v>2366</v>
      </c>
      <c r="C46" s="92" t="s">
        <v>930</v>
      </c>
      <c r="D46" s="2" t="s">
        <v>2367</v>
      </c>
      <c r="E46" s="114" t="str">
        <f>IFERROR(__xludf.DUMMYFUNCTION("IFERROR(HYPERLINK(REGEXEXTRACT(D46,""\(([^)]*)\)""),REGEXEXTRACT(D46,""\[([^\]]+)\]"")),"""")"),"READ PITCH")</f>
        <v>READ PITCH</v>
      </c>
      <c r="F46" s="133">
        <f>VLOOKUP($A46, RawData!$A:$AJ, 33, FALSE)</f>
        <v>75.505196</v>
      </c>
      <c r="G46" s="133">
        <f>VLOOKUP($A46, RawData!$A:$AJ, 2, FALSE)</f>
        <v>23.88742</v>
      </c>
      <c r="H46" s="96" t="str">
        <f>VLOOKUP($A46, RawData!$A:$AJ, 3, FALSE)</f>
        <v/>
      </c>
      <c r="I46" s="106">
        <f>VLOOKUP($A46, RawData!$A:$AJ, 4, FALSE)</f>
        <v>-0.014213009</v>
      </c>
      <c r="J46" s="133">
        <f>VLOOKUP($A46, RawData!$A:$AM, 37, FALSE)</f>
        <v>4.91301</v>
      </c>
      <c r="K46" s="99">
        <f>VLOOKUP($A46, RawData!$A:$AM, 38, FALSE)</f>
        <v>0.3422901</v>
      </c>
      <c r="L46" s="99" t="str">
        <f>VLOOKUP($A46, RawData!$A:$AM, 39, FALSE)</f>
        <v/>
      </c>
      <c r="M46" s="120">
        <f>VLOOKUP($A46, RawData!$A:$AJ, 30, FALSE)</f>
        <v>16.781906</v>
      </c>
      <c r="N46" s="133">
        <f>VLOOKUP($A46, RawData!$A:$AJ, 5, FALSE)</f>
        <v>0.05779877</v>
      </c>
      <c r="O46" s="99">
        <f>VLOOKUP($A46, RawData!$A:$AJ, 6, FALSE)</f>
        <v>-0.54936165</v>
      </c>
      <c r="P46" s="106">
        <f>VLOOKUP($A46, RawData!$A:$AJ, 7, FALSE)</f>
        <v>-0.2776793</v>
      </c>
      <c r="Q46" s="99">
        <f>VLOOKUP($A46, RawData!$A:$AJ, 8, FALSE)</f>
        <v>0.5835</v>
      </c>
      <c r="R46" s="99">
        <f>VLOOKUP($A46, RawData!$A:$AJ, 9, FALSE)</f>
        <v>0.37826732</v>
      </c>
      <c r="S46" s="99" t="str">
        <f>VLOOKUP($A46, RawData!$A:$AJ, 11, FALSE)</f>
        <v/>
      </c>
      <c r="T46" s="133">
        <f>VLOOKUP($A46, RawData!$A:$AJ, 13, FALSE)</f>
        <v>1.07297</v>
      </c>
      <c r="U46" s="99" t="str">
        <f>VLOOKUP($A46, RawData!$A:$AJ, 14, FALSE)</f>
        <v/>
      </c>
      <c r="V46" s="100">
        <f>VLOOKUP($A46, RawData!$A:$AJ, 15, FALSE)</f>
        <v>7.112</v>
      </c>
      <c r="W46" s="99" t="str">
        <f>VLOOKUP($A46, RawData!$A:$AJ, 16, FALSE)</f>
        <v/>
      </c>
      <c r="X46" s="133">
        <f>VLOOKUP($A46, RawData!$A:$AJ, 21, FALSE)</f>
        <v>4.72447</v>
      </c>
      <c r="Y46" s="99">
        <f>VLOOKUP($A46, RawData!$A:$AJ, 22, FALSE)</f>
        <v>0.49311286</v>
      </c>
      <c r="Z46" s="99">
        <f>VLOOKUP($A46, RawData!$A:$AJ, 23, FALSE)</f>
        <v>0.0192</v>
      </c>
      <c r="AA46" s="99">
        <f>VLOOKUP($A46, RawData!$A:$AJ, 24, FALSE)</f>
        <v>0.058758512</v>
      </c>
      <c r="AB46" s="101">
        <f>VLOOKUP($A46, RawData!$A:$AJ, 25, FALSE)</f>
        <v>0.5127916</v>
      </c>
      <c r="AC46" s="100">
        <f>VLOOKUP($A46, RawData!$A:$AJ, 26, FALSE)</f>
        <v>138.06523</v>
      </c>
      <c r="AD46" s="100">
        <f>VLOOKUP($A46, RawData!$A:$AJ, 27, FALSE)</f>
        <v>25.490196</v>
      </c>
      <c r="AE46" s="107">
        <f>VLOOKUP($A46, RawData!$A:$AJ, 28, FALSE)</f>
        <v>3.253816</v>
      </c>
      <c r="AF46" s="100" t="str">
        <f>VLOOKUP($A46, RawData!$A:$AJ, 31, FALSE)</f>
        <v/>
      </c>
      <c r="AG46" s="96">
        <f>VLOOKUP($A46, RawData!$A:$AJ,32, FALSE)</f>
        <v>0</v>
      </c>
      <c r="AH46" s="133" t="str">
        <f>VLOOKUP($A46, RawData!$A:$AJ, 34, FALSE)</f>
        <v/>
      </c>
      <c r="AI46" s="133">
        <f>VLOOKUP($A46, RawData!$A:$AJ, 35, FALSE)</f>
        <v>7.92</v>
      </c>
      <c r="AJ46" s="113">
        <f>VLOOKUP($A46, RawData!$A:$AJ, 36, FALSE)</f>
        <v>9.74</v>
      </c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</row>
    <row r="47">
      <c r="A47" s="9" t="s">
        <v>796</v>
      </c>
      <c r="B47" s="9" t="s">
        <v>2368</v>
      </c>
      <c r="C47" s="92" t="s">
        <v>930</v>
      </c>
      <c r="D47" s="2" t="s">
        <v>2369</v>
      </c>
      <c r="E47" s="114" t="str">
        <f>IFERROR(__xludf.DUMMYFUNCTION("IFERROR(HYPERLINK(REGEXEXTRACT(D47,""\(([^)]*)\)""),REGEXEXTRACT(D47,""\[([^\]]+)\]"")),"""")"),"READ PITCH")</f>
        <v>READ PITCH</v>
      </c>
      <c r="F47" s="133">
        <f>VLOOKUP($A47, RawData!$A:$AJ, 33, FALSE)</f>
        <v>36.332</v>
      </c>
      <c r="G47" s="133">
        <f>VLOOKUP($A47, RawData!$A:$AJ, 2, FALSE)</f>
        <v>28.034</v>
      </c>
      <c r="H47" s="96" t="str">
        <f>VLOOKUP($A47, RawData!$A:$AJ, 3, FALSE)</f>
        <v/>
      </c>
      <c r="I47" s="96">
        <f>VLOOKUP($A47, RawData!$A:$AJ, 4, FALSE)</f>
        <v>0.106665134</v>
      </c>
      <c r="J47" s="133">
        <f>VLOOKUP($A47, RawData!$A:$AM, 37, FALSE)</f>
        <v>5.272</v>
      </c>
      <c r="K47" s="99">
        <f>VLOOKUP($A47, RawData!$A:$AM, 38, FALSE)</f>
        <v>-0.16910954</v>
      </c>
      <c r="L47" s="99" t="str">
        <f>VLOOKUP($A47, RawData!$A:$AM, 39, FALSE)</f>
        <v/>
      </c>
      <c r="M47" s="120">
        <f>VLOOKUP($A47, RawData!$A:$AJ, 30, FALSE)</f>
        <v>6.548179</v>
      </c>
      <c r="N47" s="133">
        <f>VLOOKUP($A47, RawData!$A:$AJ, 5, FALSE)</f>
        <v>0.07123967</v>
      </c>
      <c r="O47" s="99">
        <f>VLOOKUP($A47, RawData!$A:$AJ, 6, FALSE)</f>
        <v>-0.48134777</v>
      </c>
      <c r="P47" s="96">
        <f>VLOOKUP($A47, RawData!$A:$AJ, 7, FALSE)</f>
        <v>-0.028679797</v>
      </c>
      <c r="Q47" s="99">
        <f>VLOOKUP($A47, RawData!$A:$AJ, 8, FALSE)</f>
        <v>0.3465</v>
      </c>
      <c r="R47" s="99">
        <f>VLOOKUP($A47, RawData!$A:$AJ, 9, FALSE)</f>
        <v>0.20125562</v>
      </c>
      <c r="S47" s="99" t="str">
        <f>VLOOKUP($A47, RawData!$A:$AJ, 11, FALSE)</f>
        <v/>
      </c>
      <c r="T47" s="133">
        <f>VLOOKUP($A47, RawData!$A:$AJ, 13, FALSE)</f>
        <v>1.309</v>
      </c>
      <c r="U47" s="99" t="str">
        <f>VLOOKUP($A47, RawData!$A:$AJ, 14, FALSE)</f>
        <v/>
      </c>
      <c r="V47" s="100">
        <f>VLOOKUP($A47, RawData!$A:$AJ, 15, FALSE)</f>
        <v>1.4803</v>
      </c>
      <c r="W47" s="99" t="str">
        <f>VLOOKUP($A47, RawData!$A:$AJ, 16, FALSE)</f>
        <v/>
      </c>
      <c r="X47" s="133">
        <f>VLOOKUP($A47, RawData!$A:$AJ, 21, FALSE)</f>
        <v>-3.956</v>
      </c>
      <c r="Y47" s="99">
        <f>VLOOKUP($A47, RawData!$A:$AJ, 22, FALSE)</f>
        <v>-0.13018726</v>
      </c>
      <c r="Z47" s="99">
        <f>VLOOKUP($A47, RawData!$A:$AJ, 23, FALSE)</f>
        <v>0.0206</v>
      </c>
      <c r="AA47" s="99">
        <f>VLOOKUP($A47, RawData!$A:$AJ, 24, FALSE)</f>
        <v>0.028367395</v>
      </c>
      <c r="AB47" s="101">
        <f>VLOOKUP($A47, RawData!$A:$AJ, 25, FALSE)</f>
        <v>0.17349525</v>
      </c>
      <c r="AC47" s="100">
        <f>VLOOKUP($A47, RawData!$A:$AJ, 26, FALSE)</f>
        <v>44.63805</v>
      </c>
      <c r="AD47" s="100">
        <f>VLOOKUP($A47, RawData!$A:$AJ, 27, FALSE)</f>
        <v>23.762377</v>
      </c>
      <c r="AE47" s="107">
        <f>VLOOKUP($A47, RawData!$A:$AJ, 28, FALSE)</f>
        <v>1.3725476</v>
      </c>
      <c r="AF47" s="100" t="str">
        <f>VLOOKUP($A47, RawData!$A:$AJ, 31, FALSE)</f>
        <v/>
      </c>
      <c r="AG47" s="96">
        <f>VLOOKUP($A47, RawData!$A:$AJ,32, FALSE)</f>
        <v>0</v>
      </c>
      <c r="AH47" s="133" t="str">
        <f>VLOOKUP($A47, RawData!$A:$AJ, 34, FALSE)</f>
        <v/>
      </c>
      <c r="AI47" s="133">
        <f>VLOOKUP($A47, RawData!$A:$AJ, 35, FALSE)</f>
        <v>3.1</v>
      </c>
      <c r="AJ47" s="113">
        <f>VLOOKUP($A47, RawData!$A:$AJ, 36, FALSE)</f>
        <v>12.1</v>
      </c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</row>
    <row r="48">
      <c r="A48" s="9" t="s">
        <v>797</v>
      </c>
      <c r="B48" s="9" t="s">
        <v>2370</v>
      </c>
      <c r="C48" s="92" t="s">
        <v>930</v>
      </c>
      <c r="D48" s="2" t="s">
        <v>2371</v>
      </c>
      <c r="E48" s="114" t="str">
        <f>IFERROR(__xludf.DUMMYFUNCTION("IFERROR(HYPERLINK(REGEXEXTRACT(D48,""\(([^)]*)\)""),REGEXEXTRACT(D48,""\[([^\]]+)\]"")),"""")"),"READ PITCH")</f>
        <v>READ PITCH</v>
      </c>
      <c r="F48" s="133">
        <f>VLOOKUP($A48, RawData!$A:$AJ, 33, FALSE)</f>
        <v>533.53314</v>
      </c>
      <c r="G48" s="133">
        <f>VLOOKUP($A48, RawData!$A:$AJ, 2, FALSE)</f>
        <v>1525.216</v>
      </c>
      <c r="H48" s="96" t="str">
        <f>VLOOKUP($A48, RawData!$A:$AJ, 3, FALSE)</f>
        <v/>
      </c>
      <c r="I48" s="96">
        <f>VLOOKUP($A48, RawData!$A:$AJ, 4, FALSE)</f>
        <v>0.081121236</v>
      </c>
      <c r="J48" s="133">
        <f>VLOOKUP($A48, RawData!$A:$AM, 37, FALSE)</f>
        <v>102.577</v>
      </c>
      <c r="K48" s="99">
        <f>VLOOKUP($A48, RawData!$A:$AM, 38, FALSE)</f>
        <v>-0.042964302</v>
      </c>
      <c r="L48" s="99" t="str">
        <f>VLOOKUP($A48, RawData!$A:$AM, 39, FALSE)</f>
        <v/>
      </c>
      <c r="M48" s="120">
        <f>VLOOKUP($A48, RawData!$A:$AJ, 30, FALSE)</f>
        <v>8.345489</v>
      </c>
      <c r="N48" s="133">
        <f>VLOOKUP($A48, RawData!$A:$AJ, 5, FALSE)</f>
        <v>0.17122953</v>
      </c>
      <c r="O48" s="99">
        <f>VLOOKUP($A48, RawData!$A:$AJ, 6, FALSE)</f>
        <v>-0.50971496</v>
      </c>
      <c r="P48" s="96">
        <f>VLOOKUP($A48, RawData!$A:$AJ, 7, FALSE)</f>
        <v>-0.4649431</v>
      </c>
      <c r="Q48" s="99">
        <f>VLOOKUP($A48, RawData!$A:$AJ, 8, FALSE)</f>
        <v>0.1418</v>
      </c>
      <c r="R48" s="99">
        <f>VLOOKUP($A48, RawData!$A:$AJ, 9, FALSE)</f>
        <v>0.078546904</v>
      </c>
      <c r="S48" s="99" t="str">
        <f>VLOOKUP($A48, RawData!$A:$AJ, 11, FALSE)</f>
        <v/>
      </c>
      <c r="T48" s="133">
        <f>VLOOKUP($A48, RawData!$A:$AJ, 13, FALSE)</f>
        <v>30.254</v>
      </c>
      <c r="U48" s="99" t="str">
        <f>VLOOKUP($A48, RawData!$A:$AJ, 14, FALSE)</f>
        <v/>
      </c>
      <c r="V48" s="100">
        <f>VLOOKUP($A48, RawData!$A:$AJ, 15, FALSE)</f>
        <v>1.7483</v>
      </c>
      <c r="W48" s="99" t="str">
        <f>VLOOKUP($A48, RawData!$A:$AJ, 16, FALSE)</f>
        <v/>
      </c>
      <c r="X48" s="133">
        <f>VLOOKUP($A48, RawData!$A:$AJ, 21, FALSE)</f>
        <v>322.522</v>
      </c>
      <c r="Y48" s="99">
        <f>VLOOKUP($A48, RawData!$A:$AJ, 22, FALSE)</f>
        <v>0.8051255</v>
      </c>
      <c r="Z48" s="99">
        <f>VLOOKUP($A48, RawData!$A:$AJ, 23, FALSE)</f>
        <v>0.0145</v>
      </c>
      <c r="AA48" s="99">
        <f>VLOOKUP($A48, RawData!$A:$AJ, 24, FALSE)</f>
        <v>0.040188625</v>
      </c>
      <c r="AB48" s="101">
        <f>VLOOKUP($A48, RawData!$A:$AJ, 25, FALSE)</f>
        <v>0.25606737</v>
      </c>
      <c r="AC48" s="100">
        <f>VLOOKUP($A48, RawData!$A:$AJ, 26, FALSE)</f>
        <v>33.140762</v>
      </c>
      <c r="AD48" s="100">
        <f>VLOOKUP($A48, RawData!$A:$AJ, 27, FALSE)</f>
        <v>46.887493</v>
      </c>
      <c r="AE48" s="107">
        <f>VLOOKUP($A48, RawData!$A:$AJ, 28, FALSE)</f>
        <v>0.34980732</v>
      </c>
      <c r="AF48" s="100" t="str">
        <f>VLOOKUP($A48, RawData!$A:$AJ, 31, FALSE)</f>
        <v/>
      </c>
      <c r="AG48" s="96">
        <f>VLOOKUP($A48, RawData!$A:$AJ,32, FALSE)</f>
        <v>0.024714435</v>
      </c>
      <c r="AH48" s="133" t="str">
        <f>VLOOKUP($A48, RawData!$A:$AJ, 34, FALSE)</f>
        <v/>
      </c>
      <c r="AI48" s="133">
        <f>VLOOKUP($A48, RawData!$A:$AJ, 35, FALSE)</f>
        <v>3.492</v>
      </c>
      <c r="AJ48" s="113">
        <f>VLOOKUP($A48, RawData!$A:$AJ, 36, FALSE)</f>
        <v>94.02</v>
      </c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</row>
    <row r="49">
      <c r="A49" s="9" t="s">
        <v>798</v>
      </c>
      <c r="B49" s="9" t="s">
        <v>2372</v>
      </c>
      <c r="C49" s="92" t="s">
        <v>1105</v>
      </c>
      <c r="D49" s="2" t="s">
        <v>2373</v>
      </c>
      <c r="E49" s="114" t="str">
        <f>IFERROR(__xludf.DUMMYFUNCTION("IFERROR(HYPERLINK(REGEXEXTRACT(D49,""\(([^)]*)\)""),REGEXEXTRACT(D49,""\[([^\]]+)\]"")),"""")"),"READ PITCH")</f>
        <v>READ PITCH</v>
      </c>
      <c r="F49" s="133">
        <f>VLOOKUP($A49, RawData!$A:$AJ, 33, FALSE)</f>
        <v>505.48413</v>
      </c>
      <c r="G49" s="133">
        <f>VLOOKUP($A49, RawData!$A:$AJ, 2, FALSE)</f>
        <v>1149.1</v>
      </c>
      <c r="H49" s="96" t="str">
        <f>VLOOKUP($A49, RawData!$A:$AJ, 3, FALSE)</f>
        <v/>
      </c>
      <c r="I49" s="96">
        <f>VLOOKUP($A49, RawData!$A:$AJ, 4, FALSE)</f>
        <v>0.0020665315</v>
      </c>
      <c r="J49" s="133">
        <f>VLOOKUP($A49, RawData!$A:$AM, 37, FALSE)</f>
        <v>152.9</v>
      </c>
      <c r="K49" s="99">
        <f>VLOOKUP($A49, RawData!$A:$AM, 38, FALSE)</f>
        <v>-0.07445521</v>
      </c>
      <c r="L49" s="99" t="str">
        <f>VLOOKUP($A49, RawData!$A:$AM, 39, FALSE)</f>
        <v/>
      </c>
      <c r="M49" s="120">
        <f>VLOOKUP($A49, RawData!$A:$AJ, 30, FALSE)</f>
        <v>4.2074313</v>
      </c>
      <c r="N49" s="133">
        <f>VLOOKUP($A49, RawData!$A:$AJ, 5, FALSE)</f>
        <v>0.116314724</v>
      </c>
      <c r="O49" s="99">
        <f>VLOOKUP($A49, RawData!$A:$AJ, 6, FALSE)</f>
        <v>0.07433628</v>
      </c>
      <c r="P49" s="96">
        <f>VLOOKUP($A49, RawData!$A:$AJ, 7, FALSE)</f>
        <v>0.33527443</v>
      </c>
      <c r="Q49" s="99">
        <f>VLOOKUP($A49, RawData!$A:$AJ, 8, FALSE)</f>
        <v>0.459</v>
      </c>
      <c r="R49" s="99">
        <f>VLOOKUP($A49, RawData!$A:$AJ, 9, FALSE)</f>
        <v>0.3258202</v>
      </c>
      <c r="S49" s="99" t="str">
        <f>VLOOKUP($A49, RawData!$A:$AJ, 11, FALSE)</f>
        <v/>
      </c>
      <c r="T49" s="133">
        <f>VLOOKUP($A49, RawData!$A:$AJ, 13, FALSE)</f>
        <v>113.3</v>
      </c>
      <c r="U49" s="99" t="str">
        <f>VLOOKUP($A49, RawData!$A:$AJ, 14, FALSE)</f>
        <v/>
      </c>
      <c r="V49" s="100">
        <f>VLOOKUP($A49, RawData!$A:$AJ, 15, FALSE)</f>
        <v>23.408</v>
      </c>
      <c r="W49" s="99" t="str">
        <f>VLOOKUP($A49, RawData!$A:$AJ, 16, FALSE)</f>
        <v/>
      </c>
      <c r="X49" s="133">
        <f>VLOOKUP($A49, RawData!$A:$AJ, 21, FALSE)</f>
        <v>122.5</v>
      </c>
      <c r="Y49" s="99">
        <f>VLOOKUP($A49, RawData!$A:$AJ, 22, FALSE)</f>
        <v>0.27834582</v>
      </c>
      <c r="Z49" s="99">
        <f>VLOOKUP($A49, RawData!$A:$AJ, 23, FALSE)</f>
        <v>0.0601</v>
      </c>
      <c r="AA49" s="99">
        <f>VLOOKUP($A49, RawData!$A:$AJ, 24, FALSE)</f>
        <v>0.1379232</v>
      </c>
      <c r="AB49" s="101">
        <f>VLOOKUP($A49, RawData!$A:$AJ, 25, FALSE)</f>
        <v>0.34742105</v>
      </c>
      <c r="AC49" s="100">
        <f>VLOOKUP($A49, RawData!$A:$AJ, 26, FALSE)</f>
        <v>8.58017</v>
      </c>
      <c r="AD49" s="100" t="str">
        <f>VLOOKUP($A49, RawData!$A:$AJ, 27, FALSE)</f>
        <v/>
      </c>
      <c r="AE49" s="107">
        <f>VLOOKUP($A49, RawData!$A:$AJ, 28, FALSE)</f>
        <v>0.45323843</v>
      </c>
      <c r="AF49" s="100" t="str">
        <f>VLOOKUP($A49, RawData!$A:$AJ, 31, FALSE)</f>
        <v/>
      </c>
      <c r="AG49" s="96">
        <f>VLOOKUP($A49, RawData!$A:$AJ,32, FALSE)</f>
        <v>0.06950631</v>
      </c>
      <c r="AH49" s="133" t="str">
        <f>VLOOKUP($A49, RawData!$A:$AJ, 34, FALSE)</f>
        <v/>
      </c>
      <c r="AI49" s="133">
        <f>VLOOKUP($A49, RawData!$A:$AJ, 35, FALSE)</f>
        <v>1.006</v>
      </c>
      <c r="AJ49" s="113">
        <f>VLOOKUP($A49, RawData!$A:$AJ, 36, FALSE)</f>
        <v>521.86</v>
      </c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</row>
    <row r="50">
      <c r="A50" s="9" t="s">
        <v>799</v>
      </c>
      <c r="B50" s="9" t="s">
        <v>2374</v>
      </c>
      <c r="C50" s="92" t="s">
        <v>930</v>
      </c>
      <c r="D50" s="2" t="s">
        <v>2375</v>
      </c>
      <c r="E50" s="114" t="str">
        <f>IFERROR(__xludf.DUMMYFUNCTION("IFERROR(HYPERLINK(REGEXEXTRACT(D50,""\(([^)]*)\)""),REGEXEXTRACT(D50,""\[([^\]]+)\]"")),"""")"),"READ PITCH")</f>
        <v>READ PITCH</v>
      </c>
      <c r="F50" s="133">
        <f>VLOOKUP($A50, RawData!$A:$AJ, 33, FALSE)</f>
        <v>19.060522</v>
      </c>
      <c r="G50" s="133">
        <f>VLOOKUP($A50, RawData!$A:$AJ, 2, FALSE)</f>
        <v>37.69212</v>
      </c>
      <c r="H50" s="96" t="str">
        <f>VLOOKUP($A50, RawData!$A:$AJ, 3, FALSE)</f>
        <v/>
      </c>
      <c r="I50" s="96">
        <f>VLOOKUP($A50, RawData!$A:$AJ, 4, FALSE)</f>
        <v>0.20160201</v>
      </c>
      <c r="J50" s="133">
        <f>VLOOKUP($A50, RawData!$A:$AM, 37, FALSE)</f>
        <v>4.01191</v>
      </c>
      <c r="K50" s="99">
        <f>VLOOKUP($A50, RawData!$A:$AM, 38, FALSE)</f>
        <v>0.3236477</v>
      </c>
      <c r="L50" s="99" t="str">
        <f>VLOOKUP($A50, RawData!$A:$AM, 39, FALSE)</f>
        <v/>
      </c>
      <c r="M50" s="120">
        <f>VLOOKUP($A50, RawData!$A:$AJ, 30, FALSE)</f>
        <v>5.011912</v>
      </c>
      <c r="N50" s="133">
        <f>VLOOKUP($A50, RawData!$A:$AJ, 5, FALSE)</f>
        <v>0.05862197</v>
      </c>
      <c r="O50" s="99">
        <f>VLOOKUP($A50, RawData!$A:$AJ, 6, FALSE)</f>
        <v>0.41330984</v>
      </c>
      <c r="P50" s="96">
        <f>VLOOKUP($A50, RawData!$A:$AJ, 7, FALSE)</f>
        <v>0.0040681185</v>
      </c>
      <c r="Q50" s="99">
        <f>VLOOKUP($A50, RawData!$A:$AJ, 8, FALSE)</f>
        <v>0.2252</v>
      </c>
      <c r="R50" s="99">
        <f>VLOOKUP($A50, RawData!$A:$AJ, 9, FALSE)</f>
        <v>0.16716915</v>
      </c>
      <c r="S50" s="99" t="str">
        <f>VLOOKUP($A50, RawData!$A:$AJ, 11, FALSE)</f>
        <v/>
      </c>
      <c r="T50" s="133">
        <f>VLOOKUP($A50, RawData!$A:$AJ, 13, FALSE)</f>
        <v>0.60507</v>
      </c>
      <c r="U50" s="99" t="str">
        <f>VLOOKUP($A50, RawData!$A:$AJ, 14, FALSE)</f>
        <v/>
      </c>
      <c r="V50" s="100">
        <f>VLOOKUP($A50, RawData!$A:$AJ, 15, FALSE)</f>
        <v>34.1913</v>
      </c>
      <c r="W50" s="99" t="str">
        <f>VLOOKUP($A50, RawData!$A:$AJ, 16, FALSE)</f>
        <v/>
      </c>
      <c r="X50" s="133">
        <f>VLOOKUP($A50, RawData!$A:$AJ, 21, FALSE)</f>
        <v>1.43394</v>
      </c>
      <c r="Y50" s="99">
        <f>VLOOKUP($A50, RawData!$A:$AJ, 22, FALSE)</f>
        <v>0.17050071</v>
      </c>
      <c r="Z50" s="99">
        <f>VLOOKUP($A50, RawData!$A:$AJ, 23, FALSE)</f>
        <v>0.0676</v>
      </c>
      <c r="AA50" s="99">
        <f>VLOOKUP($A50, RawData!$A:$AJ, 24, FALSE)</f>
        <v>0.17830199</v>
      </c>
      <c r="AB50" s="101">
        <f>VLOOKUP($A50, RawData!$A:$AJ, 25, FALSE)</f>
        <v>0.47703078</v>
      </c>
      <c r="AC50" s="100">
        <f>VLOOKUP($A50, RawData!$A:$AJ, 26, FALSE)</f>
        <v>12.452669</v>
      </c>
      <c r="AD50" s="100" t="str">
        <f>VLOOKUP($A50, RawData!$A:$AJ, 27, FALSE)</f>
        <v>No data</v>
      </c>
      <c r="AE50" s="107">
        <f>VLOOKUP($A50, RawData!$A:$AJ, 28, FALSE)</f>
        <v>0.49541947</v>
      </c>
      <c r="AF50" s="100" t="str">
        <f>VLOOKUP($A50, RawData!$A:$AJ, 31, FALSE)</f>
        <v/>
      </c>
      <c r="AG50" s="96">
        <f>VLOOKUP($A50, RawData!$A:$AJ,32, FALSE)</f>
        <v>0</v>
      </c>
      <c r="AH50" s="133" t="str">
        <f>VLOOKUP($A50, RawData!$A:$AJ, 34, FALSE)</f>
        <v/>
      </c>
      <c r="AI50" s="133">
        <f>VLOOKUP($A50, RawData!$A:$AJ, 35, FALSE)</f>
        <v>0.73</v>
      </c>
      <c r="AJ50" s="113">
        <f>VLOOKUP($A50, RawData!$A:$AJ, 36, FALSE)</f>
        <v>25.58</v>
      </c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</row>
    <row r="51">
      <c r="A51" s="9" t="s">
        <v>800</v>
      </c>
      <c r="B51" s="9" t="s">
        <v>2376</v>
      </c>
      <c r="C51" s="92" t="s">
        <v>930</v>
      </c>
      <c r="D51" s="2" t="s">
        <v>2377</v>
      </c>
      <c r="E51" s="114" t="str">
        <f>IFERROR(__xludf.DUMMYFUNCTION("IFERROR(HYPERLINK(REGEXEXTRACT(D51,""\(([^)]*)\)""),REGEXEXTRACT(D51,""\[([^\]]+)\]"")),"""")"),"READ PITCH")</f>
        <v>READ PITCH</v>
      </c>
      <c r="F51" s="134">
        <f>VLOOKUP($A51, RawData!$A:$AJ, 33, FALSE)</f>
        <v>221.89992</v>
      </c>
      <c r="G51" s="134">
        <f>VLOOKUP($A51, RawData!$A:$AJ, 2, FALSE)</f>
        <v>450.3185</v>
      </c>
      <c r="H51" s="96" t="str">
        <f>VLOOKUP($A51, RawData!$A:$AJ, 3, FALSE)</f>
        <v/>
      </c>
      <c r="I51" s="96">
        <f>VLOOKUP($A51, RawData!$A:$AJ, 4, FALSE)</f>
        <v>0.1703504</v>
      </c>
      <c r="J51" s="134">
        <f>VLOOKUP($A51, RawData!$A:$AM, 37, FALSE)</f>
        <v>28.77</v>
      </c>
      <c r="K51" s="99">
        <f>VLOOKUP($A51, RawData!$A:$AM, 38, FALSE)</f>
        <v>0.32575086</v>
      </c>
      <c r="L51" s="99" t="str">
        <f>VLOOKUP($A51, RawData!$A:$AM, 39, FALSE)</f>
        <v/>
      </c>
      <c r="M51" s="120">
        <f>VLOOKUP($A51, RawData!$A:$AJ, 30, FALSE)</f>
        <v>7.1693797</v>
      </c>
      <c r="N51" s="134">
        <f>VLOOKUP($A51, RawData!$A:$AJ, 5, FALSE)</f>
        <v>0.13095535</v>
      </c>
      <c r="O51" s="99">
        <f>VLOOKUP($A51, RawData!$A:$AJ, 6, FALSE)</f>
        <v>0.61538464</v>
      </c>
      <c r="P51" s="96">
        <f>VLOOKUP($A51, RawData!$A:$AJ, 7, FALSE)</f>
        <v>0.7744198</v>
      </c>
      <c r="Q51" s="99">
        <f>VLOOKUP($A51, RawData!$A:$AJ, 8, FALSE)</f>
        <v>0.0952</v>
      </c>
      <c r="R51" s="99">
        <f>VLOOKUP($A51, RawData!$A:$AJ, 9, FALSE)</f>
        <v>0.017498726</v>
      </c>
      <c r="S51" s="99" t="str">
        <f>VLOOKUP($A51, RawData!$A:$AJ, 11, FALSE)</f>
        <v/>
      </c>
      <c r="T51" s="134">
        <f>VLOOKUP($A51, RawData!$A:$AJ, 13, FALSE)</f>
        <v>57.43</v>
      </c>
      <c r="U51" s="99" t="str">
        <f>VLOOKUP($A51, RawData!$A:$AJ, 14, FALSE)</f>
        <v/>
      </c>
      <c r="V51" s="100" t="str">
        <f>VLOOKUP($A51, RawData!$A:$AJ, 15, FALSE)</f>
        <v>No data</v>
      </c>
      <c r="W51" s="99" t="str">
        <f>VLOOKUP($A51, RawData!$A:$AJ, 16, FALSE)</f>
        <v/>
      </c>
      <c r="X51" s="134">
        <f>VLOOKUP($A51, RawData!$A:$AJ, 21, FALSE)</f>
        <v>0</v>
      </c>
      <c r="Y51" s="99">
        <f>VLOOKUP($A51, RawData!$A:$AJ, 22, FALSE)</f>
        <v>0</v>
      </c>
      <c r="Z51" s="99">
        <f>VLOOKUP($A51, RawData!$A:$AJ, 23, FALSE)</f>
        <v>0.0795</v>
      </c>
      <c r="AA51" s="99">
        <f>VLOOKUP($A51, RawData!$A:$AJ, 24, FALSE)</f>
        <v>0.15594059</v>
      </c>
      <c r="AB51" s="101">
        <f>VLOOKUP($A51, RawData!$A:$AJ, 25, FALSE)</f>
        <v>0.2848515</v>
      </c>
      <c r="AC51" s="100">
        <f>VLOOKUP($A51, RawData!$A:$AJ, 26, FALSE)</f>
        <v>13.096066</v>
      </c>
      <c r="AD51" s="100" t="str">
        <f>VLOOKUP($A51, RawData!$A:$AJ, 27, FALSE)</f>
        <v>No data</v>
      </c>
      <c r="AE51" s="107">
        <f>VLOOKUP($A51, RawData!$A:$AJ, 28, FALSE)</f>
        <v>0.45803764</v>
      </c>
      <c r="AF51" s="100" t="str">
        <f>VLOOKUP($A51, RawData!$A:$AJ, 31, FALSE)</f>
        <v/>
      </c>
      <c r="AG51" s="96">
        <f>VLOOKUP($A51, RawData!$A:$AJ,32, FALSE)</f>
        <v>0</v>
      </c>
      <c r="AH51" s="134" t="str">
        <f>VLOOKUP($A51, RawData!$A:$AJ, 34, FALSE)</f>
        <v/>
      </c>
      <c r="AI51" s="134">
        <f>VLOOKUP($A51, RawData!$A:$AJ, 35, FALSE)</f>
        <v>1.715</v>
      </c>
      <c r="AJ51" s="113">
        <f>VLOOKUP($A51, RawData!$A:$AJ, 36, FALSE)</f>
        <v>120.27</v>
      </c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</row>
    <row r="52">
      <c r="A52" s="9" t="s">
        <v>801</v>
      </c>
      <c r="B52" s="9" t="s">
        <v>2378</v>
      </c>
      <c r="C52" s="92" t="s">
        <v>942</v>
      </c>
      <c r="D52" s="2" t="s">
        <v>2379</v>
      </c>
      <c r="E52" s="114" t="str">
        <f>IFERROR(__xludf.DUMMYFUNCTION("IFERROR(HYPERLINK(REGEXEXTRACT(D52,""\(([^)]*)\)""),REGEXEXTRACT(D52,""\[([^\]]+)\]"")),"""")"),"READ PITCH")</f>
        <v>READ PITCH</v>
      </c>
      <c r="F52" s="134">
        <f>VLOOKUP($A52, RawData!$A:$AJ, 33, FALSE)</f>
        <v>1310.5298</v>
      </c>
      <c r="G52" s="134">
        <f>VLOOKUP($A52, RawData!$A:$AJ, 2, FALSE)</f>
        <v>571.608</v>
      </c>
      <c r="H52" s="96" t="str">
        <f>VLOOKUP($A52, RawData!$A:$AJ, 3, FALSE)</f>
        <v/>
      </c>
      <c r="I52" s="96">
        <f>VLOOKUP($A52, RawData!$A:$AJ, 4, FALSE)</f>
        <v>0.14308794</v>
      </c>
      <c r="J52" s="134">
        <f>VLOOKUP($A52, RawData!$A:$AM, 37, FALSE)</f>
        <v>17.645</v>
      </c>
      <c r="K52" s="99">
        <f>VLOOKUP($A52, RawData!$A:$AM, 38, FALSE)</f>
        <v>-0.82239914</v>
      </c>
      <c r="L52" s="99" t="str">
        <f>VLOOKUP($A52, RawData!$A:$AM, 39, FALSE)</f>
        <v/>
      </c>
      <c r="M52" s="120">
        <f>VLOOKUP($A52, RawData!$A:$AJ, 30, FALSE)</f>
        <v>63.633495</v>
      </c>
      <c r="N52" s="134">
        <f>VLOOKUP($A52, RawData!$A:$AJ, 5, FALSE)</f>
        <v>0.3187657</v>
      </c>
      <c r="O52" s="99">
        <f>VLOOKUP($A52, RawData!$A:$AJ, 6, FALSE)</f>
        <v>-0.569023</v>
      </c>
      <c r="P52" s="96">
        <f>VLOOKUP($A52, RawData!$A:$AJ, 7, FALSE)</f>
        <v>-0.2638855</v>
      </c>
      <c r="Q52" s="99">
        <f>VLOOKUP($A52, RawData!$A:$AJ, 8, FALSE)</f>
        <v>0.4995</v>
      </c>
      <c r="R52" s="99">
        <f>VLOOKUP($A52, RawData!$A:$AJ, 9, FALSE)</f>
        <v>0</v>
      </c>
      <c r="S52" s="99" t="str">
        <f>VLOOKUP($A52, RawData!$A:$AJ, 11, FALSE)</f>
        <v/>
      </c>
      <c r="T52" s="134">
        <f>VLOOKUP($A52, RawData!$A:$AJ, 13, FALSE)</f>
        <v>115.929</v>
      </c>
      <c r="U52" s="99" t="str">
        <f>VLOOKUP($A52, RawData!$A:$AJ, 14, FALSE)</f>
        <v/>
      </c>
      <c r="V52" s="100">
        <f>VLOOKUP($A52, RawData!$A:$AJ, 15, FALSE)</f>
        <v>17.609</v>
      </c>
      <c r="W52" s="99" t="str">
        <f>VLOOKUP($A52, RawData!$A:$AJ, 16, FALSE)</f>
        <v/>
      </c>
      <c r="X52" s="134">
        <f>VLOOKUP($A52, RawData!$A:$AJ, 21, FALSE)</f>
        <v>-198.576</v>
      </c>
      <c r="Y52" s="99">
        <f>VLOOKUP($A52, RawData!$A:$AJ, 22, FALSE)</f>
        <v>-0.56340647</v>
      </c>
      <c r="Z52" s="99">
        <f>VLOOKUP($A52, RawData!$A:$AJ, 23, FALSE)</f>
        <v>0.0341</v>
      </c>
      <c r="AA52" s="99">
        <f>VLOOKUP($A52, RawData!$A:$AJ, 24, FALSE)</f>
        <v>0.09716106</v>
      </c>
      <c r="AB52" s="101">
        <f>VLOOKUP($A52, RawData!$A:$AJ, 25, FALSE)</f>
        <v>0.050062988</v>
      </c>
      <c r="AC52" s="100">
        <f>VLOOKUP($A52, RawData!$A:$AJ, 26, FALSE)</f>
        <v>38.586334</v>
      </c>
      <c r="AD52" s="100" t="str">
        <f>VLOOKUP($A52, RawData!$A:$AJ, 27, FALSE)</f>
        <v/>
      </c>
      <c r="AE52" s="107">
        <f>VLOOKUP($A52, RawData!$A:$AJ, 28, FALSE)</f>
        <v>2.3117049</v>
      </c>
      <c r="AF52" s="100" t="str">
        <f>VLOOKUP($A52, RawData!$A:$AJ, 31, FALSE)</f>
        <v/>
      </c>
      <c r="AG52" s="96">
        <f>VLOOKUP($A52, RawData!$A:$AJ,32, FALSE)</f>
        <v>0</v>
      </c>
      <c r="AH52" s="134" t="str">
        <f>VLOOKUP($A52, RawData!$A:$AJ, 34, FALSE)</f>
        <v/>
      </c>
      <c r="AI52" s="134">
        <f>VLOOKUP($A52, RawData!$A:$AJ, 35, FALSE)</f>
        <v>12.3</v>
      </c>
      <c r="AJ52" s="113">
        <f>VLOOKUP($A52, RawData!$A:$AJ, 36, FALSE)</f>
        <v>107.43</v>
      </c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</row>
    <row r="53">
      <c r="A53" s="9" t="s">
        <v>802</v>
      </c>
      <c r="B53" s="9" t="s">
        <v>2380</v>
      </c>
      <c r="C53" s="92" t="s">
        <v>942</v>
      </c>
      <c r="D53" s="2" t="s">
        <v>2381</v>
      </c>
      <c r="E53" s="114" t="str">
        <f>IFERROR(__xludf.DUMMYFUNCTION("IFERROR(HYPERLINK(REGEXEXTRACT(D53,""\(([^)]*)\)""),REGEXEXTRACT(D53,""\[([^\]]+)\]"")),"""")"),"READ PITCH")</f>
        <v>READ PITCH</v>
      </c>
      <c r="F53" s="134">
        <f>VLOOKUP($A53, RawData!$A:$AJ, 33, FALSE)</f>
        <v>2193.4324</v>
      </c>
      <c r="G53" s="134">
        <f>VLOOKUP($A53, RawData!$A:$AJ, 2, FALSE)</f>
        <v>2902.282</v>
      </c>
      <c r="H53" s="96" t="str">
        <f>VLOOKUP($A53, RawData!$A:$AJ, 3, FALSE)</f>
        <v/>
      </c>
      <c r="I53" s="96">
        <f>VLOOKUP($A53, RawData!$A:$AJ, 4, FALSE)</f>
        <v>0.3915228</v>
      </c>
      <c r="J53" s="134">
        <f>VLOOKUP($A53, RawData!$A:$AM, 37, FALSE)</f>
        <v>1293.647</v>
      </c>
      <c r="K53" s="99">
        <f>VLOOKUP($A53, RawData!$A:$AM, 38, FALSE)</f>
        <v>0.21789056</v>
      </c>
      <c r="L53" s="99" t="str">
        <f>VLOOKUP($A53, RawData!$A:$AM, 39, FALSE)</f>
        <v/>
      </c>
      <c r="M53" s="120">
        <f>VLOOKUP($A53, RawData!$A:$AJ, 30, FALSE)</f>
        <v>2.586777</v>
      </c>
      <c r="N53" s="134">
        <f>VLOOKUP($A53, RawData!$A:$AJ, 5, FALSE)</f>
        <v>0.73457754</v>
      </c>
      <c r="O53" s="99">
        <f>VLOOKUP($A53, RawData!$A:$AJ, 6, FALSE)</f>
        <v>0.059596404</v>
      </c>
      <c r="P53" s="106" t="str">
        <f>VLOOKUP($A53, RawData!$A:$AJ, 7, FALSE)</f>
        <v>No data</v>
      </c>
      <c r="Q53" s="99">
        <f>VLOOKUP($A53, RawData!$A:$AJ, 8, FALSE)</f>
        <v>0.7886</v>
      </c>
      <c r="R53" s="99">
        <f>VLOOKUP($A53, RawData!$A:$AJ, 9, FALSE)</f>
        <v>0.20087814</v>
      </c>
      <c r="S53" s="99" t="str">
        <f>VLOOKUP($A53, RawData!$A:$AJ, 11, FALSE)</f>
        <v/>
      </c>
      <c r="T53" s="134">
        <f>VLOOKUP($A53, RawData!$A:$AJ, 13, FALSE)</f>
        <v>712.539</v>
      </c>
      <c r="U53" s="99" t="str">
        <f>VLOOKUP($A53, RawData!$A:$AJ, 14, FALSE)</f>
        <v/>
      </c>
      <c r="V53" s="100">
        <f>VLOOKUP($A53, RawData!$A:$AJ, 15, FALSE)</f>
        <v>-24.2114</v>
      </c>
      <c r="W53" s="99" t="str">
        <f>VLOOKUP($A53, RawData!$A:$AJ, 16, FALSE)</f>
        <v/>
      </c>
      <c r="X53" s="134">
        <f>VLOOKUP($A53, RawData!$A:$AJ, 21, FALSE)</f>
        <v>1120.198</v>
      </c>
      <c r="Y53" s="99">
        <f>VLOOKUP($A53, RawData!$A:$AJ, 22, FALSE)</f>
        <v>0.91117305</v>
      </c>
      <c r="Z53" s="99">
        <f>VLOOKUP($A53, RawData!$A:$AJ, 23, FALSE)</f>
        <v>0.0565</v>
      </c>
      <c r="AA53" s="99">
        <f>VLOOKUP($A53, RawData!$A:$AJ, 24, FALSE)</f>
        <v>0.19561218</v>
      </c>
      <c r="AB53" s="101">
        <f>VLOOKUP($A53, RawData!$A:$AJ, 25, FALSE)</f>
        <v>1.0522571</v>
      </c>
      <c r="AC53" s="100">
        <f>VLOOKUP($A53, RawData!$A:$AJ, 26, FALSE)</f>
        <v>9.257021</v>
      </c>
      <c r="AD53" s="100" t="str">
        <f>VLOOKUP($A53, RawData!$A:$AJ, 27, FALSE)</f>
        <v/>
      </c>
      <c r="AE53" s="107">
        <f>VLOOKUP($A53, RawData!$A:$AJ, 28, FALSE)</f>
        <v>0.7670466</v>
      </c>
      <c r="AF53" s="100" t="str">
        <f>VLOOKUP($A53, RawData!$A:$AJ, 31, FALSE)</f>
        <v/>
      </c>
      <c r="AG53" s="96">
        <f>VLOOKUP($A53, RawData!$A:$AJ,32, FALSE)</f>
        <v>0.06176441</v>
      </c>
      <c r="AH53" s="134" t="str">
        <f>VLOOKUP($A53, RawData!$A:$AJ, 34, FALSE)</f>
        <v/>
      </c>
      <c r="AI53" s="134">
        <f>VLOOKUP($A53, RawData!$A:$AJ, 35, FALSE)</f>
        <v>6.8</v>
      </c>
      <c r="AJ53" s="113">
        <f>VLOOKUP($A53, RawData!$A:$AJ, 36, FALSE)</f>
        <v>327.38</v>
      </c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</row>
    <row r="54">
      <c r="A54" s="9" t="s">
        <v>803</v>
      </c>
      <c r="B54" s="9" t="s">
        <v>2382</v>
      </c>
      <c r="C54" s="92" t="s">
        <v>930</v>
      </c>
      <c r="D54" s="2" t="s">
        <v>2383</v>
      </c>
      <c r="E54" s="114" t="str">
        <f>IFERROR(__xludf.DUMMYFUNCTION("IFERROR(HYPERLINK(REGEXEXTRACT(D54,""\(([^)]*)\)""),REGEXEXTRACT(D54,""\[([^\]]+)\]"")),"""")"),"READ PITCH")</f>
        <v>READ PITCH</v>
      </c>
      <c r="F54" s="134">
        <f>VLOOKUP($A54, RawData!$A:$AJ, 33, FALSE)</f>
        <v>2081.8127</v>
      </c>
      <c r="G54" s="134">
        <f>VLOOKUP($A54, RawData!$A:$AJ, 2, FALSE)</f>
        <v>522.856</v>
      </c>
      <c r="H54" s="96" t="str">
        <f>VLOOKUP($A54, RawData!$A:$AJ, 3, FALSE)</f>
        <v/>
      </c>
      <c r="I54" s="96">
        <f>VLOOKUP($A54, RawData!$A:$AJ, 4, FALSE)</f>
        <v>0.12903115</v>
      </c>
      <c r="J54" s="134">
        <f>VLOOKUP($A54, RawData!$A:$AM, 37, FALSE)</f>
        <v>2.13</v>
      </c>
      <c r="K54" s="99">
        <f>VLOOKUP($A54, RawData!$A:$AM, 38, FALSE)</f>
        <v>-0.942805</v>
      </c>
      <c r="L54" s="99" t="str">
        <f>VLOOKUP($A54, RawData!$A:$AM, 39, FALSE)</f>
        <v/>
      </c>
      <c r="M54" s="120">
        <f>VLOOKUP($A54, RawData!$A:$AJ, 30, FALSE)</f>
        <v>875.77325</v>
      </c>
      <c r="N54" s="134">
        <f>VLOOKUP($A54, RawData!$A:$AJ, 5, FALSE)</f>
        <v>-0.19646017</v>
      </c>
      <c r="O54" s="99">
        <f>VLOOKUP($A54, RawData!$A:$AJ, 6, FALSE)</f>
        <v>-1.4148886</v>
      </c>
      <c r="P54" s="96">
        <f>VLOOKUP($A54, RawData!$A:$AJ, 7, FALSE)</f>
        <v>-0.35409653</v>
      </c>
      <c r="Q54" s="99">
        <f>VLOOKUP($A54, RawData!$A:$AJ, 8, FALSE)</f>
        <v>0.9283</v>
      </c>
      <c r="R54" s="99">
        <f>VLOOKUP($A54, RawData!$A:$AJ, 9, FALSE)</f>
        <v>0.6825914</v>
      </c>
      <c r="S54" s="99" t="str">
        <f>VLOOKUP($A54, RawData!$A:$AJ, 11, FALSE)</f>
        <v/>
      </c>
      <c r="T54" s="134">
        <f>VLOOKUP($A54, RawData!$A:$AJ, 13, FALSE)</f>
        <v>34.75</v>
      </c>
      <c r="U54" s="99" t="str">
        <f>VLOOKUP($A54, RawData!$A:$AJ, 14, FALSE)</f>
        <v/>
      </c>
      <c r="V54" s="100">
        <f>VLOOKUP($A54, RawData!$A:$AJ, 15, FALSE)</f>
        <v>1.148</v>
      </c>
      <c r="W54" s="99" t="str">
        <f>VLOOKUP($A54, RawData!$A:$AJ, 16, FALSE)</f>
        <v/>
      </c>
      <c r="X54" s="134">
        <f>VLOOKUP($A54, RawData!$A:$AJ, 21, FALSE)</f>
        <v>-239.115</v>
      </c>
      <c r="Y54" s="99">
        <f>VLOOKUP($A54, RawData!$A:$AJ, 22, FALSE)</f>
        <v>-0.49840027</v>
      </c>
      <c r="Z54" s="99">
        <f>VLOOKUP($A54, RawData!$A:$AJ, 23, FALSE)</f>
        <v>0.003</v>
      </c>
      <c r="AA54" s="99">
        <f>VLOOKUP($A54, RawData!$A:$AJ, 24, FALSE)</f>
        <v>-0.011105437</v>
      </c>
      <c r="AB54" s="101">
        <f>VLOOKUP($A54, RawData!$A:$AJ, 25, FALSE)</f>
        <v>0.0044396734</v>
      </c>
      <c r="AC54" s="100" t="str">
        <f>VLOOKUP($A54, RawData!$A:$AJ, 26, FALSE)</f>
        <v/>
      </c>
      <c r="AD54" s="100">
        <f>VLOOKUP($A54, RawData!$A:$AJ, 27, FALSE)</f>
        <v>48.586304</v>
      </c>
      <c r="AE54" s="107">
        <f>VLOOKUP($A54, RawData!$A:$AJ, 28, FALSE)</f>
        <v>4.0250316</v>
      </c>
      <c r="AF54" s="100" t="str">
        <f>VLOOKUP($A54, RawData!$A:$AJ, 31, FALSE)</f>
        <v/>
      </c>
      <c r="AG54" s="96">
        <f>VLOOKUP($A54, RawData!$A:$AJ,32, FALSE)</f>
        <v>0</v>
      </c>
      <c r="AH54" s="134" t="str">
        <f>VLOOKUP($A54, RawData!$A:$AJ, 34, FALSE)</f>
        <v/>
      </c>
      <c r="AI54" s="134">
        <f>VLOOKUP($A54, RawData!$A:$AJ, 35, FALSE)</f>
        <v>77.6</v>
      </c>
      <c r="AJ54" s="113">
        <f>VLOOKUP($A54, RawData!$A:$AJ, 36, FALSE)</f>
        <v>27.12</v>
      </c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</row>
    <row r="55">
      <c r="A55" s="9" t="s">
        <v>804</v>
      </c>
      <c r="B55" s="9" t="s">
        <v>2384</v>
      </c>
      <c r="C55" s="92" t="s">
        <v>930</v>
      </c>
      <c r="D55" s="2" t="s">
        <v>2385</v>
      </c>
      <c r="E55" s="114" t="str">
        <f>IFERROR(__xludf.DUMMYFUNCTION("IFERROR(HYPERLINK(REGEXEXTRACT(D55,""\(([^)]*)\)""),REGEXEXTRACT(D55,""\[([^\]]+)\]"")),"""")"),"READ PITCH")</f>
        <v>READ PITCH</v>
      </c>
      <c r="F55" s="134">
        <f>VLOOKUP($A55, RawData!$A:$AJ, 33, FALSE)</f>
        <v>917.9331</v>
      </c>
      <c r="G55" s="134">
        <f>VLOOKUP($A55, RawData!$A:$AJ, 2, FALSE)</f>
        <v>452.245</v>
      </c>
      <c r="H55" s="96" t="str">
        <f>VLOOKUP($A55, RawData!$A:$AJ, 3, FALSE)</f>
        <v/>
      </c>
      <c r="I55" s="96">
        <f>VLOOKUP($A55, RawData!$A:$AJ, 4, FALSE)</f>
        <v>0.11827093</v>
      </c>
      <c r="J55" s="134">
        <f>VLOOKUP($A55, RawData!$A:$AM, 37, FALSE)</f>
        <v>117.036</v>
      </c>
      <c r="K55" s="99">
        <f>VLOOKUP($A55, RawData!$A:$AM, 38, FALSE)</f>
        <v>0.16996221</v>
      </c>
      <c r="L55" s="99" t="str">
        <f>VLOOKUP($A55, RawData!$A:$AM, 39, FALSE)</f>
        <v/>
      </c>
      <c r="M55" s="120">
        <f>VLOOKUP($A55, RawData!$A:$AJ, 30, FALSE)</f>
        <v>8.225281</v>
      </c>
      <c r="N55" s="134">
        <f>VLOOKUP($A55, RawData!$A:$AJ, 5, FALSE)</f>
        <v>1.7163059</v>
      </c>
      <c r="O55" s="99">
        <f>VLOOKUP($A55, RawData!$A:$AJ, 6, FALSE)</f>
        <v>0.11424932</v>
      </c>
      <c r="P55" s="96">
        <f>VLOOKUP($A55, RawData!$A:$AJ, 7, FALSE)</f>
        <v>-0.010643643</v>
      </c>
      <c r="Q55" s="99">
        <f>VLOOKUP($A55, RawData!$A:$AJ, 8, FALSE)</f>
        <v>0.6634</v>
      </c>
      <c r="R55" s="99">
        <f>VLOOKUP($A55, RawData!$A:$AJ, 9, FALSE)</f>
        <v>0.21704607</v>
      </c>
      <c r="S55" s="99" t="str">
        <f>VLOOKUP($A55, RawData!$A:$AJ, 11, FALSE)</f>
        <v/>
      </c>
      <c r="T55" s="134">
        <f>VLOOKUP($A55, RawData!$A:$AJ, 13, FALSE)</f>
        <v>75.646</v>
      </c>
      <c r="U55" s="99" t="str">
        <f>VLOOKUP($A55, RawData!$A:$AJ, 14, FALSE)</f>
        <v/>
      </c>
      <c r="V55" s="100">
        <f>VLOOKUP($A55, RawData!$A:$AJ, 15, FALSE)</f>
        <v>1.8655</v>
      </c>
      <c r="W55" s="99" t="str">
        <f>VLOOKUP($A55, RawData!$A:$AJ, 16, FALSE)</f>
        <v/>
      </c>
      <c r="X55" s="134">
        <f>VLOOKUP($A55, RawData!$A:$AJ, 21, FALSE)</f>
        <v>40.382</v>
      </c>
      <c r="Y55" s="99">
        <f>VLOOKUP($A55, RawData!$A:$AJ, 22, FALSE)</f>
        <v>0.13722818</v>
      </c>
      <c r="Z55" s="99">
        <f>VLOOKUP($A55, RawData!$A:$AJ, 23, FALSE)</f>
        <v>0.19</v>
      </c>
      <c r="AA55" s="99">
        <f>VLOOKUP($A55, RawData!$A:$AJ, 24, FALSE)</f>
        <v>0.2586103</v>
      </c>
      <c r="AB55" s="101">
        <f>VLOOKUP($A55, RawData!$A:$AJ, 25, FALSE)</f>
        <v>0.39771774</v>
      </c>
      <c r="AC55" s="100">
        <f>VLOOKUP($A55, RawData!$A:$AJ, 26, FALSE)</f>
        <v>12.119052</v>
      </c>
      <c r="AD55" s="100" t="str">
        <f>VLOOKUP($A55, RawData!$A:$AJ, 27, FALSE)</f>
        <v/>
      </c>
      <c r="AE55" s="107">
        <f>VLOOKUP($A55, RawData!$A:$AJ, 28, FALSE)</f>
        <v>2.0393193</v>
      </c>
      <c r="AF55" s="100" t="str">
        <f>VLOOKUP($A55, RawData!$A:$AJ, 31, FALSE)</f>
        <v/>
      </c>
      <c r="AG55" s="96">
        <f>VLOOKUP($A55, RawData!$A:$AJ,32, FALSE)</f>
        <v>0.08414423</v>
      </c>
      <c r="AH55" s="134" t="str">
        <f>VLOOKUP($A55, RawData!$A:$AJ, 34, FALSE)</f>
        <v/>
      </c>
      <c r="AI55" s="134">
        <f>VLOOKUP($A55, RawData!$A:$AJ, 35, FALSE)</f>
        <v>20.8</v>
      </c>
      <c r="AJ55" s="113">
        <f>VLOOKUP($A55, RawData!$A:$AJ, 36, FALSE)</f>
        <v>44.34</v>
      </c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</row>
    <row r="56">
      <c r="A56" s="82" t="s">
        <v>805</v>
      </c>
      <c r="B56" s="9" t="s">
        <v>2386</v>
      </c>
      <c r="C56" s="92" t="s">
        <v>942</v>
      </c>
      <c r="D56" s="2" t="s">
        <v>2387</v>
      </c>
      <c r="E56" s="114" t="str">
        <f>IFERROR(__xludf.DUMMYFUNCTION("IFERROR(HYPERLINK(REGEXEXTRACT(D56,""\(([^)]*)\)""),REGEXEXTRACT(D56,""\[([^\]]+)\]"")),"""")"),"READ PITCH")</f>
        <v>READ PITCH</v>
      </c>
      <c r="F56" s="137">
        <f>VLOOKUP($A56, RawData!$A:$AJ, 33, FALSE)</f>
        <v>4783.86</v>
      </c>
      <c r="G56" s="137">
        <f>VLOOKUP($A56, RawData!$A:$AJ, 2, FALSE)</f>
        <v>13.27</v>
      </c>
      <c r="H56" s="96" t="str">
        <f>VLOOKUP($A56, RawData!$A:$AJ, 3, FALSE)</f>
        <v/>
      </c>
      <c r="I56" s="106" t="str">
        <f>VLOOKUP($A56, RawData!$A:$AJ, 4, FALSE)</f>
        <v>No data</v>
      </c>
      <c r="J56" s="137" t="str">
        <f>VLOOKUP($A56, RawData!$A:$AM, 37, FALSE)</f>
        <v>No data</v>
      </c>
      <c r="K56" s="99" t="str">
        <f>VLOOKUP($A56, RawData!$A:$AM, 38, FALSE)</f>
        <v>No data</v>
      </c>
      <c r="L56" s="99" t="str">
        <f>VLOOKUP($A56, RawData!$A:$AM, 39, FALSE)</f>
        <v/>
      </c>
      <c r="M56" s="136" t="str">
        <f>VLOOKUP($A56, RawData!$A:$AJ, 30, FALSE)</f>
        <v/>
      </c>
      <c r="N56" s="137" t="str">
        <f>VLOOKUP($A56, RawData!$A:$AJ, 5, FALSE)</f>
        <v>No data</v>
      </c>
      <c r="O56" s="99" t="str">
        <f>VLOOKUP($A56, RawData!$A:$AJ, 6, FALSE)</f>
        <v>No data</v>
      </c>
      <c r="P56" s="106" t="str">
        <f>VLOOKUP($A56, RawData!$A:$AJ, 7, FALSE)</f>
        <v>No data</v>
      </c>
      <c r="Q56" s="99">
        <f>VLOOKUP($A56, RawData!$A:$AJ, 8, FALSE)</f>
        <v>0.4669</v>
      </c>
      <c r="R56" s="99" t="str">
        <f>VLOOKUP($A56, RawData!$A:$AJ, 9, FALSE)</f>
        <v>No data</v>
      </c>
      <c r="S56" s="99" t="str">
        <f>VLOOKUP($A56, RawData!$A:$AJ, 11, FALSE)</f>
        <v/>
      </c>
      <c r="T56" s="137">
        <f>VLOOKUP($A56, RawData!$A:$AJ, 13, FALSE)</f>
        <v>1090.399</v>
      </c>
      <c r="U56" s="99" t="str">
        <f>VLOOKUP($A56, RawData!$A:$AJ, 14, FALSE)</f>
        <v/>
      </c>
      <c r="V56" s="100">
        <f>VLOOKUP($A56, RawData!$A:$AJ, 15, FALSE)</f>
        <v>52.15235</v>
      </c>
      <c r="W56" s="99" t="str">
        <f>VLOOKUP($A56, RawData!$A:$AJ, 16, FALSE)</f>
        <v/>
      </c>
      <c r="X56" s="137">
        <f>VLOOKUP($A56, RawData!$A:$AJ, 21, FALSE)</f>
        <v>656.381</v>
      </c>
      <c r="Y56" s="99" t="str">
        <f>VLOOKUP($A56, RawData!$A:$AJ, 22, FALSE)</f>
        <v>No data</v>
      </c>
      <c r="Z56" s="106" t="str">
        <f>VLOOKUP($A56, RawData!$A:$AJ, 23, FALSE)</f>
        <v>No data</v>
      </c>
      <c r="AA56" s="99" t="str">
        <f>VLOOKUP($A56, RawData!$A:$AJ, 24, FALSE)</f>
        <v>No data</v>
      </c>
      <c r="AB56" s="101" t="str">
        <f>VLOOKUP($A56, RawData!$A:$AJ, 25, FALSE)</f>
        <v>No data</v>
      </c>
      <c r="AC56" s="100" t="str">
        <f>VLOOKUP($A56, RawData!$A:$AJ, 26, FALSE)</f>
        <v/>
      </c>
      <c r="AD56" s="100" t="str">
        <f>VLOOKUP($A56, RawData!$A:$AJ, 27, FALSE)</f>
        <v>No data</v>
      </c>
      <c r="AE56" s="107">
        <f>VLOOKUP($A56, RawData!$A:$AJ, 28, FALSE)</f>
        <v>408.17633</v>
      </c>
      <c r="AF56" s="100" t="str">
        <f>VLOOKUP($A56, RawData!$A:$AJ, 31, FALSE)</f>
        <v/>
      </c>
      <c r="AG56" s="96">
        <f>VLOOKUP($A56, RawData!$A:$AJ,32, FALSE)</f>
        <v>0.00026086956</v>
      </c>
      <c r="AH56" s="137" t="str">
        <f>VLOOKUP($A56, RawData!$A:$AJ, 34, FALSE)</f>
        <v/>
      </c>
      <c r="AI56" s="137">
        <f>VLOOKUP($A56, RawData!$A:$AJ, 35, FALSE)</f>
        <v>1140</v>
      </c>
      <c r="AJ56" s="113" t="str">
        <f>VLOOKUP($A56, RawData!$A:$AJ, 36, FALSE)</f>
        <v>No data</v>
      </c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</row>
    <row r="57">
      <c r="A57" s="82" t="s">
        <v>806</v>
      </c>
      <c r="B57" s="9" t="s">
        <v>2388</v>
      </c>
      <c r="C57" s="92" t="s">
        <v>923</v>
      </c>
      <c r="D57" s="2" t="s">
        <v>2389</v>
      </c>
      <c r="E57" s="114" t="str">
        <f>IFERROR(__xludf.DUMMYFUNCTION("IFERROR(HYPERLINK(REGEXEXTRACT(D57,""\(([^)]*)\)""),REGEXEXTRACT(D57,""\[([^\]]+)\]"")),"""")"),"READ PITCH")</f>
        <v>READ PITCH</v>
      </c>
      <c r="F57" s="138">
        <f>VLOOKUP($A57, RawData!$A:$AJ, 33, FALSE)</f>
        <v>99.51625</v>
      </c>
      <c r="G57" s="138">
        <f>VLOOKUP($A57, RawData!$A:$AJ, 2, FALSE)</f>
        <v>162.346</v>
      </c>
      <c r="H57" s="96" t="str">
        <f>VLOOKUP($A57, RawData!$A:$AJ, 3, FALSE)</f>
        <v/>
      </c>
      <c r="I57" s="96">
        <f>VLOOKUP($A57, RawData!$A:$AJ, 4, FALSE)</f>
        <v>0.11204462</v>
      </c>
      <c r="J57" s="138">
        <f>VLOOKUP($A57, RawData!$A:$AM, 37, FALSE)</f>
        <v>23.894</v>
      </c>
      <c r="K57" s="99">
        <f>VLOOKUP($A57, RawData!$A:$AM, 38, FALSE)</f>
        <v>0.09791849</v>
      </c>
      <c r="L57" s="99" t="str">
        <f>VLOOKUP($A57, RawData!$A:$AM, 39, FALSE)</f>
        <v/>
      </c>
      <c r="M57" s="120">
        <f>VLOOKUP($A57, RawData!$A:$AJ, 30, FALSE)</f>
        <v>4.9246254</v>
      </c>
      <c r="N57" s="138">
        <f>VLOOKUP($A57, RawData!$A:$AJ, 5, FALSE)</f>
        <v>0.8536851</v>
      </c>
      <c r="O57" s="99">
        <f>VLOOKUP($A57, RawData!$A:$AJ, 6, FALSE)</f>
        <v>-0.18233596</v>
      </c>
      <c r="P57" s="96">
        <f>VLOOKUP($A57, RawData!$A:$AJ, 7, FALSE)</f>
        <v>0.016980175</v>
      </c>
      <c r="Q57" s="99">
        <f>VLOOKUP($A57, RawData!$A:$AJ, 8, FALSE)</f>
        <v>0.2714</v>
      </c>
      <c r="R57" s="99">
        <f>VLOOKUP($A57, RawData!$A:$AJ, 9, FALSE)</f>
        <v>0.1583285</v>
      </c>
      <c r="S57" s="99" t="str">
        <f>VLOOKUP($A57, RawData!$A:$AJ, 11, FALSE)</f>
        <v/>
      </c>
      <c r="T57" s="138">
        <f>VLOOKUP($A57, RawData!$A:$AJ, 13, FALSE)</f>
        <v>-8.619</v>
      </c>
      <c r="U57" s="99" t="str">
        <f>VLOOKUP($A57, RawData!$A:$AJ, 14, FALSE)</f>
        <v/>
      </c>
      <c r="V57" s="100">
        <f>VLOOKUP($A57, RawData!$A:$AJ, 15, FALSE)</f>
        <v>2.1031</v>
      </c>
      <c r="W57" s="99" t="str">
        <f>VLOOKUP($A57, RawData!$A:$AJ, 16, FALSE)</f>
        <v/>
      </c>
      <c r="X57" s="138">
        <f>VLOOKUP($A57, RawData!$A:$AJ, 21, FALSE)</f>
        <v>16.179</v>
      </c>
      <c r="Y57" s="99">
        <f>VLOOKUP($A57, RawData!$A:$AJ, 22, FALSE)</f>
        <v>0.12177205</v>
      </c>
      <c r="Z57" s="99">
        <f>VLOOKUP($A57, RawData!$A:$AJ, 23, FALSE)</f>
        <v>0.0461</v>
      </c>
      <c r="AA57" s="99">
        <f>VLOOKUP($A57, RawData!$A:$AJ, 24, FALSE)</f>
        <v>0.07671812</v>
      </c>
      <c r="AB57" s="101">
        <f>VLOOKUP($A57, RawData!$A:$AJ, 25, FALSE)</f>
        <v>0.17983939</v>
      </c>
      <c r="AC57" s="100">
        <f>VLOOKUP($A57, RawData!$A:$AJ, 26, FALSE)</f>
        <v>9.956833</v>
      </c>
      <c r="AD57" s="100" t="str">
        <f>VLOOKUP($A57, RawData!$A:$AJ, 27, FALSE)</f>
        <v>No data</v>
      </c>
      <c r="AE57" s="107">
        <f>VLOOKUP($A57, RawData!$A:$AJ, 28, FALSE)</f>
        <v>0.62514627</v>
      </c>
      <c r="AF57" s="100" t="str">
        <f>VLOOKUP($A57, RawData!$A:$AJ, 31, FALSE)</f>
        <v/>
      </c>
      <c r="AG57" s="96">
        <f>VLOOKUP($A57, RawData!$A:$AJ,32, FALSE)</f>
        <v>0</v>
      </c>
      <c r="AH57" s="138" t="str">
        <f>VLOOKUP($A57, RawData!$A:$AJ, 34, FALSE)</f>
        <v/>
      </c>
      <c r="AI57" s="138">
        <f>VLOOKUP($A57, RawData!$A:$AJ, 35, FALSE)</f>
        <v>8.5</v>
      </c>
      <c r="AJ57" s="113">
        <f>VLOOKUP($A57, RawData!$A:$AJ, 36, FALSE)</f>
        <v>11.94</v>
      </c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</row>
    <row r="58">
      <c r="A58" s="82" t="s">
        <v>807</v>
      </c>
      <c r="B58" s="9" t="s">
        <v>2390</v>
      </c>
      <c r="C58" s="92" t="s">
        <v>930</v>
      </c>
      <c r="D58" s="2" t="s">
        <v>2391</v>
      </c>
      <c r="E58" s="114" t="str">
        <f>IFERROR(__xludf.DUMMYFUNCTION("IFERROR(HYPERLINK(REGEXEXTRACT(D58,""\(([^)]*)\)""),REGEXEXTRACT(D58,""\[([^\]]+)\]"")),"""")"),"READ PITCH")</f>
        <v>READ PITCH</v>
      </c>
      <c r="F58" s="139">
        <f>VLOOKUP($A58, RawData!$A:$AJ, 33, FALSE)</f>
        <v>44390.543</v>
      </c>
      <c r="G58" s="139">
        <f>VLOOKUP($A58, RawData!$A:$AJ, 2, FALSE)</f>
        <v>6096</v>
      </c>
      <c r="H58" s="106" t="str">
        <f>VLOOKUP($A58, RawData!$A:$AJ, 3, FALSE)</f>
        <v/>
      </c>
      <c r="I58" s="106">
        <f>VLOOKUP($A58, RawData!$A:$AJ, 4, FALSE)</f>
        <v>1.3391079</v>
      </c>
      <c r="J58" s="139" t="str">
        <f>VLOOKUP($A58, RawData!$A:$AM, 37, FALSE)</f>
        <v>No data</v>
      </c>
      <c r="K58" s="99" t="str">
        <f>VLOOKUP($A58, RawData!$A:$AM, 38, FALSE)</f>
        <v>No data</v>
      </c>
      <c r="L58" s="99" t="str">
        <f>VLOOKUP($A58, RawData!$A:$AM, 39, FALSE)</f>
        <v/>
      </c>
      <c r="M58" s="120" t="str">
        <f>VLOOKUP($A58, RawData!$A:$AJ, 30, FALSE)</f>
        <v/>
      </c>
      <c r="N58" s="139">
        <f>VLOOKUP($A58, RawData!$A:$AJ, 5, FALSE)</f>
        <v>1550.4622</v>
      </c>
      <c r="O58" s="99">
        <f>VLOOKUP($A58, RawData!$A:$AJ, 6, FALSE)</f>
        <v>0.38782263</v>
      </c>
      <c r="P58" s="106">
        <f>VLOOKUP($A58, RawData!$A:$AJ, 7, FALSE)</f>
        <v>1.2089117</v>
      </c>
      <c r="Q58" s="99">
        <f>VLOOKUP($A58, RawData!$A:$AJ, 8, FALSE)</f>
        <v>0.999</v>
      </c>
      <c r="R58" s="99">
        <f>VLOOKUP($A58, RawData!$A:$AJ, 9, FALSE)</f>
        <v>0.5746391</v>
      </c>
      <c r="S58" s="99" t="str">
        <f>VLOOKUP($A58, RawData!$A:$AJ, 11, FALSE)</f>
        <v/>
      </c>
      <c r="T58" s="139">
        <f>VLOOKUP($A58, RawData!$A:$AJ, 13, FALSE)</f>
        <v>949</v>
      </c>
      <c r="U58" s="99" t="str">
        <f>VLOOKUP($A58, RawData!$A:$AJ, 14, FALSE)</f>
        <v/>
      </c>
      <c r="V58" s="100">
        <f>VLOOKUP($A58, RawData!$A:$AJ, 15, FALSE)</f>
        <v>1.7143</v>
      </c>
      <c r="W58" s="99" t="str">
        <f>VLOOKUP($A58, RawData!$A:$AJ, 16, FALSE)</f>
        <v/>
      </c>
      <c r="X58" s="139">
        <f>VLOOKUP($A58, RawData!$A:$AJ, 21, FALSE)</f>
        <v>-9373</v>
      </c>
      <c r="Y58" s="99">
        <f>VLOOKUP($A58, RawData!$A:$AJ, 22, FALSE)</f>
        <v>-0.32964057</v>
      </c>
      <c r="Z58" s="99">
        <f>VLOOKUP($A58, RawData!$A:$AJ, 23, FALSE)</f>
        <v>0.2795</v>
      </c>
      <c r="AA58" s="99">
        <f>VLOOKUP($A58, RawData!$A:$AJ, 24, FALSE)</f>
        <v>0.29499894</v>
      </c>
      <c r="AB58" s="101" t="str">
        <f>VLOOKUP($A58, RawData!$A:$AJ, 25, FALSE)</f>
        <v>No data</v>
      </c>
      <c r="AC58" s="100">
        <f>VLOOKUP($A58, RawData!$A:$AJ, 26, FALSE)</f>
        <v>5.449988</v>
      </c>
      <c r="AD58" s="100" t="str">
        <f>VLOOKUP($A58, RawData!$A:$AJ, 27, FALSE)</f>
        <v>No data</v>
      </c>
      <c r="AE58" s="107">
        <f>VLOOKUP($A58, RawData!$A:$AJ, 28, FALSE)</f>
        <v>7.499098</v>
      </c>
      <c r="AF58" s="100" t="str">
        <f>VLOOKUP($A58, RawData!$A:$AJ, 31, FALSE)</f>
        <v/>
      </c>
      <c r="AG58" s="96">
        <f>VLOOKUP($A58, RawData!$A:$AJ,32, FALSE)</f>
        <v>0</v>
      </c>
      <c r="AH58" s="139" t="str">
        <f>VLOOKUP($A58, RawData!$A:$AJ, 34, FALSE)</f>
        <v/>
      </c>
      <c r="AI58" s="139">
        <f>VLOOKUP($A58, RawData!$A:$AJ, 35, FALSE)</f>
        <v>8450</v>
      </c>
      <c r="AJ58" s="113">
        <f>VLOOKUP($A58, RawData!$A:$AJ, 36, FALSE)</f>
        <v>5.41</v>
      </c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</row>
    <row r="59">
      <c r="A59" s="9" t="s">
        <v>808</v>
      </c>
      <c r="B59" s="9" t="s">
        <v>2392</v>
      </c>
      <c r="C59" s="92" t="s">
        <v>942</v>
      </c>
      <c r="D59" s="2" t="s">
        <v>2393</v>
      </c>
      <c r="E59" s="114" t="str">
        <f>IFERROR(__xludf.DUMMYFUNCTION("IFERROR(HYPERLINK(REGEXEXTRACT(D59,""\(([^)]*)\)""),REGEXEXTRACT(D59,""\[([^\]]+)\]"")),"""")"),"READ PITCH")</f>
        <v>READ PITCH</v>
      </c>
      <c r="F59" s="128">
        <f>VLOOKUP($A59, RawData!$A:$AJ, 33, FALSE)</f>
        <v>1202.6216</v>
      </c>
      <c r="G59" s="128">
        <f>VLOOKUP($A59, RawData!$A:$AJ, 2, FALSE)</f>
        <v>77.053</v>
      </c>
      <c r="H59" s="96" t="str">
        <f>VLOOKUP($A59, RawData!$A:$AJ, 3, FALSE)</f>
        <v/>
      </c>
      <c r="I59" s="106" t="str">
        <f>VLOOKUP($A59, RawData!$A:$AJ, 4, FALSE)</f>
        <v>No data</v>
      </c>
      <c r="J59" s="128">
        <f>VLOOKUP($A59, RawData!$A:$AM, 37, FALSE)</f>
        <v>-14.779</v>
      </c>
      <c r="K59" s="99" t="str">
        <f>VLOOKUP($A59, RawData!$A:$AM, 38, FALSE)</f>
        <v>No data</v>
      </c>
      <c r="L59" s="99" t="str">
        <f>VLOOKUP($A59, RawData!$A:$AM, 39, FALSE)</f>
        <v/>
      </c>
      <c r="M59" s="120">
        <f>VLOOKUP($A59, RawData!$A:$AJ, 30, FALSE)</f>
        <v>-2.652058</v>
      </c>
      <c r="N59" s="128">
        <f>VLOOKUP($A59, RawData!$A:$AJ, 5, FALSE)</f>
        <v>-0.4504721</v>
      </c>
      <c r="O59" s="99" t="str">
        <f>VLOOKUP($A59, RawData!$A:$AJ, 6, FALSE)</f>
        <v>No data</v>
      </c>
      <c r="P59" s="106" t="str">
        <f>VLOOKUP($A59, RawData!$A:$AJ, 7, FALSE)</f>
        <v>No data</v>
      </c>
      <c r="Q59" s="99">
        <f>VLOOKUP($A59, RawData!$A:$AJ, 8, FALSE)</f>
        <v>0.7556</v>
      </c>
      <c r="R59" s="99">
        <f>VLOOKUP($A59, RawData!$A:$AJ, 9, FALSE)</f>
        <v>0.9238573</v>
      </c>
      <c r="S59" s="99" t="str">
        <f>VLOOKUP($A59, RawData!$A:$AJ, 11, FALSE)</f>
        <v/>
      </c>
      <c r="T59" s="128">
        <f>VLOOKUP($A59, RawData!$A:$AJ, 13, FALSE)</f>
        <v>-10.663</v>
      </c>
      <c r="U59" s="99" t="str">
        <f>VLOOKUP($A59, RawData!$A:$AJ, 14, FALSE)</f>
        <v/>
      </c>
      <c r="V59" s="100">
        <f>VLOOKUP($A59, RawData!$A:$AJ, 15, FALSE)</f>
        <v>3.5408</v>
      </c>
      <c r="W59" s="99" t="str">
        <f>VLOOKUP($A59, RawData!$A:$AJ, 16, FALSE)</f>
        <v/>
      </c>
      <c r="X59" s="128">
        <f>VLOOKUP($A59, RawData!$A:$AJ, 21, FALSE)</f>
        <v>-33.771</v>
      </c>
      <c r="Y59" s="99">
        <f>VLOOKUP($A59, RawData!$A:$AJ, 22, FALSE)</f>
        <v>-0.8795</v>
      </c>
      <c r="Z59" s="99">
        <f>VLOOKUP($A59, RawData!$A:$AJ, 23, FALSE)</f>
        <v>0.0155</v>
      </c>
      <c r="AA59" s="99">
        <f>VLOOKUP($A59, RawData!$A:$AJ, 24, FALSE)</f>
        <v>-0.3987199</v>
      </c>
      <c r="AB59" s="101">
        <f>VLOOKUP($A59, RawData!$A:$AJ, 25, FALSE)</f>
        <v>-0.38296494</v>
      </c>
      <c r="AC59" s="100" t="str">
        <f>VLOOKUP($A59, RawData!$A:$AJ, 26, FALSE)</f>
        <v/>
      </c>
      <c r="AD59" s="100" t="str">
        <f>VLOOKUP($A59, RawData!$A:$AJ, 27, FALSE)</f>
        <v>No data</v>
      </c>
      <c r="AE59" s="107">
        <f>VLOOKUP($A59, RawData!$A:$AJ, 28, FALSE)</f>
        <v>2.8801517</v>
      </c>
      <c r="AF59" s="100" t="str">
        <f>VLOOKUP($A59, RawData!$A:$AJ, 31, FALSE)</f>
        <v/>
      </c>
      <c r="AG59" s="96">
        <f>VLOOKUP($A59, RawData!$A:$AJ,32, FALSE)</f>
        <v>0</v>
      </c>
      <c r="AH59" s="128" t="str">
        <f>VLOOKUP($A59, RawData!$A:$AJ, 34, FALSE)</f>
        <v/>
      </c>
      <c r="AI59" s="128">
        <f>VLOOKUP($A59, RawData!$A:$AJ, 35, FALSE)</f>
        <v>3535</v>
      </c>
      <c r="AJ59" s="113">
        <f>VLOOKUP($A59, RawData!$A:$AJ, 36, FALSE)</f>
        <v>35.84</v>
      </c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</row>
    <row r="60">
      <c r="A60" s="46" t="s">
        <v>809</v>
      </c>
      <c r="B60" s="9" t="s">
        <v>2394</v>
      </c>
      <c r="C60" s="92" t="s">
        <v>1098</v>
      </c>
      <c r="D60" s="2" t="s">
        <v>2395</v>
      </c>
      <c r="E60" s="114" t="str">
        <f>IFERROR(__xludf.DUMMYFUNCTION("IFERROR(HYPERLINK(REGEXEXTRACT(D60,""\(([^)]*)\)""),REGEXEXTRACT(D60,""\[([^\]]+)\]"")),"""")"),"READ PITCH")</f>
        <v>READ PITCH</v>
      </c>
      <c r="F60" s="133">
        <f>VLOOKUP($A60, RawData!$A:$AJ, 33, FALSE)</f>
        <v>111.32588</v>
      </c>
      <c r="G60" s="133">
        <f>VLOOKUP($A60, RawData!$A:$AJ, 2, FALSE)</f>
        <v>45.315</v>
      </c>
      <c r="H60" s="96" t="str">
        <f>VLOOKUP($A60, RawData!$A:$AJ, 3, FALSE)</f>
        <v/>
      </c>
      <c r="I60" s="96">
        <f>VLOOKUP($A60, RawData!$A:$AJ, 4, FALSE)</f>
        <v>-0.012321578</v>
      </c>
      <c r="J60" s="133">
        <f>VLOOKUP($A60, RawData!$A:$AM, 37, FALSE)</f>
        <v>11.902</v>
      </c>
      <c r="K60" s="99">
        <f>VLOOKUP($A60, RawData!$A:$AM, 38, FALSE)</f>
        <v>-0.34911954</v>
      </c>
      <c r="L60" s="99" t="str">
        <f>VLOOKUP($A60, RawData!$A:$AM, 39, FALSE)</f>
        <v/>
      </c>
      <c r="M60" s="120">
        <f>VLOOKUP($A60, RawData!$A:$AJ, 30, FALSE)</f>
        <v>8.851384</v>
      </c>
      <c r="N60" s="133">
        <f>VLOOKUP($A60, RawData!$A:$AJ, 5, FALSE)</f>
        <v>0.66213924</v>
      </c>
      <c r="O60" s="99">
        <f>VLOOKUP($A60, RawData!$A:$AJ, 6, FALSE)</f>
        <v>-0.29330757</v>
      </c>
      <c r="P60" s="96">
        <f>VLOOKUP($A60, RawData!$A:$AJ, 7, FALSE)</f>
        <v>0.011808792</v>
      </c>
      <c r="Q60" s="99">
        <f>VLOOKUP($A60, RawData!$A:$AJ, 8, FALSE)</f>
        <v>0.4614</v>
      </c>
      <c r="R60" s="99">
        <f>VLOOKUP($A60, RawData!$A:$AJ, 9, FALSE)</f>
        <v>0.15690169</v>
      </c>
      <c r="S60" s="99" t="str">
        <f>VLOOKUP($A60, RawData!$A:$AJ, 11, FALSE)</f>
        <v/>
      </c>
      <c r="T60" s="133">
        <f>VLOOKUP($A60, RawData!$A:$AJ, 13, FALSE)</f>
        <v>12.94</v>
      </c>
      <c r="U60" s="99" t="str">
        <f>VLOOKUP($A60, RawData!$A:$AJ, 14, FALSE)</f>
        <v/>
      </c>
      <c r="V60" s="100">
        <f>VLOOKUP($A60, RawData!$A:$AJ, 15, FALSE)</f>
        <v>6.6088</v>
      </c>
      <c r="W60" s="99" t="str">
        <f>VLOOKUP($A60, RawData!$A:$AJ, 16, FALSE)</f>
        <v/>
      </c>
      <c r="X60" s="133">
        <f>VLOOKUP($A60, RawData!$A:$AJ, 21, FALSE)</f>
        <v>-27.361</v>
      </c>
      <c r="Y60" s="99">
        <f>VLOOKUP($A60, RawData!$A:$AJ, 22, FALSE)</f>
        <v>-0.3420125</v>
      </c>
      <c r="Z60" s="99">
        <f>VLOOKUP($A60, RawData!$A:$AJ, 23, FALSE)</f>
        <v>0.1308</v>
      </c>
      <c r="AA60" s="99">
        <f>VLOOKUP($A60, RawData!$A:$AJ, 24, FALSE)</f>
        <v>0.14625</v>
      </c>
      <c r="AB60" s="101">
        <f>VLOOKUP($A60, RawData!$A:$AJ, 25, FALSE)</f>
        <v>0.148775</v>
      </c>
      <c r="AC60" s="100">
        <f>VLOOKUP($A60, RawData!$A:$AJ, 26, FALSE)</f>
        <v>11.342751</v>
      </c>
      <c r="AD60" s="100" t="str">
        <f>VLOOKUP($A60, RawData!$A:$AJ, 27, FALSE)</f>
        <v>No data</v>
      </c>
      <c r="AE60" s="107">
        <f>VLOOKUP($A60, RawData!$A:$AJ, 28, FALSE)</f>
        <v>2.9286149</v>
      </c>
      <c r="AF60" s="100" t="str">
        <f>VLOOKUP($A60, RawData!$A:$AJ, 31, FALSE)</f>
        <v/>
      </c>
      <c r="AG60" s="96">
        <f>VLOOKUP($A60, RawData!$A:$AJ,32, FALSE)</f>
        <v>0.0399366</v>
      </c>
      <c r="AH60" s="133" t="str">
        <f>VLOOKUP($A60, RawData!$A:$AJ, 34, FALSE)</f>
        <v/>
      </c>
      <c r="AI60" s="133">
        <f>VLOOKUP($A60, RawData!$A:$AJ, 35, FALSE)</f>
        <v>6.45</v>
      </c>
      <c r="AJ60" s="113">
        <f>VLOOKUP($A60, RawData!$A:$AJ, 36, FALSE)</f>
        <v>17.67</v>
      </c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</row>
    <row r="61">
      <c r="A61" s="46" t="s">
        <v>810</v>
      </c>
      <c r="B61" s="9" t="s">
        <v>2396</v>
      </c>
      <c r="C61" s="92" t="s">
        <v>923</v>
      </c>
      <c r="D61" s="2" t="s">
        <v>2397</v>
      </c>
      <c r="E61" s="114" t="str">
        <f>IFERROR(__xludf.DUMMYFUNCTION("IFERROR(HYPERLINK(REGEXEXTRACT(D61,""\(([^)]*)\)""),REGEXEXTRACT(D61,""\[([^\]]+)\]"")),"""")"),"READ PITCH")</f>
        <v>READ PITCH</v>
      </c>
      <c r="F61" s="133">
        <f>VLOOKUP($A61, RawData!$A:$AJ, 33, FALSE)</f>
        <v>93.45547</v>
      </c>
      <c r="G61" s="133">
        <f>VLOOKUP($A61, RawData!$A:$AJ, 2, FALSE)</f>
        <v>15.11693</v>
      </c>
      <c r="H61" s="96" t="str">
        <f>VLOOKUP($A61, RawData!$A:$AJ, 3, FALSE)</f>
        <v/>
      </c>
      <c r="I61" s="96">
        <f>VLOOKUP($A61, RawData!$A:$AJ, 4, FALSE)</f>
        <v>0.08258995</v>
      </c>
      <c r="J61" s="133">
        <f>VLOOKUP($A61, RawData!$A:$AM, 37, FALSE)</f>
        <v>2.4611</v>
      </c>
      <c r="K61" s="99">
        <f>VLOOKUP($A61, RawData!$A:$AM, 38, FALSE)</f>
        <v>0.383651</v>
      </c>
      <c r="L61" s="99" t="str">
        <f>VLOOKUP($A61, RawData!$A:$AM, 39, FALSE)</f>
        <v/>
      </c>
      <c r="M61" s="120">
        <f>VLOOKUP($A61, RawData!$A:$AJ, 30, FALSE)</f>
        <v>39.42442</v>
      </c>
      <c r="N61" s="133">
        <f>VLOOKUP($A61, RawData!$A:$AJ, 5, FALSE)</f>
        <v>0.004258784</v>
      </c>
      <c r="O61" s="99">
        <f>VLOOKUP($A61, RawData!$A:$AJ, 6, FALSE)</f>
        <v>-0.94062287</v>
      </c>
      <c r="P61" s="106" t="str">
        <f>VLOOKUP($A61, RawData!$A:$AJ, 7, FALSE)</f>
        <v>No data</v>
      </c>
      <c r="Q61" s="99">
        <f>VLOOKUP($A61, RawData!$A:$AJ, 8, FALSE)</f>
        <v>0.7206</v>
      </c>
      <c r="R61" s="99">
        <f>VLOOKUP($A61, RawData!$A:$AJ, 9, FALSE)</f>
        <v>0.2885222</v>
      </c>
      <c r="S61" s="99" t="str">
        <f>VLOOKUP($A61, RawData!$A:$AJ, 11, FALSE)</f>
        <v/>
      </c>
      <c r="T61" s="133">
        <f>VLOOKUP($A61, RawData!$A:$AJ, 13, FALSE)</f>
        <v>-4.90199</v>
      </c>
      <c r="U61" s="99" t="str">
        <f>VLOOKUP($A61, RawData!$A:$AJ, 14, FALSE)</f>
        <v/>
      </c>
      <c r="V61" s="100">
        <f>VLOOKUP($A61, RawData!$A:$AJ, 15, FALSE)</f>
        <v>0.1059</v>
      </c>
      <c r="W61" s="99" t="str">
        <f>VLOOKUP($A61, RawData!$A:$AJ, 16, FALSE)</f>
        <v/>
      </c>
      <c r="X61" s="133">
        <f>VLOOKUP($A61, RawData!$A:$AJ, 21, FALSE)</f>
        <v>9.11544</v>
      </c>
      <c r="Y61" s="99">
        <f>VLOOKUP($A61, RawData!$A:$AJ, 22, FALSE)</f>
        <v>1.1908183</v>
      </c>
      <c r="Z61" s="99">
        <f>VLOOKUP($A61, RawData!$A:$AJ, 23, FALSE)</f>
        <v>0.0008</v>
      </c>
      <c r="AA61" s="99">
        <f>VLOOKUP($A61, RawData!$A:$AJ, 24, FALSE)</f>
        <v>0.008234082</v>
      </c>
      <c r="AB61" s="101">
        <f>VLOOKUP($A61, RawData!$A:$AJ, 25, FALSE)</f>
        <v>0.32151195</v>
      </c>
      <c r="AC61" s="100">
        <f>VLOOKUP($A61, RawData!$A:$AJ, 26, FALSE)</f>
        <v>1394.7644</v>
      </c>
      <c r="AD61" s="100">
        <f>VLOOKUP($A61, RawData!$A:$AJ, 27, FALSE)</f>
        <v>22.383207</v>
      </c>
      <c r="AE61" s="107">
        <f>VLOOKUP($A61, RawData!$A:$AJ, 28, FALSE)</f>
        <v>5.815478</v>
      </c>
      <c r="AF61" s="100" t="str">
        <f>VLOOKUP($A61, RawData!$A:$AJ, 31, FALSE)</f>
        <v/>
      </c>
      <c r="AG61" s="96">
        <f>VLOOKUP($A61, RawData!$A:$AJ,32, FALSE)</f>
        <v>0</v>
      </c>
      <c r="AH61" s="133" t="str">
        <f>VLOOKUP($A61, RawData!$A:$AJ, 34, FALSE)</f>
        <v/>
      </c>
      <c r="AI61" s="133">
        <f>VLOOKUP($A61, RawData!$A:$AJ, 35, FALSE)</f>
        <v>5.9</v>
      </c>
      <c r="AJ61" s="113">
        <f>VLOOKUP($A61, RawData!$A:$AJ, 36, FALSE)</f>
        <v>14.8</v>
      </c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</row>
    <row r="62">
      <c r="A62" s="46" t="s">
        <v>818</v>
      </c>
      <c r="B62" s="9" t="s">
        <v>2398</v>
      </c>
      <c r="C62" s="92" t="s">
        <v>1164</v>
      </c>
      <c r="D62" s="2" t="s">
        <v>2399</v>
      </c>
      <c r="E62" s="114" t="str">
        <f>IFERROR(__xludf.DUMMYFUNCTION("IFERROR(HYPERLINK(REGEXEXTRACT(D62,""\(([^)]*)\)""),REGEXEXTRACT(D62,""\[([^\]]+)\]"")),"""")"),"READ PITCH")</f>
        <v>READ PITCH</v>
      </c>
      <c r="F62" s="133">
        <f>VLOOKUP($A62, RawData!$A:$AJ, 33, FALSE)</f>
        <v>52.543423</v>
      </c>
      <c r="G62" s="133">
        <f>VLOOKUP($A62, RawData!$A:$AJ, 2, FALSE)</f>
        <v>49.81751</v>
      </c>
      <c r="H62" s="96" t="str">
        <f>VLOOKUP($A62, RawData!$A:$AJ, 3, FALSE)</f>
        <v/>
      </c>
      <c r="I62" s="106" t="str">
        <f>VLOOKUP($A62, RawData!$A:$AJ, 4, FALSE)</f>
        <v>No data</v>
      </c>
      <c r="J62" s="133">
        <f>VLOOKUP($A62, RawData!$A:$AM, 37, FALSE)</f>
        <v>7.15437</v>
      </c>
      <c r="K62" s="99">
        <f>VLOOKUP($A62, RawData!$A:$AM, 38, FALSE)</f>
        <v>0.2696872</v>
      </c>
      <c r="L62" s="99" t="str">
        <f>VLOOKUP($A62, RawData!$A:$AM, 39, FALSE)</f>
        <v/>
      </c>
      <c r="M62" s="120">
        <f>VLOOKUP($A62, RawData!$A:$AJ, 30, FALSE)</f>
        <v>7.344241</v>
      </c>
      <c r="N62" s="133">
        <f>VLOOKUP($A62, RawData!$A:$AJ, 5, FALSE)</f>
        <v>0.51953286</v>
      </c>
      <c r="O62" s="99">
        <f>VLOOKUP($A62, RawData!$A:$AJ, 6, FALSE)</f>
        <v>0.051961955</v>
      </c>
      <c r="P62" s="106" t="str">
        <f>VLOOKUP($A62, RawData!$A:$AJ, 7, FALSE)</f>
        <v>No data</v>
      </c>
      <c r="Q62" s="99">
        <f>VLOOKUP($A62, RawData!$A:$AJ, 8, FALSE)</f>
        <v>0.4805</v>
      </c>
      <c r="R62" s="99">
        <f>VLOOKUP($A62, RawData!$A:$AJ, 9, FALSE)</f>
        <v>0.37326154</v>
      </c>
      <c r="S62" s="99" t="str">
        <f>VLOOKUP($A62, RawData!$A:$AJ, 11, FALSE)</f>
        <v/>
      </c>
      <c r="T62" s="133">
        <f>VLOOKUP($A62, RawData!$A:$AJ, 13, FALSE)</f>
        <v>0</v>
      </c>
      <c r="U62" s="99" t="str">
        <f>VLOOKUP($A62, RawData!$A:$AJ, 14, FALSE)</f>
        <v/>
      </c>
      <c r="V62" s="100">
        <f>VLOOKUP($A62, RawData!$A:$AJ, 15, FALSE)</f>
        <v>0.9044</v>
      </c>
      <c r="W62" s="99" t="str">
        <f>VLOOKUP($A62, RawData!$A:$AJ, 16, FALSE)</f>
        <v/>
      </c>
      <c r="X62" s="133">
        <f>VLOOKUP($A62, RawData!$A:$AJ, 21, FALSE)</f>
        <v>0</v>
      </c>
      <c r="Y62" s="99">
        <f>VLOOKUP($A62, RawData!$A:$AJ, 22, FALSE)</f>
        <v>-0.1151</v>
      </c>
      <c r="Z62" s="99">
        <f>VLOOKUP($A62, RawData!$A:$AJ, 23, FALSE)</f>
        <v>0.0883</v>
      </c>
      <c r="AA62" s="99">
        <f>VLOOKUP($A62, RawData!$A:$AJ, 24, FALSE)</f>
        <v>0.24231425</v>
      </c>
      <c r="AB62" s="101">
        <f>VLOOKUP($A62, RawData!$A:$AJ, 25, FALSE)</f>
        <v>0.42997867</v>
      </c>
      <c r="AC62" s="100">
        <f>VLOOKUP($A62, RawData!$A:$AJ, 26, FALSE)</f>
        <v>16.553331</v>
      </c>
      <c r="AD62" s="100">
        <f>VLOOKUP($A62, RawData!$A:$AJ, 27, FALSE)</f>
        <v>15.021066</v>
      </c>
      <c r="AE62" s="107">
        <f>VLOOKUP($A62, RawData!$A:$AJ, 28, FALSE)</f>
        <v>1.0547181</v>
      </c>
      <c r="AF62" s="100" t="str">
        <f>VLOOKUP($A62, RawData!$A:$AJ, 31, FALSE)</f>
        <v/>
      </c>
      <c r="AG62" s="96">
        <f>VLOOKUP($A62, RawData!$A:$AJ,32, FALSE)</f>
        <v>0</v>
      </c>
      <c r="AH62" s="133" t="str">
        <f>VLOOKUP($A62, RawData!$A:$AJ, 34, FALSE)</f>
        <v/>
      </c>
      <c r="AI62" s="133">
        <f>VLOOKUP($A62, RawData!$A:$AJ, 35, FALSE)</f>
        <v>8.65</v>
      </c>
      <c r="AJ62" s="113">
        <f>VLOOKUP($A62, RawData!$A:$AJ, 36, FALSE)</f>
        <v>6.1097</v>
      </c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</row>
    <row r="63">
      <c r="A63" s="46" t="s">
        <v>821</v>
      </c>
      <c r="B63" s="9" t="s">
        <v>2400</v>
      </c>
      <c r="C63" s="92" t="s">
        <v>1164</v>
      </c>
      <c r="D63" s="2" t="s">
        <v>2401</v>
      </c>
      <c r="E63" s="114" t="str">
        <f>IFERROR(__xludf.DUMMYFUNCTION("IFERROR(HYPERLINK(REGEXEXTRACT(D63,""\(([^)]*)\)""),REGEXEXTRACT(D63,""\[([^\]]+)\]"")),"""")"),"READ PITCH")</f>
        <v>READ PITCH</v>
      </c>
      <c r="F63" s="133">
        <f>VLOOKUP($A63, RawData!$A:$AJ, 33, FALSE)</f>
        <v>213.89752</v>
      </c>
      <c r="G63" s="133">
        <f>VLOOKUP($A63, RawData!$A:$AJ, 2, FALSE)</f>
        <v>970.852</v>
      </c>
      <c r="H63" s="96" t="str">
        <f>VLOOKUP($A63, RawData!$A:$AJ, 3, FALSE)</f>
        <v/>
      </c>
      <c r="I63" s="96">
        <f>VLOOKUP($A63, RawData!$A:$AJ, 4, FALSE)</f>
        <v>0.007084713</v>
      </c>
      <c r="J63" s="133">
        <f>VLOOKUP($A63, RawData!$A:$AM, 37, FALSE)</f>
        <v>71.911</v>
      </c>
      <c r="K63" s="99">
        <f>VLOOKUP($A63, RawData!$A:$AM, 38, FALSE)</f>
        <v>-0.20361695</v>
      </c>
      <c r="L63" s="99" t="str">
        <f>VLOOKUP($A63, RawData!$A:$AM, 39, FALSE)</f>
        <v/>
      </c>
      <c r="M63" s="120">
        <f>VLOOKUP($A63, RawData!$A:$AJ, 30, FALSE)</f>
        <v>1.3237613</v>
      </c>
      <c r="N63" s="133">
        <f>VLOOKUP($A63, RawData!$A:$AJ, 5, FALSE)</f>
        <v>0.6611153</v>
      </c>
      <c r="O63" s="99">
        <f>VLOOKUP($A63, RawData!$A:$AJ, 6, FALSE)</f>
        <v>-0.5225838</v>
      </c>
      <c r="P63" s="96">
        <f>VLOOKUP($A63, RawData!$A:$AJ, 7, FALSE)</f>
        <v>-0.2715466</v>
      </c>
      <c r="Q63" s="99">
        <f>VLOOKUP($A63, RawData!$A:$AJ, 8, FALSE)</f>
        <v>0.5413</v>
      </c>
      <c r="R63" s="99">
        <f>VLOOKUP($A63, RawData!$A:$AJ, 9, FALSE)</f>
        <v>0.30253634</v>
      </c>
      <c r="S63" s="99" t="str">
        <f>VLOOKUP($A63, RawData!$A:$AJ, 11, FALSE)</f>
        <v/>
      </c>
      <c r="T63" s="133">
        <f>VLOOKUP($A63, RawData!$A:$AJ, 13, FALSE)</f>
        <v>47.916</v>
      </c>
      <c r="U63" s="99" t="str">
        <f>VLOOKUP($A63, RawData!$A:$AJ, 14, FALSE)</f>
        <v/>
      </c>
      <c r="V63" s="100">
        <f>VLOOKUP($A63, RawData!$A:$AJ, 15, FALSE)</f>
        <v>3.0161</v>
      </c>
      <c r="W63" s="99" t="str">
        <f>VLOOKUP($A63, RawData!$A:$AJ, 16, FALSE)</f>
        <v/>
      </c>
      <c r="X63" s="133">
        <f>VLOOKUP($A63, RawData!$A:$AJ, 21, FALSE)</f>
        <v>-117.127</v>
      </c>
      <c r="Y63" s="99">
        <f>VLOOKUP($A63, RawData!$A:$AJ, 22, FALSE)</f>
        <v>-0.19592582</v>
      </c>
      <c r="Z63" s="99">
        <f>VLOOKUP($A63, RawData!$A:$AJ, 23, FALSE)</f>
        <v>0.021</v>
      </c>
      <c r="AA63" s="99">
        <f>VLOOKUP($A63, RawData!$A:$AJ, 24, FALSE)</f>
        <v>0.029350316</v>
      </c>
      <c r="AB63" s="101">
        <f>VLOOKUP($A63, RawData!$A:$AJ, 25, FALSE)</f>
        <v>0.12029012</v>
      </c>
      <c r="AC63" s="100">
        <f>VLOOKUP($A63, RawData!$A:$AJ, 26, FALSE)</f>
        <v>12.100763</v>
      </c>
      <c r="AD63" s="100">
        <f>VLOOKUP($A63, RawData!$A:$AJ, 27, FALSE)</f>
        <v>7.5132856</v>
      </c>
      <c r="AE63" s="107">
        <f>VLOOKUP($A63, RawData!$A:$AJ, 28, FALSE)</f>
        <v>0.21869451</v>
      </c>
      <c r="AF63" s="100" t="str">
        <f>VLOOKUP($A63, RawData!$A:$AJ, 31, FALSE)</f>
        <v/>
      </c>
      <c r="AG63" s="96">
        <f>VLOOKUP($A63, RawData!$A:$AJ,32, FALSE)</f>
        <v>0</v>
      </c>
      <c r="AH63" s="133" t="str">
        <f>VLOOKUP($A63, RawData!$A:$AJ, 34, FALSE)</f>
        <v/>
      </c>
      <c r="AI63" s="133">
        <f>VLOOKUP($A63, RawData!$A:$AJ, 35, FALSE)</f>
        <v>7.84</v>
      </c>
      <c r="AJ63" s="113">
        <f>VLOOKUP($A63, RawData!$A:$AJ, 36, FALSE)</f>
        <v>26.54</v>
      </c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</row>
    <row r="64">
      <c r="A64" s="46" t="s">
        <v>822</v>
      </c>
      <c r="B64" s="9" t="s">
        <v>2402</v>
      </c>
      <c r="C64" s="92" t="s">
        <v>1164</v>
      </c>
      <c r="D64" s="2" t="s">
        <v>2403</v>
      </c>
      <c r="E64" s="114" t="str">
        <f>IFERROR(__xludf.DUMMYFUNCTION("IFERROR(HYPERLINK(REGEXEXTRACT(D64,""\(([^)]*)\)""),REGEXEXTRACT(D64,""\[([^\]]+)\]"")),"""")"),"READ PITCH")</f>
        <v>READ PITCH</v>
      </c>
      <c r="F64" s="133">
        <f>VLOOKUP($A64, RawData!$A:$AJ, 33, FALSE)</f>
        <v>139.79356</v>
      </c>
      <c r="G64" s="133">
        <f>VLOOKUP($A64, RawData!$A:$AJ, 2, FALSE)</f>
        <v>19.318</v>
      </c>
      <c r="H64" s="96" t="str">
        <f>VLOOKUP($A64, RawData!$A:$AJ, 3, FALSE)</f>
        <v/>
      </c>
      <c r="I64" s="96">
        <f>VLOOKUP($A64, RawData!$A:$AJ, 4, FALSE)</f>
        <v>0.22859862</v>
      </c>
      <c r="J64" s="133">
        <f>VLOOKUP($A64, RawData!$A:$AM, 37, FALSE)</f>
        <v>26.856</v>
      </c>
      <c r="K64" s="99">
        <f>VLOOKUP($A64, RawData!$A:$AM, 38, FALSE)</f>
        <v>1.7204214</v>
      </c>
      <c r="L64" s="99" t="str">
        <f>VLOOKUP($A64, RawData!$A:$AM, 39, FALSE)</f>
        <v/>
      </c>
      <c r="M64" s="120">
        <f>VLOOKUP($A64, RawData!$A:$AJ, 30, FALSE)</f>
        <v>9.641011</v>
      </c>
      <c r="N64" s="133">
        <f>VLOOKUP($A64, RawData!$A:$AJ, 5, FALSE)</f>
        <v>0.5365854</v>
      </c>
      <c r="O64" s="99">
        <f>VLOOKUP($A64, RawData!$A:$AJ, 6, FALSE)</f>
        <v>0.2977021</v>
      </c>
      <c r="P64" s="96">
        <f>VLOOKUP($A64, RawData!$A:$AJ, 7, FALSE)</f>
        <v>0.24488576</v>
      </c>
      <c r="Q64" s="99">
        <f>VLOOKUP($A64, RawData!$A:$AJ, 8, FALSE)</f>
        <v>0.9735</v>
      </c>
      <c r="R64" s="99">
        <f>VLOOKUP($A64, RawData!$A:$AJ, 9, FALSE)</f>
        <v>0.12615177</v>
      </c>
      <c r="S64" s="99" t="str">
        <f>VLOOKUP($A64, RawData!$A:$AJ, 11, FALSE)</f>
        <v/>
      </c>
      <c r="T64" s="133">
        <f>VLOOKUP($A64, RawData!$A:$AJ, 13, FALSE)</f>
        <v>8.419</v>
      </c>
      <c r="U64" s="99" t="str">
        <f>VLOOKUP($A64, RawData!$A:$AJ, 14, FALSE)</f>
        <v/>
      </c>
      <c r="V64" s="100">
        <f>VLOOKUP($A64, RawData!$A:$AJ, 15, FALSE)</f>
        <v>52.15235</v>
      </c>
      <c r="W64" s="99" t="str">
        <f>VLOOKUP($A64, RawData!$A:$AJ, 16, FALSE)</f>
        <v/>
      </c>
      <c r="X64" s="133">
        <f>VLOOKUP($A64, RawData!$A:$AJ, 21, FALSE)</f>
        <v>117.469</v>
      </c>
      <c r="Y64" s="99">
        <f>VLOOKUP($A64, RawData!$A:$AJ, 22, FALSE)</f>
        <v>0.7485153</v>
      </c>
      <c r="Z64" s="99">
        <f>VLOOKUP($A64, RawData!$A:$AJ, 23, FALSE)</f>
        <v>0.0854</v>
      </c>
      <c r="AA64" s="99">
        <f>VLOOKUP($A64, RawData!$A:$AJ, 24, FALSE)</f>
        <v>0.16121222</v>
      </c>
      <c r="AB64" s="101">
        <f>VLOOKUP($A64, RawData!$A:$AJ, 25, FALSE)</f>
        <v>0.17112708</v>
      </c>
      <c r="AC64" s="100">
        <f>VLOOKUP($A64, RawData!$A:$AJ, 26, FALSE)</f>
        <v>5.590909</v>
      </c>
      <c r="AD64" s="100">
        <f>VLOOKUP($A64, RawData!$A:$AJ, 27, FALSE)</f>
        <v>7.438436</v>
      </c>
      <c r="AE64" s="107">
        <f>VLOOKUP($A64, RawData!$A:$AJ, 28, FALSE)</f>
        <v>7.3221865</v>
      </c>
      <c r="AF64" s="100" t="str">
        <f>VLOOKUP($A64, RawData!$A:$AJ, 31, FALSE)</f>
        <v/>
      </c>
      <c r="AG64" s="96">
        <f>VLOOKUP($A64, RawData!$A:$AJ,32, FALSE)</f>
        <v>0.014924</v>
      </c>
      <c r="AH64" s="133" t="str">
        <f>VLOOKUP($A64, RawData!$A:$AJ, 34, FALSE)</f>
        <v/>
      </c>
      <c r="AI64" s="133">
        <f>VLOOKUP($A64, RawData!$A:$AJ, 35, FALSE)</f>
        <v>3</v>
      </c>
      <c r="AJ64" s="113">
        <f>VLOOKUP($A64, RawData!$A:$AJ, 36, FALSE)</f>
        <v>47.15</v>
      </c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</row>
    <row r="65">
      <c r="A65" s="46" t="s">
        <v>826</v>
      </c>
      <c r="B65" s="9" t="s">
        <v>2404</v>
      </c>
      <c r="C65" s="92" t="s">
        <v>1164</v>
      </c>
      <c r="D65" s="2" t="s">
        <v>2405</v>
      </c>
      <c r="E65" s="114" t="str">
        <f>IFERROR(__xludf.DUMMYFUNCTION("IFERROR(HYPERLINK(REGEXEXTRACT(D65,""\(([^)]*)\)""),REGEXEXTRACT(D65,""\[([^\]]+)\]"")),"""")"),"READ PITCH")</f>
        <v>READ PITCH</v>
      </c>
      <c r="F65" s="133">
        <f>VLOOKUP($A65, RawData!$A:$AJ, 33, FALSE)</f>
        <v>24.068922</v>
      </c>
      <c r="G65" s="133">
        <f>VLOOKUP($A65, RawData!$A:$AJ, 2, FALSE)</f>
        <v>57.507</v>
      </c>
      <c r="H65" s="96" t="str">
        <f>VLOOKUP($A65, RawData!$A:$AJ, 3, FALSE)</f>
        <v/>
      </c>
      <c r="I65" s="96">
        <f>VLOOKUP($A65, RawData!$A:$AJ, 4, FALSE)</f>
        <v>0.19300799</v>
      </c>
      <c r="J65" s="133">
        <f>VLOOKUP($A65, RawData!$A:$AM, 37, FALSE)</f>
        <v>-0.708</v>
      </c>
      <c r="K65" s="99">
        <f>VLOOKUP($A65, RawData!$A:$AM, 38, FALSE)</f>
        <v>-1.1313788</v>
      </c>
      <c r="L65" s="99" t="str">
        <f>VLOOKUP($A65, RawData!$A:$AM, 39, FALSE)</f>
        <v/>
      </c>
      <c r="M65" s="120">
        <f>VLOOKUP($A65, RawData!$A:$AJ, 30, FALSE)</f>
        <v>-36.00141</v>
      </c>
      <c r="N65" s="133">
        <f>VLOOKUP($A65, RawData!$A:$AJ, 5, FALSE)</f>
        <v>-0.99491525</v>
      </c>
      <c r="O65" s="99">
        <f>VLOOKUP($A65, RawData!$A:$AJ, 6, FALSE)</f>
        <v>-3.6461308</v>
      </c>
      <c r="P65" s="96">
        <f>VLOOKUP($A65, RawData!$A:$AJ, 7, FALSE)</f>
        <v>0.06386661</v>
      </c>
      <c r="Q65" s="99">
        <f>VLOOKUP($A65, RawData!$A:$AJ, 8, FALSE)</f>
        <v>0.9929</v>
      </c>
      <c r="R65" s="99">
        <f>VLOOKUP($A65, RawData!$A:$AJ, 9, FALSE)</f>
        <v>0.18615125</v>
      </c>
      <c r="S65" s="99" t="str">
        <f>VLOOKUP($A65, RawData!$A:$AJ, 11, FALSE)</f>
        <v/>
      </c>
      <c r="T65" s="133">
        <f>VLOOKUP($A65, RawData!$A:$AJ, 13, FALSE)</f>
        <v>-2.873</v>
      </c>
      <c r="U65" s="99" t="str">
        <f>VLOOKUP($A65, RawData!$A:$AJ, 14, FALSE)</f>
        <v/>
      </c>
      <c r="V65" s="100">
        <f>VLOOKUP($A65, RawData!$A:$AJ, 15, FALSE)</f>
        <v>52.15235</v>
      </c>
      <c r="W65" s="99" t="str">
        <f>VLOOKUP($A65, RawData!$A:$AJ, 16, FALSE)</f>
        <v/>
      </c>
      <c r="X65" s="133">
        <f>VLOOKUP($A65, RawData!$A:$AJ, 21, FALSE)</f>
        <v>-0.353</v>
      </c>
      <c r="Y65" s="99">
        <f>VLOOKUP($A65, RawData!$A:$AJ, 22, FALSE)</f>
        <v>-0.022229219</v>
      </c>
      <c r="Z65" s="99">
        <f>VLOOKUP($A65, RawData!$A:$AJ, 23, FALSE)</f>
        <v>-0.1374</v>
      </c>
      <c r="AA65" s="99">
        <f>VLOOKUP($A65, RawData!$A:$AJ, 24, FALSE)</f>
        <v>-0.2217884</v>
      </c>
      <c r="AB65" s="101">
        <f>VLOOKUP($A65, RawData!$A:$AJ, 25, FALSE)</f>
        <v>-0.044584382</v>
      </c>
      <c r="AC65" s="100" t="str">
        <f>VLOOKUP($A65, RawData!$A:$AJ, 26, FALSE)</f>
        <v/>
      </c>
      <c r="AD65" s="100" t="str">
        <f>VLOOKUP($A65, RawData!$A:$AJ, 27, FALSE)</f>
        <v/>
      </c>
      <c r="AE65" s="107">
        <f>VLOOKUP($A65, RawData!$A:$AJ, 28, FALSE)</f>
        <v>0.44937137</v>
      </c>
      <c r="AF65" s="100" t="str">
        <f>VLOOKUP($A65, RawData!$A:$AJ, 31, FALSE)</f>
        <v/>
      </c>
      <c r="AG65" s="96">
        <f>VLOOKUP($A65, RawData!$A:$AJ,32, FALSE)</f>
        <v>0</v>
      </c>
      <c r="AH65" s="133" t="str">
        <f>VLOOKUP($A65, RawData!$A:$AJ, 34, FALSE)</f>
        <v/>
      </c>
      <c r="AI65" s="133">
        <f>VLOOKUP($A65, RawData!$A:$AJ, 35, FALSE)</f>
        <v>7</v>
      </c>
      <c r="AJ65" s="113">
        <f>VLOOKUP($A65, RawData!$A:$AJ, 36, FALSE)</f>
        <v>3.54</v>
      </c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</row>
    <row r="66">
      <c r="A66" s="46" t="s">
        <v>831</v>
      </c>
      <c r="B66" s="9" t="s">
        <v>2406</v>
      </c>
      <c r="C66" s="92" t="s">
        <v>1164</v>
      </c>
      <c r="D66" s="2" t="s">
        <v>2407</v>
      </c>
      <c r="E66" s="114" t="str">
        <f>IFERROR(__xludf.DUMMYFUNCTION("IFERROR(HYPERLINK(REGEXEXTRACT(D66,""\(([^)]*)\)""),REGEXEXTRACT(D66,""\[([^\]]+)\]"")),"""")"),"READ PITCH")</f>
        <v>READ PITCH</v>
      </c>
      <c r="F66" s="133">
        <f>VLOOKUP($A66, RawData!$A:$AJ, 33, FALSE)</f>
        <v>216.96</v>
      </c>
      <c r="G66" s="133">
        <f>VLOOKUP($A66, RawData!$A:$AJ, 2, FALSE)</f>
        <v>63.117</v>
      </c>
      <c r="H66" s="96" t="str">
        <f>VLOOKUP($A66, RawData!$A:$AJ, 3, FALSE)</f>
        <v/>
      </c>
      <c r="I66" s="96">
        <f>VLOOKUP($A66, RawData!$A:$AJ, 4, FALSE)</f>
        <v>0.22887547</v>
      </c>
      <c r="J66" s="133">
        <f>VLOOKUP($A66, RawData!$A:$AM, 37, FALSE)</f>
        <v>16.663</v>
      </c>
      <c r="K66" s="99">
        <f>VLOOKUP($A66, RawData!$A:$AM, 38, FALSE)</f>
        <v>1.1994456</v>
      </c>
      <c r="L66" s="99" t="str">
        <f>VLOOKUP($A66, RawData!$A:$AM, 39, FALSE)</f>
        <v/>
      </c>
      <c r="M66" s="120">
        <f>VLOOKUP($A66, RawData!$A:$AJ, 30, FALSE)</f>
        <v>13.034748</v>
      </c>
      <c r="N66" s="133">
        <f>VLOOKUP($A66, RawData!$A:$AJ, 5, FALSE)</f>
        <v>2.1509376</v>
      </c>
      <c r="O66" s="99">
        <f>VLOOKUP($A66, RawData!$A:$AJ, 6, FALSE)</f>
        <v>1.1688987</v>
      </c>
      <c r="P66" s="96">
        <f>VLOOKUP($A66, RawData!$A:$AJ, 7, FALSE)</f>
        <v>0.47691217</v>
      </c>
      <c r="Q66" s="99">
        <f>VLOOKUP($A66, RawData!$A:$AJ, 8, FALSE)</f>
        <v>0.3957</v>
      </c>
      <c r="R66" s="99">
        <f>VLOOKUP($A66, RawData!$A:$AJ, 9, FALSE)</f>
        <v>0.13730057</v>
      </c>
      <c r="S66" s="99" t="str">
        <f>VLOOKUP($A66, RawData!$A:$AJ, 11, FALSE)</f>
        <v/>
      </c>
      <c r="T66" s="133">
        <f>VLOOKUP($A66, RawData!$A:$AJ, 13, FALSE)</f>
        <v>13.258</v>
      </c>
      <c r="U66" s="99" t="str">
        <f>VLOOKUP($A66, RawData!$A:$AJ, 14, FALSE)</f>
        <v/>
      </c>
      <c r="V66" s="100">
        <f>VLOOKUP($A66, RawData!$A:$AJ, 15, FALSE)</f>
        <v>10741.429</v>
      </c>
      <c r="W66" s="99" t="str">
        <f>VLOOKUP($A66, RawData!$A:$AJ, 16, FALSE)</f>
        <v/>
      </c>
      <c r="X66" s="133">
        <f>VLOOKUP($A66, RawData!$A:$AJ, 21, FALSE)</f>
        <v>-2.962</v>
      </c>
      <c r="Y66" s="99">
        <f>VLOOKUP($A66, RawData!$A:$AJ, 22, FALSE)</f>
        <v>-0.17671977</v>
      </c>
      <c r="Z66" s="99">
        <f>VLOOKUP($A66, RawData!$A:$AJ, 23, FALSE)</f>
        <v>0.5142</v>
      </c>
      <c r="AA66" s="99">
        <f>VLOOKUP($A66, RawData!$A:$AJ, 24, FALSE)</f>
        <v>0.82131135</v>
      </c>
      <c r="AB66" s="101">
        <f>VLOOKUP($A66, RawData!$A:$AJ, 25, FALSE)</f>
        <v>0.9941531</v>
      </c>
      <c r="AC66" s="100">
        <f>VLOOKUP($A66, RawData!$A:$AJ, 26, FALSE)</f>
        <v>15.993027</v>
      </c>
      <c r="AD66" s="100">
        <f>VLOOKUP($A66, RawData!$A:$AJ, 27, FALSE)</f>
        <v>16.995817</v>
      </c>
      <c r="AE66" s="107">
        <f>VLOOKUP($A66, RawData!$A:$AJ, 28, FALSE)</f>
        <v>3.4881253</v>
      </c>
      <c r="AF66" s="100" t="str">
        <f>VLOOKUP($A66, RawData!$A:$AJ, 31, FALSE)</f>
        <v/>
      </c>
      <c r="AG66" s="96">
        <f>VLOOKUP($A66, RawData!$A:$AJ,32, FALSE)</f>
        <v>0.046511628</v>
      </c>
      <c r="AH66" s="133" t="str">
        <f>VLOOKUP($A66, RawData!$A:$AJ, 34, FALSE)</f>
        <v/>
      </c>
      <c r="AI66" s="133">
        <f>VLOOKUP($A66, RawData!$A:$AJ, 35, FALSE)</f>
        <v>34.25</v>
      </c>
      <c r="AJ66" s="113">
        <f>VLOOKUP($A66, RawData!$A:$AJ, 36, FALSE)</f>
        <v>6.4</v>
      </c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</row>
    <row r="67">
      <c r="A67" s="46" t="s">
        <v>847</v>
      </c>
      <c r="B67" s="9" t="s">
        <v>2408</v>
      </c>
      <c r="C67" s="92" t="s">
        <v>1164</v>
      </c>
      <c r="D67" s="2" t="s">
        <v>2409</v>
      </c>
      <c r="E67" s="114" t="str">
        <f>IFERROR(__xludf.DUMMYFUNCTION("IFERROR(HYPERLINK(REGEXEXTRACT(D67,""\(([^)]*)\)""),REGEXEXTRACT(D67,""\[([^\]]+)\]"")),"""")"),"READ PITCH")</f>
        <v>READ PITCH</v>
      </c>
      <c r="F67" s="133">
        <f>VLOOKUP($A67, RawData!$A:$AJ, 33, FALSE)</f>
        <v>67.200096</v>
      </c>
      <c r="G67" s="133">
        <f>VLOOKUP($A67, RawData!$A:$AJ, 2, FALSE)</f>
        <v>522.24005</v>
      </c>
      <c r="H67" s="96">
        <f>VLOOKUP($A67, RawData!$A:$AJ, 3, FALSE)</f>
        <v>-0.2118</v>
      </c>
      <c r="I67" s="96">
        <f>VLOOKUP($A67, RawData!$A:$AJ, 4, FALSE)</f>
        <v>0.18110287</v>
      </c>
      <c r="J67" s="133">
        <f>VLOOKUP($A67, RawData!$A:$AM, 37, FALSE)</f>
        <v>34.24273</v>
      </c>
      <c r="K67" s="99">
        <f>VLOOKUP($A67, RawData!$A:$AM, 38, FALSE)</f>
        <v>0.017705899</v>
      </c>
      <c r="L67" s="99" t="str">
        <f>VLOOKUP($A67, RawData!$A:$AM, 39, FALSE)</f>
        <v/>
      </c>
      <c r="M67" s="120">
        <f>VLOOKUP($A67, RawData!$A:$AJ, 30, FALSE)</f>
        <v>1.9788159</v>
      </c>
      <c r="N67" s="133">
        <f>VLOOKUP($A67, RawData!$A:$AJ, 5, FALSE)</f>
        <v>0.7138479</v>
      </c>
      <c r="O67" s="99">
        <f>VLOOKUP($A67, RawData!$A:$AJ, 6, FALSE)</f>
        <v>0.13780431</v>
      </c>
      <c r="P67" s="96">
        <f>VLOOKUP($A67, RawData!$A:$AJ, 7, FALSE)</f>
        <v>1.09119</v>
      </c>
      <c r="Q67" s="99">
        <f>VLOOKUP($A67, RawData!$A:$AJ, 8, FALSE)</f>
        <v>0.1991</v>
      </c>
      <c r="R67" s="99">
        <f>VLOOKUP($A67, RawData!$A:$AJ, 9, FALSE)</f>
        <v>0.16913773</v>
      </c>
      <c r="S67" s="99">
        <f>VLOOKUP($A67, RawData!$A:$AJ, 11, FALSE)</f>
        <v>0.0348</v>
      </c>
      <c r="T67" s="133">
        <f>VLOOKUP($A67, RawData!$A:$AJ, 13, FALSE)</f>
        <v>15.24806</v>
      </c>
      <c r="U67" s="99" t="str">
        <f>VLOOKUP($A67, RawData!$A:$AJ, 14, FALSE)</f>
        <v/>
      </c>
      <c r="V67" s="100">
        <f>VLOOKUP($A67, RawData!$A:$AJ, 15, FALSE)</f>
        <v>17.7918</v>
      </c>
      <c r="W67" s="99" t="str">
        <f>VLOOKUP($A67, RawData!$A:$AJ, 16, FALSE)</f>
        <v/>
      </c>
      <c r="X67" s="133">
        <f>VLOOKUP($A67, RawData!$A:$AJ, 21, FALSE)</f>
        <v>0</v>
      </c>
      <c r="Y67" s="99" t="str">
        <f>VLOOKUP($A67, RawData!$A:$AJ, 22, FALSE)</f>
        <v/>
      </c>
      <c r="Z67" s="99">
        <f>VLOOKUP($A67, RawData!$A:$AJ, 23, FALSE)</f>
        <v>0.0369</v>
      </c>
      <c r="AA67" s="99">
        <f>VLOOKUP($A67, RawData!$A:$AJ, 24, FALSE)</f>
        <v>0.14224684</v>
      </c>
      <c r="AB67" s="101">
        <f>VLOOKUP($A67, RawData!$A:$AJ, 25, FALSE)</f>
        <v>0.5046362</v>
      </c>
      <c r="AC67" s="100">
        <f>VLOOKUP($A67, RawData!$A:$AJ, 26, FALSE)</f>
        <v>6.780156</v>
      </c>
      <c r="AD67" s="100">
        <f>VLOOKUP($A67, RawData!$A:$AJ, 27, FALSE)</f>
        <v>10.739751</v>
      </c>
      <c r="AE67" s="107">
        <f>VLOOKUP($A67, RawData!$A:$AJ, 28, FALSE)</f>
        <v>0.12974878</v>
      </c>
      <c r="AF67" s="100">
        <f>VLOOKUP($A67, RawData!$A:$AJ, 31, FALSE)</f>
        <v>4.4438324</v>
      </c>
      <c r="AG67" s="96" t="str">
        <f>VLOOKUP($A67, RawData!$A:$AJ,32, FALSE)</f>
        <v/>
      </c>
      <c r="AH67" s="133">
        <f>VLOOKUP($A67, RawData!$A:$AJ, 34, FALSE)</f>
        <v>67.76</v>
      </c>
      <c r="AI67" s="133">
        <f>VLOOKUP($A67, RawData!$A:$AJ, 35, FALSE)</f>
        <v>4.78</v>
      </c>
      <c r="AJ67" s="113">
        <f>VLOOKUP($A67, RawData!$A:$AJ, 36, FALSE)</f>
        <v>14</v>
      </c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</row>
    <row r="68">
      <c r="A68" s="46" t="s">
        <v>863</v>
      </c>
      <c r="B68" s="9" t="s">
        <v>2410</v>
      </c>
      <c r="C68" s="92" t="s">
        <v>1164</v>
      </c>
      <c r="D68" s="2" t="s">
        <v>2411</v>
      </c>
      <c r="E68" s="114" t="str">
        <f>IFERROR(__xludf.DUMMYFUNCTION("IFERROR(HYPERLINK(REGEXEXTRACT(D68,""\(([^)]*)\)""),REGEXEXTRACT(D68,""\[([^\]]+)\]"")),"""")"),"READ PITCH")</f>
        <v>READ PITCH</v>
      </c>
      <c r="F68" s="133">
        <f>VLOOKUP($A68, RawData!$A:$AJ, 33, FALSE)</f>
        <v>602.6607</v>
      </c>
      <c r="G68" s="133">
        <f>VLOOKUP($A68, RawData!$A:$AJ, 2, FALSE)</f>
        <v>1356.78</v>
      </c>
      <c r="H68" s="96">
        <f>VLOOKUP($A68, RawData!$A:$AJ, 3, FALSE)</f>
        <v>0.5287</v>
      </c>
      <c r="I68" s="96">
        <f>VLOOKUP($A68, RawData!$A:$AJ, 4, FALSE)</f>
        <v>0.2526832</v>
      </c>
      <c r="J68" s="133">
        <f>VLOOKUP($A68, RawData!$A:$AM, 37, FALSE)</f>
        <v>125.011</v>
      </c>
      <c r="K68" s="99">
        <f>VLOOKUP($A68, RawData!$A:$AM, 38, FALSE)</f>
        <v>0.6897717</v>
      </c>
      <c r="L68" s="99" t="str">
        <f>VLOOKUP($A68, RawData!$A:$AM, 39, FALSE)</f>
        <v/>
      </c>
      <c r="M68" s="120">
        <f>VLOOKUP($A68, RawData!$A:$AJ, 30, FALSE)</f>
        <v>4.930222</v>
      </c>
      <c r="N68" s="133">
        <f>VLOOKUP($A68, RawData!$A:$AJ, 5, FALSE)</f>
        <v>2.3776462</v>
      </c>
      <c r="O68" s="99">
        <f>VLOOKUP($A68, RawData!$A:$AJ, 6, FALSE)</f>
        <v>1.7760767</v>
      </c>
      <c r="P68" s="96">
        <f>VLOOKUP($A68, RawData!$A:$AJ, 7, FALSE)</f>
        <v>-1.9394764</v>
      </c>
      <c r="Q68" s="99">
        <f>VLOOKUP($A68, RawData!$A:$AJ, 8, FALSE)</f>
        <v>0.6971</v>
      </c>
      <c r="R68" s="99">
        <f>VLOOKUP($A68, RawData!$A:$AJ, 9, FALSE)</f>
        <v>0.6049824</v>
      </c>
      <c r="S68" s="99">
        <f>VLOOKUP($A68, RawData!$A:$AJ, 11, FALSE)</f>
        <v>0.0424</v>
      </c>
      <c r="T68" s="133">
        <f>VLOOKUP($A68, RawData!$A:$AJ, 13, FALSE)</f>
        <v>33.557</v>
      </c>
      <c r="U68" s="99" t="str">
        <f>VLOOKUP($A68, RawData!$A:$AJ, 14, FALSE)</f>
        <v/>
      </c>
      <c r="V68" s="100">
        <f>VLOOKUP($A68, RawData!$A:$AJ, 15, FALSE)</f>
        <v>942.5252</v>
      </c>
      <c r="W68" s="99" t="str">
        <f>VLOOKUP($A68, RawData!$A:$AJ, 16, FALSE)</f>
        <v/>
      </c>
      <c r="X68" s="133">
        <f>VLOOKUP($A68, RawData!$A:$AJ, 21, FALSE)</f>
        <v>44.1</v>
      </c>
      <c r="Y68" s="99" t="str">
        <f>VLOOKUP($A68, RawData!$A:$AJ, 22, FALSE)</f>
        <v/>
      </c>
      <c r="Z68" s="99">
        <f>VLOOKUP($A68, RawData!$A:$AJ, 23, FALSE)</f>
        <v>0.067</v>
      </c>
      <c r="AA68" s="99">
        <f>VLOOKUP($A68, RawData!$A:$AJ, 24, FALSE)</f>
        <v>0.15977176</v>
      </c>
      <c r="AB68" s="101">
        <f>VLOOKUP($A68, RawData!$A:$AJ, 25, FALSE)</f>
        <v>0.66354036</v>
      </c>
      <c r="AC68" s="100">
        <f>VLOOKUP($A68, RawData!$A:$AJ, 26, FALSE)</f>
        <v>19.010399</v>
      </c>
      <c r="AD68" s="100" t="str">
        <f>VLOOKUP($A68, RawData!$A:$AJ, 27, FALSE)</f>
        <v/>
      </c>
      <c r="AE68" s="107">
        <f>VLOOKUP($A68, RawData!$A:$AJ, 28, FALSE)</f>
        <v>0.4217574</v>
      </c>
      <c r="AF68" s="100">
        <f>VLOOKUP($A68, RawData!$A:$AJ, 31, FALSE)</f>
        <v>18.36672</v>
      </c>
      <c r="AG68" s="96" t="str">
        <f>VLOOKUP($A68, RawData!$A:$AJ,32, FALSE)</f>
        <v/>
      </c>
      <c r="AH68" s="133">
        <f>VLOOKUP($A68, RawData!$A:$AJ, 34, FALSE)</f>
        <v>616.332</v>
      </c>
      <c r="AI68" s="133">
        <f>VLOOKUP($A68, RawData!$A:$AJ, 35, FALSE)</f>
        <v>45</v>
      </c>
      <c r="AJ68" s="113">
        <f>VLOOKUP($A68, RawData!$A:$AJ, 36, FALSE)</f>
        <v>12.66</v>
      </c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</row>
    <row r="69">
      <c r="A69" s="46" t="s">
        <v>864</v>
      </c>
      <c r="B69" s="9" t="s">
        <v>2412</v>
      </c>
      <c r="C69" s="92" t="s">
        <v>1164</v>
      </c>
      <c r="D69" s="2" t="s">
        <v>2413</v>
      </c>
      <c r="E69" s="114" t="str">
        <f>IFERROR(__xludf.DUMMYFUNCTION("IFERROR(HYPERLINK(REGEXEXTRACT(D69,""\(([^)]*)\)""),REGEXEXTRACT(D69,""\[([^\]]+)\]"")),"""")"),"READ PITCH")</f>
        <v>READ PITCH</v>
      </c>
      <c r="F69" s="133">
        <f>VLOOKUP($A69, RawData!$A:$AJ, 33, FALSE)</f>
        <v>192.15</v>
      </c>
      <c r="G69" s="133">
        <f>VLOOKUP($A69, RawData!$A:$AJ, 2, FALSE)</f>
        <v>108.46747</v>
      </c>
      <c r="H69" s="96">
        <f>VLOOKUP($A69, RawData!$A:$AJ, 3, FALSE)</f>
        <v>0.1279</v>
      </c>
      <c r="I69" s="96">
        <f>VLOOKUP($A69, RawData!$A:$AJ, 4, FALSE)</f>
        <v>0.070138596</v>
      </c>
      <c r="J69" s="133">
        <f>VLOOKUP($A69, RawData!$A:$AM, 37, FALSE)</f>
        <v>3.5241</v>
      </c>
      <c r="K69" s="99">
        <f>VLOOKUP($A69, RawData!$A:$AM, 38, FALSE)</f>
        <v>0.19786674</v>
      </c>
      <c r="L69" s="99" t="str">
        <f>VLOOKUP($A69, RawData!$A:$AM, 39, FALSE)</f>
        <v/>
      </c>
      <c r="M69" s="120">
        <f>VLOOKUP($A69, RawData!$A:$AJ, 30, FALSE)</f>
        <v>46.932777</v>
      </c>
      <c r="N69" s="133">
        <f>VLOOKUP($A69, RawData!$A:$AJ, 5, FALSE)</f>
        <v>0.042269524</v>
      </c>
      <c r="O69" s="99">
        <f>VLOOKUP($A69, RawData!$A:$AJ, 6, FALSE)</f>
        <v>-1.2322526</v>
      </c>
      <c r="P69" s="96">
        <f>VLOOKUP($A69, RawData!$A:$AJ, 7, FALSE)</f>
        <v>-0.4302288</v>
      </c>
      <c r="Q69" s="99">
        <f>VLOOKUP($A69, RawData!$A:$AJ, 8, FALSE)</f>
        <v>0.4986</v>
      </c>
      <c r="R69" s="99">
        <f>VLOOKUP($A69, RawData!$A:$AJ, 9, FALSE)</f>
        <v>0.38776445</v>
      </c>
      <c r="S69" s="99">
        <f>VLOOKUP($A69, RawData!$A:$AJ, 11, FALSE)</f>
        <v>-0.0014</v>
      </c>
      <c r="T69" s="133">
        <f>VLOOKUP($A69, RawData!$A:$AJ, 13, FALSE)</f>
        <v>1.13917</v>
      </c>
      <c r="U69" s="99" t="str">
        <f>VLOOKUP($A69, RawData!$A:$AJ, 14, FALSE)</f>
        <v/>
      </c>
      <c r="V69" s="100">
        <f>VLOOKUP($A69, RawData!$A:$AJ, 15, FALSE)</f>
        <v>213.1464</v>
      </c>
      <c r="W69" s="99" t="str">
        <f>VLOOKUP($A69, RawData!$A:$AJ, 16, FALSE)</f>
        <v/>
      </c>
      <c r="X69" s="133">
        <f>VLOOKUP($A69, RawData!$A:$AJ, 21, FALSE)</f>
        <v>-25.17918</v>
      </c>
      <c r="Y69" s="99" t="str">
        <f>VLOOKUP($A69, RawData!$A:$AJ, 22, FALSE)</f>
        <v/>
      </c>
      <c r="Z69" s="99">
        <f>VLOOKUP($A69, RawData!$A:$AJ, 23, FALSE)</f>
        <v>0.0027</v>
      </c>
      <c r="AA69" s="99">
        <f>VLOOKUP($A69, RawData!$A:$AJ, 24, FALSE)</f>
        <v>0.0096030105</v>
      </c>
      <c r="AB69" s="101">
        <f>VLOOKUP($A69, RawData!$A:$AJ, 25, FALSE)</f>
        <v>0.076249845</v>
      </c>
      <c r="AC69" s="100">
        <f>VLOOKUP($A69, RawData!$A:$AJ, 26, FALSE)</f>
        <v>429.3874</v>
      </c>
      <c r="AD69" s="100">
        <f>VLOOKUP($A69, RawData!$A:$AJ, 27, FALSE)</f>
        <v>1866.3367</v>
      </c>
      <c r="AE69" s="107">
        <f>VLOOKUP($A69, RawData!$A:$AJ, 28, FALSE)</f>
        <v>1.756986</v>
      </c>
      <c r="AF69" s="100">
        <f>VLOOKUP($A69, RawData!$A:$AJ, 31, FALSE)</f>
        <v>145.18974</v>
      </c>
      <c r="AG69" s="96" t="str">
        <f>VLOOKUP($A69, RawData!$A:$AJ,32, FALSE)</f>
        <v/>
      </c>
      <c r="AH69" s="133">
        <f>VLOOKUP($A69, RawData!$A:$AJ, 34, FALSE)</f>
        <v>165.3958</v>
      </c>
      <c r="AI69" s="133">
        <f>VLOOKUP($A69, RawData!$A:$AJ, 35, FALSE)</f>
        <v>18.15</v>
      </c>
      <c r="AJ69" s="113">
        <f>VLOOKUP($A69, RawData!$A:$AJ, 36, FALSE)</f>
        <v>10.5</v>
      </c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</row>
    <row r="70">
      <c r="A70" s="46" t="s">
        <v>869</v>
      </c>
      <c r="B70" s="9" t="s">
        <v>2414</v>
      </c>
      <c r="C70" s="92" t="s">
        <v>1164</v>
      </c>
      <c r="D70" s="2" t="s">
        <v>2415</v>
      </c>
      <c r="E70" s="114" t="str">
        <f>IFERROR(__xludf.DUMMYFUNCTION("IFERROR(HYPERLINK(REGEXEXTRACT(D70,""\(([^)]*)\)""),REGEXEXTRACT(D70,""\[([^\]]+)\]"")),"""")"),"READ PITCH")</f>
        <v>READ PITCH</v>
      </c>
      <c r="F70" s="133" t="str">
        <f>VLOOKUP($A70, RawData!$A:$AJ, 33, FALSE)</f>
        <v>No data</v>
      </c>
      <c r="G70" s="133" t="str">
        <f>VLOOKUP($A70, RawData!$A:$AJ, 2, FALSE)</f>
        <v>No data</v>
      </c>
      <c r="H70" s="106" t="str">
        <f>VLOOKUP($A70, RawData!$A:$AJ, 3, FALSE)</f>
        <v>No data</v>
      </c>
      <c r="I70" s="106" t="str">
        <f>VLOOKUP($A70, RawData!$A:$AJ, 4, FALSE)</f>
        <v>No data</v>
      </c>
      <c r="J70" s="133" t="str">
        <f>VLOOKUP($A70, RawData!$A:$AM, 37, FALSE)</f>
        <v>No data</v>
      </c>
      <c r="K70" s="99" t="str">
        <f>VLOOKUP($A70, RawData!$A:$AM, 38, FALSE)</f>
        <v>No data</v>
      </c>
      <c r="L70" s="99" t="str">
        <f>VLOOKUP($A70, RawData!$A:$AM, 39, FALSE)</f>
        <v/>
      </c>
      <c r="M70" s="120" t="str">
        <f>VLOOKUP($A70, RawData!$A:$AJ, 30, FALSE)</f>
        <v>No data</v>
      </c>
      <c r="N70" s="133" t="str">
        <f>VLOOKUP($A70, RawData!$A:$AJ, 5, FALSE)</f>
        <v>No data</v>
      </c>
      <c r="O70" s="99" t="str">
        <f>VLOOKUP($A70, RawData!$A:$AJ, 6, FALSE)</f>
        <v>No data</v>
      </c>
      <c r="P70" s="106" t="str">
        <f>VLOOKUP($A70, RawData!$A:$AJ, 7, FALSE)</f>
        <v>No data</v>
      </c>
      <c r="Q70" s="106" t="str">
        <f>VLOOKUP($A70, RawData!$A:$AJ, 8, FALSE)</f>
        <v>No data</v>
      </c>
      <c r="R70" s="99" t="str">
        <f>VLOOKUP($A70, RawData!$A:$AJ, 9, FALSE)</f>
        <v>No data</v>
      </c>
      <c r="S70" s="99" t="str">
        <f>VLOOKUP($A70, RawData!$A:$AJ, 11, FALSE)</f>
        <v>No data</v>
      </c>
      <c r="T70" s="133" t="str">
        <f>VLOOKUP($A70, RawData!$A:$AJ, 13, FALSE)</f>
        <v>No data</v>
      </c>
      <c r="U70" s="99" t="str">
        <f>VLOOKUP($A70, RawData!$A:$AJ, 14, FALSE)</f>
        <v/>
      </c>
      <c r="V70" s="100" t="str">
        <f>VLOOKUP($A70, RawData!$A:$AJ, 15, FALSE)</f>
        <v>No data</v>
      </c>
      <c r="W70" s="99" t="str">
        <f>VLOOKUP($A70, RawData!$A:$AJ, 16, FALSE)</f>
        <v/>
      </c>
      <c r="X70" s="133" t="str">
        <f>VLOOKUP($A70, RawData!$A:$AJ, 21, FALSE)</f>
        <v>No data</v>
      </c>
      <c r="Y70" s="99" t="str">
        <f>VLOOKUP($A70, RawData!$A:$AJ, 22, FALSE)</f>
        <v/>
      </c>
      <c r="Z70" s="106" t="str">
        <f>VLOOKUP($A70, RawData!$A:$AJ, 23, FALSE)</f>
        <v>No data</v>
      </c>
      <c r="AA70" s="99" t="str">
        <f>VLOOKUP($A70, RawData!$A:$AJ, 24, FALSE)</f>
        <v>No data</v>
      </c>
      <c r="AB70" s="101" t="str">
        <f>VLOOKUP($A70, RawData!$A:$AJ, 25, FALSE)</f>
        <v>No data</v>
      </c>
      <c r="AC70" s="100" t="str">
        <f>VLOOKUP($A70, RawData!$A:$AJ, 26, FALSE)</f>
        <v>No data</v>
      </c>
      <c r="AD70" s="100" t="str">
        <f>VLOOKUP($A70, RawData!$A:$AJ, 27, FALSE)</f>
        <v>No data</v>
      </c>
      <c r="AE70" s="107" t="str">
        <f>VLOOKUP($A70, RawData!$A:$AJ, 28, FALSE)</f>
        <v>No data</v>
      </c>
      <c r="AF70" s="100" t="str">
        <f>VLOOKUP($A70, RawData!$A:$AJ, 31, FALSE)</f>
        <v>No data</v>
      </c>
      <c r="AG70" s="96" t="str">
        <f>VLOOKUP($A70, RawData!$A:$AJ,32, FALSE)</f>
        <v/>
      </c>
      <c r="AH70" s="133" t="str">
        <f>VLOOKUP($A70, RawData!$A:$AJ, 34, FALSE)</f>
        <v>No data</v>
      </c>
      <c r="AI70" s="133">
        <f>VLOOKUP($A70, RawData!$A:$AJ, 35, FALSE)</f>
        <v>3.76</v>
      </c>
      <c r="AJ70" s="113" t="str">
        <f>VLOOKUP($A70, RawData!$A:$AJ, 36, FALSE)</f>
        <v>No data</v>
      </c>
      <c r="AK70" s="133"/>
      <c r="AL70" s="106"/>
      <c r="AM70" s="106"/>
      <c r="AN70" s="133"/>
      <c r="AO70" s="99"/>
      <c r="AP70" s="99"/>
      <c r="AQ70" s="120"/>
      <c r="AR70" s="133"/>
      <c r="AS70" s="99"/>
      <c r="AT70" s="106"/>
      <c r="AU70" s="106"/>
      <c r="AV70" s="99"/>
      <c r="AW70" s="99"/>
      <c r="AX70" s="133"/>
      <c r="AY70" s="99"/>
      <c r="AZ70" s="106"/>
      <c r="BA70" s="99"/>
      <c r="BB70" s="133"/>
      <c r="BC70" s="99"/>
      <c r="BD70" s="106"/>
      <c r="BE70" s="99"/>
      <c r="BF70" s="101"/>
      <c r="BG70" s="106"/>
      <c r="BH70" s="100"/>
      <c r="BI70" s="106"/>
      <c r="BJ70" s="106"/>
      <c r="BK70" s="96"/>
      <c r="BL70" s="133"/>
      <c r="BM70" s="133"/>
      <c r="BN70" s="106"/>
    </row>
    <row r="71">
      <c r="A71" s="82" t="s">
        <v>873</v>
      </c>
      <c r="B71" s="9" t="s">
        <v>2416</v>
      </c>
      <c r="C71" s="92" t="s">
        <v>1164</v>
      </c>
      <c r="D71" s="2" t="s">
        <v>2417</v>
      </c>
      <c r="E71" s="114" t="str">
        <f>IFERROR(__xludf.DUMMYFUNCTION("IFERROR(HYPERLINK(REGEXEXTRACT(D71,""\(([^)]*)\)""),REGEXEXTRACT(D71,""\[([^\]]+)\]"")),"""")"),"READ PITCH")</f>
        <v>READ PITCH</v>
      </c>
      <c r="F71" s="133">
        <f>VLOOKUP($A71, RawData!$A:$AJ, 33, FALSE)</f>
        <v>77.04714</v>
      </c>
      <c r="G71" s="133">
        <f>VLOOKUP($A71, RawData!$A:$AJ, 2, FALSE)</f>
        <v>8.80789</v>
      </c>
      <c r="H71" s="96">
        <f>VLOOKUP($A71, RawData!$A:$AJ, 3, FALSE)</f>
        <v>0.8198</v>
      </c>
      <c r="I71" s="96">
        <f>VLOOKUP($A71, RawData!$A:$AJ, 4, FALSE)</f>
        <v>0.2566301</v>
      </c>
      <c r="J71" s="133">
        <f>VLOOKUP($A71, RawData!$A:$AM, 37, FALSE)</f>
        <v>5.5826</v>
      </c>
      <c r="K71" s="99">
        <f>VLOOKUP($A71, RawData!$A:$AM, 38, FALSE)</f>
        <v>1.0365013</v>
      </c>
      <c r="L71" s="99" t="str">
        <f>VLOOKUP($A71, RawData!$A:$AM, 39, FALSE)</f>
        <v/>
      </c>
      <c r="M71" s="120">
        <f>VLOOKUP($A71, RawData!$A:$AJ, 30, FALSE)</f>
        <v>12.0109</v>
      </c>
      <c r="N71" s="133">
        <f>VLOOKUP($A71, RawData!$A:$AJ, 5, FALSE)</f>
        <v>0.30229625</v>
      </c>
      <c r="O71" s="99">
        <f>VLOOKUP($A71, RawData!$A:$AJ, 6, FALSE)</f>
        <v>1.5795254</v>
      </c>
      <c r="P71" s="96">
        <f>VLOOKUP($A71, RawData!$A:$AJ, 7, FALSE)</f>
        <v>0.18079787</v>
      </c>
      <c r="Q71" s="99">
        <f>VLOOKUP($A71, RawData!$A:$AJ, 8, FALSE)</f>
        <v>0.6901</v>
      </c>
      <c r="R71" s="99">
        <f>VLOOKUP($A71, RawData!$A:$AJ, 9, FALSE)</f>
        <v>0.096574776</v>
      </c>
      <c r="S71" s="99">
        <f>VLOOKUP($A71, RawData!$A:$AJ, 11, FALSE)</f>
        <v>0.5146</v>
      </c>
      <c r="T71" s="133">
        <f>VLOOKUP($A71, RawData!$A:$AJ, 13, FALSE)</f>
        <v>3.66395</v>
      </c>
      <c r="U71" s="99" t="str">
        <f>VLOOKUP($A71, RawData!$A:$AJ, 14, FALSE)</f>
        <v/>
      </c>
      <c r="V71" s="100">
        <f>VLOOKUP($A71, RawData!$A:$AJ, 15, FALSE)</f>
        <v>19.1591</v>
      </c>
      <c r="W71" s="99" t="str">
        <f>VLOOKUP($A71, RawData!$A:$AJ, 16, FALSE)</f>
        <v/>
      </c>
      <c r="X71" s="133">
        <f>VLOOKUP($A71, RawData!$A:$AJ, 21, FALSE)</f>
        <v>-5.19115</v>
      </c>
      <c r="Y71" s="99" t="str">
        <f>VLOOKUP($A71, RawData!$A:$AJ, 22, FALSE)</f>
        <v/>
      </c>
      <c r="Z71" s="99">
        <f>VLOOKUP($A71, RawData!$A:$AJ, 23, FALSE)</f>
        <v>0.2814</v>
      </c>
      <c r="AA71" s="99">
        <f>VLOOKUP($A71, RawData!$A:$AJ, 24, FALSE)</f>
        <v>0.29855114</v>
      </c>
      <c r="AB71" s="101">
        <f>VLOOKUP($A71, RawData!$A:$AJ, 25, FALSE)</f>
        <v>0.39074683</v>
      </c>
      <c r="AC71" s="100">
        <f>VLOOKUP($A71, RawData!$A:$AJ, 26, FALSE)</f>
        <v>16.937029</v>
      </c>
      <c r="AD71" s="100" t="str">
        <f>VLOOKUP($A71, RawData!$A:$AJ, 27, FALSE)</f>
        <v>No data</v>
      </c>
      <c r="AE71" s="107">
        <f>VLOOKUP($A71, RawData!$A:$AJ, 28, FALSE)</f>
        <v>8.202101</v>
      </c>
      <c r="AF71" s="100">
        <f>VLOOKUP($A71, RawData!$A:$AJ, 31, FALSE)</f>
        <v>18.300482</v>
      </c>
      <c r="AG71" s="96" t="str">
        <f>VLOOKUP($A71, RawData!$A:$AJ,32, FALSE)</f>
        <v/>
      </c>
      <c r="AH71" s="133">
        <f>VLOOKUP($A71, RawData!$A:$AJ, 34, FALSE)</f>
        <v>67.05205</v>
      </c>
      <c r="AI71" s="133">
        <f>VLOOKUP($A71, RawData!$A:$AJ, 35, FALSE)</f>
        <v>5.12</v>
      </c>
      <c r="AJ71" s="113">
        <f>VLOOKUP($A71, RawData!$A:$AJ, 36, FALSE)</f>
        <v>14.11</v>
      </c>
    </row>
    <row r="72">
      <c r="A72" s="50" t="s">
        <v>878</v>
      </c>
      <c r="B72" s="9" t="s">
        <v>2418</v>
      </c>
      <c r="C72" s="92" t="s">
        <v>1164</v>
      </c>
      <c r="D72" s="2" t="s">
        <v>2419</v>
      </c>
      <c r="E72" s="114" t="str">
        <f>IFERROR(__xludf.DUMMYFUNCTION("IFERROR(HYPERLINK(REGEXEXTRACT(D72,""\(([^)]*)\)""),REGEXEXTRACT(D72,""\[([^\]]+)\]"")),"""")"),"READ PITCH")</f>
        <v>READ PITCH</v>
      </c>
      <c r="F72" s="133">
        <f>VLOOKUP($A72, RawData!$A:$AJ, 33, FALSE)</f>
        <v>476.65247</v>
      </c>
      <c r="G72" s="133">
        <f>VLOOKUP($A72, RawData!$A:$AJ, 2, FALSE)</f>
        <v>687.106</v>
      </c>
      <c r="H72" s="96">
        <f>VLOOKUP($A72, RawData!$A:$AJ, 3, FALSE)</f>
        <v>0.0679</v>
      </c>
      <c r="I72" s="96">
        <f>VLOOKUP($A72, RawData!$A:$AJ, 4, FALSE)</f>
        <v>0.16836551</v>
      </c>
      <c r="J72" s="133">
        <f>VLOOKUP($A72, RawData!$A:$AM, 37, FALSE)</f>
        <v>202.351</v>
      </c>
      <c r="K72" s="99">
        <f>VLOOKUP($A72, RawData!$A:$AM, 38, FALSE)</f>
        <v>0.7384555</v>
      </c>
      <c r="L72" s="99" t="str">
        <f>VLOOKUP($A72, RawData!$A:$AM, 39, FALSE)</f>
        <v/>
      </c>
      <c r="M72" s="120">
        <f>VLOOKUP($A72, RawData!$A:$AJ, 30, FALSE)</f>
        <v>4.0263004</v>
      </c>
      <c r="N72" s="133">
        <f>VLOOKUP($A72, RawData!$A:$AJ, 5, FALSE)</f>
        <v>0.6038193</v>
      </c>
      <c r="O72" s="99">
        <f>VLOOKUP($A72, RawData!$A:$AJ, 6, FALSE)</f>
        <v>1.1322641</v>
      </c>
      <c r="P72" s="96">
        <f>VLOOKUP($A72, RawData!$A:$AJ, 7, FALSE)</f>
        <v>-0.034913126</v>
      </c>
      <c r="Q72" s="99">
        <f>VLOOKUP($A72, RawData!$A:$AJ, 8, FALSE)</f>
        <v>0.9874</v>
      </c>
      <c r="R72" s="99">
        <f>VLOOKUP($A72, RawData!$A:$AJ, 9, FALSE)</f>
        <v>0.71829385</v>
      </c>
      <c r="S72" s="99">
        <f>VLOOKUP($A72, RawData!$A:$AJ, 11, FALSE)</f>
        <v>0.1737</v>
      </c>
      <c r="T72" s="133">
        <f>VLOOKUP($A72, RawData!$A:$AJ, 13, FALSE)</f>
        <v>111.532</v>
      </c>
      <c r="U72" s="99" t="str">
        <f>VLOOKUP($A72, RawData!$A:$AJ, 14, FALSE)</f>
        <v/>
      </c>
      <c r="V72" s="100">
        <f>VLOOKUP($A72, RawData!$A:$AJ, 15, FALSE)</f>
        <v>54.25</v>
      </c>
      <c r="W72" s="99" t="str">
        <f>VLOOKUP($A72, RawData!$A:$AJ, 16, FALSE)</f>
        <v/>
      </c>
      <c r="X72" s="133">
        <f>VLOOKUP($A72, RawData!$A:$AJ, 21, FALSE)</f>
        <v>345.494</v>
      </c>
      <c r="Y72" s="99" t="str">
        <f>VLOOKUP($A72, RawData!$A:$AJ, 22, FALSE)</f>
        <v/>
      </c>
      <c r="Z72" s="99">
        <f>VLOOKUP($A72, RawData!$A:$AJ, 23, FALSE)</f>
        <v>0.0665</v>
      </c>
      <c r="AA72" s="99">
        <f>VLOOKUP($A72, RawData!$A:$AJ, 24, FALSE)</f>
        <v>0.29703104</v>
      </c>
      <c r="AB72" s="101">
        <f>VLOOKUP($A72, RawData!$A:$AJ, 25, FALSE)</f>
        <v>0.79868877</v>
      </c>
      <c r="AC72" s="100">
        <f>VLOOKUP($A72, RawData!$A:$AJ, 26, FALSE)</f>
        <v>6.235309</v>
      </c>
      <c r="AD72" s="100">
        <f>VLOOKUP($A72, RawData!$A:$AJ, 27, FALSE)</f>
        <v>7.7387505</v>
      </c>
      <c r="AE72" s="107">
        <f>VLOOKUP($A72, RawData!$A:$AJ, 28, FALSE)</f>
        <v>0.68291056</v>
      </c>
      <c r="AF72" s="100">
        <f>VLOOKUP($A72, RawData!$A:$AJ, 31, FALSE)</f>
        <v>7.3048625</v>
      </c>
      <c r="AG72" s="96" t="str">
        <f>VLOOKUP($A72, RawData!$A:$AJ,32, FALSE)</f>
        <v/>
      </c>
      <c r="AH72" s="133">
        <f>VLOOKUP($A72, RawData!$A:$AJ, 34, FALSE)</f>
        <v>814.72595</v>
      </c>
      <c r="AI72" s="133">
        <f>VLOOKUP($A72, RawData!$A:$AJ, 35, FALSE)</f>
        <v>3.71</v>
      </c>
      <c r="AJ72" s="113">
        <f>VLOOKUP($A72, RawData!$A:$AJ, 36, FALSE)</f>
        <v>124.63</v>
      </c>
    </row>
    <row r="73">
      <c r="A73" s="82" t="s">
        <v>888</v>
      </c>
      <c r="B73" s="9" t="s">
        <v>2420</v>
      </c>
      <c r="C73" s="92" t="s">
        <v>1164</v>
      </c>
      <c r="D73" s="2" t="s">
        <v>2421</v>
      </c>
      <c r="E73" s="114" t="str">
        <f>IFERROR(__xludf.DUMMYFUNCTION("IFERROR(HYPERLINK(REGEXEXTRACT(D73,""\(([^)]*)\)""),REGEXEXTRACT(D73,""\[([^\]]+)\]"")),"""")"),"READ PITCH")</f>
        <v>READ PITCH</v>
      </c>
      <c r="F73" s="133">
        <f>VLOOKUP($A73, RawData!$A:$AJ, 33, FALSE)</f>
        <v>35.474617</v>
      </c>
      <c r="G73" s="133">
        <f>VLOOKUP($A73, RawData!$A:$AJ, 2, FALSE)</f>
        <v>1.90257</v>
      </c>
      <c r="H73" s="96">
        <f>VLOOKUP($A73, RawData!$A:$AJ, 3, FALSE)</f>
        <v>0.4831</v>
      </c>
      <c r="I73" s="96">
        <f>VLOOKUP($A73, RawData!$A:$AJ, 4, FALSE)</f>
        <v>-0.0086005675</v>
      </c>
      <c r="J73" s="133">
        <f>VLOOKUP($A73, RawData!$A:$AM, 37, FALSE)</f>
        <v>-5.76888</v>
      </c>
      <c r="K73" s="99">
        <f>VLOOKUP($A73, RawData!$A:$AM, 38, FALSE)</f>
        <v>1.1351908</v>
      </c>
      <c r="L73" s="99" t="str">
        <f>VLOOKUP($A73, RawData!$A:$AM, 39, FALSE)</f>
        <v/>
      </c>
      <c r="M73" s="120">
        <f>VLOOKUP($A73, RawData!$A:$AJ, 30, FALSE)</f>
        <v>-6.30029</v>
      </c>
      <c r="N73" s="133">
        <f>VLOOKUP($A73, RawData!$A:$AJ, 5, FALSE)</f>
        <v>-0.111729704</v>
      </c>
      <c r="O73" s="99">
        <f>VLOOKUP($A73, RawData!$A:$AJ, 6, FALSE)</f>
        <v>0.24009433</v>
      </c>
      <c r="P73" s="96">
        <f>VLOOKUP($A73, RawData!$A:$AJ, 7, FALSE)</f>
        <v>0.056676656</v>
      </c>
      <c r="Q73" s="99">
        <f>VLOOKUP($A73, RawData!$A:$AJ, 8, FALSE)</f>
        <v>0.5401</v>
      </c>
      <c r="R73" s="99">
        <f>VLOOKUP($A73, RawData!$A:$AJ, 9, FALSE)</f>
        <v>1.8438218</v>
      </c>
      <c r="S73" s="99">
        <f>VLOOKUP($A73, RawData!$A:$AJ, 11, FALSE)</f>
        <v>-3.159</v>
      </c>
      <c r="T73" s="133">
        <f>VLOOKUP($A73, RawData!$A:$AJ, 13, FALSE)</f>
        <v>-5.224</v>
      </c>
      <c r="U73" s="99" t="str">
        <f>VLOOKUP($A73, RawData!$A:$AJ, 14, FALSE)</f>
        <v/>
      </c>
      <c r="V73" s="100">
        <f>VLOOKUP($A73, RawData!$A:$AJ, 15, FALSE)</f>
        <v>0.3304</v>
      </c>
      <c r="W73" s="99" t="str">
        <f>VLOOKUP($A73, RawData!$A:$AJ, 16, FALSE)</f>
        <v/>
      </c>
      <c r="X73" s="133">
        <f>VLOOKUP($A73, RawData!$A:$AJ, 21, FALSE)</f>
        <v>0.871</v>
      </c>
      <c r="Y73" s="99" t="str">
        <f>VLOOKUP($A73, RawData!$A:$AJ, 22, FALSE)</f>
        <v/>
      </c>
      <c r="Z73" s="99">
        <f>VLOOKUP($A73, RawData!$A:$AJ, 23, FALSE)</f>
        <v>-0.4566</v>
      </c>
      <c r="AA73" s="99">
        <f>VLOOKUP($A73, RawData!$A:$AJ, 24, FALSE)</f>
        <v>2.07171</v>
      </c>
      <c r="AB73" s="101">
        <f>VLOOKUP($A73, RawData!$A:$AJ, 25, FALSE)</f>
        <v>2.2730024</v>
      </c>
      <c r="AC73" s="100" t="str">
        <f>VLOOKUP($A73, RawData!$A:$AJ, 26, FALSE)</f>
        <v/>
      </c>
      <c r="AD73" s="100" t="str">
        <f>VLOOKUP($A73, RawData!$A:$AJ, 27, FALSE)</f>
        <v/>
      </c>
      <c r="AE73" s="107">
        <f>VLOOKUP($A73, RawData!$A:$AJ, 28, FALSE)</f>
        <v>18.645632</v>
      </c>
      <c r="AF73" s="100">
        <f>VLOOKUP($A73, RawData!$A:$AJ, 31, FALSE)</f>
        <v>-6.957431</v>
      </c>
      <c r="AG73" s="96" t="str">
        <f>VLOOKUP($A73, RawData!$A:$AJ,32, FALSE)</f>
        <v/>
      </c>
      <c r="AH73" s="133">
        <f>VLOOKUP($A73, RawData!$A:$AJ, 34, FALSE)</f>
        <v>36.34562</v>
      </c>
      <c r="AI73" s="133">
        <f>VLOOKUP($A73, RawData!$A:$AJ, 35, FALSE)</f>
        <v>0.59</v>
      </c>
      <c r="AJ73" s="113">
        <f>VLOOKUP($A73, RawData!$A:$AJ, 36, FALSE)</f>
        <v>47.06</v>
      </c>
    </row>
    <row r="74">
      <c r="A74" s="82" t="s">
        <v>897</v>
      </c>
      <c r="B74" s="9" t="s">
        <v>2422</v>
      </c>
      <c r="C74" s="92" t="s">
        <v>1164</v>
      </c>
      <c r="D74" s="2" t="s">
        <v>2423</v>
      </c>
      <c r="E74" s="114" t="str">
        <f>IFERROR(__xludf.DUMMYFUNCTION("IFERROR(HYPERLINK(REGEXEXTRACT(D74,""\(([^)]*)\)""),REGEXEXTRACT(D74,""\[([^\]]+)\]"")),"""")"),"READ PITCH")</f>
        <v>READ PITCH</v>
      </c>
      <c r="F74" s="133" t="str">
        <f>VLOOKUP($A74, RawData!$A:$AJ, 33, FALSE)</f>
        <v>No data</v>
      </c>
      <c r="G74" s="133" t="str">
        <f>VLOOKUP($A74, RawData!$A:$AJ, 2, FALSE)</f>
        <v>No data</v>
      </c>
      <c r="H74" s="106" t="str">
        <f>VLOOKUP($A74, RawData!$A:$AJ, 3, FALSE)</f>
        <v>No data</v>
      </c>
      <c r="I74" s="106" t="str">
        <f>VLOOKUP($A74, RawData!$A:$AJ, 4, FALSE)</f>
        <v>No data</v>
      </c>
      <c r="J74" s="133" t="str">
        <f>VLOOKUP($A74, RawData!$A:$AM, 37, FALSE)</f>
        <v>No data</v>
      </c>
      <c r="K74" s="99" t="str">
        <f>VLOOKUP($A74, RawData!$A:$AM, 38, FALSE)</f>
        <v>No data</v>
      </c>
      <c r="L74" s="99" t="str">
        <f>VLOOKUP($A74, RawData!$A:$AM, 39, FALSE)</f>
        <v/>
      </c>
      <c r="M74" s="120" t="str">
        <f>VLOOKUP($A74, RawData!$A:$AJ, 30, FALSE)</f>
        <v>No data</v>
      </c>
      <c r="N74" s="133" t="str">
        <f>VLOOKUP($A74, RawData!$A:$AJ, 5, FALSE)</f>
        <v>No data</v>
      </c>
      <c r="O74" s="99" t="str">
        <f>VLOOKUP($A74, RawData!$A:$AJ, 6, FALSE)</f>
        <v>No data</v>
      </c>
      <c r="P74" s="106" t="str">
        <f>VLOOKUP($A74, RawData!$A:$AJ, 7, FALSE)</f>
        <v>No data</v>
      </c>
      <c r="Q74" s="106" t="str">
        <f>VLOOKUP($A74, RawData!$A:$AJ, 8, FALSE)</f>
        <v>No data</v>
      </c>
      <c r="R74" s="99" t="str">
        <f>VLOOKUP($A74, RawData!$A:$AJ, 9, FALSE)</f>
        <v>No data</v>
      </c>
      <c r="S74" s="99" t="str">
        <f>VLOOKUP($A74, RawData!$A:$AJ, 11, FALSE)</f>
        <v>No data</v>
      </c>
      <c r="T74" s="133" t="str">
        <f>VLOOKUP($A74, RawData!$A:$AJ, 13, FALSE)</f>
        <v>No data</v>
      </c>
      <c r="U74" s="99" t="str">
        <f>VLOOKUP($A74, RawData!$A:$AJ, 14, FALSE)</f>
        <v/>
      </c>
      <c r="V74" s="100" t="str">
        <f>VLOOKUP($A74, RawData!$A:$AJ, 15, FALSE)</f>
        <v>No data</v>
      </c>
      <c r="W74" s="99" t="str">
        <f>VLOOKUP($A74, RawData!$A:$AJ, 16, FALSE)</f>
        <v/>
      </c>
      <c r="X74" s="133" t="str">
        <f>VLOOKUP($A74, RawData!$A:$AJ, 21, FALSE)</f>
        <v>No data</v>
      </c>
      <c r="Y74" s="99" t="str">
        <f>VLOOKUP($A74, RawData!$A:$AJ, 22, FALSE)</f>
        <v/>
      </c>
      <c r="Z74" s="106" t="str">
        <f>VLOOKUP($A74, RawData!$A:$AJ, 23, FALSE)</f>
        <v>No data</v>
      </c>
      <c r="AA74" s="99" t="str">
        <f>VLOOKUP($A74, RawData!$A:$AJ, 24, FALSE)</f>
        <v>No data</v>
      </c>
      <c r="AB74" s="101" t="str">
        <f>VLOOKUP($A74, RawData!$A:$AJ, 25, FALSE)</f>
        <v>No data</v>
      </c>
      <c r="AC74" s="100" t="str">
        <f>VLOOKUP($A74, RawData!$A:$AJ, 26, FALSE)</f>
        <v>No data</v>
      </c>
      <c r="AD74" s="100" t="str">
        <f>VLOOKUP($A74, RawData!$A:$AJ, 27, FALSE)</f>
        <v>No data</v>
      </c>
      <c r="AE74" s="107" t="str">
        <f>VLOOKUP($A74, RawData!$A:$AJ, 28, FALSE)</f>
        <v>No data</v>
      </c>
      <c r="AF74" s="100" t="str">
        <f>VLOOKUP($A74, RawData!$A:$AJ, 31, FALSE)</f>
        <v>No data</v>
      </c>
      <c r="AG74" s="96" t="str">
        <f>VLOOKUP($A74, RawData!$A:$AJ,32, FALSE)</f>
        <v/>
      </c>
      <c r="AH74" s="133" t="str">
        <f>VLOOKUP($A74, RawData!$A:$AJ, 34, FALSE)</f>
        <v>No data</v>
      </c>
      <c r="AI74" s="133">
        <f>VLOOKUP($A74, RawData!$A:$AJ, 35, FALSE)</f>
        <v>28.3</v>
      </c>
      <c r="AJ74" s="113" t="str">
        <f>VLOOKUP($A74, RawData!$A:$AJ, 36, FALSE)</f>
        <v>No data</v>
      </c>
    </row>
    <row r="75">
      <c r="A75" s="82" t="s">
        <v>904</v>
      </c>
      <c r="B75" s="9" t="s">
        <v>2424</v>
      </c>
      <c r="C75" s="92" t="s">
        <v>1164</v>
      </c>
      <c r="D75" s="2" t="s">
        <v>2425</v>
      </c>
      <c r="E75" s="114" t="str">
        <f>IFERROR(__xludf.DUMMYFUNCTION("IFERROR(HYPERLINK(REGEXEXTRACT(D75,""\(([^)]*)\)""),REGEXEXTRACT(D75,""\[([^\]]+)\]"")),"""")"),"READ PITCH")</f>
        <v>READ PITCH</v>
      </c>
      <c r="F75" s="133">
        <f>VLOOKUP($A75, RawData!$A:$AJ, 33, FALSE)</f>
        <v>282.45004</v>
      </c>
      <c r="G75" s="133">
        <f>VLOOKUP($A75, RawData!$A:$AJ, 2, FALSE)</f>
        <v>61.23462</v>
      </c>
      <c r="H75" s="106" t="str">
        <f>VLOOKUP($A75, RawData!$A:$AJ, 3, FALSE)</f>
        <v>No data</v>
      </c>
      <c r="I75" s="106" t="str">
        <f>VLOOKUP($A75, RawData!$A:$AJ, 4, FALSE)</f>
        <v>No data</v>
      </c>
      <c r="J75" s="133">
        <f>VLOOKUP($A75, RawData!$A:$AM, 37, FALSE)</f>
        <v>15.56675</v>
      </c>
      <c r="K75" s="99" t="str">
        <f>VLOOKUP($A75, RawData!$A:$AM, 38, FALSE)</f>
        <v>No data</v>
      </c>
      <c r="L75" s="99" t="str">
        <f>VLOOKUP($A75, RawData!$A:$AM, 39, FALSE)</f>
        <v/>
      </c>
      <c r="M75" s="120">
        <f>VLOOKUP($A75, RawData!$A:$AJ, 30, FALSE)</f>
        <v>17.17849</v>
      </c>
      <c r="N75" s="133">
        <f>VLOOKUP($A75, RawData!$A:$AJ, 5, FALSE)</f>
        <v>1.8834513</v>
      </c>
      <c r="O75" s="99" t="str">
        <f>VLOOKUP($A75, RawData!$A:$AJ, 6, FALSE)</f>
        <v>No data</v>
      </c>
      <c r="P75" s="106" t="str">
        <f>VLOOKUP($A75, RawData!$A:$AJ, 7, FALSE)</f>
        <v>No data</v>
      </c>
      <c r="Q75" s="99">
        <f>VLOOKUP($A75, RawData!$A:$AJ, 8, FALSE)</f>
        <v>0.6656</v>
      </c>
      <c r="R75" s="99">
        <f>VLOOKUP($A75, RawData!$A:$AJ, 9, FALSE)</f>
        <v>0.2318796</v>
      </c>
      <c r="S75" s="99">
        <f>VLOOKUP($A75, RawData!$A:$AJ, 11, FALSE)</f>
        <v>0.2199</v>
      </c>
      <c r="T75" s="133">
        <f>VLOOKUP($A75, RawData!$A:$AJ, 13, FALSE)</f>
        <v>8.48071</v>
      </c>
      <c r="U75" s="99" t="str">
        <f>VLOOKUP($A75, RawData!$A:$AJ, 14, FALSE)</f>
        <v/>
      </c>
      <c r="V75" s="100">
        <f>VLOOKUP($A75, RawData!$A:$AJ, 15, FALSE)</f>
        <v>2.295</v>
      </c>
      <c r="W75" s="99" t="str">
        <f>VLOOKUP($A75, RawData!$A:$AJ, 16, FALSE)</f>
        <v/>
      </c>
      <c r="X75" s="133">
        <f>VLOOKUP($A75, RawData!$A:$AJ, 21, FALSE)</f>
        <v>-6.03561</v>
      </c>
      <c r="Y75" s="99" t="str">
        <f>VLOOKUP($A75, RawData!$A:$AJ, 22, FALSE)</f>
        <v/>
      </c>
      <c r="Z75" s="99">
        <f>VLOOKUP($A75, RawData!$A:$AJ, 23, FALSE)</f>
        <v>0.2464</v>
      </c>
      <c r="AA75" s="99">
        <f>VLOOKUP($A75, RawData!$A:$AJ, 24, FALSE)</f>
        <v>0.43037724</v>
      </c>
      <c r="AB75" s="101">
        <f>VLOOKUP($A75, RawData!$A:$AJ, 25, FALSE)</f>
        <v>0.69203764</v>
      </c>
      <c r="AC75" s="100">
        <f>VLOOKUP($A75, RawData!$A:$AJ, 26, FALSE)</f>
        <v>28.246017</v>
      </c>
      <c r="AD75" s="100">
        <f>VLOOKUP($A75, RawData!$A:$AJ, 27, FALSE)</f>
        <v>21.633163</v>
      </c>
      <c r="AE75" s="107">
        <f>VLOOKUP($A75, RawData!$A:$AJ, 28, FALSE)</f>
        <v>4.46558</v>
      </c>
      <c r="AF75" s="100">
        <f>VLOOKUP($A75, RawData!$A:$AJ, 31, FALSE)</f>
        <v>31.53184</v>
      </c>
      <c r="AG75" s="96" t="str">
        <f>VLOOKUP($A75, RawData!$A:$AJ,32, FALSE)</f>
        <v/>
      </c>
      <c r="AH75" s="133">
        <f>VLOOKUP($A75, RawData!$A:$AJ, 34, FALSE)</f>
        <v>267.41238</v>
      </c>
      <c r="AI75" s="133">
        <f>VLOOKUP($A75, RawData!$A:$AJ, 35, FALSE)</f>
        <v>56.3</v>
      </c>
      <c r="AJ75" s="113">
        <f>VLOOKUP($A75, RawData!$A:$AJ, 36, FALSE)</f>
        <v>5.14</v>
      </c>
    </row>
    <row r="76">
      <c r="C76" s="106"/>
      <c r="J76" s="105"/>
      <c r="K76" s="105"/>
      <c r="L76" s="105"/>
      <c r="M76" s="105"/>
      <c r="O76" s="43"/>
      <c r="R76" s="43"/>
      <c r="S76" s="43"/>
      <c r="U76" s="43"/>
      <c r="W76" s="43"/>
      <c r="Y76" s="43"/>
      <c r="AA76" s="43"/>
      <c r="AB76" s="43"/>
      <c r="AD76" s="15"/>
    </row>
    <row r="77">
      <c r="C77" s="106"/>
      <c r="J77" s="105"/>
      <c r="K77" s="105"/>
      <c r="L77" s="105"/>
      <c r="M77" s="105"/>
      <c r="O77" s="43"/>
      <c r="R77" s="43"/>
      <c r="S77" s="43"/>
      <c r="U77" s="43"/>
      <c r="W77" s="43"/>
      <c r="Y77" s="43"/>
      <c r="AA77" s="43"/>
      <c r="AB77" s="43"/>
      <c r="AD77" s="15"/>
    </row>
    <row r="78">
      <c r="C78" s="106"/>
      <c r="J78" s="105"/>
      <c r="K78" s="105"/>
      <c r="L78" s="105"/>
      <c r="M78" s="105"/>
      <c r="O78" s="43"/>
      <c r="R78" s="43"/>
      <c r="S78" s="43"/>
      <c r="U78" s="43"/>
      <c r="W78" s="43"/>
      <c r="Y78" s="43"/>
      <c r="AA78" s="43"/>
      <c r="AB78" s="43"/>
      <c r="AD78" s="15"/>
    </row>
    <row r="79">
      <c r="C79" s="106"/>
      <c r="J79" s="105"/>
      <c r="K79" s="105"/>
      <c r="L79" s="105"/>
      <c r="M79" s="105"/>
      <c r="O79" s="43"/>
      <c r="R79" s="43"/>
      <c r="S79" s="43"/>
      <c r="U79" s="43"/>
      <c r="W79" s="43"/>
      <c r="Y79" s="43"/>
      <c r="AA79" s="43"/>
      <c r="AB79" s="43"/>
      <c r="AD79" s="15"/>
    </row>
    <row r="80">
      <c r="C80" s="106"/>
      <c r="J80" s="105"/>
      <c r="K80" s="105"/>
      <c r="L80" s="105"/>
      <c r="M80" s="105"/>
      <c r="O80" s="43"/>
      <c r="R80" s="43"/>
      <c r="S80" s="43"/>
      <c r="U80" s="43"/>
      <c r="W80" s="43"/>
      <c r="Y80" s="43"/>
      <c r="AA80" s="43"/>
      <c r="AB80" s="43"/>
      <c r="AD80" s="15"/>
    </row>
    <row r="81">
      <c r="C81" s="106"/>
      <c r="J81" s="105"/>
      <c r="K81" s="105"/>
      <c r="L81" s="105"/>
      <c r="M81" s="105"/>
      <c r="O81" s="43"/>
      <c r="R81" s="43"/>
      <c r="S81" s="43"/>
      <c r="U81" s="43"/>
      <c r="W81" s="43"/>
      <c r="Y81" s="43"/>
      <c r="AA81" s="43"/>
      <c r="AB81" s="43"/>
      <c r="AD81" s="15"/>
    </row>
    <row r="82">
      <c r="C82" s="106"/>
      <c r="J82" s="105"/>
      <c r="K82" s="105"/>
      <c r="L82" s="105"/>
      <c r="M82" s="105"/>
      <c r="O82" s="43"/>
      <c r="R82" s="43"/>
      <c r="S82" s="43"/>
      <c r="U82" s="43"/>
      <c r="W82" s="43"/>
      <c r="Y82" s="43"/>
      <c r="AA82" s="43"/>
      <c r="AB82" s="43"/>
      <c r="AD82" s="15"/>
    </row>
    <row r="83">
      <c r="C83" s="106"/>
      <c r="J83" s="105"/>
      <c r="K83" s="105"/>
      <c r="L83" s="105"/>
      <c r="M83" s="105"/>
      <c r="O83" s="43"/>
      <c r="R83" s="43"/>
      <c r="S83" s="43"/>
      <c r="U83" s="43"/>
      <c r="W83" s="43"/>
      <c r="Y83" s="43"/>
      <c r="AA83" s="43"/>
      <c r="AB83" s="43"/>
      <c r="AD83" s="15"/>
    </row>
    <row r="84">
      <c r="C84" s="106"/>
      <c r="J84" s="105"/>
      <c r="K84" s="105"/>
      <c r="L84" s="105"/>
      <c r="M84" s="105"/>
      <c r="O84" s="43"/>
      <c r="R84" s="43"/>
      <c r="S84" s="43"/>
      <c r="U84" s="43"/>
      <c r="W84" s="43"/>
      <c r="Y84" s="43"/>
      <c r="AA84" s="43"/>
      <c r="AB84" s="43"/>
      <c r="AD84" s="15"/>
    </row>
    <row r="85">
      <c r="C85" s="106"/>
      <c r="J85" s="105"/>
      <c r="K85" s="105"/>
      <c r="L85" s="105"/>
      <c r="M85" s="105"/>
      <c r="O85" s="43"/>
      <c r="R85" s="43"/>
      <c r="S85" s="43"/>
      <c r="U85" s="43"/>
      <c r="W85" s="43"/>
      <c r="Y85" s="43"/>
      <c r="AA85" s="43"/>
      <c r="AB85" s="43"/>
      <c r="AD85" s="15"/>
    </row>
    <row r="86">
      <c r="C86" s="106"/>
      <c r="J86" s="105"/>
      <c r="K86" s="105"/>
      <c r="L86" s="105"/>
      <c r="M86" s="105"/>
      <c r="O86" s="43"/>
      <c r="R86" s="43"/>
      <c r="S86" s="43"/>
      <c r="U86" s="43"/>
      <c r="W86" s="43"/>
      <c r="Y86" s="43"/>
      <c r="AA86" s="43"/>
      <c r="AB86" s="43"/>
      <c r="AD86" s="15"/>
    </row>
    <row r="87">
      <c r="C87" s="106"/>
      <c r="J87" s="105"/>
      <c r="K87" s="105"/>
      <c r="L87" s="105"/>
      <c r="M87" s="105"/>
      <c r="O87" s="43"/>
      <c r="R87" s="43"/>
      <c r="S87" s="43"/>
      <c r="U87" s="43"/>
      <c r="W87" s="43"/>
      <c r="Y87" s="43"/>
      <c r="AA87" s="43"/>
      <c r="AB87" s="43"/>
      <c r="AD87" s="15"/>
    </row>
    <row r="88">
      <c r="C88" s="106"/>
      <c r="J88" s="105"/>
      <c r="K88" s="105"/>
      <c r="L88" s="105"/>
      <c r="M88" s="105"/>
      <c r="O88" s="43"/>
      <c r="R88" s="43"/>
      <c r="S88" s="43"/>
      <c r="U88" s="43"/>
      <c r="W88" s="43"/>
      <c r="Y88" s="43"/>
      <c r="AA88" s="43"/>
      <c r="AB88" s="43"/>
      <c r="AD88" s="15"/>
    </row>
    <row r="89">
      <c r="C89" s="106"/>
      <c r="J89" s="105"/>
      <c r="K89" s="105"/>
      <c r="L89" s="105"/>
      <c r="M89" s="105"/>
      <c r="O89" s="43"/>
      <c r="R89" s="43"/>
      <c r="S89" s="43"/>
      <c r="U89" s="43"/>
      <c r="W89" s="43"/>
      <c r="Y89" s="43"/>
      <c r="AA89" s="43"/>
      <c r="AB89" s="43"/>
      <c r="AD89" s="15"/>
    </row>
    <row r="90">
      <c r="C90" s="106"/>
      <c r="J90" s="105"/>
      <c r="K90" s="105"/>
      <c r="L90" s="105"/>
      <c r="M90" s="105"/>
      <c r="O90" s="43"/>
      <c r="R90" s="43"/>
      <c r="S90" s="43"/>
      <c r="U90" s="43"/>
      <c r="W90" s="43"/>
      <c r="Y90" s="43"/>
      <c r="AA90" s="43"/>
      <c r="AB90" s="43"/>
      <c r="AD90" s="15"/>
    </row>
    <row r="91">
      <c r="C91" s="106"/>
      <c r="J91" s="105"/>
      <c r="K91" s="105"/>
      <c r="L91" s="105"/>
      <c r="M91" s="105"/>
      <c r="O91" s="43"/>
      <c r="R91" s="43"/>
      <c r="S91" s="43"/>
      <c r="U91" s="43"/>
      <c r="W91" s="43"/>
      <c r="Y91" s="43"/>
      <c r="AA91" s="43"/>
      <c r="AB91" s="43"/>
      <c r="AD91" s="15"/>
    </row>
    <row r="92">
      <c r="C92" s="106"/>
      <c r="J92" s="105"/>
      <c r="K92" s="105"/>
      <c r="L92" s="105"/>
      <c r="M92" s="105"/>
      <c r="O92" s="43"/>
      <c r="R92" s="43"/>
      <c r="S92" s="43"/>
      <c r="U92" s="43"/>
      <c r="W92" s="43"/>
      <c r="Y92" s="43"/>
      <c r="AA92" s="43"/>
      <c r="AB92" s="43"/>
      <c r="AD92" s="15"/>
    </row>
    <row r="93">
      <c r="C93" s="106"/>
      <c r="J93" s="105"/>
      <c r="K93" s="105"/>
      <c r="L93" s="105"/>
      <c r="M93" s="105"/>
      <c r="O93" s="43"/>
      <c r="R93" s="43"/>
      <c r="S93" s="43"/>
      <c r="U93" s="43"/>
      <c r="W93" s="43"/>
      <c r="Y93" s="43"/>
      <c r="AA93" s="43"/>
      <c r="AB93" s="43"/>
      <c r="AD93" s="15"/>
    </row>
    <row r="94">
      <c r="C94" s="106"/>
      <c r="J94" s="105"/>
      <c r="K94" s="105"/>
      <c r="L94" s="105"/>
      <c r="M94" s="105"/>
      <c r="O94" s="43"/>
      <c r="R94" s="43"/>
      <c r="S94" s="43"/>
      <c r="U94" s="43"/>
      <c r="W94" s="43"/>
      <c r="Y94" s="43"/>
      <c r="AA94" s="43"/>
      <c r="AB94" s="43"/>
      <c r="AD94" s="15"/>
    </row>
    <row r="95">
      <c r="C95" s="106"/>
      <c r="J95" s="105"/>
      <c r="K95" s="105"/>
      <c r="L95" s="105"/>
      <c r="M95" s="105"/>
      <c r="O95" s="43"/>
      <c r="R95" s="43"/>
      <c r="S95" s="43"/>
      <c r="U95" s="43"/>
      <c r="W95" s="43"/>
      <c r="Y95" s="43"/>
      <c r="AA95" s="43"/>
      <c r="AB95" s="43"/>
      <c r="AD95" s="15"/>
    </row>
    <row r="96">
      <c r="C96" s="106"/>
      <c r="J96" s="105"/>
      <c r="K96" s="105"/>
      <c r="L96" s="105"/>
      <c r="M96" s="105"/>
      <c r="O96" s="43"/>
      <c r="R96" s="43"/>
      <c r="S96" s="43"/>
      <c r="U96" s="43"/>
      <c r="W96" s="43"/>
      <c r="Y96" s="43"/>
      <c r="AA96" s="43"/>
      <c r="AB96" s="43"/>
      <c r="AD96" s="15"/>
    </row>
    <row r="97">
      <c r="C97" s="106"/>
      <c r="J97" s="105"/>
      <c r="K97" s="105"/>
      <c r="L97" s="105"/>
      <c r="M97" s="105"/>
      <c r="O97" s="43"/>
      <c r="R97" s="43"/>
      <c r="S97" s="43"/>
      <c r="U97" s="43"/>
      <c r="W97" s="43"/>
      <c r="Y97" s="43"/>
      <c r="AA97" s="43"/>
      <c r="AB97" s="43"/>
      <c r="AD97" s="15"/>
    </row>
    <row r="98">
      <c r="C98" s="106"/>
      <c r="J98" s="105"/>
      <c r="K98" s="105"/>
      <c r="L98" s="105"/>
      <c r="M98" s="105"/>
      <c r="O98" s="43"/>
      <c r="R98" s="43"/>
      <c r="S98" s="43"/>
      <c r="U98" s="43"/>
      <c r="W98" s="43"/>
      <c r="Y98" s="43"/>
      <c r="AA98" s="43"/>
      <c r="AB98" s="43"/>
      <c r="AD98" s="15"/>
    </row>
    <row r="99">
      <c r="C99" s="106"/>
      <c r="J99" s="105"/>
      <c r="K99" s="105"/>
      <c r="L99" s="105"/>
      <c r="M99" s="105"/>
      <c r="O99" s="43"/>
      <c r="R99" s="43"/>
      <c r="S99" s="43"/>
      <c r="U99" s="43"/>
      <c r="W99" s="43"/>
      <c r="Y99" s="43"/>
      <c r="AA99" s="43"/>
      <c r="AB99" s="43"/>
      <c r="AD99" s="15"/>
    </row>
    <row r="100">
      <c r="C100" s="106"/>
      <c r="J100" s="105"/>
      <c r="K100" s="105"/>
      <c r="L100" s="105"/>
      <c r="M100" s="105"/>
      <c r="O100" s="43"/>
      <c r="R100" s="43"/>
      <c r="S100" s="43"/>
      <c r="U100" s="43"/>
      <c r="W100" s="43"/>
      <c r="Y100" s="43"/>
      <c r="AA100" s="43"/>
      <c r="AB100" s="43"/>
      <c r="AD100" s="15"/>
    </row>
    <row r="101">
      <c r="C101" s="106"/>
      <c r="J101" s="105"/>
      <c r="K101" s="105"/>
      <c r="L101" s="105"/>
      <c r="M101" s="105"/>
      <c r="O101" s="43"/>
      <c r="R101" s="43"/>
      <c r="S101" s="43"/>
      <c r="U101" s="43"/>
      <c r="W101" s="43"/>
      <c r="Y101" s="43"/>
      <c r="AA101" s="43"/>
      <c r="AB101" s="43"/>
      <c r="AD101" s="15"/>
    </row>
    <row r="102">
      <c r="C102" s="106"/>
      <c r="J102" s="105"/>
      <c r="K102" s="105"/>
      <c r="L102" s="105"/>
      <c r="M102" s="105"/>
      <c r="O102" s="43"/>
      <c r="R102" s="43"/>
      <c r="S102" s="43"/>
      <c r="U102" s="43"/>
      <c r="W102" s="43"/>
      <c r="Y102" s="43"/>
      <c r="AA102" s="43"/>
      <c r="AB102" s="43"/>
      <c r="AD102" s="15"/>
    </row>
    <row r="103">
      <c r="C103" s="106"/>
      <c r="J103" s="105"/>
      <c r="K103" s="105"/>
      <c r="L103" s="105"/>
      <c r="M103" s="105"/>
      <c r="O103" s="43"/>
      <c r="R103" s="43"/>
      <c r="S103" s="43"/>
      <c r="U103" s="43"/>
      <c r="W103" s="43"/>
      <c r="Y103" s="43"/>
      <c r="AA103" s="43"/>
      <c r="AB103" s="43"/>
      <c r="AD103" s="15"/>
    </row>
    <row r="104">
      <c r="J104" s="105"/>
      <c r="K104" s="105"/>
      <c r="L104" s="105"/>
      <c r="M104" s="105"/>
      <c r="O104" s="43"/>
      <c r="R104" s="43"/>
      <c r="S104" s="43"/>
      <c r="U104" s="43"/>
      <c r="W104" s="43"/>
      <c r="Y104" s="43"/>
      <c r="AA104" s="43"/>
      <c r="AB104" s="43"/>
      <c r="AD104" s="15"/>
    </row>
    <row r="105">
      <c r="J105" s="105"/>
      <c r="K105" s="105"/>
      <c r="L105" s="105"/>
      <c r="M105" s="105"/>
      <c r="O105" s="43"/>
      <c r="R105" s="43"/>
      <c r="S105" s="43"/>
      <c r="U105" s="43"/>
      <c r="W105" s="43"/>
      <c r="Y105" s="43"/>
      <c r="AA105" s="43"/>
      <c r="AB105" s="43"/>
      <c r="AD105" s="15"/>
    </row>
    <row r="106">
      <c r="J106" s="105"/>
      <c r="K106" s="105"/>
      <c r="L106" s="105"/>
      <c r="M106" s="105"/>
      <c r="O106" s="43"/>
      <c r="R106" s="43"/>
      <c r="S106" s="43"/>
      <c r="U106" s="43"/>
      <c r="W106" s="43"/>
      <c r="Y106" s="43"/>
      <c r="AA106" s="43"/>
      <c r="AB106" s="43"/>
      <c r="AD106" s="15"/>
    </row>
    <row r="107">
      <c r="J107" s="105"/>
      <c r="K107" s="105"/>
      <c r="L107" s="105"/>
      <c r="M107" s="105"/>
      <c r="O107" s="43"/>
      <c r="R107" s="43"/>
      <c r="S107" s="43"/>
      <c r="U107" s="43"/>
      <c r="W107" s="43"/>
      <c r="Y107" s="43"/>
      <c r="AA107" s="43"/>
      <c r="AB107" s="43"/>
      <c r="AD107" s="15"/>
    </row>
    <row r="108">
      <c r="J108" s="105"/>
      <c r="K108" s="105"/>
      <c r="L108" s="105"/>
      <c r="M108" s="105"/>
      <c r="O108" s="43"/>
      <c r="R108" s="43"/>
      <c r="S108" s="43"/>
      <c r="U108" s="43"/>
      <c r="W108" s="43"/>
      <c r="Y108" s="43"/>
      <c r="AA108" s="43"/>
      <c r="AB108" s="43"/>
      <c r="AD108" s="15"/>
    </row>
    <row r="109">
      <c r="J109" s="105"/>
      <c r="K109" s="105"/>
      <c r="L109" s="105"/>
      <c r="M109" s="105"/>
      <c r="O109" s="43"/>
      <c r="R109" s="43"/>
      <c r="S109" s="43"/>
      <c r="U109" s="43"/>
      <c r="W109" s="43"/>
      <c r="Y109" s="43"/>
      <c r="AA109" s="43"/>
      <c r="AB109" s="43"/>
      <c r="AD109" s="15"/>
    </row>
    <row r="110">
      <c r="J110" s="105"/>
      <c r="K110" s="105"/>
      <c r="L110" s="105"/>
      <c r="M110" s="105"/>
      <c r="O110" s="43"/>
      <c r="R110" s="43"/>
      <c r="S110" s="43"/>
      <c r="U110" s="43"/>
      <c r="W110" s="43"/>
      <c r="Y110" s="43"/>
      <c r="AA110" s="43"/>
      <c r="AB110" s="43"/>
      <c r="AD110" s="15"/>
    </row>
    <row r="111">
      <c r="J111" s="105"/>
      <c r="K111" s="105"/>
      <c r="L111" s="105"/>
      <c r="M111" s="105"/>
      <c r="O111" s="43"/>
      <c r="R111" s="43"/>
      <c r="S111" s="43"/>
      <c r="U111" s="43"/>
      <c r="W111" s="43"/>
      <c r="Y111" s="43"/>
      <c r="AA111" s="43"/>
      <c r="AB111" s="43"/>
      <c r="AD111" s="15"/>
    </row>
    <row r="112">
      <c r="J112" s="105"/>
      <c r="K112" s="105"/>
      <c r="L112" s="105"/>
      <c r="M112" s="105"/>
      <c r="O112" s="43"/>
      <c r="R112" s="43"/>
      <c r="S112" s="43"/>
      <c r="U112" s="43"/>
      <c r="W112" s="43"/>
      <c r="Y112" s="43"/>
      <c r="AA112" s="43"/>
      <c r="AB112" s="43"/>
      <c r="AD112" s="15"/>
    </row>
    <row r="113">
      <c r="J113" s="105"/>
      <c r="K113" s="105"/>
      <c r="L113" s="105"/>
      <c r="M113" s="105"/>
      <c r="O113" s="43"/>
      <c r="R113" s="43"/>
      <c r="S113" s="43"/>
      <c r="U113" s="43"/>
      <c r="W113" s="43"/>
      <c r="Y113" s="43"/>
      <c r="AA113" s="43"/>
      <c r="AB113" s="43"/>
      <c r="AD113" s="15"/>
    </row>
    <row r="114">
      <c r="J114" s="105"/>
      <c r="K114" s="105"/>
      <c r="L114" s="105"/>
      <c r="M114" s="105"/>
      <c r="O114" s="43"/>
      <c r="R114" s="43"/>
      <c r="S114" s="43"/>
      <c r="U114" s="43"/>
      <c r="W114" s="43"/>
      <c r="Y114" s="43"/>
      <c r="AA114" s="43"/>
      <c r="AB114" s="43"/>
      <c r="AD114" s="15"/>
    </row>
    <row r="115">
      <c r="J115" s="105"/>
      <c r="K115" s="105"/>
      <c r="L115" s="105"/>
      <c r="M115" s="105"/>
      <c r="O115" s="43"/>
      <c r="R115" s="43"/>
      <c r="S115" s="43"/>
      <c r="U115" s="43"/>
      <c r="W115" s="43"/>
      <c r="Y115" s="43"/>
      <c r="AA115" s="43"/>
      <c r="AB115" s="43"/>
      <c r="AD115" s="15"/>
    </row>
    <row r="116">
      <c r="J116" s="105"/>
      <c r="K116" s="105"/>
      <c r="L116" s="105"/>
      <c r="M116" s="105"/>
      <c r="O116" s="43"/>
      <c r="R116" s="43"/>
      <c r="S116" s="43"/>
      <c r="U116" s="43"/>
      <c r="W116" s="43"/>
      <c r="Y116" s="43"/>
      <c r="AA116" s="43"/>
      <c r="AB116" s="43"/>
      <c r="AD116" s="15"/>
    </row>
    <row r="117">
      <c r="J117" s="105"/>
      <c r="K117" s="105"/>
      <c r="L117" s="105"/>
      <c r="M117" s="105"/>
      <c r="O117" s="43"/>
      <c r="R117" s="43"/>
      <c r="S117" s="43"/>
      <c r="U117" s="43"/>
      <c r="W117" s="43"/>
      <c r="Y117" s="43"/>
      <c r="AA117" s="43"/>
      <c r="AB117" s="43"/>
      <c r="AD117" s="15"/>
    </row>
    <row r="118">
      <c r="J118" s="105"/>
      <c r="K118" s="105"/>
      <c r="L118" s="105"/>
      <c r="M118" s="105"/>
      <c r="O118" s="43"/>
      <c r="R118" s="43"/>
      <c r="S118" s="43"/>
      <c r="U118" s="43"/>
      <c r="W118" s="43"/>
      <c r="Y118" s="43"/>
      <c r="AA118" s="43"/>
      <c r="AB118" s="43"/>
      <c r="AD118" s="15"/>
    </row>
    <row r="119">
      <c r="J119" s="105"/>
      <c r="K119" s="105"/>
      <c r="L119" s="105"/>
      <c r="M119" s="105"/>
      <c r="O119" s="43"/>
      <c r="R119" s="43"/>
      <c r="S119" s="43"/>
      <c r="U119" s="43"/>
      <c r="W119" s="43"/>
      <c r="Y119" s="43"/>
      <c r="AA119" s="43"/>
      <c r="AB119" s="43"/>
      <c r="AD119" s="15"/>
    </row>
    <row r="120">
      <c r="J120" s="105"/>
      <c r="K120" s="105"/>
      <c r="L120" s="105"/>
      <c r="M120" s="105"/>
      <c r="O120" s="43"/>
      <c r="R120" s="43"/>
      <c r="S120" s="43"/>
      <c r="U120" s="43"/>
      <c r="W120" s="43"/>
      <c r="Y120" s="43"/>
      <c r="AA120" s="43"/>
      <c r="AB120" s="43"/>
      <c r="AD120" s="15"/>
    </row>
    <row r="121">
      <c r="J121" s="105"/>
      <c r="K121" s="105"/>
      <c r="L121" s="105"/>
      <c r="M121" s="105"/>
      <c r="O121" s="43"/>
      <c r="R121" s="43"/>
      <c r="S121" s="43"/>
      <c r="U121" s="43"/>
      <c r="W121" s="43"/>
      <c r="Y121" s="43"/>
      <c r="AA121" s="43"/>
      <c r="AB121" s="43"/>
      <c r="AD121" s="15"/>
    </row>
    <row r="122">
      <c r="J122" s="105"/>
      <c r="K122" s="105"/>
      <c r="L122" s="105"/>
      <c r="M122" s="105"/>
      <c r="O122" s="43"/>
      <c r="R122" s="43"/>
      <c r="S122" s="43"/>
      <c r="U122" s="43"/>
      <c r="W122" s="43"/>
      <c r="Y122" s="43"/>
      <c r="AA122" s="43"/>
      <c r="AB122" s="43"/>
      <c r="AD122" s="15"/>
    </row>
    <row r="123">
      <c r="J123" s="105"/>
      <c r="K123" s="105"/>
      <c r="L123" s="105"/>
      <c r="M123" s="105"/>
      <c r="O123" s="43"/>
      <c r="R123" s="43"/>
      <c r="S123" s="43"/>
      <c r="U123" s="43"/>
      <c r="W123" s="43"/>
      <c r="Y123" s="43"/>
      <c r="AA123" s="43"/>
      <c r="AB123" s="43"/>
      <c r="AD123" s="15"/>
    </row>
    <row r="124">
      <c r="J124" s="105"/>
      <c r="K124" s="105"/>
      <c r="L124" s="105"/>
      <c r="M124" s="105"/>
      <c r="O124" s="43"/>
      <c r="R124" s="43"/>
      <c r="S124" s="43"/>
      <c r="U124" s="43"/>
      <c r="W124" s="43"/>
      <c r="Y124" s="43"/>
      <c r="AA124" s="43"/>
      <c r="AB124" s="43"/>
      <c r="AD124" s="15"/>
    </row>
    <row r="125">
      <c r="J125" s="105"/>
      <c r="K125" s="105"/>
      <c r="L125" s="105"/>
      <c r="M125" s="105"/>
      <c r="O125" s="43"/>
      <c r="R125" s="43"/>
      <c r="S125" s="43"/>
      <c r="U125" s="43"/>
      <c r="W125" s="43"/>
      <c r="Y125" s="43"/>
      <c r="AA125" s="43"/>
      <c r="AB125" s="43"/>
      <c r="AD125" s="15"/>
    </row>
    <row r="126">
      <c r="J126" s="105"/>
      <c r="K126" s="105"/>
      <c r="L126" s="105"/>
      <c r="M126" s="105"/>
      <c r="O126" s="43"/>
      <c r="R126" s="43"/>
      <c r="S126" s="43"/>
      <c r="U126" s="43"/>
      <c r="W126" s="43"/>
      <c r="Y126" s="43"/>
      <c r="AA126" s="43"/>
      <c r="AB126" s="43"/>
      <c r="AD126" s="15"/>
    </row>
    <row r="127">
      <c r="J127" s="105"/>
      <c r="K127" s="105"/>
      <c r="L127" s="105"/>
      <c r="M127" s="105"/>
      <c r="O127" s="43"/>
      <c r="R127" s="43"/>
      <c r="S127" s="43"/>
      <c r="U127" s="43"/>
      <c r="W127" s="43"/>
      <c r="Y127" s="43"/>
      <c r="AA127" s="43"/>
      <c r="AB127" s="43"/>
      <c r="AD127" s="15"/>
    </row>
    <row r="128">
      <c r="J128" s="105"/>
      <c r="K128" s="105"/>
      <c r="L128" s="105"/>
      <c r="M128" s="105"/>
      <c r="O128" s="43"/>
      <c r="R128" s="43"/>
      <c r="S128" s="43"/>
      <c r="U128" s="43"/>
      <c r="W128" s="43"/>
      <c r="Y128" s="43"/>
      <c r="AA128" s="43"/>
      <c r="AB128" s="43"/>
      <c r="AD128" s="15"/>
    </row>
    <row r="129">
      <c r="J129" s="105"/>
      <c r="K129" s="105"/>
      <c r="L129" s="105"/>
      <c r="M129" s="105"/>
      <c r="O129" s="43"/>
      <c r="R129" s="43"/>
      <c r="S129" s="43"/>
      <c r="U129" s="43"/>
      <c r="W129" s="43"/>
      <c r="Y129" s="43"/>
      <c r="AA129" s="43"/>
      <c r="AB129" s="43"/>
      <c r="AD129" s="15"/>
    </row>
    <row r="130">
      <c r="J130" s="105"/>
      <c r="K130" s="105"/>
      <c r="L130" s="105"/>
      <c r="M130" s="105"/>
      <c r="O130" s="43"/>
      <c r="R130" s="43"/>
      <c r="S130" s="43"/>
      <c r="U130" s="43"/>
      <c r="W130" s="43"/>
      <c r="Y130" s="43"/>
      <c r="AA130" s="43"/>
      <c r="AB130" s="43"/>
      <c r="AD130" s="15"/>
    </row>
    <row r="131">
      <c r="J131" s="105"/>
      <c r="K131" s="105"/>
      <c r="L131" s="105"/>
      <c r="M131" s="105"/>
      <c r="O131" s="43"/>
      <c r="R131" s="43"/>
      <c r="S131" s="43"/>
      <c r="U131" s="43"/>
      <c r="W131" s="43"/>
      <c r="Y131" s="43"/>
      <c r="AA131" s="43"/>
      <c r="AB131" s="43"/>
      <c r="AD131" s="15"/>
    </row>
    <row r="132">
      <c r="J132" s="105"/>
      <c r="K132" s="105"/>
      <c r="L132" s="105"/>
      <c r="M132" s="105"/>
      <c r="O132" s="43"/>
      <c r="R132" s="43"/>
      <c r="S132" s="43"/>
      <c r="U132" s="43"/>
      <c r="W132" s="43"/>
      <c r="Y132" s="43"/>
      <c r="AA132" s="43"/>
      <c r="AB132" s="43"/>
      <c r="AD132" s="15"/>
    </row>
    <row r="133">
      <c r="J133" s="105"/>
      <c r="K133" s="105"/>
      <c r="L133" s="105"/>
      <c r="M133" s="105"/>
      <c r="O133" s="43"/>
      <c r="R133" s="43"/>
      <c r="S133" s="43"/>
      <c r="U133" s="43"/>
      <c r="W133" s="43"/>
      <c r="Y133" s="43"/>
      <c r="AA133" s="43"/>
      <c r="AB133" s="43"/>
      <c r="AD133" s="15"/>
    </row>
    <row r="134">
      <c r="J134" s="105"/>
      <c r="K134" s="105"/>
      <c r="L134" s="105"/>
      <c r="M134" s="105"/>
      <c r="O134" s="43"/>
      <c r="R134" s="43"/>
      <c r="S134" s="43"/>
      <c r="U134" s="43"/>
      <c r="W134" s="43"/>
      <c r="Y134" s="43"/>
      <c r="AA134" s="43"/>
      <c r="AB134" s="43"/>
      <c r="AD134" s="15"/>
    </row>
    <row r="135">
      <c r="J135" s="105"/>
      <c r="K135" s="105"/>
      <c r="L135" s="105"/>
      <c r="M135" s="105"/>
      <c r="O135" s="43"/>
      <c r="R135" s="43"/>
      <c r="S135" s="43"/>
      <c r="U135" s="43"/>
      <c r="W135" s="43"/>
      <c r="Y135" s="43"/>
      <c r="AA135" s="43"/>
      <c r="AB135" s="43"/>
      <c r="AD135" s="15"/>
    </row>
    <row r="136">
      <c r="J136" s="105"/>
      <c r="K136" s="105"/>
      <c r="L136" s="105"/>
      <c r="M136" s="105"/>
      <c r="O136" s="43"/>
      <c r="R136" s="43"/>
      <c r="S136" s="43"/>
      <c r="U136" s="43"/>
      <c r="W136" s="43"/>
      <c r="Y136" s="43"/>
      <c r="AA136" s="43"/>
      <c r="AB136" s="43"/>
      <c r="AD136" s="15"/>
    </row>
    <row r="137">
      <c r="J137" s="105"/>
      <c r="K137" s="105"/>
      <c r="L137" s="105"/>
      <c r="M137" s="105"/>
      <c r="O137" s="43"/>
      <c r="R137" s="43"/>
      <c r="S137" s="43"/>
      <c r="U137" s="43"/>
      <c r="W137" s="43"/>
      <c r="Y137" s="43"/>
      <c r="AA137" s="43"/>
      <c r="AB137" s="43"/>
      <c r="AD137" s="15"/>
    </row>
    <row r="138">
      <c r="J138" s="105"/>
      <c r="K138" s="105"/>
      <c r="L138" s="105"/>
      <c r="M138" s="105"/>
      <c r="O138" s="43"/>
      <c r="R138" s="43"/>
      <c r="S138" s="43"/>
      <c r="U138" s="43"/>
      <c r="W138" s="43"/>
      <c r="Y138" s="43"/>
      <c r="AA138" s="43"/>
      <c r="AB138" s="43"/>
      <c r="AD138" s="15"/>
    </row>
    <row r="139">
      <c r="J139" s="105"/>
      <c r="K139" s="105"/>
      <c r="L139" s="105"/>
      <c r="M139" s="105"/>
      <c r="O139" s="43"/>
      <c r="R139" s="43"/>
      <c r="S139" s="43"/>
      <c r="U139" s="43"/>
      <c r="W139" s="43"/>
      <c r="Y139" s="43"/>
      <c r="AA139" s="43"/>
      <c r="AB139" s="43"/>
      <c r="AD139" s="15"/>
    </row>
    <row r="140">
      <c r="J140" s="105"/>
      <c r="K140" s="105"/>
      <c r="L140" s="105"/>
      <c r="M140" s="105"/>
      <c r="O140" s="43"/>
      <c r="R140" s="43"/>
      <c r="S140" s="43"/>
      <c r="U140" s="43"/>
      <c r="W140" s="43"/>
      <c r="Y140" s="43"/>
      <c r="AA140" s="43"/>
      <c r="AB140" s="43"/>
      <c r="AD140" s="15"/>
    </row>
    <row r="141">
      <c r="J141" s="105"/>
      <c r="K141" s="105"/>
      <c r="L141" s="105"/>
      <c r="M141" s="105"/>
      <c r="O141" s="43"/>
      <c r="R141" s="43"/>
      <c r="S141" s="43"/>
      <c r="U141" s="43"/>
      <c r="W141" s="43"/>
      <c r="Y141" s="43"/>
      <c r="AA141" s="43"/>
      <c r="AB141" s="43"/>
      <c r="AD141" s="15"/>
    </row>
    <row r="142">
      <c r="J142" s="105"/>
      <c r="K142" s="105"/>
      <c r="L142" s="105"/>
      <c r="M142" s="105"/>
      <c r="O142" s="43"/>
      <c r="R142" s="43"/>
      <c r="S142" s="43"/>
      <c r="U142" s="43"/>
      <c r="W142" s="43"/>
      <c r="Y142" s="43"/>
      <c r="AA142" s="43"/>
      <c r="AB142" s="43"/>
      <c r="AD142" s="15"/>
    </row>
    <row r="143">
      <c r="J143" s="105"/>
      <c r="K143" s="105"/>
      <c r="L143" s="105"/>
      <c r="M143" s="105"/>
      <c r="O143" s="43"/>
      <c r="R143" s="43"/>
      <c r="S143" s="43"/>
      <c r="U143" s="43"/>
      <c r="W143" s="43"/>
      <c r="Y143" s="43"/>
      <c r="AA143" s="43"/>
      <c r="AB143" s="43"/>
      <c r="AD143" s="15"/>
    </row>
    <row r="144">
      <c r="J144" s="105"/>
      <c r="K144" s="105"/>
      <c r="L144" s="105"/>
      <c r="M144" s="105"/>
      <c r="O144" s="43"/>
      <c r="R144" s="43"/>
      <c r="S144" s="43"/>
      <c r="U144" s="43"/>
      <c r="W144" s="43"/>
      <c r="Y144" s="43"/>
      <c r="AA144" s="43"/>
      <c r="AB144" s="43"/>
      <c r="AD144" s="15"/>
    </row>
    <row r="145">
      <c r="J145" s="105"/>
      <c r="K145" s="105"/>
      <c r="L145" s="105"/>
      <c r="M145" s="105"/>
      <c r="O145" s="43"/>
      <c r="R145" s="43"/>
      <c r="S145" s="43"/>
      <c r="U145" s="43"/>
      <c r="W145" s="43"/>
      <c r="Y145" s="43"/>
      <c r="AA145" s="43"/>
      <c r="AB145" s="43"/>
      <c r="AD145" s="15"/>
    </row>
    <row r="146">
      <c r="J146" s="105"/>
      <c r="K146" s="105"/>
      <c r="L146" s="105"/>
      <c r="M146" s="105"/>
      <c r="O146" s="43"/>
      <c r="R146" s="43"/>
      <c r="S146" s="43"/>
      <c r="U146" s="43"/>
      <c r="W146" s="43"/>
      <c r="Y146" s="43"/>
      <c r="AA146" s="43"/>
      <c r="AB146" s="43"/>
      <c r="AD146" s="15"/>
    </row>
    <row r="147">
      <c r="J147" s="105"/>
      <c r="K147" s="105"/>
      <c r="L147" s="105"/>
      <c r="M147" s="105"/>
      <c r="O147" s="43"/>
      <c r="R147" s="43"/>
      <c r="S147" s="43"/>
      <c r="U147" s="43"/>
      <c r="W147" s="43"/>
      <c r="Y147" s="43"/>
      <c r="AA147" s="43"/>
      <c r="AB147" s="43"/>
      <c r="AD147" s="15"/>
    </row>
    <row r="148">
      <c r="J148" s="105"/>
      <c r="K148" s="105"/>
      <c r="L148" s="105"/>
      <c r="M148" s="105"/>
      <c r="O148" s="43"/>
      <c r="R148" s="43"/>
      <c r="S148" s="43"/>
      <c r="U148" s="43"/>
      <c r="W148" s="43"/>
      <c r="Y148" s="43"/>
      <c r="AA148" s="43"/>
      <c r="AB148" s="43"/>
      <c r="AD148" s="15"/>
    </row>
    <row r="149">
      <c r="J149" s="105"/>
      <c r="K149" s="105"/>
      <c r="L149" s="105"/>
      <c r="M149" s="105"/>
      <c r="O149" s="43"/>
      <c r="R149" s="43"/>
      <c r="S149" s="43"/>
      <c r="U149" s="43"/>
      <c r="W149" s="43"/>
      <c r="Y149" s="43"/>
      <c r="AA149" s="43"/>
      <c r="AB149" s="43"/>
      <c r="AD149" s="15"/>
    </row>
    <row r="150">
      <c r="J150" s="105"/>
      <c r="K150" s="105"/>
      <c r="L150" s="105"/>
      <c r="M150" s="105"/>
      <c r="O150" s="43"/>
      <c r="R150" s="43"/>
      <c r="S150" s="43"/>
      <c r="U150" s="43"/>
      <c r="W150" s="43"/>
      <c r="Y150" s="43"/>
      <c r="AA150" s="43"/>
      <c r="AB150" s="43"/>
      <c r="AD150" s="15"/>
    </row>
    <row r="151">
      <c r="J151" s="105"/>
      <c r="K151" s="105"/>
      <c r="L151" s="105"/>
      <c r="M151" s="105"/>
      <c r="O151" s="43"/>
      <c r="R151" s="43"/>
      <c r="S151" s="43"/>
      <c r="U151" s="43"/>
      <c r="W151" s="43"/>
      <c r="Y151" s="43"/>
      <c r="AA151" s="43"/>
      <c r="AB151" s="43"/>
      <c r="AD151" s="15"/>
    </row>
    <row r="152">
      <c r="J152" s="105"/>
      <c r="K152" s="105"/>
      <c r="L152" s="105"/>
      <c r="M152" s="105"/>
      <c r="O152" s="43"/>
      <c r="R152" s="43"/>
      <c r="S152" s="43"/>
      <c r="U152" s="43"/>
      <c r="W152" s="43"/>
      <c r="Y152" s="43"/>
      <c r="AA152" s="43"/>
      <c r="AB152" s="43"/>
      <c r="AD152" s="15"/>
    </row>
    <row r="153">
      <c r="J153" s="105"/>
      <c r="K153" s="105"/>
      <c r="L153" s="105"/>
      <c r="M153" s="105"/>
      <c r="O153" s="43"/>
      <c r="R153" s="43"/>
      <c r="S153" s="43"/>
      <c r="U153" s="43"/>
      <c r="W153" s="43"/>
      <c r="Y153" s="43"/>
      <c r="AA153" s="43"/>
      <c r="AB153" s="43"/>
      <c r="AD153" s="15"/>
    </row>
    <row r="154">
      <c r="J154" s="105"/>
      <c r="K154" s="105"/>
      <c r="L154" s="105"/>
      <c r="M154" s="105"/>
      <c r="O154" s="43"/>
      <c r="R154" s="43"/>
      <c r="S154" s="43"/>
      <c r="U154" s="43"/>
      <c r="W154" s="43"/>
      <c r="Y154" s="43"/>
      <c r="AA154" s="43"/>
      <c r="AB154" s="43"/>
      <c r="AD154" s="15"/>
    </row>
    <row r="155">
      <c r="J155" s="105"/>
      <c r="K155" s="105"/>
      <c r="L155" s="105"/>
      <c r="M155" s="105"/>
      <c r="O155" s="43"/>
      <c r="R155" s="43"/>
      <c r="S155" s="43"/>
      <c r="U155" s="43"/>
      <c r="W155" s="43"/>
      <c r="Y155" s="43"/>
      <c r="AA155" s="43"/>
      <c r="AB155" s="43"/>
      <c r="AD155" s="15"/>
    </row>
    <row r="156">
      <c r="J156" s="105"/>
      <c r="K156" s="105"/>
      <c r="L156" s="105"/>
      <c r="M156" s="105"/>
      <c r="O156" s="43"/>
      <c r="R156" s="43"/>
      <c r="S156" s="43"/>
      <c r="U156" s="43"/>
      <c r="W156" s="43"/>
      <c r="Y156" s="43"/>
      <c r="AA156" s="43"/>
      <c r="AB156" s="43"/>
      <c r="AD156" s="15"/>
    </row>
    <row r="157">
      <c r="J157" s="105"/>
      <c r="K157" s="105"/>
      <c r="L157" s="105"/>
      <c r="M157" s="105"/>
      <c r="O157" s="43"/>
      <c r="R157" s="43"/>
      <c r="S157" s="43"/>
      <c r="U157" s="43"/>
      <c r="W157" s="43"/>
      <c r="Y157" s="43"/>
      <c r="AA157" s="43"/>
      <c r="AB157" s="43"/>
      <c r="AD157" s="15"/>
    </row>
    <row r="158">
      <c r="J158" s="105"/>
      <c r="K158" s="105"/>
      <c r="L158" s="105"/>
      <c r="M158" s="105"/>
      <c r="O158" s="43"/>
      <c r="R158" s="43"/>
      <c r="S158" s="43"/>
      <c r="U158" s="43"/>
      <c r="W158" s="43"/>
      <c r="Y158" s="43"/>
      <c r="AA158" s="43"/>
      <c r="AB158" s="43"/>
      <c r="AD158" s="15"/>
    </row>
    <row r="159">
      <c r="J159" s="105"/>
      <c r="K159" s="105"/>
      <c r="L159" s="105"/>
      <c r="M159" s="105"/>
      <c r="O159" s="43"/>
      <c r="R159" s="43"/>
      <c r="S159" s="43"/>
      <c r="U159" s="43"/>
      <c r="W159" s="43"/>
      <c r="Y159" s="43"/>
      <c r="AA159" s="43"/>
      <c r="AB159" s="43"/>
      <c r="AD159" s="15"/>
    </row>
    <row r="160">
      <c r="J160" s="105"/>
      <c r="K160" s="105"/>
      <c r="L160" s="105"/>
      <c r="M160" s="105"/>
      <c r="O160" s="43"/>
      <c r="R160" s="43"/>
      <c r="S160" s="43"/>
      <c r="U160" s="43"/>
      <c r="W160" s="43"/>
      <c r="Y160" s="43"/>
      <c r="AA160" s="43"/>
      <c r="AB160" s="43"/>
      <c r="AD160" s="15"/>
    </row>
    <row r="161">
      <c r="J161" s="105"/>
      <c r="K161" s="105"/>
      <c r="L161" s="105"/>
      <c r="M161" s="105"/>
      <c r="O161" s="43"/>
      <c r="R161" s="43"/>
      <c r="S161" s="43"/>
      <c r="U161" s="43"/>
      <c r="W161" s="43"/>
      <c r="Y161" s="43"/>
      <c r="AA161" s="43"/>
      <c r="AB161" s="43"/>
      <c r="AD161" s="15"/>
    </row>
    <row r="162">
      <c r="J162" s="105"/>
      <c r="K162" s="105"/>
      <c r="L162" s="105"/>
      <c r="M162" s="105"/>
      <c r="O162" s="43"/>
      <c r="R162" s="43"/>
      <c r="S162" s="43"/>
      <c r="U162" s="43"/>
      <c r="W162" s="43"/>
      <c r="Y162" s="43"/>
      <c r="AA162" s="43"/>
      <c r="AB162" s="43"/>
      <c r="AD162" s="15"/>
    </row>
    <row r="163">
      <c r="J163" s="105"/>
      <c r="K163" s="105"/>
      <c r="L163" s="105"/>
      <c r="M163" s="105"/>
      <c r="O163" s="43"/>
      <c r="R163" s="43"/>
      <c r="S163" s="43"/>
      <c r="U163" s="43"/>
      <c r="W163" s="43"/>
      <c r="Y163" s="43"/>
      <c r="AA163" s="43"/>
      <c r="AB163" s="43"/>
      <c r="AD163" s="15"/>
    </row>
    <row r="164">
      <c r="J164" s="105"/>
      <c r="K164" s="105"/>
      <c r="L164" s="105"/>
      <c r="M164" s="105"/>
      <c r="O164" s="43"/>
      <c r="R164" s="43"/>
      <c r="S164" s="43"/>
      <c r="U164" s="43"/>
      <c r="W164" s="43"/>
      <c r="Y164" s="43"/>
      <c r="AA164" s="43"/>
      <c r="AB164" s="43"/>
      <c r="AD164" s="15"/>
    </row>
    <row r="165">
      <c r="J165" s="105"/>
      <c r="K165" s="105"/>
      <c r="L165" s="105"/>
      <c r="M165" s="105"/>
      <c r="O165" s="43"/>
      <c r="R165" s="43"/>
      <c r="S165" s="43"/>
      <c r="U165" s="43"/>
      <c r="W165" s="43"/>
      <c r="Y165" s="43"/>
      <c r="AA165" s="43"/>
      <c r="AB165" s="43"/>
      <c r="AD165" s="15"/>
    </row>
    <row r="166">
      <c r="J166" s="105"/>
      <c r="K166" s="105"/>
      <c r="L166" s="105"/>
      <c r="M166" s="105"/>
      <c r="O166" s="43"/>
      <c r="R166" s="43"/>
      <c r="S166" s="43"/>
      <c r="U166" s="43"/>
      <c r="W166" s="43"/>
      <c r="Y166" s="43"/>
      <c r="AA166" s="43"/>
      <c r="AB166" s="43"/>
      <c r="AD166" s="15"/>
    </row>
    <row r="167">
      <c r="J167" s="105"/>
      <c r="K167" s="105"/>
      <c r="L167" s="105"/>
      <c r="M167" s="105"/>
      <c r="O167" s="43"/>
      <c r="R167" s="43"/>
      <c r="S167" s="43"/>
      <c r="U167" s="43"/>
      <c r="W167" s="43"/>
      <c r="Y167" s="43"/>
      <c r="AA167" s="43"/>
      <c r="AB167" s="43"/>
      <c r="AD167" s="15"/>
    </row>
    <row r="168">
      <c r="J168" s="105"/>
      <c r="K168" s="105"/>
      <c r="L168" s="105"/>
      <c r="M168" s="105"/>
      <c r="O168" s="43"/>
      <c r="R168" s="43"/>
      <c r="S168" s="43"/>
      <c r="U168" s="43"/>
      <c r="W168" s="43"/>
      <c r="Y168" s="43"/>
      <c r="AA168" s="43"/>
      <c r="AB168" s="43"/>
      <c r="AD168" s="15"/>
    </row>
    <row r="169">
      <c r="J169" s="105"/>
      <c r="K169" s="105"/>
      <c r="L169" s="105"/>
      <c r="M169" s="105"/>
      <c r="O169" s="43"/>
      <c r="R169" s="43"/>
      <c r="S169" s="43"/>
      <c r="U169" s="43"/>
      <c r="W169" s="43"/>
      <c r="Y169" s="43"/>
      <c r="AA169" s="43"/>
      <c r="AB169" s="43"/>
      <c r="AD169" s="15"/>
    </row>
    <row r="170">
      <c r="J170" s="105"/>
      <c r="K170" s="105"/>
      <c r="L170" s="105"/>
      <c r="M170" s="105"/>
      <c r="O170" s="43"/>
      <c r="R170" s="43"/>
      <c r="S170" s="43"/>
      <c r="U170" s="43"/>
      <c r="W170" s="43"/>
      <c r="Y170" s="43"/>
      <c r="AA170" s="43"/>
      <c r="AB170" s="43"/>
      <c r="AD170" s="15"/>
    </row>
    <row r="171">
      <c r="J171" s="105"/>
      <c r="K171" s="105"/>
      <c r="L171" s="105"/>
      <c r="M171" s="105"/>
      <c r="O171" s="43"/>
      <c r="R171" s="43"/>
      <c r="S171" s="43"/>
      <c r="U171" s="43"/>
      <c r="W171" s="43"/>
      <c r="Y171" s="43"/>
      <c r="AA171" s="43"/>
      <c r="AB171" s="43"/>
      <c r="AD171" s="15"/>
    </row>
    <row r="172">
      <c r="J172" s="105"/>
      <c r="K172" s="105"/>
      <c r="L172" s="105"/>
      <c r="M172" s="105"/>
      <c r="O172" s="43"/>
      <c r="R172" s="43"/>
      <c r="S172" s="43"/>
      <c r="U172" s="43"/>
      <c r="W172" s="43"/>
      <c r="Y172" s="43"/>
      <c r="AA172" s="43"/>
      <c r="AB172" s="43"/>
      <c r="AD172" s="15"/>
    </row>
    <row r="173">
      <c r="J173" s="105"/>
      <c r="K173" s="105"/>
      <c r="L173" s="105"/>
      <c r="M173" s="105"/>
      <c r="O173" s="43"/>
      <c r="R173" s="43"/>
      <c r="S173" s="43"/>
      <c r="U173" s="43"/>
      <c r="W173" s="43"/>
      <c r="Y173" s="43"/>
      <c r="AA173" s="43"/>
      <c r="AB173" s="43"/>
      <c r="AD173" s="15"/>
    </row>
    <row r="174">
      <c r="J174" s="105"/>
      <c r="K174" s="105"/>
      <c r="L174" s="105"/>
      <c r="M174" s="105"/>
      <c r="O174" s="43"/>
      <c r="R174" s="43"/>
      <c r="S174" s="43"/>
      <c r="U174" s="43"/>
      <c r="W174" s="43"/>
      <c r="Y174" s="43"/>
      <c r="AA174" s="43"/>
      <c r="AB174" s="43"/>
      <c r="AD174" s="15"/>
    </row>
    <row r="175">
      <c r="J175" s="105"/>
      <c r="K175" s="105"/>
      <c r="L175" s="105"/>
      <c r="M175" s="105"/>
      <c r="O175" s="43"/>
      <c r="R175" s="43"/>
      <c r="S175" s="43"/>
      <c r="U175" s="43"/>
      <c r="W175" s="43"/>
      <c r="Y175" s="43"/>
      <c r="AA175" s="43"/>
      <c r="AB175" s="43"/>
      <c r="AD175" s="15"/>
    </row>
    <row r="176">
      <c r="J176" s="105"/>
      <c r="K176" s="105"/>
      <c r="L176" s="105"/>
      <c r="M176" s="105"/>
      <c r="O176" s="43"/>
      <c r="R176" s="43"/>
      <c r="S176" s="43"/>
      <c r="U176" s="43"/>
      <c r="W176" s="43"/>
      <c r="Y176" s="43"/>
      <c r="AA176" s="43"/>
      <c r="AB176" s="43"/>
      <c r="AD176" s="15"/>
    </row>
    <row r="177">
      <c r="J177" s="105"/>
      <c r="K177" s="105"/>
      <c r="L177" s="105"/>
      <c r="M177" s="105"/>
      <c r="O177" s="43"/>
      <c r="R177" s="43"/>
      <c r="S177" s="43"/>
      <c r="U177" s="43"/>
      <c r="W177" s="43"/>
      <c r="Y177" s="43"/>
      <c r="AA177" s="43"/>
      <c r="AB177" s="43"/>
      <c r="AD177" s="15"/>
    </row>
    <row r="178">
      <c r="J178" s="105"/>
      <c r="K178" s="105"/>
      <c r="L178" s="105"/>
      <c r="M178" s="105"/>
      <c r="O178" s="43"/>
      <c r="R178" s="43"/>
      <c r="S178" s="43"/>
      <c r="U178" s="43"/>
      <c r="W178" s="43"/>
      <c r="Y178" s="43"/>
      <c r="AA178" s="43"/>
      <c r="AB178" s="43"/>
      <c r="AD178" s="15"/>
    </row>
    <row r="179">
      <c r="J179" s="105"/>
      <c r="K179" s="105"/>
      <c r="L179" s="105"/>
      <c r="M179" s="105"/>
      <c r="O179" s="43"/>
      <c r="R179" s="43"/>
      <c r="S179" s="43"/>
      <c r="U179" s="43"/>
      <c r="W179" s="43"/>
      <c r="Y179" s="43"/>
      <c r="AA179" s="43"/>
      <c r="AB179" s="43"/>
      <c r="AD179" s="15"/>
    </row>
    <row r="180">
      <c r="J180" s="105"/>
      <c r="K180" s="105"/>
      <c r="L180" s="105"/>
      <c r="M180" s="105"/>
      <c r="O180" s="43"/>
      <c r="R180" s="43"/>
      <c r="S180" s="43"/>
      <c r="U180" s="43"/>
      <c r="W180" s="43"/>
      <c r="Y180" s="43"/>
      <c r="AA180" s="43"/>
      <c r="AB180" s="43"/>
      <c r="AD180" s="15"/>
    </row>
    <row r="181">
      <c r="J181" s="105"/>
      <c r="K181" s="105"/>
      <c r="L181" s="105"/>
      <c r="M181" s="105"/>
      <c r="O181" s="43"/>
      <c r="R181" s="43"/>
      <c r="S181" s="43"/>
      <c r="U181" s="43"/>
      <c r="W181" s="43"/>
      <c r="Y181" s="43"/>
      <c r="AA181" s="43"/>
      <c r="AB181" s="43"/>
      <c r="AD181" s="15"/>
    </row>
    <row r="182">
      <c r="J182" s="105"/>
      <c r="K182" s="105"/>
      <c r="L182" s="105"/>
      <c r="M182" s="105"/>
      <c r="O182" s="43"/>
      <c r="R182" s="43"/>
      <c r="S182" s="43"/>
      <c r="U182" s="43"/>
      <c r="W182" s="43"/>
      <c r="Y182" s="43"/>
      <c r="AA182" s="43"/>
      <c r="AB182" s="43"/>
      <c r="AD182" s="15"/>
    </row>
    <row r="183">
      <c r="J183" s="105"/>
      <c r="K183" s="105"/>
      <c r="L183" s="105"/>
      <c r="M183" s="105"/>
      <c r="O183" s="43"/>
      <c r="R183" s="43"/>
      <c r="S183" s="43"/>
      <c r="U183" s="43"/>
      <c r="W183" s="43"/>
      <c r="Y183" s="43"/>
      <c r="AA183" s="43"/>
      <c r="AB183" s="43"/>
      <c r="AD183" s="15"/>
    </row>
    <row r="184">
      <c r="J184" s="105"/>
      <c r="K184" s="105"/>
      <c r="L184" s="105"/>
      <c r="M184" s="105"/>
      <c r="O184" s="43"/>
      <c r="R184" s="43"/>
      <c r="S184" s="43"/>
      <c r="U184" s="43"/>
      <c r="W184" s="43"/>
      <c r="Y184" s="43"/>
      <c r="AA184" s="43"/>
      <c r="AB184" s="43"/>
      <c r="AD184" s="15"/>
    </row>
    <row r="185">
      <c r="J185" s="105"/>
      <c r="K185" s="105"/>
      <c r="L185" s="105"/>
      <c r="M185" s="105"/>
      <c r="O185" s="43"/>
      <c r="R185" s="43"/>
      <c r="S185" s="43"/>
      <c r="U185" s="43"/>
      <c r="W185" s="43"/>
      <c r="Y185" s="43"/>
      <c r="AA185" s="43"/>
      <c r="AB185" s="43"/>
      <c r="AD185" s="15"/>
    </row>
    <row r="186">
      <c r="J186" s="105"/>
      <c r="K186" s="105"/>
      <c r="L186" s="105"/>
      <c r="M186" s="105"/>
      <c r="O186" s="43"/>
      <c r="R186" s="43"/>
      <c r="S186" s="43"/>
      <c r="U186" s="43"/>
      <c r="W186" s="43"/>
      <c r="Y186" s="43"/>
      <c r="AA186" s="43"/>
      <c r="AB186" s="43"/>
      <c r="AD186" s="15"/>
    </row>
    <row r="187">
      <c r="J187" s="105"/>
      <c r="K187" s="105"/>
      <c r="L187" s="105"/>
      <c r="M187" s="105"/>
      <c r="O187" s="43"/>
      <c r="R187" s="43"/>
      <c r="S187" s="43"/>
      <c r="U187" s="43"/>
      <c r="W187" s="43"/>
      <c r="Y187" s="43"/>
      <c r="AA187" s="43"/>
      <c r="AB187" s="43"/>
      <c r="AD187" s="15"/>
    </row>
    <row r="188">
      <c r="J188" s="105"/>
      <c r="K188" s="105"/>
      <c r="L188" s="105"/>
      <c r="M188" s="105"/>
      <c r="O188" s="43"/>
      <c r="R188" s="43"/>
      <c r="S188" s="43"/>
      <c r="U188" s="43"/>
      <c r="W188" s="43"/>
      <c r="Y188" s="43"/>
      <c r="AA188" s="43"/>
      <c r="AB188" s="43"/>
      <c r="AD188" s="15"/>
    </row>
    <row r="189">
      <c r="J189" s="105"/>
      <c r="K189" s="105"/>
      <c r="L189" s="105"/>
      <c r="M189" s="105"/>
      <c r="O189" s="43"/>
      <c r="R189" s="43"/>
      <c r="S189" s="43"/>
      <c r="U189" s="43"/>
      <c r="W189" s="43"/>
      <c r="Y189" s="43"/>
      <c r="AA189" s="43"/>
      <c r="AB189" s="43"/>
      <c r="AD189" s="15"/>
    </row>
    <row r="190">
      <c r="J190" s="105"/>
      <c r="K190" s="105"/>
      <c r="L190" s="105"/>
      <c r="M190" s="105"/>
      <c r="O190" s="43"/>
      <c r="R190" s="43"/>
      <c r="S190" s="43"/>
      <c r="U190" s="43"/>
      <c r="W190" s="43"/>
      <c r="Y190" s="43"/>
      <c r="AA190" s="43"/>
      <c r="AB190" s="43"/>
      <c r="AD190" s="15"/>
    </row>
    <row r="191">
      <c r="J191" s="105"/>
      <c r="K191" s="105"/>
      <c r="L191" s="105"/>
      <c r="M191" s="105"/>
      <c r="O191" s="43"/>
      <c r="R191" s="43"/>
      <c r="S191" s="43"/>
      <c r="U191" s="43"/>
      <c r="W191" s="43"/>
      <c r="Y191" s="43"/>
      <c r="AA191" s="43"/>
      <c r="AB191" s="43"/>
      <c r="AD191" s="15"/>
    </row>
    <row r="192">
      <c r="J192" s="105"/>
      <c r="K192" s="105"/>
      <c r="L192" s="105"/>
      <c r="M192" s="105"/>
      <c r="O192" s="43"/>
      <c r="R192" s="43"/>
      <c r="S192" s="43"/>
      <c r="U192" s="43"/>
      <c r="W192" s="43"/>
      <c r="Y192" s="43"/>
      <c r="AA192" s="43"/>
      <c r="AB192" s="43"/>
      <c r="AD192" s="15"/>
    </row>
    <row r="193">
      <c r="J193" s="105"/>
      <c r="K193" s="105"/>
      <c r="L193" s="105"/>
      <c r="M193" s="105"/>
      <c r="O193" s="43"/>
      <c r="R193" s="43"/>
      <c r="S193" s="43"/>
      <c r="U193" s="43"/>
      <c r="W193" s="43"/>
      <c r="Y193" s="43"/>
      <c r="AA193" s="43"/>
      <c r="AB193" s="43"/>
      <c r="AD193" s="15"/>
    </row>
    <row r="194">
      <c r="J194" s="105"/>
      <c r="K194" s="105"/>
      <c r="L194" s="105"/>
      <c r="M194" s="105"/>
      <c r="O194" s="43"/>
      <c r="R194" s="43"/>
      <c r="S194" s="43"/>
      <c r="U194" s="43"/>
      <c r="W194" s="43"/>
      <c r="Y194" s="43"/>
      <c r="AA194" s="43"/>
      <c r="AB194" s="43"/>
      <c r="AD194" s="15"/>
    </row>
    <row r="195">
      <c r="J195" s="105"/>
      <c r="K195" s="105"/>
      <c r="L195" s="105"/>
      <c r="M195" s="105"/>
      <c r="O195" s="43"/>
      <c r="R195" s="43"/>
      <c r="S195" s="43"/>
      <c r="U195" s="43"/>
      <c r="W195" s="43"/>
      <c r="Y195" s="43"/>
      <c r="AA195" s="43"/>
      <c r="AB195" s="43"/>
      <c r="AD195" s="15"/>
    </row>
    <row r="196">
      <c r="J196" s="105"/>
      <c r="K196" s="105"/>
      <c r="L196" s="105"/>
      <c r="M196" s="105"/>
      <c r="O196" s="43"/>
      <c r="R196" s="43"/>
      <c r="S196" s="43"/>
      <c r="U196" s="43"/>
      <c r="W196" s="43"/>
      <c r="Y196" s="43"/>
      <c r="AA196" s="43"/>
      <c r="AB196" s="43"/>
      <c r="AD196" s="15"/>
    </row>
    <row r="197">
      <c r="J197" s="105"/>
      <c r="K197" s="105"/>
      <c r="L197" s="105"/>
      <c r="M197" s="105"/>
      <c r="O197" s="43"/>
      <c r="R197" s="43"/>
      <c r="S197" s="43"/>
      <c r="U197" s="43"/>
      <c r="W197" s="43"/>
      <c r="Y197" s="43"/>
      <c r="AA197" s="43"/>
      <c r="AB197" s="43"/>
      <c r="AD197" s="15"/>
    </row>
    <row r="198">
      <c r="J198" s="105"/>
      <c r="K198" s="105"/>
      <c r="L198" s="105"/>
      <c r="M198" s="105"/>
      <c r="O198" s="43"/>
      <c r="R198" s="43"/>
      <c r="S198" s="43"/>
      <c r="U198" s="43"/>
      <c r="W198" s="43"/>
      <c r="Y198" s="43"/>
      <c r="AA198" s="43"/>
      <c r="AB198" s="43"/>
      <c r="AD198" s="15"/>
    </row>
    <row r="199">
      <c r="J199" s="105"/>
      <c r="K199" s="105"/>
      <c r="L199" s="105"/>
      <c r="M199" s="105"/>
      <c r="O199" s="43"/>
      <c r="R199" s="43"/>
      <c r="S199" s="43"/>
      <c r="U199" s="43"/>
      <c r="W199" s="43"/>
      <c r="Y199" s="43"/>
      <c r="AA199" s="43"/>
      <c r="AB199" s="43"/>
      <c r="AD199" s="15"/>
    </row>
    <row r="200">
      <c r="J200" s="105"/>
      <c r="K200" s="105"/>
      <c r="L200" s="105"/>
      <c r="M200" s="105"/>
      <c r="O200" s="43"/>
      <c r="R200" s="43"/>
      <c r="S200" s="43"/>
      <c r="U200" s="43"/>
      <c r="W200" s="43"/>
      <c r="Y200" s="43"/>
      <c r="AA200" s="43"/>
      <c r="AB200" s="43"/>
      <c r="AD200" s="15"/>
    </row>
    <row r="201">
      <c r="J201" s="105"/>
      <c r="K201" s="105"/>
      <c r="L201" s="105"/>
      <c r="M201" s="105"/>
      <c r="O201" s="43"/>
      <c r="R201" s="43"/>
      <c r="S201" s="43"/>
      <c r="U201" s="43"/>
      <c r="W201" s="43"/>
      <c r="Y201" s="43"/>
      <c r="AA201" s="43"/>
      <c r="AB201" s="43"/>
      <c r="AD201" s="15"/>
    </row>
    <row r="202">
      <c r="J202" s="105"/>
      <c r="K202" s="105"/>
      <c r="L202" s="105"/>
      <c r="M202" s="105"/>
      <c r="O202" s="43"/>
      <c r="R202" s="43"/>
      <c r="S202" s="43"/>
      <c r="U202" s="43"/>
      <c r="W202" s="43"/>
      <c r="Y202" s="43"/>
      <c r="AA202" s="43"/>
      <c r="AB202" s="43"/>
      <c r="AD202" s="15"/>
    </row>
    <row r="203">
      <c r="J203" s="105"/>
      <c r="K203" s="105"/>
      <c r="L203" s="105"/>
      <c r="M203" s="105"/>
      <c r="O203" s="43"/>
      <c r="R203" s="43"/>
      <c r="S203" s="43"/>
      <c r="U203" s="43"/>
      <c r="W203" s="43"/>
      <c r="Y203" s="43"/>
      <c r="AA203" s="43"/>
      <c r="AB203" s="43"/>
      <c r="AD203" s="15"/>
    </row>
    <row r="204">
      <c r="J204" s="105"/>
      <c r="K204" s="105"/>
      <c r="L204" s="105"/>
      <c r="M204" s="105"/>
      <c r="O204" s="43"/>
      <c r="R204" s="43"/>
      <c r="S204" s="43"/>
      <c r="U204" s="43"/>
      <c r="W204" s="43"/>
      <c r="Y204" s="43"/>
      <c r="AA204" s="43"/>
      <c r="AB204" s="43"/>
      <c r="AD204" s="15"/>
    </row>
    <row r="205">
      <c r="J205" s="105"/>
      <c r="K205" s="105"/>
      <c r="L205" s="105"/>
      <c r="M205" s="105"/>
      <c r="O205" s="43"/>
      <c r="R205" s="43"/>
      <c r="S205" s="43"/>
      <c r="U205" s="43"/>
      <c r="W205" s="43"/>
      <c r="Y205" s="43"/>
      <c r="AA205" s="43"/>
      <c r="AB205" s="43"/>
      <c r="AD205" s="15"/>
    </row>
    <row r="206">
      <c r="J206" s="105"/>
      <c r="K206" s="105"/>
      <c r="L206" s="105"/>
      <c r="M206" s="105"/>
      <c r="O206" s="43"/>
      <c r="R206" s="43"/>
      <c r="S206" s="43"/>
      <c r="U206" s="43"/>
      <c r="W206" s="43"/>
      <c r="Y206" s="43"/>
      <c r="AA206" s="43"/>
      <c r="AB206" s="43"/>
      <c r="AD206" s="15"/>
    </row>
    <row r="207">
      <c r="J207" s="105"/>
      <c r="K207" s="105"/>
      <c r="L207" s="105"/>
      <c r="M207" s="105"/>
      <c r="O207" s="43"/>
      <c r="R207" s="43"/>
      <c r="S207" s="43"/>
      <c r="U207" s="43"/>
      <c r="W207" s="43"/>
      <c r="Y207" s="43"/>
      <c r="AA207" s="43"/>
      <c r="AB207" s="43"/>
      <c r="AD207" s="15"/>
    </row>
    <row r="208">
      <c r="J208" s="105"/>
      <c r="K208" s="105"/>
      <c r="L208" s="105"/>
      <c r="M208" s="105"/>
      <c r="O208" s="43"/>
      <c r="R208" s="43"/>
      <c r="S208" s="43"/>
      <c r="U208" s="43"/>
      <c r="W208" s="43"/>
      <c r="Y208" s="43"/>
      <c r="AA208" s="43"/>
      <c r="AB208" s="43"/>
      <c r="AD208" s="15"/>
    </row>
    <row r="209">
      <c r="J209" s="105"/>
      <c r="K209" s="105"/>
      <c r="L209" s="105"/>
      <c r="M209" s="105"/>
      <c r="O209" s="43"/>
      <c r="R209" s="43"/>
      <c r="S209" s="43"/>
      <c r="U209" s="43"/>
      <c r="W209" s="43"/>
      <c r="Y209" s="43"/>
      <c r="AA209" s="43"/>
      <c r="AB209" s="43"/>
      <c r="AD209" s="15"/>
    </row>
    <row r="210">
      <c r="J210" s="105"/>
      <c r="K210" s="105"/>
      <c r="L210" s="105"/>
      <c r="M210" s="105"/>
      <c r="O210" s="43"/>
      <c r="R210" s="43"/>
      <c r="S210" s="43"/>
      <c r="U210" s="43"/>
      <c r="W210" s="43"/>
      <c r="Y210" s="43"/>
      <c r="AA210" s="43"/>
      <c r="AB210" s="43"/>
      <c r="AD210" s="15"/>
    </row>
    <row r="211">
      <c r="J211" s="105"/>
      <c r="K211" s="105"/>
      <c r="L211" s="105"/>
      <c r="M211" s="105"/>
      <c r="O211" s="43"/>
      <c r="R211" s="43"/>
      <c r="S211" s="43"/>
      <c r="U211" s="43"/>
      <c r="W211" s="43"/>
      <c r="Y211" s="43"/>
      <c r="AA211" s="43"/>
      <c r="AB211" s="43"/>
      <c r="AD211" s="15"/>
    </row>
    <row r="212">
      <c r="J212" s="105"/>
      <c r="K212" s="105"/>
      <c r="L212" s="105"/>
      <c r="M212" s="105"/>
      <c r="O212" s="43"/>
      <c r="R212" s="43"/>
      <c r="S212" s="43"/>
      <c r="U212" s="43"/>
      <c r="W212" s="43"/>
      <c r="Y212" s="43"/>
      <c r="AA212" s="43"/>
      <c r="AB212" s="43"/>
      <c r="AD212" s="15"/>
    </row>
    <row r="213">
      <c r="J213" s="105"/>
      <c r="K213" s="105"/>
      <c r="L213" s="105"/>
      <c r="M213" s="105"/>
      <c r="O213" s="43"/>
      <c r="R213" s="43"/>
      <c r="S213" s="43"/>
      <c r="U213" s="43"/>
      <c r="W213" s="43"/>
      <c r="Y213" s="43"/>
      <c r="AA213" s="43"/>
      <c r="AB213" s="43"/>
      <c r="AD213" s="15"/>
    </row>
    <row r="214">
      <c r="J214" s="105"/>
      <c r="K214" s="105"/>
      <c r="L214" s="105"/>
      <c r="M214" s="105"/>
      <c r="O214" s="43"/>
      <c r="R214" s="43"/>
      <c r="S214" s="43"/>
      <c r="U214" s="43"/>
      <c r="W214" s="43"/>
      <c r="Y214" s="43"/>
      <c r="AA214" s="43"/>
      <c r="AB214" s="43"/>
      <c r="AD214" s="15"/>
    </row>
    <row r="215">
      <c r="J215" s="105"/>
      <c r="K215" s="105"/>
      <c r="L215" s="105"/>
      <c r="M215" s="105"/>
      <c r="O215" s="43"/>
      <c r="R215" s="43"/>
      <c r="S215" s="43"/>
      <c r="U215" s="43"/>
      <c r="W215" s="43"/>
      <c r="Y215" s="43"/>
      <c r="AA215" s="43"/>
      <c r="AB215" s="43"/>
      <c r="AD215" s="15"/>
    </row>
    <row r="216">
      <c r="J216" s="105"/>
      <c r="K216" s="105"/>
      <c r="L216" s="105"/>
      <c r="M216" s="105"/>
      <c r="O216" s="43"/>
      <c r="R216" s="43"/>
      <c r="S216" s="43"/>
      <c r="U216" s="43"/>
      <c r="W216" s="43"/>
      <c r="Y216" s="43"/>
      <c r="AA216" s="43"/>
      <c r="AB216" s="43"/>
      <c r="AD216" s="15"/>
    </row>
    <row r="217">
      <c r="J217" s="105"/>
      <c r="K217" s="105"/>
      <c r="L217" s="105"/>
      <c r="M217" s="105"/>
      <c r="O217" s="43"/>
      <c r="R217" s="43"/>
      <c r="S217" s="43"/>
      <c r="U217" s="43"/>
      <c r="W217" s="43"/>
      <c r="Y217" s="43"/>
      <c r="AA217" s="43"/>
      <c r="AB217" s="43"/>
      <c r="AD217" s="15"/>
    </row>
    <row r="218">
      <c r="J218" s="105"/>
      <c r="K218" s="105"/>
      <c r="L218" s="105"/>
      <c r="M218" s="105"/>
      <c r="O218" s="43"/>
      <c r="R218" s="43"/>
      <c r="S218" s="43"/>
      <c r="U218" s="43"/>
      <c r="W218" s="43"/>
      <c r="Y218" s="43"/>
      <c r="AA218" s="43"/>
      <c r="AB218" s="43"/>
      <c r="AD218" s="15"/>
    </row>
    <row r="219">
      <c r="J219" s="105"/>
      <c r="K219" s="105"/>
      <c r="L219" s="105"/>
      <c r="M219" s="105"/>
      <c r="O219" s="43"/>
      <c r="R219" s="43"/>
      <c r="S219" s="43"/>
      <c r="U219" s="43"/>
      <c r="W219" s="43"/>
      <c r="Y219" s="43"/>
      <c r="AA219" s="43"/>
      <c r="AB219" s="43"/>
      <c r="AD219" s="15"/>
    </row>
    <row r="220">
      <c r="J220" s="105"/>
      <c r="K220" s="105"/>
      <c r="L220" s="105"/>
      <c r="M220" s="105"/>
      <c r="O220" s="43"/>
      <c r="R220" s="43"/>
      <c r="S220" s="43"/>
      <c r="U220" s="43"/>
      <c r="W220" s="43"/>
      <c r="Y220" s="43"/>
      <c r="AA220" s="43"/>
      <c r="AB220" s="43"/>
      <c r="AD220" s="15"/>
    </row>
    <row r="221">
      <c r="J221" s="105"/>
      <c r="K221" s="105"/>
      <c r="L221" s="105"/>
      <c r="M221" s="105"/>
      <c r="O221" s="43"/>
      <c r="R221" s="43"/>
      <c r="S221" s="43"/>
      <c r="U221" s="43"/>
      <c r="W221" s="43"/>
      <c r="Y221" s="43"/>
      <c r="AA221" s="43"/>
      <c r="AB221" s="43"/>
      <c r="AD221" s="15"/>
    </row>
    <row r="222">
      <c r="J222" s="105"/>
      <c r="K222" s="105"/>
      <c r="L222" s="105"/>
      <c r="M222" s="105"/>
      <c r="O222" s="43"/>
      <c r="R222" s="43"/>
      <c r="S222" s="43"/>
      <c r="U222" s="43"/>
      <c r="W222" s="43"/>
      <c r="Y222" s="43"/>
      <c r="AA222" s="43"/>
      <c r="AB222" s="43"/>
      <c r="AD222" s="15"/>
    </row>
    <row r="223">
      <c r="J223" s="105"/>
      <c r="K223" s="105"/>
      <c r="L223" s="105"/>
      <c r="M223" s="105"/>
      <c r="O223" s="43"/>
      <c r="R223" s="43"/>
      <c r="S223" s="43"/>
      <c r="U223" s="43"/>
      <c r="W223" s="43"/>
      <c r="Y223" s="43"/>
      <c r="AA223" s="43"/>
      <c r="AB223" s="43"/>
      <c r="AD223" s="15"/>
    </row>
    <row r="224">
      <c r="J224" s="105"/>
      <c r="K224" s="105"/>
      <c r="L224" s="105"/>
      <c r="M224" s="105"/>
      <c r="O224" s="43"/>
      <c r="R224" s="43"/>
      <c r="S224" s="43"/>
      <c r="U224" s="43"/>
      <c r="W224" s="43"/>
      <c r="Y224" s="43"/>
      <c r="AA224" s="43"/>
      <c r="AB224" s="43"/>
      <c r="AD224" s="15"/>
    </row>
    <row r="225">
      <c r="J225" s="105"/>
      <c r="K225" s="105"/>
      <c r="L225" s="105"/>
      <c r="M225" s="105"/>
      <c r="O225" s="43"/>
      <c r="R225" s="43"/>
      <c r="S225" s="43"/>
      <c r="U225" s="43"/>
      <c r="W225" s="43"/>
      <c r="Y225" s="43"/>
      <c r="AA225" s="43"/>
      <c r="AB225" s="43"/>
      <c r="AD225" s="15"/>
    </row>
    <row r="226">
      <c r="J226" s="105"/>
      <c r="K226" s="105"/>
      <c r="L226" s="105"/>
      <c r="M226" s="105"/>
      <c r="O226" s="43"/>
      <c r="R226" s="43"/>
      <c r="S226" s="43"/>
      <c r="U226" s="43"/>
      <c r="W226" s="43"/>
      <c r="Y226" s="43"/>
      <c r="AA226" s="43"/>
      <c r="AB226" s="43"/>
      <c r="AD226" s="15"/>
    </row>
    <row r="227">
      <c r="J227" s="105"/>
      <c r="K227" s="105"/>
      <c r="L227" s="105"/>
      <c r="M227" s="105"/>
      <c r="O227" s="43"/>
      <c r="R227" s="43"/>
      <c r="S227" s="43"/>
      <c r="U227" s="43"/>
      <c r="W227" s="43"/>
      <c r="Y227" s="43"/>
      <c r="AA227" s="43"/>
      <c r="AB227" s="43"/>
      <c r="AD227" s="15"/>
    </row>
    <row r="228">
      <c r="J228" s="105"/>
      <c r="K228" s="105"/>
      <c r="L228" s="105"/>
      <c r="M228" s="105"/>
      <c r="O228" s="43"/>
      <c r="R228" s="43"/>
      <c r="S228" s="43"/>
      <c r="U228" s="43"/>
      <c r="W228" s="43"/>
      <c r="Y228" s="43"/>
      <c r="AA228" s="43"/>
      <c r="AB228" s="43"/>
      <c r="AD228" s="15"/>
    </row>
    <row r="229">
      <c r="J229" s="105"/>
      <c r="K229" s="105"/>
      <c r="L229" s="105"/>
      <c r="M229" s="105"/>
      <c r="O229" s="43"/>
      <c r="R229" s="43"/>
      <c r="S229" s="43"/>
      <c r="U229" s="43"/>
      <c r="W229" s="43"/>
      <c r="Y229" s="43"/>
      <c r="AA229" s="43"/>
      <c r="AB229" s="43"/>
      <c r="AD229" s="15"/>
    </row>
    <row r="230">
      <c r="J230" s="105"/>
      <c r="K230" s="105"/>
      <c r="L230" s="105"/>
      <c r="M230" s="105"/>
      <c r="O230" s="43"/>
      <c r="R230" s="43"/>
      <c r="S230" s="43"/>
      <c r="U230" s="43"/>
      <c r="W230" s="43"/>
      <c r="Y230" s="43"/>
      <c r="AA230" s="43"/>
      <c r="AB230" s="43"/>
      <c r="AD230" s="15"/>
    </row>
    <row r="231">
      <c r="J231" s="105"/>
      <c r="K231" s="105"/>
      <c r="L231" s="105"/>
      <c r="M231" s="105"/>
      <c r="O231" s="43"/>
      <c r="R231" s="43"/>
      <c r="S231" s="43"/>
      <c r="U231" s="43"/>
      <c r="W231" s="43"/>
      <c r="Y231" s="43"/>
      <c r="AA231" s="43"/>
      <c r="AB231" s="43"/>
      <c r="AD231" s="15"/>
    </row>
    <row r="232">
      <c r="J232" s="105"/>
      <c r="K232" s="105"/>
      <c r="L232" s="105"/>
      <c r="M232" s="105"/>
      <c r="O232" s="43"/>
      <c r="R232" s="43"/>
      <c r="S232" s="43"/>
      <c r="U232" s="43"/>
      <c r="W232" s="43"/>
      <c r="Y232" s="43"/>
      <c r="AA232" s="43"/>
      <c r="AB232" s="43"/>
      <c r="AD232" s="15"/>
    </row>
    <row r="233">
      <c r="J233" s="105"/>
      <c r="K233" s="105"/>
      <c r="L233" s="105"/>
      <c r="M233" s="105"/>
      <c r="O233" s="43"/>
      <c r="R233" s="43"/>
      <c r="S233" s="43"/>
      <c r="U233" s="43"/>
      <c r="W233" s="43"/>
      <c r="Y233" s="43"/>
      <c r="AA233" s="43"/>
      <c r="AB233" s="43"/>
      <c r="AD233" s="15"/>
    </row>
    <row r="234">
      <c r="J234" s="105"/>
      <c r="K234" s="105"/>
      <c r="L234" s="105"/>
      <c r="M234" s="105"/>
      <c r="O234" s="43"/>
      <c r="R234" s="43"/>
      <c r="S234" s="43"/>
      <c r="U234" s="43"/>
      <c r="W234" s="43"/>
      <c r="Y234" s="43"/>
      <c r="AA234" s="43"/>
      <c r="AB234" s="43"/>
      <c r="AD234" s="15"/>
    </row>
    <row r="235">
      <c r="J235" s="105"/>
      <c r="K235" s="105"/>
      <c r="L235" s="105"/>
      <c r="M235" s="105"/>
      <c r="O235" s="43"/>
      <c r="R235" s="43"/>
      <c r="S235" s="43"/>
      <c r="U235" s="43"/>
      <c r="W235" s="43"/>
      <c r="Y235" s="43"/>
      <c r="AA235" s="43"/>
      <c r="AB235" s="43"/>
      <c r="AD235" s="15"/>
    </row>
    <row r="236">
      <c r="J236" s="105"/>
      <c r="K236" s="105"/>
      <c r="L236" s="105"/>
      <c r="M236" s="105"/>
      <c r="O236" s="43"/>
      <c r="R236" s="43"/>
      <c r="S236" s="43"/>
      <c r="U236" s="43"/>
      <c r="W236" s="43"/>
      <c r="Y236" s="43"/>
      <c r="AA236" s="43"/>
      <c r="AB236" s="43"/>
      <c r="AD236" s="15"/>
    </row>
    <row r="237">
      <c r="J237" s="105"/>
      <c r="K237" s="105"/>
      <c r="L237" s="105"/>
      <c r="M237" s="105"/>
      <c r="O237" s="43"/>
      <c r="R237" s="43"/>
      <c r="S237" s="43"/>
      <c r="U237" s="43"/>
      <c r="W237" s="43"/>
      <c r="Y237" s="43"/>
      <c r="AA237" s="43"/>
      <c r="AB237" s="43"/>
      <c r="AD237" s="15"/>
    </row>
    <row r="238">
      <c r="J238" s="105"/>
      <c r="K238" s="105"/>
      <c r="L238" s="105"/>
      <c r="M238" s="105"/>
      <c r="O238" s="43"/>
      <c r="R238" s="43"/>
      <c r="S238" s="43"/>
      <c r="U238" s="43"/>
      <c r="W238" s="43"/>
      <c r="Y238" s="43"/>
      <c r="AA238" s="43"/>
      <c r="AB238" s="43"/>
      <c r="AD238" s="15"/>
    </row>
    <row r="239">
      <c r="J239" s="105"/>
      <c r="K239" s="105"/>
      <c r="L239" s="105"/>
      <c r="M239" s="105"/>
      <c r="O239" s="43"/>
      <c r="R239" s="43"/>
      <c r="S239" s="43"/>
      <c r="U239" s="43"/>
      <c r="W239" s="43"/>
      <c r="Y239" s="43"/>
      <c r="AA239" s="43"/>
      <c r="AB239" s="43"/>
      <c r="AD239" s="15"/>
    </row>
    <row r="240">
      <c r="J240" s="105"/>
      <c r="K240" s="105"/>
      <c r="L240" s="105"/>
      <c r="M240" s="105"/>
      <c r="O240" s="43"/>
      <c r="R240" s="43"/>
      <c r="S240" s="43"/>
      <c r="U240" s="43"/>
      <c r="W240" s="43"/>
      <c r="Y240" s="43"/>
      <c r="AA240" s="43"/>
      <c r="AB240" s="43"/>
      <c r="AD240" s="15"/>
    </row>
    <row r="241">
      <c r="J241" s="105"/>
      <c r="K241" s="105"/>
      <c r="L241" s="105"/>
      <c r="M241" s="105"/>
      <c r="O241" s="43"/>
      <c r="R241" s="43"/>
      <c r="S241" s="43"/>
      <c r="U241" s="43"/>
      <c r="W241" s="43"/>
      <c r="Y241" s="43"/>
      <c r="AA241" s="43"/>
      <c r="AB241" s="43"/>
      <c r="AD241" s="15"/>
    </row>
    <row r="242">
      <c r="J242" s="105"/>
      <c r="K242" s="105"/>
      <c r="L242" s="105"/>
      <c r="M242" s="105"/>
      <c r="O242" s="43"/>
      <c r="R242" s="43"/>
      <c r="S242" s="43"/>
      <c r="U242" s="43"/>
      <c r="W242" s="43"/>
      <c r="Y242" s="43"/>
      <c r="AA242" s="43"/>
      <c r="AB242" s="43"/>
      <c r="AD242" s="15"/>
    </row>
    <row r="243">
      <c r="J243" s="105"/>
      <c r="K243" s="105"/>
      <c r="L243" s="105"/>
      <c r="M243" s="105"/>
      <c r="O243" s="43"/>
      <c r="R243" s="43"/>
      <c r="S243" s="43"/>
      <c r="U243" s="43"/>
      <c r="W243" s="43"/>
      <c r="Y243" s="43"/>
      <c r="AA243" s="43"/>
      <c r="AB243" s="43"/>
      <c r="AD243" s="15"/>
    </row>
    <row r="244">
      <c r="J244" s="105"/>
      <c r="K244" s="105"/>
      <c r="L244" s="105"/>
      <c r="M244" s="105"/>
      <c r="O244" s="43"/>
      <c r="R244" s="43"/>
      <c r="S244" s="43"/>
      <c r="U244" s="43"/>
      <c r="W244" s="43"/>
      <c r="Y244" s="43"/>
      <c r="AA244" s="43"/>
      <c r="AB244" s="43"/>
      <c r="AD244" s="15"/>
    </row>
    <row r="245">
      <c r="J245" s="105"/>
      <c r="K245" s="105"/>
      <c r="L245" s="105"/>
      <c r="M245" s="105"/>
      <c r="O245" s="43"/>
      <c r="R245" s="43"/>
      <c r="S245" s="43"/>
      <c r="U245" s="43"/>
      <c r="W245" s="43"/>
      <c r="Y245" s="43"/>
      <c r="AA245" s="43"/>
      <c r="AB245" s="43"/>
      <c r="AD245" s="15"/>
    </row>
    <row r="246">
      <c r="J246" s="105"/>
      <c r="K246" s="105"/>
      <c r="L246" s="105"/>
      <c r="M246" s="105"/>
      <c r="O246" s="43"/>
      <c r="R246" s="43"/>
      <c r="S246" s="43"/>
      <c r="U246" s="43"/>
      <c r="W246" s="43"/>
      <c r="Y246" s="43"/>
      <c r="AA246" s="43"/>
      <c r="AB246" s="43"/>
      <c r="AD246" s="15"/>
    </row>
    <row r="247">
      <c r="J247" s="105"/>
      <c r="K247" s="105"/>
      <c r="L247" s="105"/>
      <c r="M247" s="105"/>
      <c r="O247" s="43"/>
      <c r="R247" s="43"/>
      <c r="S247" s="43"/>
      <c r="U247" s="43"/>
      <c r="W247" s="43"/>
      <c r="Y247" s="43"/>
      <c r="AA247" s="43"/>
      <c r="AB247" s="43"/>
      <c r="AD247" s="15"/>
    </row>
    <row r="248">
      <c r="J248" s="105"/>
      <c r="K248" s="105"/>
      <c r="L248" s="105"/>
      <c r="M248" s="105"/>
      <c r="O248" s="43"/>
      <c r="R248" s="43"/>
      <c r="S248" s="43"/>
      <c r="U248" s="43"/>
      <c r="W248" s="43"/>
      <c r="Y248" s="43"/>
      <c r="AA248" s="43"/>
      <c r="AB248" s="43"/>
      <c r="AD248" s="15"/>
    </row>
    <row r="249">
      <c r="J249" s="105"/>
      <c r="K249" s="105"/>
      <c r="L249" s="105"/>
      <c r="M249" s="105"/>
      <c r="O249" s="43"/>
      <c r="R249" s="43"/>
      <c r="S249" s="43"/>
      <c r="U249" s="43"/>
      <c r="W249" s="43"/>
      <c r="Y249" s="43"/>
      <c r="AA249" s="43"/>
      <c r="AB249" s="43"/>
      <c r="AD249" s="15"/>
    </row>
    <row r="250">
      <c r="J250" s="105"/>
      <c r="K250" s="105"/>
      <c r="L250" s="105"/>
      <c r="M250" s="105"/>
      <c r="O250" s="43"/>
      <c r="R250" s="43"/>
      <c r="S250" s="43"/>
      <c r="U250" s="43"/>
      <c r="W250" s="43"/>
      <c r="Y250" s="43"/>
      <c r="AA250" s="43"/>
      <c r="AB250" s="43"/>
      <c r="AD250" s="15"/>
    </row>
    <row r="251">
      <c r="J251" s="105"/>
      <c r="K251" s="105"/>
      <c r="L251" s="105"/>
      <c r="M251" s="105"/>
      <c r="O251" s="43"/>
      <c r="R251" s="43"/>
      <c r="S251" s="43"/>
      <c r="U251" s="43"/>
      <c r="W251" s="43"/>
      <c r="Y251" s="43"/>
      <c r="AA251" s="43"/>
      <c r="AB251" s="43"/>
      <c r="AD251" s="15"/>
    </row>
    <row r="252">
      <c r="J252" s="105"/>
      <c r="K252" s="105"/>
      <c r="L252" s="105"/>
      <c r="M252" s="105"/>
      <c r="O252" s="43"/>
      <c r="R252" s="43"/>
      <c r="S252" s="43"/>
      <c r="U252" s="43"/>
      <c r="W252" s="43"/>
      <c r="Y252" s="43"/>
      <c r="AA252" s="43"/>
      <c r="AB252" s="43"/>
      <c r="AD252" s="15"/>
    </row>
    <row r="253">
      <c r="J253" s="105"/>
      <c r="K253" s="105"/>
      <c r="L253" s="105"/>
      <c r="M253" s="105"/>
      <c r="O253" s="43"/>
      <c r="R253" s="43"/>
      <c r="S253" s="43"/>
      <c r="U253" s="43"/>
      <c r="W253" s="43"/>
      <c r="Y253" s="43"/>
      <c r="AA253" s="43"/>
      <c r="AB253" s="43"/>
      <c r="AD253" s="15"/>
    </row>
    <row r="254">
      <c r="J254" s="105"/>
      <c r="K254" s="105"/>
      <c r="L254" s="105"/>
      <c r="M254" s="105"/>
      <c r="O254" s="43"/>
      <c r="R254" s="43"/>
      <c r="S254" s="43"/>
      <c r="U254" s="43"/>
      <c r="W254" s="43"/>
      <c r="Y254" s="43"/>
      <c r="AA254" s="43"/>
      <c r="AB254" s="43"/>
      <c r="AD254" s="15"/>
    </row>
    <row r="255">
      <c r="J255" s="105"/>
      <c r="K255" s="105"/>
      <c r="L255" s="105"/>
      <c r="M255" s="105"/>
      <c r="O255" s="43"/>
      <c r="R255" s="43"/>
      <c r="S255" s="43"/>
      <c r="U255" s="43"/>
      <c r="W255" s="43"/>
      <c r="Y255" s="43"/>
      <c r="AA255" s="43"/>
      <c r="AB255" s="43"/>
      <c r="AD255" s="15"/>
    </row>
    <row r="256">
      <c r="J256" s="105"/>
      <c r="K256" s="105"/>
      <c r="L256" s="105"/>
      <c r="M256" s="105"/>
      <c r="O256" s="43"/>
      <c r="R256" s="43"/>
      <c r="S256" s="43"/>
      <c r="U256" s="43"/>
      <c r="W256" s="43"/>
      <c r="Y256" s="43"/>
      <c r="AA256" s="43"/>
      <c r="AB256" s="43"/>
      <c r="AD256" s="15"/>
    </row>
    <row r="257">
      <c r="J257" s="105"/>
      <c r="K257" s="105"/>
      <c r="L257" s="105"/>
      <c r="M257" s="105"/>
      <c r="O257" s="43"/>
      <c r="R257" s="43"/>
      <c r="S257" s="43"/>
      <c r="U257" s="43"/>
      <c r="W257" s="43"/>
      <c r="Y257" s="43"/>
      <c r="AA257" s="43"/>
      <c r="AB257" s="43"/>
      <c r="AD257" s="15"/>
    </row>
    <row r="258">
      <c r="J258" s="105"/>
      <c r="K258" s="105"/>
      <c r="L258" s="105"/>
      <c r="M258" s="105"/>
      <c r="O258" s="43"/>
      <c r="R258" s="43"/>
      <c r="S258" s="43"/>
      <c r="U258" s="43"/>
      <c r="W258" s="43"/>
      <c r="Y258" s="43"/>
      <c r="AA258" s="43"/>
      <c r="AB258" s="43"/>
      <c r="AD258" s="15"/>
    </row>
    <row r="259">
      <c r="J259" s="105"/>
      <c r="K259" s="105"/>
      <c r="L259" s="105"/>
      <c r="M259" s="105"/>
      <c r="O259" s="43"/>
      <c r="R259" s="43"/>
      <c r="S259" s="43"/>
      <c r="U259" s="43"/>
      <c r="W259" s="43"/>
      <c r="Y259" s="43"/>
      <c r="AA259" s="43"/>
      <c r="AB259" s="43"/>
      <c r="AD259" s="15"/>
    </row>
    <row r="260">
      <c r="J260" s="105"/>
      <c r="K260" s="105"/>
      <c r="L260" s="105"/>
      <c r="M260" s="105"/>
      <c r="O260" s="43"/>
      <c r="R260" s="43"/>
      <c r="S260" s="43"/>
      <c r="U260" s="43"/>
      <c r="W260" s="43"/>
      <c r="Y260" s="43"/>
      <c r="AA260" s="43"/>
      <c r="AB260" s="43"/>
      <c r="AD260" s="15"/>
    </row>
    <row r="261">
      <c r="J261" s="105"/>
      <c r="K261" s="105"/>
      <c r="L261" s="105"/>
      <c r="M261" s="105"/>
      <c r="O261" s="43"/>
      <c r="R261" s="43"/>
      <c r="S261" s="43"/>
      <c r="U261" s="43"/>
      <c r="W261" s="43"/>
      <c r="Y261" s="43"/>
      <c r="AA261" s="43"/>
      <c r="AB261" s="43"/>
      <c r="AD261" s="15"/>
    </row>
    <row r="262">
      <c r="J262" s="105"/>
      <c r="K262" s="105"/>
      <c r="L262" s="105"/>
      <c r="M262" s="105"/>
      <c r="O262" s="43"/>
      <c r="R262" s="43"/>
      <c r="S262" s="43"/>
      <c r="U262" s="43"/>
      <c r="W262" s="43"/>
      <c r="Y262" s="43"/>
      <c r="AA262" s="43"/>
      <c r="AB262" s="43"/>
      <c r="AD262" s="15"/>
    </row>
    <row r="263">
      <c r="J263" s="105"/>
      <c r="K263" s="105"/>
      <c r="L263" s="105"/>
      <c r="M263" s="105"/>
      <c r="O263" s="43"/>
      <c r="R263" s="43"/>
      <c r="S263" s="43"/>
      <c r="U263" s="43"/>
      <c r="W263" s="43"/>
      <c r="Y263" s="43"/>
      <c r="AA263" s="43"/>
      <c r="AB263" s="43"/>
      <c r="AD263" s="15"/>
    </row>
    <row r="264">
      <c r="J264" s="105"/>
      <c r="K264" s="105"/>
      <c r="L264" s="105"/>
      <c r="M264" s="105"/>
      <c r="O264" s="43"/>
      <c r="R264" s="43"/>
      <c r="S264" s="43"/>
      <c r="U264" s="43"/>
      <c r="W264" s="43"/>
      <c r="Y264" s="43"/>
      <c r="AA264" s="43"/>
      <c r="AB264" s="43"/>
      <c r="AD264" s="15"/>
    </row>
    <row r="265">
      <c r="J265" s="105"/>
      <c r="K265" s="105"/>
      <c r="L265" s="105"/>
      <c r="M265" s="105"/>
      <c r="O265" s="43"/>
      <c r="R265" s="43"/>
      <c r="S265" s="43"/>
      <c r="U265" s="43"/>
      <c r="W265" s="43"/>
      <c r="Y265" s="43"/>
      <c r="AA265" s="43"/>
      <c r="AB265" s="43"/>
      <c r="AD265" s="15"/>
    </row>
    <row r="266">
      <c r="J266" s="105"/>
      <c r="K266" s="105"/>
      <c r="L266" s="105"/>
      <c r="M266" s="105"/>
      <c r="O266" s="43"/>
      <c r="R266" s="43"/>
      <c r="S266" s="43"/>
      <c r="U266" s="43"/>
      <c r="W266" s="43"/>
      <c r="Y266" s="43"/>
      <c r="AA266" s="43"/>
      <c r="AB266" s="43"/>
      <c r="AD266" s="15"/>
    </row>
    <row r="267">
      <c r="J267" s="105"/>
      <c r="K267" s="105"/>
      <c r="L267" s="105"/>
      <c r="M267" s="105"/>
      <c r="O267" s="43"/>
      <c r="R267" s="43"/>
      <c r="S267" s="43"/>
      <c r="U267" s="43"/>
      <c r="W267" s="43"/>
      <c r="Y267" s="43"/>
      <c r="AA267" s="43"/>
      <c r="AB267" s="43"/>
      <c r="AD267" s="15"/>
    </row>
    <row r="268">
      <c r="J268" s="105"/>
      <c r="K268" s="105"/>
      <c r="L268" s="105"/>
      <c r="M268" s="105"/>
      <c r="O268" s="43"/>
      <c r="R268" s="43"/>
      <c r="S268" s="43"/>
      <c r="U268" s="43"/>
      <c r="W268" s="43"/>
      <c r="Y268" s="43"/>
      <c r="AA268" s="43"/>
      <c r="AB268" s="43"/>
      <c r="AD268" s="15"/>
    </row>
    <row r="269">
      <c r="J269" s="105"/>
      <c r="K269" s="105"/>
      <c r="L269" s="105"/>
      <c r="M269" s="105"/>
      <c r="O269" s="43"/>
      <c r="R269" s="43"/>
      <c r="S269" s="43"/>
      <c r="U269" s="43"/>
      <c r="W269" s="43"/>
      <c r="Y269" s="43"/>
      <c r="AA269" s="43"/>
      <c r="AB269" s="43"/>
      <c r="AD269" s="15"/>
    </row>
    <row r="270">
      <c r="J270" s="105"/>
      <c r="K270" s="105"/>
      <c r="L270" s="105"/>
      <c r="M270" s="105"/>
      <c r="O270" s="43"/>
      <c r="R270" s="43"/>
      <c r="S270" s="43"/>
      <c r="U270" s="43"/>
      <c r="W270" s="43"/>
      <c r="Y270" s="43"/>
      <c r="AA270" s="43"/>
      <c r="AB270" s="43"/>
      <c r="AD270" s="15"/>
    </row>
    <row r="271">
      <c r="J271" s="105"/>
      <c r="K271" s="105"/>
      <c r="L271" s="105"/>
      <c r="M271" s="105"/>
      <c r="O271" s="43"/>
      <c r="R271" s="43"/>
      <c r="S271" s="43"/>
      <c r="U271" s="43"/>
      <c r="W271" s="43"/>
      <c r="Y271" s="43"/>
      <c r="AA271" s="43"/>
      <c r="AB271" s="43"/>
      <c r="AD271" s="15"/>
    </row>
    <row r="272">
      <c r="J272" s="105"/>
      <c r="K272" s="105"/>
      <c r="L272" s="105"/>
      <c r="M272" s="105"/>
      <c r="O272" s="43"/>
      <c r="R272" s="43"/>
      <c r="S272" s="43"/>
      <c r="U272" s="43"/>
      <c r="W272" s="43"/>
      <c r="Y272" s="43"/>
      <c r="AA272" s="43"/>
      <c r="AB272" s="43"/>
      <c r="AD272" s="15"/>
    </row>
    <row r="273">
      <c r="J273" s="105"/>
      <c r="K273" s="105"/>
      <c r="L273" s="105"/>
      <c r="M273" s="105"/>
      <c r="O273" s="43"/>
      <c r="R273" s="43"/>
      <c r="S273" s="43"/>
      <c r="U273" s="43"/>
      <c r="W273" s="43"/>
      <c r="Y273" s="43"/>
      <c r="AA273" s="43"/>
      <c r="AB273" s="43"/>
      <c r="AD273" s="15"/>
    </row>
    <row r="274">
      <c r="J274" s="105"/>
      <c r="K274" s="105"/>
      <c r="L274" s="105"/>
      <c r="M274" s="105"/>
      <c r="O274" s="43"/>
      <c r="R274" s="43"/>
      <c r="S274" s="43"/>
      <c r="U274" s="43"/>
      <c r="W274" s="43"/>
      <c r="Y274" s="43"/>
      <c r="AA274" s="43"/>
      <c r="AB274" s="43"/>
      <c r="AD274" s="15"/>
    </row>
    <row r="275">
      <c r="J275" s="105"/>
      <c r="K275" s="105"/>
      <c r="L275" s="105"/>
      <c r="M275" s="105"/>
      <c r="O275" s="43"/>
      <c r="R275" s="43"/>
      <c r="S275" s="43"/>
      <c r="U275" s="43"/>
      <c r="W275" s="43"/>
      <c r="Y275" s="43"/>
      <c r="AA275" s="43"/>
      <c r="AB275" s="43"/>
      <c r="AD275" s="15"/>
    </row>
    <row r="276">
      <c r="J276" s="105"/>
      <c r="K276" s="105"/>
      <c r="L276" s="105"/>
      <c r="M276" s="105"/>
      <c r="O276" s="43"/>
      <c r="R276" s="43"/>
      <c r="S276" s="43"/>
      <c r="U276" s="43"/>
      <c r="W276" s="43"/>
      <c r="Y276" s="43"/>
      <c r="AA276" s="43"/>
      <c r="AB276" s="43"/>
      <c r="AD276" s="15"/>
    </row>
    <row r="277">
      <c r="J277" s="105"/>
      <c r="K277" s="105"/>
      <c r="L277" s="105"/>
      <c r="M277" s="105"/>
      <c r="O277" s="43"/>
      <c r="R277" s="43"/>
      <c r="S277" s="43"/>
      <c r="U277" s="43"/>
      <c r="W277" s="43"/>
      <c r="Y277" s="43"/>
      <c r="AA277" s="43"/>
      <c r="AB277" s="43"/>
      <c r="AD277" s="15"/>
    </row>
    <row r="278">
      <c r="J278" s="105"/>
      <c r="K278" s="105"/>
      <c r="L278" s="105"/>
      <c r="M278" s="105"/>
      <c r="O278" s="43"/>
      <c r="R278" s="43"/>
      <c r="S278" s="43"/>
      <c r="U278" s="43"/>
      <c r="W278" s="43"/>
      <c r="Y278" s="43"/>
      <c r="AA278" s="43"/>
      <c r="AB278" s="43"/>
      <c r="AD278" s="15"/>
    </row>
    <row r="279">
      <c r="J279" s="105"/>
      <c r="K279" s="105"/>
      <c r="L279" s="105"/>
      <c r="M279" s="105"/>
      <c r="O279" s="43"/>
      <c r="R279" s="43"/>
      <c r="S279" s="43"/>
      <c r="U279" s="43"/>
      <c r="W279" s="43"/>
      <c r="Y279" s="43"/>
      <c r="AA279" s="43"/>
      <c r="AB279" s="43"/>
      <c r="AD279" s="15"/>
    </row>
    <row r="280">
      <c r="J280" s="105"/>
      <c r="K280" s="105"/>
      <c r="L280" s="105"/>
      <c r="M280" s="105"/>
      <c r="O280" s="43"/>
      <c r="R280" s="43"/>
      <c r="S280" s="43"/>
      <c r="U280" s="43"/>
      <c r="W280" s="43"/>
      <c r="Y280" s="43"/>
      <c r="AA280" s="43"/>
      <c r="AB280" s="43"/>
      <c r="AD280" s="15"/>
    </row>
    <row r="281">
      <c r="J281" s="105"/>
      <c r="K281" s="105"/>
      <c r="L281" s="105"/>
      <c r="M281" s="105"/>
      <c r="O281" s="43"/>
      <c r="R281" s="43"/>
      <c r="S281" s="43"/>
      <c r="U281" s="43"/>
      <c r="W281" s="43"/>
      <c r="Y281" s="43"/>
      <c r="AA281" s="43"/>
      <c r="AB281" s="43"/>
      <c r="AD281" s="15"/>
    </row>
    <row r="282">
      <c r="J282" s="105"/>
      <c r="K282" s="105"/>
      <c r="L282" s="105"/>
      <c r="M282" s="105"/>
      <c r="O282" s="43"/>
      <c r="R282" s="43"/>
      <c r="S282" s="43"/>
      <c r="U282" s="43"/>
      <c r="W282" s="43"/>
      <c r="Y282" s="43"/>
      <c r="AA282" s="43"/>
      <c r="AB282" s="43"/>
      <c r="AD282" s="15"/>
    </row>
    <row r="283">
      <c r="J283" s="105"/>
      <c r="K283" s="105"/>
      <c r="L283" s="105"/>
      <c r="M283" s="105"/>
      <c r="O283" s="43"/>
      <c r="R283" s="43"/>
      <c r="S283" s="43"/>
      <c r="U283" s="43"/>
      <c r="W283" s="43"/>
      <c r="Y283" s="43"/>
      <c r="AA283" s="43"/>
      <c r="AB283" s="43"/>
      <c r="AD283" s="15"/>
    </row>
    <row r="284">
      <c r="J284" s="105"/>
      <c r="K284" s="105"/>
      <c r="L284" s="105"/>
      <c r="M284" s="105"/>
      <c r="O284" s="43"/>
      <c r="R284" s="43"/>
      <c r="S284" s="43"/>
      <c r="U284" s="43"/>
      <c r="W284" s="43"/>
      <c r="Y284" s="43"/>
      <c r="AA284" s="43"/>
      <c r="AB284" s="43"/>
      <c r="AD284" s="15"/>
    </row>
    <row r="285">
      <c r="J285" s="105"/>
      <c r="K285" s="105"/>
      <c r="L285" s="105"/>
      <c r="M285" s="105"/>
      <c r="O285" s="43"/>
      <c r="R285" s="43"/>
      <c r="S285" s="43"/>
      <c r="U285" s="43"/>
      <c r="W285" s="43"/>
      <c r="Y285" s="43"/>
      <c r="AA285" s="43"/>
      <c r="AB285" s="43"/>
      <c r="AD285" s="15"/>
    </row>
    <row r="286">
      <c r="J286" s="105"/>
      <c r="K286" s="105"/>
      <c r="L286" s="105"/>
      <c r="M286" s="105"/>
      <c r="O286" s="43"/>
      <c r="R286" s="43"/>
      <c r="S286" s="43"/>
      <c r="U286" s="43"/>
      <c r="W286" s="43"/>
      <c r="Y286" s="43"/>
      <c r="AA286" s="43"/>
      <c r="AB286" s="43"/>
      <c r="AD286" s="15"/>
    </row>
    <row r="287">
      <c r="J287" s="105"/>
      <c r="K287" s="105"/>
      <c r="L287" s="105"/>
      <c r="M287" s="105"/>
      <c r="O287" s="43"/>
      <c r="R287" s="43"/>
      <c r="S287" s="43"/>
      <c r="U287" s="43"/>
      <c r="W287" s="43"/>
      <c r="Y287" s="43"/>
      <c r="AA287" s="43"/>
      <c r="AB287" s="43"/>
      <c r="AD287" s="15"/>
    </row>
    <row r="288">
      <c r="J288" s="105"/>
      <c r="K288" s="105"/>
      <c r="L288" s="105"/>
      <c r="M288" s="105"/>
      <c r="O288" s="43"/>
      <c r="R288" s="43"/>
      <c r="S288" s="43"/>
      <c r="U288" s="43"/>
      <c r="W288" s="43"/>
      <c r="Y288" s="43"/>
      <c r="AA288" s="43"/>
      <c r="AB288" s="43"/>
      <c r="AD288" s="15"/>
    </row>
    <row r="289">
      <c r="J289" s="105"/>
      <c r="K289" s="105"/>
      <c r="L289" s="105"/>
      <c r="M289" s="105"/>
      <c r="O289" s="43"/>
      <c r="R289" s="43"/>
      <c r="S289" s="43"/>
      <c r="U289" s="43"/>
      <c r="W289" s="43"/>
      <c r="Y289" s="43"/>
      <c r="AA289" s="43"/>
      <c r="AB289" s="43"/>
      <c r="AD289" s="15"/>
    </row>
    <row r="290">
      <c r="J290" s="105"/>
      <c r="K290" s="105"/>
      <c r="L290" s="105"/>
      <c r="M290" s="105"/>
      <c r="O290" s="43"/>
      <c r="R290" s="43"/>
      <c r="S290" s="43"/>
      <c r="U290" s="43"/>
      <c r="W290" s="43"/>
      <c r="Y290" s="43"/>
      <c r="AA290" s="43"/>
      <c r="AB290" s="43"/>
      <c r="AD290" s="15"/>
    </row>
    <row r="291">
      <c r="J291" s="105"/>
      <c r="K291" s="105"/>
      <c r="L291" s="105"/>
      <c r="M291" s="105"/>
      <c r="O291" s="43"/>
      <c r="R291" s="43"/>
      <c r="S291" s="43"/>
      <c r="U291" s="43"/>
      <c r="W291" s="43"/>
      <c r="Y291" s="43"/>
      <c r="AA291" s="43"/>
      <c r="AB291" s="43"/>
      <c r="AD291" s="15"/>
    </row>
    <row r="292">
      <c r="J292" s="105"/>
      <c r="K292" s="105"/>
      <c r="L292" s="105"/>
      <c r="M292" s="105"/>
      <c r="O292" s="43"/>
      <c r="R292" s="43"/>
      <c r="S292" s="43"/>
      <c r="U292" s="43"/>
      <c r="W292" s="43"/>
      <c r="Y292" s="43"/>
      <c r="AA292" s="43"/>
      <c r="AB292" s="43"/>
      <c r="AD292" s="15"/>
    </row>
    <row r="293">
      <c r="J293" s="105"/>
      <c r="K293" s="105"/>
      <c r="L293" s="105"/>
      <c r="M293" s="105"/>
      <c r="O293" s="43"/>
      <c r="R293" s="43"/>
      <c r="S293" s="43"/>
      <c r="U293" s="43"/>
      <c r="W293" s="43"/>
      <c r="Y293" s="43"/>
      <c r="AA293" s="43"/>
      <c r="AB293" s="43"/>
      <c r="AD293" s="15"/>
    </row>
    <row r="294">
      <c r="J294" s="105"/>
      <c r="K294" s="105"/>
      <c r="L294" s="105"/>
      <c r="M294" s="105"/>
      <c r="O294" s="43"/>
      <c r="R294" s="43"/>
      <c r="S294" s="43"/>
      <c r="U294" s="43"/>
      <c r="W294" s="43"/>
      <c r="Y294" s="43"/>
      <c r="AA294" s="43"/>
      <c r="AB294" s="43"/>
      <c r="AD294" s="15"/>
    </row>
    <row r="295">
      <c r="J295" s="105"/>
      <c r="K295" s="105"/>
      <c r="L295" s="105"/>
      <c r="M295" s="105"/>
      <c r="O295" s="43"/>
      <c r="R295" s="43"/>
      <c r="S295" s="43"/>
      <c r="U295" s="43"/>
      <c r="W295" s="43"/>
      <c r="Y295" s="43"/>
      <c r="AA295" s="43"/>
      <c r="AB295" s="43"/>
      <c r="AD295" s="15"/>
    </row>
    <row r="296">
      <c r="J296" s="105"/>
      <c r="K296" s="105"/>
      <c r="L296" s="105"/>
      <c r="M296" s="105"/>
      <c r="O296" s="43"/>
      <c r="R296" s="43"/>
      <c r="S296" s="43"/>
      <c r="U296" s="43"/>
      <c r="W296" s="43"/>
      <c r="Y296" s="43"/>
      <c r="AA296" s="43"/>
      <c r="AB296" s="43"/>
      <c r="AD296" s="15"/>
    </row>
    <row r="297">
      <c r="J297" s="105"/>
      <c r="K297" s="105"/>
      <c r="L297" s="105"/>
      <c r="M297" s="105"/>
      <c r="O297" s="43"/>
      <c r="R297" s="43"/>
      <c r="S297" s="43"/>
      <c r="U297" s="43"/>
      <c r="W297" s="43"/>
      <c r="Y297" s="43"/>
      <c r="AA297" s="43"/>
      <c r="AB297" s="43"/>
      <c r="AD297" s="15"/>
    </row>
    <row r="298">
      <c r="J298" s="105"/>
      <c r="K298" s="105"/>
      <c r="L298" s="105"/>
      <c r="M298" s="105"/>
      <c r="O298" s="43"/>
      <c r="R298" s="43"/>
      <c r="S298" s="43"/>
      <c r="U298" s="43"/>
      <c r="W298" s="43"/>
      <c r="Y298" s="43"/>
      <c r="AA298" s="43"/>
      <c r="AB298" s="43"/>
      <c r="AD298" s="15"/>
    </row>
    <row r="299">
      <c r="J299" s="105"/>
      <c r="K299" s="105"/>
      <c r="L299" s="105"/>
      <c r="M299" s="105"/>
      <c r="O299" s="43"/>
      <c r="R299" s="43"/>
      <c r="S299" s="43"/>
      <c r="U299" s="43"/>
      <c r="W299" s="43"/>
      <c r="Y299" s="43"/>
      <c r="AA299" s="43"/>
      <c r="AB299" s="43"/>
      <c r="AD299" s="15"/>
    </row>
    <row r="300">
      <c r="J300" s="105"/>
      <c r="K300" s="105"/>
      <c r="L300" s="105"/>
      <c r="M300" s="105"/>
      <c r="O300" s="43"/>
      <c r="R300" s="43"/>
      <c r="S300" s="43"/>
      <c r="U300" s="43"/>
      <c r="W300" s="43"/>
      <c r="Y300" s="43"/>
      <c r="AA300" s="43"/>
      <c r="AB300" s="43"/>
      <c r="AD300" s="15"/>
    </row>
    <row r="301">
      <c r="J301" s="105"/>
      <c r="K301" s="105"/>
      <c r="L301" s="105"/>
      <c r="M301" s="105"/>
      <c r="O301" s="43"/>
      <c r="R301" s="43"/>
      <c r="S301" s="43"/>
      <c r="U301" s="43"/>
      <c r="W301" s="43"/>
      <c r="Y301" s="43"/>
      <c r="AA301" s="43"/>
      <c r="AB301" s="43"/>
      <c r="AD301" s="15"/>
    </row>
    <row r="302">
      <c r="J302" s="105"/>
      <c r="K302" s="105"/>
      <c r="L302" s="105"/>
      <c r="M302" s="105"/>
      <c r="O302" s="43"/>
      <c r="R302" s="43"/>
      <c r="S302" s="43"/>
      <c r="U302" s="43"/>
      <c r="W302" s="43"/>
      <c r="Y302" s="43"/>
      <c r="AA302" s="43"/>
      <c r="AB302" s="43"/>
      <c r="AD302" s="15"/>
    </row>
    <row r="303">
      <c r="J303" s="105"/>
      <c r="K303" s="105"/>
      <c r="L303" s="105"/>
      <c r="M303" s="105"/>
      <c r="O303" s="43"/>
      <c r="R303" s="43"/>
      <c r="S303" s="43"/>
      <c r="U303" s="43"/>
      <c r="W303" s="43"/>
      <c r="Y303" s="43"/>
      <c r="AA303" s="43"/>
      <c r="AB303" s="43"/>
      <c r="AD303" s="15"/>
    </row>
    <row r="304">
      <c r="J304" s="105"/>
      <c r="K304" s="105"/>
      <c r="L304" s="105"/>
      <c r="M304" s="105"/>
      <c r="O304" s="43"/>
      <c r="R304" s="43"/>
      <c r="S304" s="43"/>
      <c r="U304" s="43"/>
      <c r="W304" s="43"/>
      <c r="Y304" s="43"/>
      <c r="AA304" s="43"/>
      <c r="AB304" s="43"/>
      <c r="AD304" s="15"/>
    </row>
    <row r="305">
      <c r="J305" s="105"/>
      <c r="K305" s="105"/>
      <c r="L305" s="105"/>
      <c r="M305" s="105"/>
      <c r="O305" s="43"/>
      <c r="R305" s="43"/>
      <c r="S305" s="43"/>
      <c r="U305" s="43"/>
      <c r="W305" s="43"/>
      <c r="Y305" s="43"/>
      <c r="AA305" s="43"/>
      <c r="AB305" s="43"/>
      <c r="AD305" s="15"/>
    </row>
    <row r="306">
      <c r="J306" s="105"/>
      <c r="K306" s="105"/>
      <c r="L306" s="105"/>
      <c r="M306" s="105"/>
      <c r="O306" s="43"/>
      <c r="R306" s="43"/>
      <c r="S306" s="43"/>
      <c r="U306" s="43"/>
      <c r="W306" s="43"/>
      <c r="Y306" s="43"/>
      <c r="AA306" s="43"/>
      <c r="AB306" s="43"/>
      <c r="AD306" s="15"/>
    </row>
    <row r="307">
      <c r="J307" s="105"/>
      <c r="K307" s="105"/>
      <c r="L307" s="105"/>
      <c r="M307" s="105"/>
      <c r="O307" s="43"/>
      <c r="R307" s="43"/>
      <c r="S307" s="43"/>
      <c r="U307" s="43"/>
      <c r="W307" s="43"/>
      <c r="Y307" s="43"/>
      <c r="AA307" s="43"/>
      <c r="AB307" s="43"/>
      <c r="AD307" s="15"/>
    </row>
    <row r="308">
      <c r="J308" s="105"/>
      <c r="K308" s="105"/>
      <c r="L308" s="105"/>
      <c r="M308" s="105"/>
      <c r="O308" s="43"/>
      <c r="R308" s="43"/>
      <c r="S308" s="43"/>
      <c r="U308" s="43"/>
      <c r="W308" s="43"/>
      <c r="Y308" s="43"/>
      <c r="AA308" s="43"/>
      <c r="AB308" s="43"/>
      <c r="AD308" s="15"/>
    </row>
    <row r="309">
      <c r="J309" s="105"/>
      <c r="K309" s="105"/>
      <c r="L309" s="105"/>
      <c r="M309" s="105"/>
      <c r="O309" s="43"/>
      <c r="R309" s="43"/>
      <c r="S309" s="43"/>
      <c r="U309" s="43"/>
      <c r="W309" s="43"/>
      <c r="Y309" s="43"/>
      <c r="AA309" s="43"/>
      <c r="AB309" s="43"/>
      <c r="AD309" s="15"/>
    </row>
    <row r="310">
      <c r="J310" s="105"/>
      <c r="K310" s="105"/>
      <c r="L310" s="105"/>
      <c r="M310" s="105"/>
      <c r="O310" s="43"/>
      <c r="R310" s="43"/>
      <c r="S310" s="43"/>
      <c r="U310" s="43"/>
      <c r="W310" s="43"/>
      <c r="Y310" s="43"/>
      <c r="AA310" s="43"/>
      <c r="AB310" s="43"/>
      <c r="AD310" s="15"/>
    </row>
    <row r="311">
      <c r="J311" s="105"/>
      <c r="K311" s="105"/>
      <c r="L311" s="105"/>
      <c r="M311" s="105"/>
      <c r="O311" s="43"/>
      <c r="R311" s="43"/>
      <c r="S311" s="43"/>
      <c r="U311" s="43"/>
      <c r="W311" s="43"/>
      <c r="Y311" s="43"/>
      <c r="AA311" s="43"/>
      <c r="AB311" s="43"/>
      <c r="AD311" s="15"/>
    </row>
    <row r="312">
      <c r="J312" s="105"/>
      <c r="K312" s="105"/>
      <c r="L312" s="105"/>
      <c r="M312" s="105"/>
      <c r="O312" s="43"/>
      <c r="R312" s="43"/>
      <c r="S312" s="43"/>
      <c r="U312" s="43"/>
      <c r="W312" s="43"/>
      <c r="Y312" s="43"/>
      <c r="AA312" s="43"/>
      <c r="AB312" s="43"/>
      <c r="AD312" s="15"/>
    </row>
    <row r="313">
      <c r="J313" s="105"/>
      <c r="K313" s="105"/>
      <c r="L313" s="105"/>
      <c r="M313" s="105"/>
      <c r="O313" s="43"/>
      <c r="R313" s="43"/>
      <c r="S313" s="43"/>
      <c r="U313" s="43"/>
      <c r="W313" s="43"/>
      <c r="Y313" s="43"/>
      <c r="AA313" s="43"/>
      <c r="AB313" s="43"/>
      <c r="AD313" s="15"/>
    </row>
    <row r="314">
      <c r="J314" s="105"/>
      <c r="K314" s="105"/>
      <c r="L314" s="105"/>
      <c r="M314" s="105"/>
      <c r="O314" s="43"/>
      <c r="R314" s="43"/>
      <c r="S314" s="43"/>
      <c r="U314" s="43"/>
      <c r="W314" s="43"/>
      <c r="Y314" s="43"/>
      <c r="AA314" s="43"/>
      <c r="AB314" s="43"/>
      <c r="AD314" s="15"/>
    </row>
    <row r="315">
      <c r="J315" s="105"/>
      <c r="K315" s="105"/>
      <c r="L315" s="105"/>
      <c r="M315" s="105"/>
      <c r="O315" s="43"/>
      <c r="R315" s="43"/>
      <c r="S315" s="43"/>
      <c r="U315" s="43"/>
      <c r="W315" s="43"/>
      <c r="Y315" s="43"/>
      <c r="AA315" s="43"/>
      <c r="AB315" s="43"/>
      <c r="AD315" s="15"/>
    </row>
    <row r="316">
      <c r="J316" s="105"/>
      <c r="K316" s="105"/>
      <c r="L316" s="105"/>
      <c r="M316" s="105"/>
      <c r="O316" s="43"/>
      <c r="R316" s="43"/>
      <c r="S316" s="43"/>
      <c r="U316" s="43"/>
      <c r="W316" s="43"/>
      <c r="Y316" s="43"/>
      <c r="AA316" s="43"/>
      <c r="AB316" s="43"/>
      <c r="AD316" s="15"/>
    </row>
    <row r="317">
      <c r="J317" s="105"/>
      <c r="K317" s="105"/>
      <c r="L317" s="105"/>
      <c r="M317" s="105"/>
      <c r="O317" s="43"/>
      <c r="R317" s="43"/>
      <c r="S317" s="43"/>
      <c r="U317" s="43"/>
      <c r="W317" s="43"/>
      <c r="Y317" s="43"/>
      <c r="AA317" s="43"/>
      <c r="AB317" s="43"/>
      <c r="AD317" s="15"/>
    </row>
    <row r="318">
      <c r="J318" s="105"/>
      <c r="K318" s="105"/>
      <c r="L318" s="105"/>
      <c r="M318" s="105"/>
      <c r="O318" s="43"/>
      <c r="R318" s="43"/>
      <c r="S318" s="43"/>
      <c r="U318" s="43"/>
      <c r="W318" s="43"/>
      <c r="Y318" s="43"/>
      <c r="AA318" s="43"/>
      <c r="AB318" s="43"/>
      <c r="AD318" s="15"/>
    </row>
    <row r="319">
      <c r="J319" s="105"/>
      <c r="K319" s="105"/>
      <c r="L319" s="105"/>
      <c r="M319" s="105"/>
      <c r="O319" s="43"/>
      <c r="R319" s="43"/>
      <c r="S319" s="43"/>
      <c r="U319" s="43"/>
      <c r="W319" s="43"/>
      <c r="Y319" s="43"/>
      <c r="AA319" s="43"/>
      <c r="AB319" s="43"/>
      <c r="AD319" s="15"/>
    </row>
    <row r="320">
      <c r="J320" s="105"/>
      <c r="K320" s="105"/>
      <c r="L320" s="105"/>
      <c r="M320" s="105"/>
      <c r="O320" s="43"/>
      <c r="R320" s="43"/>
      <c r="S320" s="43"/>
      <c r="U320" s="43"/>
      <c r="W320" s="43"/>
      <c r="Y320" s="43"/>
      <c r="AA320" s="43"/>
      <c r="AB320" s="43"/>
      <c r="AD320" s="15"/>
    </row>
    <row r="321">
      <c r="J321" s="105"/>
      <c r="K321" s="105"/>
      <c r="L321" s="105"/>
      <c r="M321" s="105"/>
      <c r="O321" s="43"/>
      <c r="R321" s="43"/>
      <c r="S321" s="43"/>
      <c r="U321" s="43"/>
      <c r="W321" s="43"/>
      <c r="Y321" s="43"/>
      <c r="AA321" s="43"/>
      <c r="AB321" s="43"/>
      <c r="AD321" s="15"/>
    </row>
    <row r="322">
      <c r="J322" s="105"/>
      <c r="K322" s="105"/>
      <c r="L322" s="105"/>
      <c r="M322" s="105"/>
      <c r="O322" s="43"/>
      <c r="R322" s="43"/>
      <c r="S322" s="43"/>
      <c r="U322" s="43"/>
      <c r="W322" s="43"/>
      <c r="Y322" s="43"/>
      <c r="AA322" s="43"/>
      <c r="AB322" s="43"/>
      <c r="AD322" s="15"/>
    </row>
    <row r="323">
      <c r="J323" s="105"/>
      <c r="K323" s="105"/>
      <c r="L323" s="105"/>
      <c r="M323" s="105"/>
      <c r="O323" s="43"/>
      <c r="R323" s="43"/>
      <c r="S323" s="43"/>
      <c r="U323" s="43"/>
      <c r="W323" s="43"/>
      <c r="Y323" s="43"/>
      <c r="AA323" s="43"/>
      <c r="AB323" s="43"/>
      <c r="AD323" s="15"/>
    </row>
    <row r="324">
      <c r="J324" s="105"/>
      <c r="K324" s="105"/>
      <c r="L324" s="105"/>
      <c r="M324" s="105"/>
      <c r="O324" s="43"/>
      <c r="R324" s="43"/>
      <c r="S324" s="43"/>
      <c r="U324" s="43"/>
      <c r="W324" s="43"/>
      <c r="Y324" s="43"/>
      <c r="AA324" s="43"/>
      <c r="AB324" s="43"/>
      <c r="AD324" s="15"/>
    </row>
    <row r="325">
      <c r="J325" s="105"/>
      <c r="K325" s="105"/>
      <c r="L325" s="105"/>
      <c r="M325" s="105"/>
      <c r="O325" s="43"/>
      <c r="R325" s="43"/>
      <c r="S325" s="43"/>
      <c r="U325" s="43"/>
      <c r="W325" s="43"/>
      <c r="Y325" s="43"/>
      <c r="AA325" s="43"/>
      <c r="AB325" s="43"/>
      <c r="AD325" s="15"/>
    </row>
    <row r="326">
      <c r="J326" s="105"/>
      <c r="K326" s="105"/>
      <c r="L326" s="105"/>
      <c r="M326" s="105"/>
      <c r="O326" s="43"/>
      <c r="R326" s="43"/>
      <c r="S326" s="43"/>
      <c r="U326" s="43"/>
      <c r="W326" s="43"/>
      <c r="Y326" s="43"/>
      <c r="AA326" s="43"/>
      <c r="AB326" s="43"/>
      <c r="AD326" s="15"/>
    </row>
    <row r="327">
      <c r="J327" s="105"/>
      <c r="K327" s="105"/>
      <c r="L327" s="105"/>
      <c r="M327" s="105"/>
      <c r="O327" s="43"/>
      <c r="R327" s="43"/>
      <c r="S327" s="43"/>
      <c r="U327" s="43"/>
      <c r="W327" s="43"/>
      <c r="Y327" s="43"/>
      <c r="AA327" s="43"/>
      <c r="AB327" s="43"/>
      <c r="AD327" s="15"/>
    </row>
    <row r="328">
      <c r="J328" s="105"/>
      <c r="K328" s="105"/>
      <c r="L328" s="105"/>
      <c r="M328" s="105"/>
      <c r="O328" s="43"/>
      <c r="R328" s="43"/>
      <c r="S328" s="43"/>
      <c r="U328" s="43"/>
      <c r="W328" s="43"/>
      <c r="Y328" s="43"/>
      <c r="AA328" s="43"/>
      <c r="AB328" s="43"/>
      <c r="AD328" s="15"/>
    </row>
    <row r="329">
      <c r="J329" s="105"/>
      <c r="K329" s="105"/>
      <c r="L329" s="105"/>
      <c r="M329" s="105"/>
      <c r="O329" s="43"/>
      <c r="R329" s="43"/>
      <c r="S329" s="43"/>
      <c r="U329" s="43"/>
      <c r="W329" s="43"/>
      <c r="Y329" s="43"/>
      <c r="AA329" s="43"/>
      <c r="AB329" s="43"/>
      <c r="AD329" s="15"/>
    </row>
    <row r="330">
      <c r="J330" s="105"/>
      <c r="K330" s="105"/>
      <c r="L330" s="105"/>
      <c r="M330" s="105"/>
      <c r="O330" s="43"/>
      <c r="R330" s="43"/>
      <c r="S330" s="43"/>
      <c r="U330" s="43"/>
      <c r="W330" s="43"/>
      <c r="Y330" s="43"/>
      <c r="AA330" s="43"/>
      <c r="AB330" s="43"/>
      <c r="AD330" s="15"/>
    </row>
    <row r="331">
      <c r="J331" s="105"/>
      <c r="K331" s="105"/>
      <c r="L331" s="105"/>
      <c r="M331" s="105"/>
      <c r="O331" s="43"/>
      <c r="R331" s="43"/>
      <c r="S331" s="43"/>
      <c r="U331" s="43"/>
      <c r="W331" s="43"/>
      <c r="Y331" s="43"/>
      <c r="AA331" s="43"/>
      <c r="AB331" s="43"/>
      <c r="AD331" s="15"/>
    </row>
    <row r="332">
      <c r="J332" s="105"/>
      <c r="K332" s="105"/>
      <c r="L332" s="105"/>
      <c r="M332" s="105"/>
      <c r="O332" s="43"/>
      <c r="R332" s="43"/>
      <c r="S332" s="43"/>
      <c r="U332" s="43"/>
      <c r="W332" s="43"/>
      <c r="Y332" s="43"/>
      <c r="AA332" s="43"/>
      <c r="AB332" s="43"/>
      <c r="AD332" s="15"/>
    </row>
    <row r="333">
      <c r="J333" s="105"/>
      <c r="K333" s="105"/>
      <c r="L333" s="105"/>
      <c r="M333" s="105"/>
      <c r="O333" s="43"/>
      <c r="R333" s="43"/>
      <c r="S333" s="43"/>
      <c r="U333" s="43"/>
      <c r="W333" s="43"/>
      <c r="Y333" s="43"/>
      <c r="AA333" s="43"/>
      <c r="AB333" s="43"/>
      <c r="AD333" s="15"/>
    </row>
    <row r="334">
      <c r="J334" s="105"/>
      <c r="K334" s="105"/>
      <c r="L334" s="105"/>
      <c r="M334" s="105"/>
      <c r="O334" s="43"/>
      <c r="R334" s="43"/>
      <c r="S334" s="43"/>
      <c r="U334" s="43"/>
      <c r="W334" s="43"/>
      <c r="Y334" s="43"/>
      <c r="AA334" s="43"/>
      <c r="AB334" s="43"/>
      <c r="AD334" s="15"/>
    </row>
    <row r="335">
      <c r="J335" s="105"/>
      <c r="K335" s="105"/>
      <c r="L335" s="105"/>
      <c r="M335" s="105"/>
      <c r="O335" s="43"/>
      <c r="R335" s="43"/>
      <c r="S335" s="43"/>
      <c r="U335" s="43"/>
      <c r="W335" s="43"/>
      <c r="Y335" s="43"/>
      <c r="AA335" s="43"/>
      <c r="AB335" s="43"/>
      <c r="AD335" s="15"/>
    </row>
    <row r="336">
      <c r="J336" s="105"/>
      <c r="K336" s="105"/>
      <c r="L336" s="105"/>
      <c r="M336" s="105"/>
      <c r="O336" s="43"/>
      <c r="R336" s="43"/>
      <c r="S336" s="43"/>
      <c r="U336" s="43"/>
      <c r="W336" s="43"/>
      <c r="Y336" s="43"/>
      <c r="AA336" s="43"/>
      <c r="AB336" s="43"/>
      <c r="AD336" s="15"/>
    </row>
    <row r="337">
      <c r="J337" s="105"/>
      <c r="K337" s="105"/>
      <c r="L337" s="105"/>
      <c r="M337" s="105"/>
      <c r="O337" s="43"/>
      <c r="R337" s="43"/>
      <c r="S337" s="43"/>
      <c r="U337" s="43"/>
      <c r="W337" s="43"/>
      <c r="Y337" s="43"/>
      <c r="AA337" s="43"/>
      <c r="AB337" s="43"/>
      <c r="AD337" s="15"/>
    </row>
    <row r="338">
      <c r="J338" s="105"/>
      <c r="K338" s="105"/>
      <c r="L338" s="105"/>
      <c r="M338" s="105"/>
      <c r="O338" s="43"/>
      <c r="R338" s="43"/>
      <c r="S338" s="43"/>
      <c r="U338" s="43"/>
      <c r="W338" s="43"/>
      <c r="Y338" s="43"/>
      <c r="AA338" s="43"/>
      <c r="AB338" s="43"/>
      <c r="AD338" s="15"/>
    </row>
    <row r="339">
      <c r="J339" s="105"/>
      <c r="K339" s="105"/>
      <c r="L339" s="105"/>
      <c r="M339" s="105"/>
      <c r="O339" s="43"/>
      <c r="R339" s="43"/>
      <c r="S339" s="43"/>
      <c r="U339" s="43"/>
      <c r="W339" s="43"/>
      <c r="Y339" s="43"/>
      <c r="AA339" s="43"/>
      <c r="AB339" s="43"/>
      <c r="AD339" s="15"/>
    </row>
    <row r="340">
      <c r="J340" s="105"/>
      <c r="K340" s="105"/>
      <c r="L340" s="105"/>
      <c r="M340" s="105"/>
      <c r="O340" s="43"/>
      <c r="R340" s="43"/>
      <c r="S340" s="43"/>
      <c r="U340" s="43"/>
      <c r="W340" s="43"/>
      <c r="Y340" s="43"/>
      <c r="AA340" s="43"/>
      <c r="AB340" s="43"/>
      <c r="AD340" s="15"/>
    </row>
    <row r="341">
      <c r="J341" s="105"/>
      <c r="K341" s="105"/>
      <c r="L341" s="105"/>
      <c r="M341" s="105"/>
      <c r="O341" s="43"/>
      <c r="R341" s="43"/>
      <c r="S341" s="43"/>
      <c r="U341" s="43"/>
      <c r="W341" s="43"/>
      <c r="Y341" s="43"/>
      <c r="AA341" s="43"/>
      <c r="AB341" s="43"/>
      <c r="AD341" s="15"/>
    </row>
    <row r="342">
      <c r="J342" s="105"/>
      <c r="K342" s="105"/>
      <c r="L342" s="105"/>
      <c r="M342" s="105"/>
      <c r="O342" s="43"/>
      <c r="R342" s="43"/>
      <c r="S342" s="43"/>
      <c r="U342" s="43"/>
      <c r="W342" s="43"/>
      <c r="Y342" s="43"/>
      <c r="AA342" s="43"/>
      <c r="AB342" s="43"/>
      <c r="AD342" s="15"/>
    </row>
    <row r="343">
      <c r="J343" s="105"/>
      <c r="K343" s="105"/>
      <c r="L343" s="105"/>
      <c r="M343" s="105"/>
      <c r="O343" s="43"/>
      <c r="R343" s="43"/>
      <c r="S343" s="43"/>
      <c r="U343" s="43"/>
      <c r="W343" s="43"/>
      <c r="Y343" s="43"/>
      <c r="AA343" s="43"/>
      <c r="AB343" s="43"/>
      <c r="AD343" s="15"/>
    </row>
    <row r="344">
      <c r="J344" s="105"/>
      <c r="K344" s="105"/>
      <c r="L344" s="105"/>
      <c r="M344" s="105"/>
      <c r="O344" s="43"/>
      <c r="R344" s="43"/>
      <c r="S344" s="43"/>
      <c r="U344" s="43"/>
      <c r="W344" s="43"/>
      <c r="Y344" s="43"/>
      <c r="AA344" s="43"/>
      <c r="AB344" s="43"/>
      <c r="AD344" s="15"/>
    </row>
    <row r="345">
      <c r="J345" s="105"/>
      <c r="K345" s="105"/>
      <c r="L345" s="105"/>
      <c r="M345" s="105"/>
      <c r="O345" s="43"/>
      <c r="R345" s="43"/>
      <c r="S345" s="43"/>
      <c r="U345" s="43"/>
      <c r="W345" s="43"/>
      <c r="Y345" s="43"/>
      <c r="AA345" s="43"/>
      <c r="AB345" s="43"/>
      <c r="AD345" s="15"/>
    </row>
    <row r="346">
      <c r="J346" s="105"/>
      <c r="K346" s="105"/>
      <c r="L346" s="105"/>
      <c r="M346" s="105"/>
      <c r="O346" s="43"/>
      <c r="R346" s="43"/>
      <c r="S346" s="43"/>
      <c r="U346" s="43"/>
      <c r="W346" s="43"/>
      <c r="Y346" s="43"/>
      <c r="AA346" s="43"/>
      <c r="AB346" s="43"/>
      <c r="AD346" s="15"/>
    </row>
    <row r="347">
      <c r="J347" s="105"/>
      <c r="K347" s="105"/>
      <c r="L347" s="105"/>
      <c r="M347" s="105"/>
      <c r="O347" s="43"/>
      <c r="R347" s="43"/>
      <c r="S347" s="43"/>
      <c r="U347" s="43"/>
      <c r="W347" s="43"/>
      <c r="Y347" s="43"/>
      <c r="AA347" s="43"/>
      <c r="AB347" s="43"/>
      <c r="AD347" s="15"/>
    </row>
    <row r="348">
      <c r="J348" s="105"/>
      <c r="K348" s="105"/>
      <c r="L348" s="105"/>
      <c r="M348" s="105"/>
      <c r="O348" s="43"/>
      <c r="R348" s="43"/>
      <c r="S348" s="43"/>
      <c r="U348" s="43"/>
      <c r="W348" s="43"/>
      <c r="Y348" s="43"/>
      <c r="AA348" s="43"/>
      <c r="AB348" s="43"/>
      <c r="AD348" s="15"/>
    </row>
    <row r="349">
      <c r="J349" s="105"/>
      <c r="K349" s="105"/>
      <c r="L349" s="105"/>
      <c r="M349" s="105"/>
      <c r="O349" s="43"/>
      <c r="R349" s="43"/>
      <c r="S349" s="43"/>
      <c r="U349" s="43"/>
      <c r="W349" s="43"/>
      <c r="Y349" s="43"/>
      <c r="AA349" s="43"/>
      <c r="AB349" s="43"/>
      <c r="AD349" s="15"/>
    </row>
    <row r="350">
      <c r="J350" s="105"/>
      <c r="K350" s="105"/>
      <c r="L350" s="105"/>
      <c r="M350" s="105"/>
      <c r="O350" s="43"/>
      <c r="R350" s="43"/>
      <c r="S350" s="43"/>
      <c r="U350" s="43"/>
      <c r="W350" s="43"/>
      <c r="Y350" s="43"/>
      <c r="AA350" s="43"/>
      <c r="AB350" s="43"/>
      <c r="AD350" s="15"/>
    </row>
    <row r="351">
      <c r="J351" s="105"/>
      <c r="K351" s="105"/>
      <c r="L351" s="105"/>
      <c r="M351" s="105"/>
      <c r="O351" s="43"/>
      <c r="R351" s="43"/>
      <c r="S351" s="43"/>
      <c r="U351" s="43"/>
      <c r="W351" s="43"/>
      <c r="Y351" s="43"/>
      <c r="AA351" s="43"/>
      <c r="AB351" s="43"/>
      <c r="AD351" s="15"/>
    </row>
    <row r="352">
      <c r="J352" s="105"/>
      <c r="K352" s="105"/>
      <c r="L352" s="105"/>
      <c r="M352" s="105"/>
      <c r="O352" s="43"/>
      <c r="R352" s="43"/>
      <c r="S352" s="43"/>
      <c r="U352" s="43"/>
      <c r="W352" s="43"/>
      <c r="Y352" s="43"/>
      <c r="AA352" s="43"/>
      <c r="AB352" s="43"/>
      <c r="AD352" s="15"/>
    </row>
    <row r="353">
      <c r="J353" s="105"/>
      <c r="K353" s="105"/>
      <c r="L353" s="105"/>
      <c r="M353" s="105"/>
      <c r="O353" s="43"/>
      <c r="R353" s="43"/>
      <c r="S353" s="43"/>
      <c r="U353" s="43"/>
      <c r="W353" s="43"/>
      <c r="Y353" s="43"/>
      <c r="AA353" s="43"/>
      <c r="AB353" s="43"/>
      <c r="AD353" s="15"/>
    </row>
    <row r="354">
      <c r="J354" s="105"/>
      <c r="K354" s="105"/>
      <c r="L354" s="105"/>
      <c r="M354" s="105"/>
      <c r="O354" s="43"/>
      <c r="R354" s="43"/>
      <c r="S354" s="43"/>
      <c r="U354" s="43"/>
      <c r="W354" s="43"/>
      <c r="Y354" s="43"/>
      <c r="AA354" s="43"/>
      <c r="AB354" s="43"/>
      <c r="AD354" s="15"/>
    </row>
    <row r="355">
      <c r="J355" s="105"/>
      <c r="K355" s="105"/>
      <c r="L355" s="105"/>
      <c r="M355" s="105"/>
      <c r="O355" s="43"/>
      <c r="R355" s="43"/>
      <c r="S355" s="43"/>
      <c r="U355" s="43"/>
      <c r="W355" s="43"/>
      <c r="Y355" s="43"/>
      <c r="AA355" s="43"/>
      <c r="AB355" s="43"/>
      <c r="AD355" s="15"/>
    </row>
    <row r="356">
      <c r="J356" s="105"/>
      <c r="K356" s="105"/>
      <c r="L356" s="105"/>
      <c r="M356" s="105"/>
      <c r="O356" s="43"/>
      <c r="R356" s="43"/>
      <c r="S356" s="43"/>
      <c r="U356" s="43"/>
      <c r="W356" s="43"/>
      <c r="Y356" s="43"/>
      <c r="AA356" s="43"/>
      <c r="AB356" s="43"/>
      <c r="AD356" s="15"/>
    </row>
    <row r="357">
      <c r="J357" s="105"/>
      <c r="K357" s="105"/>
      <c r="L357" s="105"/>
      <c r="M357" s="105"/>
      <c r="O357" s="43"/>
      <c r="R357" s="43"/>
      <c r="S357" s="43"/>
      <c r="U357" s="43"/>
      <c r="W357" s="43"/>
      <c r="Y357" s="43"/>
      <c r="AA357" s="43"/>
      <c r="AB357" s="43"/>
      <c r="AD357" s="15"/>
    </row>
    <row r="358">
      <c r="J358" s="105"/>
      <c r="K358" s="105"/>
      <c r="L358" s="105"/>
      <c r="M358" s="105"/>
      <c r="O358" s="43"/>
      <c r="R358" s="43"/>
      <c r="S358" s="43"/>
      <c r="U358" s="43"/>
      <c r="W358" s="43"/>
      <c r="Y358" s="43"/>
      <c r="AA358" s="43"/>
      <c r="AB358" s="43"/>
      <c r="AD358" s="15"/>
    </row>
    <row r="359">
      <c r="J359" s="105"/>
      <c r="K359" s="105"/>
      <c r="L359" s="105"/>
      <c r="M359" s="105"/>
      <c r="O359" s="43"/>
      <c r="R359" s="43"/>
      <c r="S359" s="43"/>
      <c r="U359" s="43"/>
      <c r="W359" s="43"/>
      <c r="Y359" s="43"/>
      <c r="AA359" s="43"/>
      <c r="AB359" s="43"/>
      <c r="AD359" s="15"/>
    </row>
    <row r="360">
      <c r="J360" s="105"/>
      <c r="K360" s="105"/>
      <c r="L360" s="105"/>
      <c r="M360" s="105"/>
      <c r="O360" s="43"/>
      <c r="R360" s="43"/>
      <c r="S360" s="43"/>
      <c r="U360" s="43"/>
      <c r="W360" s="43"/>
      <c r="Y360" s="43"/>
      <c r="AA360" s="43"/>
      <c r="AB360" s="43"/>
      <c r="AD360" s="15"/>
    </row>
    <row r="361">
      <c r="J361" s="105"/>
      <c r="K361" s="105"/>
      <c r="L361" s="105"/>
      <c r="M361" s="105"/>
      <c r="O361" s="43"/>
      <c r="R361" s="43"/>
      <c r="S361" s="43"/>
      <c r="U361" s="43"/>
      <c r="W361" s="43"/>
      <c r="Y361" s="43"/>
      <c r="AA361" s="43"/>
      <c r="AB361" s="43"/>
      <c r="AD361" s="15"/>
    </row>
    <row r="362">
      <c r="J362" s="105"/>
      <c r="K362" s="105"/>
      <c r="L362" s="105"/>
      <c r="M362" s="105"/>
      <c r="O362" s="43"/>
      <c r="R362" s="43"/>
      <c r="S362" s="43"/>
      <c r="U362" s="43"/>
      <c r="W362" s="43"/>
      <c r="Y362" s="43"/>
      <c r="AA362" s="43"/>
      <c r="AB362" s="43"/>
      <c r="AD362" s="15"/>
    </row>
    <row r="363">
      <c r="J363" s="105"/>
      <c r="K363" s="105"/>
      <c r="L363" s="105"/>
      <c r="M363" s="105"/>
      <c r="O363" s="43"/>
      <c r="R363" s="43"/>
      <c r="S363" s="43"/>
      <c r="U363" s="43"/>
      <c r="W363" s="43"/>
      <c r="Y363" s="43"/>
      <c r="AA363" s="43"/>
      <c r="AB363" s="43"/>
      <c r="AD363" s="15"/>
    </row>
    <row r="364">
      <c r="J364" s="105"/>
      <c r="K364" s="105"/>
      <c r="L364" s="105"/>
      <c r="M364" s="105"/>
      <c r="O364" s="43"/>
      <c r="R364" s="43"/>
      <c r="S364" s="43"/>
      <c r="U364" s="43"/>
      <c r="W364" s="43"/>
      <c r="Y364" s="43"/>
      <c r="AA364" s="43"/>
      <c r="AB364" s="43"/>
      <c r="AD364" s="15"/>
    </row>
    <row r="365">
      <c r="J365" s="105"/>
      <c r="K365" s="105"/>
      <c r="L365" s="105"/>
      <c r="M365" s="105"/>
      <c r="O365" s="43"/>
      <c r="R365" s="43"/>
      <c r="S365" s="43"/>
      <c r="U365" s="43"/>
      <c r="W365" s="43"/>
      <c r="Y365" s="43"/>
      <c r="AA365" s="43"/>
      <c r="AB365" s="43"/>
      <c r="AD365" s="15"/>
    </row>
    <row r="366">
      <c r="J366" s="105"/>
      <c r="K366" s="105"/>
      <c r="L366" s="105"/>
      <c r="M366" s="105"/>
      <c r="O366" s="43"/>
      <c r="R366" s="43"/>
      <c r="S366" s="43"/>
      <c r="U366" s="43"/>
      <c r="W366" s="43"/>
      <c r="Y366" s="43"/>
      <c r="AA366" s="43"/>
      <c r="AB366" s="43"/>
      <c r="AD366" s="15"/>
    </row>
    <row r="367">
      <c r="J367" s="105"/>
      <c r="K367" s="105"/>
      <c r="L367" s="105"/>
      <c r="M367" s="105"/>
      <c r="O367" s="43"/>
      <c r="R367" s="43"/>
      <c r="S367" s="43"/>
      <c r="U367" s="43"/>
      <c r="W367" s="43"/>
      <c r="Y367" s="43"/>
      <c r="AA367" s="43"/>
      <c r="AB367" s="43"/>
      <c r="AD367" s="15"/>
    </row>
    <row r="368">
      <c r="J368" s="105"/>
      <c r="K368" s="105"/>
      <c r="L368" s="105"/>
      <c r="M368" s="105"/>
      <c r="O368" s="43"/>
      <c r="R368" s="43"/>
      <c r="S368" s="43"/>
      <c r="U368" s="43"/>
      <c r="W368" s="43"/>
      <c r="Y368" s="43"/>
      <c r="AA368" s="43"/>
      <c r="AB368" s="43"/>
      <c r="AD368" s="15"/>
    </row>
    <row r="369">
      <c r="J369" s="105"/>
      <c r="K369" s="105"/>
      <c r="L369" s="105"/>
      <c r="M369" s="105"/>
      <c r="O369" s="43"/>
      <c r="R369" s="43"/>
      <c r="S369" s="43"/>
      <c r="U369" s="43"/>
      <c r="W369" s="43"/>
      <c r="Y369" s="43"/>
      <c r="AA369" s="43"/>
      <c r="AB369" s="43"/>
      <c r="AD369" s="15"/>
    </row>
    <row r="370">
      <c r="J370" s="105"/>
      <c r="K370" s="105"/>
      <c r="L370" s="105"/>
      <c r="M370" s="105"/>
      <c r="O370" s="43"/>
      <c r="R370" s="43"/>
      <c r="S370" s="43"/>
      <c r="U370" s="43"/>
      <c r="W370" s="43"/>
      <c r="Y370" s="43"/>
      <c r="AA370" s="43"/>
      <c r="AB370" s="43"/>
      <c r="AD370" s="15"/>
    </row>
    <row r="371">
      <c r="J371" s="105"/>
      <c r="K371" s="105"/>
      <c r="L371" s="105"/>
      <c r="M371" s="105"/>
      <c r="O371" s="43"/>
      <c r="R371" s="43"/>
      <c r="S371" s="43"/>
      <c r="U371" s="43"/>
      <c r="W371" s="43"/>
      <c r="Y371" s="43"/>
      <c r="AA371" s="43"/>
      <c r="AB371" s="43"/>
      <c r="AD371" s="15"/>
    </row>
    <row r="372">
      <c r="J372" s="105"/>
      <c r="K372" s="105"/>
      <c r="L372" s="105"/>
      <c r="M372" s="105"/>
      <c r="O372" s="43"/>
      <c r="R372" s="43"/>
      <c r="S372" s="43"/>
      <c r="U372" s="43"/>
      <c r="W372" s="43"/>
      <c r="Y372" s="43"/>
      <c r="AA372" s="43"/>
      <c r="AB372" s="43"/>
      <c r="AD372" s="15"/>
    </row>
    <row r="373">
      <c r="J373" s="105"/>
      <c r="K373" s="105"/>
      <c r="L373" s="105"/>
      <c r="M373" s="105"/>
      <c r="O373" s="43"/>
      <c r="R373" s="43"/>
      <c r="S373" s="43"/>
      <c r="U373" s="43"/>
      <c r="W373" s="43"/>
      <c r="Y373" s="43"/>
      <c r="AA373" s="43"/>
      <c r="AB373" s="43"/>
      <c r="AD373" s="15"/>
    </row>
    <row r="374">
      <c r="J374" s="105"/>
      <c r="K374" s="105"/>
      <c r="L374" s="105"/>
      <c r="M374" s="105"/>
      <c r="O374" s="43"/>
      <c r="R374" s="43"/>
      <c r="S374" s="43"/>
      <c r="U374" s="43"/>
      <c r="W374" s="43"/>
      <c r="Y374" s="43"/>
      <c r="AA374" s="43"/>
      <c r="AB374" s="43"/>
      <c r="AD374" s="15"/>
    </row>
    <row r="375">
      <c r="J375" s="105"/>
      <c r="K375" s="105"/>
      <c r="L375" s="105"/>
      <c r="M375" s="105"/>
      <c r="O375" s="43"/>
      <c r="R375" s="43"/>
      <c r="S375" s="43"/>
      <c r="U375" s="43"/>
      <c r="W375" s="43"/>
      <c r="Y375" s="43"/>
      <c r="AA375" s="43"/>
      <c r="AB375" s="43"/>
      <c r="AD375" s="15"/>
    </row>
    <row r="376">
      <c r="J376" s="105"/>
      <c r="K376" s="105"/>
      <c r="L376" s="105"/>
      <c r="M376" s="105"/>
      <c r="O376" s="43"/>
      <c r="R376" s="43"/>
      <c r="S376" s="43"/>
      <c r="U376" s="43"/>
      <c r="W376" s="43"/>
      <c r="Y376" s="43"/>
      <c r="AA376" s="43"/>
      <c r="AB376" s="43"/>
      <c r="AD376" s="15"/>
    </row>
    <row r="377">
      <c r="J377" s="105"/>
      <c r="K377" s="105"/>
      <c r="L377" s="105"/>
      <c r="M377" s="105"/>
      <c r="O377" s="43"/>
      <c r="R377" s="43"/>
      <c r="S377" s="43"/>
      <c r="U377" s="43"/>
      <c r="W377" s="43"/>
      <c r="Y377" s="43"/>
      <c r="AA377" s="43"/>
      <c r="AB377" s="43"/>
      <c r="AD377" s="15"/>
    </row>
    <row r="378">
      <c r="J378" s="105"/>
      <c r="K378" s="105"/>
      <c r="L378" s="105"/>
      <c r="M378" s="105"/>
      <c r="O378" s="43"/>
      <c r="R378" s="43"/>
      <c r="S378" s="43"/>
      <c r="U378" s="43"/>
      <c r="W378" s="43"/>
      <c r="Y378" s="43"/>
      <c r="AA378" s="43"/>
      <c r="AB378" s="43"/>
      <c r="AD378" s="15"/>
    </row>
    <row r="379">
      <c r="J379" s="105"/>
      <c r="K379" s="105"/>
      <c r="L379" s="105"/>
      <c r="M379" s="105"/>
      <c r="O379" s="43"/>
      <c r="R379" s="43"/>
      <c r="S379" s="43"/>
      <c r="U379" s="43"/>
      <c r="W379" s="43"/>
      <c r="Y379" s="43"/>
      <c r="AA379" s="43"/>
      <c r="AB379" s="43"/>
      <c r="AD379" s="15"/>
    </row>
    <row r="380">
      <c r="J380" s="105"/>
      <c r="K380" s="105"/>
      <c r="L380" s="105"/>
      <c r="M380" s="105"/>
      <c r="O380" s="43"/>
      <c r="R380" s="43"/>
      <c r="S380" s="43"/>
      <c r="U380" s="43"/>
      <c r="W380" s="43"/>
      <c r="Y380" s="43"/>
      <c r="AA380" s="43"/>
      <c r="AB380" s="43"/>
      <c r="AD380" s="15"/>
    </row>
    <row r="381">
      <c r="J381" s="105"/>
      <c r="K381" s="105"/>
      <c r="L381" s="105"/>
      <c r="M381" s="105"/>
      <c r="O381" s="43"/>
      <c r="R381" s="43"/>
      <c r="S381" s="43"/>
      <c r="U381" s="43"/>
      <c r="W381" s="43"/>
      <c r="Y381" s="43"/>
      <c r="AA381" s="43"/>
      <c r="AB381" s="43"/>
      <c r="AD381" s="15"/>
    </row>
    <row r="382">
      <c r="J382" s="105"/>
      <c r="K382" s="105"/>
      <c r="L382" s="105"/>
      <c r="M382" s="105"/>
      <c r="O382" s="43"/>
      <c r="R382" s="43"/>
      <c r="S382" s="43"/>
      <c r="U382" s="43"/>
      <c r="W382" s="43"/>
      <c r="Y382" s="43"/>
      <c r="AA382" s="43"/>
      <c r="AB382" s="43"/>
      <c r="AD382" s="15"/>
    </row>
    <row r="383">
      <c r="J383" s="105"/>
      <c r="K383" s="105"/>
      <c r="L383" s="105"/>
      <c r="M383" s="105"/>
      <c r="O383" s="43"/>
      <c r="R383" s="43"/>
      <c r="S383" s="43"/>
      <c r="U383" s="43"/>
      <c r="W383" s="43"/>
      <c r="Y383" s="43"/>
      <c r="AA383" s="43"/>
      <c r="AB383" s="43"/>
      <c r="AD383" s="15"/>
    </row>
    <row r="384">
      <c r="J384" s="105"/>
      <c r="K384" s="105"/>
      <c r="L384" s="105"/>
      <c r="M384" s="105"/>
      <c r="O384" s="43"/>
      <c r="R384" s="43"/>
      <c r="S384" s="43"/>
      <c r="U384" s="43"/>
      <c r="W384" s="43"/>
      <c r="Y384" s="43"/>
      <c r="AA384" s="43"/>
      <c r="AB384" s="43"/>
      <c r="AD384" s="15"/>
    </row>
    <row r="385">
      <c r="J385" s="105"/>
      <c r="K385" s="105"/>
      <c r="L385" s="105"/>
      <c r="M385" s="105"/>
      <c r="O385" s="43"/>
      <c r="R385" s="43"/>
      <c r="S385" s="43"/>
      <c r="U385" s="43"/>
      <c r="W385" s="43"/>
      <c r="Y385" s="43"/>
      <c r="AA385" s="43"/>
      <c r="AB385" s="43"/>
      <c r="AD385" s="15"/>
    </row>
    <row r="386">
      <c r="J386" s="105"/>
      <c r="K386" s="105"/>
      <c r="L386" s="105"/>
      <c r="M386" s="105"/>
      <c r="O386" s="43"/>
      <c r="R386" s="43"/>
      <c r="S386" s="43"/>
      <c r="U386" s="43"/>
      <c r="W386" s="43"/>
      <c r="Y386" s="43"/>
      <c r="AA386" s="43"/>
      <c r="AB386" s="43"/>
      <c r="AD386" s="15"/>
    </row>
    <row r="387">
      <c r="J387" s="105"/>
      <c r="K387" s="105"/>
      <c r="L387" s="105"/>
      <c r="M387" s="105"/>
      <c r="O387" s="43"/>
      <c r="R387" s="43"/>
      <c r="S387" s="43"/>
      <c r="U387" s="43"/>
      <c r="W387" s="43"/>
      <c r="Y387" s="43"/>
      <c r="AA387" s="43"/>
      <c r="AB387" s="43"/>
      <c r="AD387" s="15"/>
    </row>
    <row r="388">
      <c r="J388" s="105"/>
      <c r="K388" s="105"/>
      <c r="L388" s="105"/>
      <c r="M388" s="105"/>
      <c r="O388" s="43"/>
      <c r="R388" s="43"/>
      <c r="S388" s="43"/>
      <c r="U388" s="43"/>
      <c r="W388" s="43"/>
      <c r="Y388" s="43"/>
      <c r="AA388" s="43"/>
      <c r="AB388" s="43"/>
      <c r="AD388" s="15"/>
    </row>
    <row r="389">
      <c r="J389" s="105"/>
      <c r="K389" s="105"/>
      <c r="L389" s="105"/>
      <c r="M389" s="105"/>
      <c r="O389" s="43"/>
      <c r="R389" s="43"/>
      <c r="S389" s="43"/>
      <c r="U389" s="43"/>
      <c r="W389" s="43"/>
      <c r="Y389" s="43"/>
      <c r="AA389" s="43"/>
      <c r="AB389" s="43"/>
      <c r="AD389" s="15"/>
    </row>
    <row r="390">
      <c r="J390" s="105"/>
      <c r="K390" s="105"/>
      <c r="L390" s="105"/>
      <c r="M390" s="105"/>
      <c r="O390" s="43"/>
      <c r="R390" s="43"/>
      <c r="S390" s="43"/>
      <c r="U390" s="43"/>
      <c r="W390" s="43"/>
      <c r="Y390" s="43"/>
      <c r="AA390" s="43"/>
      <c r="AB390" s="43"/>
      <c r="AD390" s="15"/>
    </row>
    <row r="391">
      <c r="J391" s="105"/>
      <c r="K391" s="105"/>
      <c r="L391" s="105"/>
      <c r="M391" s="105"/>
      <c r="O391" s="43"/>
      <c r="R391" s="43"/>
      <c r="S391" s="43"/>
      <c r="U391" s="43"/>
      <c r="W391" s="43"/>
      <c r="Y391" s="43"/>
      <c r="AA391" s="43"/>
      <c r="AB391" s="43"/>
      <c r="AD391" s="15"/>
    </row>
    <row r="392">
      <c r="J392" s="105"/>
      <c r="K392" s="105"/>
      <c r="L392" s="105"/>
      <c r="M392" s="105"/>
      <c r="O392" s="43"/>
      <c r="R392" s="43"/>
      <c r="S392" s="43"/>
      <c r="U392" s="43"/>
      <c r="W392" s="43"/>
      <c r="Y392" s="43"/>
      <c r="AA392" s="43"/>
      <c r="AB392" s="43"/>
      <c r="AD392" s="15"/>
    </row>
    <row r="393">
      <c r="J393" s="105"/>
      <c r="K393" s="105"/>
      <c r="L393" s="105"/>
      <c r="M393" s="105"/>
      <c r="O393" s="43"/>
      <c r="R393" s="43"/>
      <c r="S393" s="43"/>
      <c r="U393" s="43"/>
      <c r="W393" s="43"/>
      <c r="Y393" s="43"/>
      <c r="AA393" s="43"/>
      <c r="AB393" s="43"/>
      <c r="AD393" s="15"/>
    </row>
    <row r="394">
      <c r="J394" s="105"/>
      <c r="K394" s="105"/>
      <c r="L394" s="105"/>
      <c r="M394" s="105"/>
      <c r="O394" s="43"/>
      <c r="R394" s="43"/>
      <c r="S394" s="43"/>
      <c r="U394" s="43"/>
      <c r="W394" s="43"/>
      <c r="Y394" s="43"/>
      <c r="AA394" s="43"/>
      <c r="AB394" s="43"/>
      <c r="AD394" s="15"/>
    </row>
    <row r="395">
      <c r="J395" s="105"/>
      <c r="K395" s="105"/>
      <c r="L395" s="105"/>
      <c r="M395" s="105"/>
      <c r="O395" s="43"/>
      <c r="R395" s="43"/>
      <c r="S395" s="43"/>
      <c r="U395" s="43"/>
      <c r="W395" s="43"/>
      <c r="Y395" s="43"/>
      <c r="AA395" s="43"/>
      <c r="AB395" s="43"/>
      <c r="AD395" s="15"/>
    </row>
    <row r="396">
      <c r="J396" s="105"/>
      <c r="K396" s="105"/>
      <c r="L396" s="105"/>
      <c r="M396" s="105"/>
      <c r="O396" s="43"/>
      <c r="R396" s="43"/>
      <c r="S396" s="43"/>
      <c r="U396" s="43"/>
      <c r="W396" s="43"/>
      <c r="Y396" s="43"/>
      <c r="AA396" s="43"/>
      <c r="AB396" s="43"/>
      <c r="AD396" s="15"/>
    </row>
    <row r="397">
      <c r="J397" s="105"/>
      <c r="K397" s="105"/>
      <c r="L397" s="105"/>
      <c r="M397" s="105"/>
      <c r="O397" s="43"/>
      <c r="R397" s="43"/>
      <c r="S397" s="43"/>
      <c r="U397" s="43"/>
      <c r="W397" s="43"/>
      <c r="Y397" s="43"/>
      <c r="AA397" s="43"/>
      <c r="AB397" s="43"/>
      <c r="AD397" s="15"/>
    </row>
    <row r="398">
      <c r="J398" s="105"/>
      <c r="K398" s="105"/>
      <c r="L398" s="105"/>
      <c r="M398" s="105"/>
      <c r="O398" s="43"/>
      <c r="R398" s="43"/>
      <c r="S398" s="43"/>
      <c r="U398" s="43"/>
      <c r="W398" s="43"/>
      <c r="Y398" s="43"/>
      <c r="AA398" s="43"/>
      <c r="AB398" s="43"/>
      <c r="AD398" s="15"/>
    </row>
    <row r="399">
      <c r="J399" s="105"/>
      <c r="K399" s="105"/>
      <c r="L399" s="105"/>
      <c r="M399" s="105"/>
      <c r="O399" s="43"/>
      <c r="R399" s="43"/>
      <c r="S399" s="43"/>
      <c r="U399" s="43"/>
      <c r="W399" s="43"/>
      <c r="Y399" s="43"/>
      <c r="AA399" s="43"/>
      <c r="AB399" s="43"/>
      <c r="AD399" s="15"/>
    </row>
    <row r="400">
      <c r="J400" s="105"/>
      <c r="K400" s="105"/>
      <c r="L400" s="105"/>
      <c r="M400" s="105"/>
      <c r="O400" s="43"/>
      <c r="R400" s="43"/>
      <c r="S400" s="43"/>
      <c r="U400" s="43"/>
      <c r="W400" s="43"/>
      <c r="Y400" s="43"/>
      <c r="AA400" s="43"/>
      <c r="AB400" s="43"/>
      <c r="AD400" s="15"/>
    </row>
    <row r="401">
      <c r="J401" s="105"/>
      <c r="K401" s="105"/>
      <c r="L401" s="105"/>
      <c r="M401" s="105"/>
      <c r="O401" s="43"/>
      <c r="R401" s="43"/>
      <c r="S401" s="43"/>
      <c r="U401" s="43"/>
      <c r="W401" s="43"/>
      <c r="Y401" s="43"/>
      <c r="AA401" s="43"/>
      <c r="AB401" s="43"/>
      <c r="AD401" s="15"/>
    </row>
    <row r="402">
      <c r="J402" s="105"/>
      <c r="K402" s="105"/>
      <c r="L402" s="105"/>
      <c r="M402" s="105"/>
      <c r="O402" s="43"/>
      <c r="R402" s="43"/>
      <c r="S402" s="43"/>
      <c r="U402" s="43"/>
      <c r="W402" s="43"/>
      <c r="Y402" s="43"/>
      <c r="AA402" s="43"/>
      <c r="AB402" s="43"/>
      <c r="AD402" s="15"/>
    </row>
    <row r="403">
      <c r="J403" s="105"/>
      <c r="K403" s="105"/>
      <c r="L403" s="105"/>
      <c r="M403" s="105"/>
      <c r="O403" s="43"/>
      <c r="R403" s="43"/>
      <c r="S403" s="43"/>
      <c r="U403" s="43"/>
      <c r="W403" s="43"/>
      <c r="Y403" s="43"/>
      <c r="AA403" s="43"/>
      <c r="AB403" s="43"/>
      <c r="AD403" s="15"/>
    </row>
    <row r="404">
      <c r="J404" s="105"/>
      <c r="K404" s="105"/>
      <c r="L404" s="105"/>
      <c r="M404" s="105"/>
      <c r="O404" s="43"/>
      <c r="R404" s="43"/>
      <c r="S404" s="43"/>
      <c r="U404" s="43"/>
      <c r="W404" s="43"/>
      <c r="Y404" s="43"/>
      <c r="AA404" s="43"/>
      <c r="AB404" s="43"/>
      <c r="AD404" s="15"/>
    </row>
    <row r="405">
      <c r="J405" s="105"/>
      <c r="K405" s="105"/>
      <c r="L405" s="105"/>
      <c r="M405" s="105"/>
      <c r="O405" s="43"/>
      <c r="R405" s="43"/>
      <c r="S405" s="43"/>
      <c r="U405" s="43"/>
      <c r="W405" s="43"/>
      <c r="Y405" s="43"/>
      <c r="AA405" s="43"/>
      <c r="AB405" s="43"/>
      <c r="AD405" s="15"/>
    </row>
    <row r="406">
      <c r="J406" s="105"/>
      <c r="K406" s="105"/>
      <c r="L406" s="105"/>
      <c r="M406" s="105"/>
      <c r="O406" s="43"/>
      <c r="R406" s="43"/>
      <c r="S406" s="43"/>
      <c r="U406" s="43"/>
      <c r="W406" s="43"/>
      <c r="Y406" s="43"/>
      <c r="AA406" s="43"/>
      <c r="AB406" s="43"/>
      <c r="AD406" s="15"/>
    </row>
    <row r="407">
      <c r="J407" s="105"/>
      <c r="K407" s="105"/>
      <c r="L407" s="105"/>
      <c r="M407" s="105"/>
      <c r="O407" s="43"/>
      <c r="R407" s="43"/>
      <c r="S407" s="43"/>
      <c r="U407" s="43"/>
      <c r="W407" s="43"/>
      <c r="Y407" s="43"/>
      <c r="AA407" s="43"/>
      <c r="AB407" s="43"/>
      <c r="AD407" s="15"/>
    </row>
    <row r="408">
      <c r="J408" s="105"/>
      <c r="K408" s="105"/>
      <c r="L408" s="105"/>
      <c r="M408" s="105"/>
      <c r="O408" s="43"/>
      <c r="R408" s="43"/>
      <c r="S408" s="43"/>
      <c r="U408" s="43"/>
      <c r="W408" s="43"/>
      <c r="Y408" s="43"/>
      <c r="AA408" s="43"/>
      <c r="AB408" s="43"/>
      <c r="AD408" s="15"/>
    </row>
    <row r="409">
      <c r="J409" s="105"/>
      <c r="K409" s="105"/>
      <c r="L409" s="105"/>
      <c r="M409" s="105"/>
      <c r="O409" s="43"/>
      <c r="R409" s="43"/>
      <c r="S409" s="43"/>
      <c r="U409" s="43"/>
      <c r="W409" s="43"/>
      <c r="Y409" s="43"/>
      <c r="AA409" s="43"/>
      <c r="AB409" s="43"/>
      <c r="AD409" s="15"/>
    </row>
    <row r="410">
      <c r="J410" s="105"/>
      <c r="K410" s="105"/>
      <c r="L410" s="105"/>
      <c r="M410" s="105"/>
      <c r="O410" s="43"/>
      <c r="R410" s="43"/>
      <c r="S410" s="43"/>
      <c r="U410" s="43"/>
      <c r="W410" s="43"/>
      <c r="Y410" s="43"/>
      <c r="AA410" s="43"/>
      <c r="AB410" s="43"/>
      <c r="AD410" s="15"/>
    </row>
    <row r="411">
      <c r="J411" s="105"/>
      <c r="K411" s="105"/>
      <c r="L411" s="105"/>
      <c r="M411" s="105"/>
      <c r="O411" s="43"/>
      <c r="R411" s="43"/>
      <c r="S411" s="43"/>
      <c r="U411" s="43"/>
      <c r="W411" s="43"/>
      <c r="Y411" s="43"/>
      <c r="AA411" s="43"/>
      <c r="AB411" s="43"/>
      <c r="AD411" s="15"/>
    </row>
    <row r="412">
      <c r="J412" s="105"/>
      <c r="K412" s="105"/>
      <c r="L412" s="105"/>
      <c r="M412" s="105"/>
      <c r="O412" s="43"/>
      <c r="R412" s="43"/>
      <c r="S412" s="43"/>
      <c r="U412" s="43"/>
      <c r="W412" s="43"/>
      <c r="Y412" s="43"/>
      <c r="AA412" s="43"/>
      <c r="AB412" s="43"/>
      <c r="AD412" s="15"/>
    </row>
    <row r="413">
      <c r="J413" s="105"/>
      <c r="K413" s="105"/>
      <c r="L413" s="105"/>
      <c r="M413" s="105"/>
      <c r="O413" s="43"/>
      <c r="R413" s="43"/>
      <c r="S413" s="43"/>
      <c r="U413" s="43"/>
      <c r="W413" s="43"/>
      <c r="Y413" s="43"/>
      <c r="AA413" s="43"/>
      <c r="AB413" s="43"/>
      <c r="AD413" s="15"/>
    </row>
    <row r="414">
      <c r="J414" s="105"/>
      <c r="K414" s="105"/>
      <c r="L414" s="105"/>
      <c r="M414" s="105"/>
      <c r="O414" s="43"/>
      <c r="R414" s="43"/>
      <c r="S414" s="43"/>
      <c r="U414" s="43"/>
      <c r="W414" s="43"/>
      <c r="Y414" s="43"/>
      <c r="AA414" s="43"/>
      <c r="AB414" s="43"/>
      <c r="AD414" s="15"/>
    </row>
    <row r="415">
      <c r="J415" s="105"/>
      <c r="K415" s="105"/>
      <c r="L415" s="105"/>
      <c r="M415" s="105"/>
      <c r="O415" s="43"/>
      <c r="R415" s="43"/>
      <c r="S415" s="43"/>
      <c r="U415" s="43"/>
      <c r="W415" s="43"/>
      <c r="Y415" s="43"/>
      <c r="AA415" s="43"/>
      <c r="AB415" s="43"/>
      <c r="AD415" s="15"/>
    </row>
    <row r="416">
      <c r="J416" s="105"/>
      <c r="K416" s="105"/>
      <c r="L416" s="105"/>
      <c r="M416" s="105"/>
      <c r="O416" s="43"/>
      <c r="R416" s="43"/>
      <c r="S416" s="43"/>
      <c r="U416" s="43"/>
      <c r="W416" s="43"/>
      <c r="Y416" s="43"/>
      <c r="AA416" s="43"/>
      <c r="AB416" s="43"/>
      <c r="AD416" s="15"/>
    </row>
    <row r="417">
      <c r="J417" s="105"/>
      <c r="K417" s="105"/>
      <c r="L417" s="105"/>
      <c r="M417" s="105"/>
      <c r="O417" s="43"/>
      <c r="R417" s="43"/>
      <c r="S417" s="43"/>
      <c r="U417" s="43"/>
      <c r="W417" s="43"/>
      <c r="Y417" s="43"/>
      <c r="AA417" s="43"/>
      <c r="AB417" s="43"/>
      <c r="AD417" s="15"/>
    </row>
    <row r="418">
      <c r="J418" s="105"/>
      <c r="K418" s="105"/>
      <c r="L418" s="105"/>
      <c r="M418" s="105"/>
      <c r="O418" s="43"/>
      <c r="R418" s="43"/>
      <c r="S418" s="43"/>
      <c r="U418" s="43"/>
      <c r="W418" s="43"/>
      <c r="Y418" s="43"/>
      <c r="AA418" s="43"/>
      <c r="AB418" s="43"/>
      <c r="AD418" s="15"/>
    </row>
    <row r="419">
      <c r="J419" s="105"/>
      <c r="K419" s="105"/>
      <c r="L419" s="105"/>
      <c r="M419" s="105"/>
      <c r="O419" s="43"/>
      <c r="R419" s="43"/>
      <c r="S419" s="43"/>
      <c r="U419" s="43"/>
      <c r="W419" s="43"/>
      <c r="Y419" s="43"/>
      <c r="AA419" s="43"/>
      <c r="AB419" s="43"/>
      <c r="AD419" s="15"/>
    </row>
    <row r="420">
      <c r="J420" s="105"/>
      <c r="K420" s="105"/>
      <c r="L420" s="105"/>
      <c r="M420" s="105"/>
      <c r="O420" s="43"/>
      <c r="R420" s="43"/>
      <c r="S420" s="43"/>
      <c r="U420" s="43"/>
      <c r="W420" s="43"/>
      <c r="Y420" s="43"/>
      <c r="AA420" s="43"/>
      <c r="AB420" s="43"/>
      <c r="AD420" s="15"/>
    </row>
    <row r="421">
      <c r="J421" s="105"/>
      <c r="K421" s="105"/>
      <c r="L421" s="105"/>
      <c r="M421" s="105"/>
      <c r="O421" s="43"/>
      <c r="R421" s="43"/>
      <c r="S421" s="43"/>
      <c r="U421" s="43"/>
      <c r="W421" s="43"/>
      <c r="Y421" s="43"/>
      <c r="AA421" s="43"/>
      <c r="AB421" s="43"/>
      <c r="AD421" s="15"/>
    </row>
    <row r="422">
      <c r="J422" s="105"/>
      <c r="K422" s="105"/>
      <c r="L422" s="105"/>
      <c r="M422" s="105"/>
      <c r="O422" s="43"/>
      <c r="R422" s="43"/>
      <c r="S422" s="43"/>
      <c r="U422" s="43"/>
      <c r="W422" s="43"/>
      <c r="Y422" s="43"/>
      <c r="AA422" s="43"/>
      <c r="AB422" s="43"/>
      <c r="AD422" s="15"/>
    </row>
    <row r="423">
      <c r="J423" s="105"/>
      <c r="K423" s="105"/>
      <c r="L423" s="105"/>
      <c r="M423" s="105"/>
      <c r="O423" s="43"/>
      <c r="R423" s="43"/>
      <c r="S423" s="43"/>
      <c r="U423" s="43"/>
      <c r="W423" s="43"/>
      <c r="Y423" s="43"/>
      <c r="AA423" s="43"/>
      <c r="AB423" s="43"/>
      <c r="AD423" s="15"/>
    </row>
    <row r="424">
      <c r="J424" s="105"/>
      <c r="K424" s="105"/>
      <c r="L424" s="105"/>
      <c r="M424" s="105"/>
      <c r="O424" s="43"/>
      <c r="R424" s="43"/>
      <c r="S424" s="43"/>
      <c r="U424" s="43"/>
      <c r="W424" s="43"/>
      <c r="Y424" s="43"/>
      <c r="AA424" s="43"/>
      <c r="AB424" s="43"/>
      <c r="AD424" s="15"/>
    </row>
    <row r="425">
      <c r="J425" s="105"/>
      <c r="K425" s="105"/>
      <c r="L425" s="105"/>
      <c r="M425" s="105"/>
      <c r="O425" s="43"/>
      <c r="R425" s="43"/>
      <c r="S425" s="43"/>
      <c r="U425" s="43"/>
      <c r="W425" s="43"/>
      <c r="Y425" s="43"/>
      <c r="AA425" s="43"/>
      <c r="AB425" s="43"/>
      <c r="AD425" s="15"/>
    </row>
    <row r="426">
      <c r="J426" s="105"/>
      <c r="K426" s="105"/>
      <c r="L426" s="105"/>
      <c r="M426" s="105"/>
      <c r="O426" s="43"/>
      <c r="R426" s="43"/>
      <c r="S426" s="43"/>
      <c r="U426" s="43"/>
      <c r="W426" s="43"/>
      <c r="Y426" s="43"/>
      <c r="AA426" s="43"/>
      <c r="AB426" s="43"/>
      <c r="AD426" s="15"/>
    </row>
    <row r="427">
      <c r="J427" s="105"/>
      <c r="K427" s="105"/>
      <c r="L427" s="105"/>
      <c r="M427" s="105"/>
      <c r="O427" s="43"/>
      <c r="R427" s="43"/>
      <c r="S427" s="43"/>
      <c r="U427" s="43"/>
      <c r="W427" s="43"/>
      <c r="Y427" s="43"/>
      <c r="AA427" s="43"/>
      <c r="AB427" s="43"/>
      <c r="AD427" s="15"/>
    </row>
    <row r="428">
      <c r="J428" s="105"/>
      <c r="K428" s="105"/>
      <c r="L428" s="105"/>
      <c r="M428" s="105"/>
      <c r="O428" s="43"/>
      <c r="R428" s="43"/>
      <c r="S428" s="43"/>
      <c r="U428" s="43"/>
      <c r="W428" s="43"/>
      <c r="Y428" s="43"/>
      <c r="AA428" s="43"/>
      <c r="AB428" s="43"/>
      <c r="AD428" s="15"/>
    </row>
    <row r="429">
      <c r="J429" s="105"/>
      <c r="K429" s="105"/>
      <c r="L429" s="105"/>
      <c r="M429" s="105"/>
      <c r="O429" s="43"/>
      <c r="R429" s="43"/>
      <c r="S429" s="43"/>
      <c r="U429" s="43"/>
      <c r="W429" s="43"/>
      <c r="Y429" s="43"/>
      <c r="AA429" s="43"/>
      <c r="AB429" s="43"/>
      <c r="AD429" s="15"/>
    </row>
    <row r="430">
      <c r="J430" s="105"/>
      <c r="K430" s="105"/>
      <c r="L430" s="105"/>
      <c r="M430" s="105"/>
      <c r="O430" s="43"/>
      <c r="R430" s="43"/>
      <c r="S430" s="43"/>
      <c r="U430" s="43"/>
      <c r="W430" s="43"/>
      <c r="Y430" s="43"/>
      <c r="AA430" s="43"/>
      <c r="AB430" s="43"/>
      <c r="AD430" s="15"/>
    </row>
    <row r="431">
      <c r="J431" s="105"/>
      <c r="K431" s="105"/>
      <c r="L431" s="105"/>
      <c r="M431" s="105"/>
      <c r="O431" s="43"/>
      <c r="R431" s="43"/>
      <c r="S431" s="43"/>
      <c r="U431" s="43"/>
      <c r="W431" s="43"/>
      <c r="Y431" s="43"/>
      <c r="AA431" s="43"/>
      <c r="AB431" s="43"/>
      <c r="AD431" s="15"/>
    </row>
    <row r="432">
      <c r="J432" s="105"/>
      <c r="K432" s="105"/>
      <c r="L432" s="105"/>
      <c r="M432" s="105"/>
      <c r="O432" s="43"/>
      <c r="R432" s="43"/>
      <c r="S432" s="43"/>
      <c r="U432" s="43"/>
      <c r="W432" s="43"/>
      <c r="Y432" s="43"/>
      <c r="AA432" s="43"/>
      <c r="AB432" s="43"/>
      <c r="AD432" s="15"/>
    </row>
    <row r="433">
      <c r="J433" s="105"/>
      <c r="K433" s="105"/>
      <c r="L433" s="105"/>
      <c r="M433" s="105"/>
      <c r="O433" s="43"/>
      <c r="R433" s="43"/>
      <c r="S433" s="43"/>
      <c r="U433" s="43"/>
      <c r="W433" s="43"/>
      <c r="Y433" s="43"/>
      <c r="AA433" s="43"/>
      <c r="AB433" s="43"/>
      <c r="AD433" s="15"/>
    </row>
    <row r="434">
      <c r="J434" s="105"/>
      <c r="K434" s="105"/>
      <c r="L434" s="105"/>
      <c r="M434" s="105"/>
      <c r="O434" s="43"/>
      <c r="R434" s="43"/>
      <c r="S434" s="43"/>
      <c r="U434" s="43"/>
      <c r="W434" s="43"/>
      <c r="Y434" s="43"/>
      <c r="AA434" s="43"/>
      <c r="AB434" s="43"/>
      <c r="AD434" s="15"/>
    </row>
    <row r="435">
      <c r="J435" s="105"/>
      <c r="K435" s="105"/>
      <c r="L435" s="105"/>
      <c r="M435" s="105"/>
      <c r="O435" s="43"/>
      <c r="R435" s="43"/>
      <c r="S435" s="43"/>
      <c r="U435" s="43"/>
      <c r="W435" s="43"/>
      <c r="Y435" s="43"/>
      <c r="AA435" s="43"/>
      <c r="AB435" s="43"/>
      <c r="AD435" s="15"/>
    </row>
    <row r="436">
      <c r="J436" s="105"/>
      <c r="K436" s="105"/>
      <c r="L436" s="105"/>
      <c r="M436" s="105"/>
      <c r="O436" s="43"/>
      <c r="R436" s="43"/>
      <c r="S436" s="43"/>
      <c r="U436" s="43"/>
      <c r="W436" s="43"/>
      <c r="Y436" s="43"/>
      <c r="AA436" s="43"/>
      <c r="AB436" s="43"/>
      <c r="AD436" s="15"/>
    </row>
    <row r="437">
      <c r="J437" s="105"/>
      <c r="K437" s="105"/>
      <c r="L437" s="105"/>
      <c r="M437" s="105"/>
      <c r="O437" s="43"/>
      <c r="R437" s="43"/>
      <c r="S437" s="43"/>
      <c r="U437" s="43"/>
      <c r="W437" s="43"/>
      <c r="Y437" s="43"/>
      <c r="AA437" s="43"/>
      <c r="AB437" s="43"/>
      <c r="AD437" s="15"/>
    </row>
    <row r="438">
      <c r="J438" s="105"/>
      <c r="K438" s="105"/>
      <c r="L438" s="105"/>
      <c r="M438" s="105"/>
      <c r="O438" s="43"/>
      <c r="R438" s="43"/>
      <c r="S438" s="43"/>
      <c r="U438" s="43"/>
      <c r="W438" s="43"/>
      <c r="Y438" s="43"/>
      <c r="AA438" s="43"/>
      <c r="AB438" s="43"/>
      <c r="AD438" s="15"/>
    </row>
    <row r="439">
      <c r="J439" s="105"/>
      <c r="K439" s="105"/>
      <c r="L439" s="105"/>
      <c r="M439" s="105"/>
      <c r="O439" s="43"/>
      <c r="R439" s="43"/>
      <c r="S439" s="43"/>
      <c r="U439" s="43"/>
      <c r="W439" s="43"/>
      <c r="Y439" s="43"/>
      <c r="AA439" s="43"/>
      <c r="AB439" s="43"/>
      <c r="AD439" s="15"/>
    </row>
    <row r="440">
      <c r="J440" s="105"/>
      <c r="K440" s="105"/>
      <c r="L440" s="105"/>
      <c r="M440" s="105"/>
      <c r="O440" s="43"/>
      <c r="R440" s="43"/>
      <c r="S440" s="43"/>
      <c r="U440" s="43"/>
      <c r="W440" s="43"/>
      <c r="Y440" s="43"/>
      <c r="AA440" s="43"/>
      <c r="AB440" s="43"/>
      <c r="AD440" s="15"/>
    </row>
    <row r="441">
      <c r="J441" s="105"/>
      <c r="K441" s="105"/>
      <c r="L441" s="105"/>
      <c r="M441" s="105"/>
      <c r="O441" s="43"/>
      <c r="R441" s="43"/>
      <c r="S441" s="43"/>
      <c r="U441" s="43"/>
      <c r="W441" s="43"/>
      <c r="Y441" s="43"/>
      <c r="AA441" s="43"/>
      <c r="AB441" s="43"/>
      <c r="AD441" s="15"/>
    </row>
    <row r="442">
      <c r="J442" s="105"/>
      <c r="K442" s="105"/>
      <c r="L442" s="105"/>
      <c r="M442" s="105"/>
      <c r="O442" s="43"/>
      <c r="R442" s="43"/>
      <c r="S442" s="43"/>
      <c r="U442" s="43"/>
      <c r="W442" s="43"/>
      <c r="Y442" s="43"/>
      <c r="AA442" s="43"/>
      <c r="AB442" s="43"/>
      <c r="AD442" s="15"/>
    </row>
    <row r="443">
      <c r="J443" s="105"/>
      <c r="K443" s="105"/>
      <c r="L443" s="105"/>
      <c r="M443" s="105"/>
      <c r="O443" s="43"/>
      <c r="R443" s="43"/>
      <c r="S443" s="43"/>
      <c r="U443" s="43"/>
      <c r="W443" s="43"/>
      <c r="Y443" s="43"/>
      <c r="AA443" s="43"/>
      <c r="AB443" s="43"/>
      <c r="AD443" s="15"/>
    </row>
    <row r="444">
      <c r="J444" s="105"/>
      <c r="K444" s="105"/>
      <c r="L444" s="105"/>
      <c r="M444" s="105"/>
      <c r="O444" s="43"/>
      <c r="R444" s="43"/>
      <c r="S444" s="43"/>
      <c r="U444" s="43"/>
      <c r="W444" s="43"/>
      <c r="Y444" s="43"/>
      <c r="AA444" s="43"/>
      <c r="AB444" s="43"/>
      <c r="AD444" s="15"/>
    </row>
    <row r="445">
      <c r="J445" s="105"/>
      <c r="K445" s="105"/>
      <c r="L445" s="105"/>
      <c r="M445" s="105"/>
      <c r="O445" s="43"/>
      <c r="R445" s="43"/>
      <c r="S445" s="43"/>
      <c r="U445" s="43"/>
      <c r="W445" s="43"/>
      <c r="Y445" s="43"/>
      <c r="AA445" s="43"/>
      <c r="AB445" s="43"/>
      <c r="AD445" s="15"/>
    </row>
    <row r="446">
      <c r="J446" s="105"/>
      <c r="K446" s="105"/>
      <c r="L446" s="105"/>
      <c r="M446" s="105"/>
      <c r="O446" s="43"/>
      <c r="R446" s="43"/>
      <c r="S446" s="43"/>
      <c r="U446" s="43"/>
      <c r="W446" s="43"/>
      <c r="Y446" s="43"/>
      <c r="AA446" s="43"/>
      <c r="AB446" s="43"/>
      <c r="AD446" s="15"/>
    </row>
    <row r="447">
      <c r="J447" s="105"/>
      <c r="K447" s="105"/>
      <c r="L447" s="105"/>
      <c r="M447" s="105"/>
      <c r="O447" s="43"/>
      <c r="R447" s="43"/>
      <c r="S447" s="43"/>
      <c r="U447" s="43"/>
      <c r="W447" s="43"/>
      <c r="Y447" s="43"/>
      <c r="AA447" s="43"/>
      <c r="AB447" s="43"/>
      <c r="AD447" s="15"/>
    </row>
    <row r="448">
      <c r="J448" s="105"/>
      <c r="K448" s="105"/>
      <c r="L448" s="105"/>
      <c r="M448" s="105"/>
      <c r="O448" s="43"/>
      <c r="R448" s="43"/>
      <c r="S448" s="43"/>
      <c r="U448" s="43"/>
      <c r="W448" s="43"/>
      <c r="Y448" s="43"/>
      <c r="AA448" s="43"/>
      <c r="AB448" s="43"/>
      <c r="AD448" s="15"/>
    </row>
    <row r="449">
      <c r="J449" s="105"/>
      <c r="K449" s="105"/>
      <c r="L449" s="105"/>
      <c r="M449" s="105"/>
      <c r="O449" s="43"/>
      <c r="R449" s="43"/>
      <c r="S449" s="43"/>
      <c r="U449" s="43"/>
      <c r="W449" s="43"/>
      <c r="Y449" s="43"/>
      <c r="AA449" s="43"/>
      <c r="AB449" s="43"/>
      <c r="AD449" s="15"/>
    </row>
    <row r="450">
      <c r="J450" s="105"/>
      <c r="K450" s="105"/>
      <c r="L450" s="105"/>
      <c r="M450" s="105"/>
      <c r="O450" s="43"/>
      <c r="R450" s="43"/>
      <c r="S450" s="43"/>
      <c r="U450" s="43"/>
      <c r="W450" s="43"/>
      <c r="Y450" s="43"/>
      <c r="AA450" s="43"/>
      <c r="AB450" s="43"/>
      <c r="AD450" s="15"/>
    </row>
    <row r="451">
      <c r="J451" s="105"/>
      <c r="K451" s="105"/>
      <c r="L451" s="105"/>
      <c r="M451" s="105"/>
      <c r="O451" s="43"/>
      <c r="R451" s="43"/>
      <c r="S451" s="43"/>
      <c r="U451" s="43"/>
      <c r="W451" s="43"/>
      <c r="Y451" s="43"/>
      <c r="AA451" s="43"/>
      <c r="AB451" s="43"/>
      <c r="AD451" s="15"/>
    </row>
    <row r="452">
      <c r="J452" s="105"/>
      <c r="K452" s="105"/>
      <c r="L452" s="105"/>
      <c r="M452" s="105"/>
      <c r="O452" s="43"/>
      <c r="R452" s="43"/>
      <c r="S452" s="43"/>
      <c r="U452" s="43"/>
      <c r="W452" s="43"/>
      <c r="Y452" s="43"/>
      <c r="AA452" s="43"/>
      <c r="AB452" s="43"/>
      <c r="AD452" s="15"/>
    </row>
    <row r="453">
      <c r="J453" s="105"/>
      <c r="K453" s="105"/>
      <c r="L453" s="105"/>
      <c r="M453" s="105"/>
      <c r="O453" s="43"/>
      <c r="R453" s="43"/>
      <c r="S453" s="43"/>
      <c r="U453" s="43"/>
      <c r="W453" s="43"/>
      <c r="Y453" s="43"/>
      <c r="AA453" s="43"/>
      <c r="AB453" s="43"/>
      <c r="AD453" s="15"/>
    </row>
    <row r="454">
      <c r="J454" s="105"/>
      <c r="K454" s="105"/>
      <c r="L454" s="105"/>
      <c r="M454" s="105"/>
      <c r="O454" s="43"/>
      <c r="R454" s="43"/>
      <c r="S454" s="43"/>
      <c r="U454" s="43"/>
      <c r="W454" s="43"/>
      <c r="Y454" s="43"/>
      <c r="AA454" s="43"/>
      <c r="AB454" s="43"/>
      <c r="AD454" s="15"/>
    </row>
    <row r="455">
      <c r="J455" s="105"/>
      <c r="K455" s="105"/>
      <c r="L455" s="105"/>
      <c r="M455" s="105"/>
      <c r="O455" s="43"/>
      <c r="R455" s="43"/>
      <c r="S455" s="43"/>
      <c r="U455" s="43"/>
      <c r="W455" s="43"/>
      <c r="Y455" s="43"/>
      <c r="AA455" s="43"/>
      <c r="AB455" s="43"/>
      <c r="AD455" s="15"/>
    </row>
    <row r="456">
      <c r="J456" s="105"/>
      <c r="K456" s="105"/>
      <c r="L456" s="105"/>
      <c r="M456" s="105"/>
      <c r="O456" s="43"/>
      <c r="R456" s="43"/>
      <c r="S456" s="43"/>
      <c r="U456" s="43"/>
      <c r="W456" s="43"/>
      <c r="Y456" s="43"/>
      <c r="AA456" s="43"/>
      <c r="AB456" s="43"/>
      <c r="AD456" s="15"/>
    </row>
    <row r="457">
      <c r="J457" s="105"/>
      <c r="K457" s="105"/>
      <c r="L457" s="105"/>
      <c r="M457" s="105"/>
      <c r="O457" s="43"/>
      <c r="R457" s="43"/>
      <c r="S457" s="43"/>
      <c r="U457" s="43"/>
      <c r="W457" s="43"/>
      <c r="Y457" s="43"/>
      <c r="AA457" s="43"/>
      <c r="AB457" s="43"/>
      <c r="AD457" s="15"/>
    </row>
    <row r="458">
      <c r="J458" s="105"/>
      <c r="K458" s="105"/>
      <c r="L458" s="105"/>
      <c r="M458" s="105"/>
      <c r="O458" s="43"/>
      <c r="R458" s="43"/>
      <c r="S458" s="43"/>
      <c r="U458" s="43"/>
      <c r="W458" s="43"/>
      <c r="Y458" s="43"/>
      <c r="AA458" s="43"/>
      <c r="AB458" s="43"/>
      <c r="AD458" s="15"/>
    </row>
    <row r="459">
      <c r="J459" s="105"/>
      <c r="K459" s="105"/>
      <c r="L459" s="105"/>
      <c r="M459" s="105"/>
      <c r="O459" s="43"/>
      <c r="R459" s="43"/>
      <c r="S459" s="43"/>
      <c r="U459" s="43"/>
      <c r="W459" s="43"/>
      <c r="Y459" s="43"/>
      <c r="AA459" s="43"/>
      <c r="AB459" s="43"/>
      <c r="AD459" s="15"/>
    </row>
    <row r="460">
      <c r="J460" s="105"/>
      <c r="K460" s="105"/>
      <c r="L460" s="105"/>
      <c r="M460" s="105"/>
      <c r="O460" s="43"/>
      <c r="R460" s="43"/>
      <c r="S460" s="43"/>
      <c r="U460" s="43"/>
      <c r="W460" s="43"/>
      <c r="Y460" s="43"/>
      <c r="AA460" s="43"/>
      <c r="AB460" s="43"/>
      <c r="AD460" s="15"/>
    </row>
    <row r="461">
      <c r="J461" s="105"/>
      <c r="K461" s="105"/>
      <c r="L461" s="105"/>
      <c r="M461" s="105"/>
      <c r="O461" s="43"/>
      <c r="R461" s="43"/>
      <c r="S461" s="43"/>
      <c r="U461" s="43"/>
      <c r="W461" s="43"/>
      <c r="Y461" s="43"/>
      <c r="AA461" s="43"/>
      <c r="AB461" s="43"/>
      <c r="AD461" s="15"/>
    </row>
    <row r="462">
      <c r="J462" s="105"/>
      <c r="K462" s="105"/>
      <c r="L462" s="105"/>
      <c r="M462" s="105"/>
      <c r="O462" s="43"/>
      <c r="R462" s="43"/>
      <c r="S462" s="43"/>
      <c r="U462" s="43"/>
      <c r="W462" s="43"/>
      <c r="Y462" s="43"/>
      <c r="AA462" s="43"/>
      <c r="AB462" s="43"/>
      <c r="AD462" s="15"/>
    </row>
    <row r="463">
      <c r="J463" s="105"/>
      <c r="K463" s="105"/>
      <c r="L463" s="105"/>
      <c r="M463" s="105"/>
      <c r="O463" s="43"/>
      <c r="R463" s="43"/>
      <c r="S463" s="43"/>
      <c r="U463" s="43"/>
      <c r="W463" s="43"/>
      <c r="Y463" s="43"/>
      <c r="AA463" s="43"/>
      <c r="AB463" s="43"/>
      <c r="AD463" s="15"/>
    </row>
    <row r="464">
      <c r="J464" s="105"/>
      <c r="K464" s="105"/>
      <c r="L464" s="105"/>
      <c r="M464" s="105"/>
      <c r="O464" s="43"/>
      <c r="R464" s="43"/>
      <c r="S464" s="43"/>
      <c r="U464" s="43"/>
      <c r="W464" s="43"/>
      <c r="Y464" s="43"/>
      <c r="AA464" s="43"/>
      <c r="AB464" s="43"/>
      <c r="AD464" s="15"/>
    </row>
    <row r="465">
      <c r="J465" s="105"/>
      <c r="K465" s="105"/>
      <c r="L465" s="105"/>
      <c r="M465" s="105"/>
      <c r="O465" s="43"/>
      <c r="R465" s="43"/>
      <c r="S465" s="43"/>
      <c r="U465" s="43"/>
      <c r="W465" s="43"/>
      <c r="Y465" s="43"/>
      <c r="AA465" s="43"/>
      <c r="AB465" s="43"/>
      <c r="AD465" s="15"/>
    </row>
    <row r="466">
      <c r="J466" s="105"/>
      <c r="K466" s="105"/>
      <c r="L466" s="105"/>
      <c r="M466" s="105"/>
      <c r="O466" s="43"/>
      <c r="R466" s="43"/>
      <c r="S466" s="43"/>
      <c r="U466" s="43"/>
      <c r="W466" s="43"/>
      <c r="Y466" s="43"/>
      <c r="AA466" s="43"/>
      <c r="AB466" s="43"/>
      <c r="AD466" s="15"/>
    </row>
    <row r="467">
      <c r="J467" s="105"/>
      <c r="K467" s="105"/>
      <c r="L467" s="105"/>
      <c r="M467" s="105"/>
      <c r="O467" s="43"/>
      <c r="R467" s="43"/>
      <c r="S467" s="43"/>
      <c r="U467" s="43"/>
      <c r="W467" s="43"/>
      <c r="Y467" s="43"/>
      <c r="AA467" s="43"/>
      <c r="AB467" s="43"/>
      <c r="AD467" s="15"/>
    </row>
    <row r="468">
      <c r="J468" s="105"/>
      <c r="K468" s="105"/>
      <c r="L468" s="105"/>
      <c r="M468" s="105"/>
      <c r="O468" s="43"/>
      <c r="R468" s="43"/>
      <c r="S468" s="43"/>
      <c r="U468" s="43"/>
      <c r="W468" s="43"/>
      <c r="Y468" s="43"/>
      <c r="AA468" s="43"/>
      <c r="AB468" s="43"/>
      <c r="AD468" s="15"/>
    </row>
    <row r="469">
      <c r="J469" s="105"/>
      <c r="K469" s="105"/>
      <c r="L469" s="105"/>
      <c r="M469" s="105"/>
      <c r="O469" s="43"/>
      <c r="R469" s="43"/>
      <c r="S469" s="43"/>
      <c r="U469" s="43"/>
      <c r="W469" s="43"/>
      <c r="Y469" s="43"/>
      <c r="AA469" s="43"/>
      <c r="AB469" s="43"/>
      <c r="AD469" s="15"/>
    </row>
    <row r="470">
      <c r="J470" s="105"/>
      <c r="K470" s="105"/>
      <c r="L470" s="105"/>
      <c r="M470" s="105"/>
      <c r="O470" s="43"/>
      <c r="R470" s="43"/>
      <c r="S470" s="43"/>
      <c r="U470" s="43"/>
      <c r="W470" s="43"/>
      <c r="Y470" s="43"/>
      <c r="AA470" s="43"/>
      <c r="AB470" s="43"/>
      <c r="AD470" s="15"/>
    </row>
    <row r="471">
      <c r="J471" s="105"/>
      <c r="K471" s="105"/>
      <c r="L471" s="105"/>
      <c r="M471" s="105"/>
      <c r="O471" s="43"/>
      <c r="R471" s="43"/>
      <c r="S471" s="43"/>
      <c r="U471" s="43"/>
      <c r="W471" s="43"/>
      <c r="Y471" s="43"/>
      <c r="AA471" s="43"/>
      <c r="AB471" s="43"/>
      <c r="AD471" s="15"/>
    </row>
    <row r="472">
      <c r="J472" s="105"/>
      <c r="K472" s="105"/>
      <c r="L472" s="105"/>
      <c r="M472" s="105"/>
      <c r="O472" s="43"/>
      <c r="R472" s="43"/>
      <c r="S472" s="43"/>
      <c r="U472" s="43"/>
      <c r="W472" s="43"/>
      <c r="Y472" s="43"/>
      <c r="AA472" s="43"/>
      <c r="AB472" s="43"/>
      <c r="AD472" s="15"/>
    </row>
    <row r="473">
      <c r="J473" s="105"/>
      <c r="K473" s="105"/>
      <c r="L473" s="105"/>
      <c r="M473" s="105"/>
      <c r="O473" s="43"/>
      <c r="R473" s="43"/>
      <c r="S473" s="43"/>
      <c r="U473" s="43"/>
      <c r="W473" s="43"/>
      <c r="Y473" s="43"/>
      <c r="AA473" s="43"/>
      <c r="AB473" s="43"/>
      <c r="AD473" s="15"/>
    </row>
    <row r="474">
      <c r="J474" s="105"/>
      <c r="K474" s="105"/>
      <c r="L474" s="105"/>
      <c r="M474" s="105"/>
      <c r="O474" s="43"/>
      <c r="R474" s="43"/>
      <c r="S474" s="43"/>
      <c r="U474" s="43"/>
      <c r="W474" s="43"/>
      <c r="Y474" s="43"/>
      <c r="AA474" s="43"/>
      <c r="AB474" s="43"/>
      <c r="AD474" s="15"/>
    </row>
    <row r="475">
      <c r="J475" s="105"/>
      <c r="K475" s="105"/>
      <c r="L475" s="105"/>
      <c r="M475" s="105"/>
      <c r="O475" s="43"/>
      <c r="R475" s="43"/>
      <c r="S475" s="43"/>
      <c r="U475" s="43"/>
      <c r="W475" s="43"/>
      <c r="Y475" s="43"/>
      <c r="AA475" s="43"/>
      <c r="AB475" s="43"/>
      <c r="AD475" s="15"/>
    </row>
    <row r="476">
      <c r="J476" s="105"/>
      <c r="K476" s="105"/>
      <c r="L476" s="105"/>
      <c r="M476" s="105"/>
      <c r="O476" s="43"/>
      <c r="R476" s="43"/>
      <c r="S476" s="43"/>
      <c r="U476" s="43"/>
      <c r="W476" s="43"/>
      <c r="Y476" s="43"/>
      <c r="AA476" s="43"/>
      <c r="AB476" s="43"/>
      <c r="AD476" s="15"/>
    </row>
    <row r="477">
      <c r="J477" s="105"/>
      <c r="K477" s="105"/>
      <c r="L477" s="105"/>
      <c r="M477" s="105"/>
      <c r="O477" s="43"/>
      <c r="R477" s="43"/>
      <c r="S477" s="43"/>
      <c r="U477" s="43"/>
      <c r="W477" s="43"/>
      <c r="Y477" s="43"/>
      <c r="AA477" s="43"/>
      <c r="AB477" s="43"/>
      <c r="AD477" s="15"/>
    </row>
    <row r="478">
      <c r="J478" s="105"/>
      <c r="K478" s="105"/>
      <c r="L478" s="105"/>
      <c r="M478" s="105"/>
      <c r="O478" s="43"/>
      <c r="R478" s="43"/>
      <c r="S478" s="43"/>
      <c r="U478" s="43"/>
      <c r="W478" s="43"/>
      <c r="Y478" s="43"/>
      <c r="AA478" s="43"/>
      <c r="AB478" s="43"/>
      <c r="AD478" s="15"/>
    </row>
    <row r="479">
      <c r="J479" s="105"/>
      <c r="K479" s="105"/>
      <c r="L479" s="105"/>
      <c r="M479" s="105"/>
      <c r="O479" s="43"/>
      <c r="R479" s="43"/>
      <c r="S479" s="43"/>
      <c r="U479" s="43"/>
      <c r="W479" s="43"/>
      <c r="Y479" s="43"/>
      <c r="AA479" s="43"/>
      <c r="AB479" s="43"/>
      <c r="AD479" s="15"/>
    </row>
    <row r="480">
      <c r="J480" s="105"/>
      <c r="K480" s="105"/>
      <c r="L480" s="105"/>
      <c r="M480" s="105"/>
      <c r="O480" s="43"/>
      <c r="R480" s="43"/>
      <c r="S480" s="43"/>
      <c r="U480" s="43"/>
      <c r="W480" s="43"/>
      <c r="Y480" s="43"/>
      <c r="AA480" s="43"/>
      <c r="AB480" s="43"/>
      <c r="AD480" s="15"/>
    </row>
    <row r="481">
      <c r="J481" s="105"/>
      <c r="K481" s="105"/>
      <c r="L481" s="105"/>
      <c r="M481" s="105"/>
      <c r="O481" s="43"/>
      <c r="R481" s="43"/>
      <c r="S481" s="43"/>
      <c r="U481" s="43"/>
      <c r="W481" s="43"/>
      <c r="Y481" s="43"/>
      <c r="AA481" s="43"/>
      <c r="AB481" s="43"/>
      <c r="AD481" s="15"/>
    </row>
    <row r="482">
      <c r="J482" s="105"/>
      <c r="K482" s="105"/>
      <c r="L482" s="105"/>
      <c r="M482" s="105"/>
      <c r="O482" s="43"/>
      <c r="R482" s="43"/>
      <c r="S482" s="43"/>
      <c r="U482" s="43"/>
      <c r="W482" s="43"/>
      <c r="Y482" s="43"/>
      <c r="AA482" s="43"/>
      <c r="AB482" s="43"/>
      <c r="AD482" s="15"/>
    </row>
    <row r="483">
      <c r="J483" s="105"/>
      <c r="K483" s="105"/>
      <c r="L483" s="105"/>
      <c r="M483" s="105"/>
      <c r="O483" s="43"/>
      <c r="R483" s="43"/>
      <c r="S483" s="43"/>
      <c r="U483" s="43"/>
      <c r="W483" s="43"/>
      <c r="Y483" s="43"/>
      <c r="AA483" s="43"/>
      <c r="AB483" s="43"/>
      <c r="AD483" s="15"/>
    </row>
    <row r="484">
      <c r="J484" s="105"/>
      <c r="K484" s="105"/>
      <c r="L484" s="105"/>
      <c r="M484" s="105"/>
      <c r="O484" s="43"/>
      <c r="R484" s="43"/>
      <c r="S484" s="43"/>
      <c r="U484" s="43"/>
      <c r="W484" s="43"/>
      <c r="Y484" s="43"/>
      <c r="AA484" s="43"/>
      <c r="AB484" s="43"/>
      <c r="AD484" s="15"/>
    </row>
    <row r="485">
      <c r="J485" s="105"/>
      <c r="K485" s="105"/>
      <c r="L485" s="105"/>
      <c r="M485" s="105"/>
      <c r="O485" s="43"/>
      <c r="R485" s="43"/>
      <c r="S485" s="43"/>
      <c r="U485" s="43"/>
      <c r="W485" s="43"/>
      <c r="Y485" s="43"/>
      <c r="AA485" s="43"/>
      <c r="AB485" s="43"/>
      <c r="AD485" s="15"/>
    </row>
    <row r="486">
      <c r="J486" s="105"/>
      <c r="K486" s="105"/>
      <c r="L486" s="105"/>
      <c r="M486" s="105"/>
      <c r="O486" s="43"/>
      <c r="R486" s="43"/>
      <c r="S486" s="43"/>
      <c r="U486" s="43"/>
      <c r="W486" s="43"/>
      <c r="Y486" s="43"/>
      <c r="AA486" s="43"/>
      <c r="AB486" s="43"/>
      <c r="AD486" s="15"/>
    </row>
    <row r="487">
      <c r="J487" s="105"/>
      <c r="K487" s="105"/>
      <c r="L487" s="105"/>
      <c r="M487" s="105"/>
      <c r="O487" s="43"/>
      <c r="R487" s="43"/>
      <c r="S487" s="43"/>
      <c r="U487" s="43"/>
      <c r="W487" s="43"/>
      <c r="Y487" s="43"/>
      <c r="AA487" s="43"/>
      <c r="AB487" s="43"/>
      <c r="AD487" s="15"/>
    </row>
    <row r="488">
      <c r="J488" s="105"/>
      <c r="K488" s="105"/>
      <c r="L488" s="105"/>
      <c r="M488" s="105"/>
      <c r="O488" s="43"/>
      <c r="R488" s="43"/>
      <c r="S488" s="43"/>
      <c r="U488" s="43"/>
      <c r="W488" s="43"/>
      <c r="Y488" s="43"/>
      <c r="AA488" s="43"/>
      <c r="AB488" s="43"/>
      <c r="AD488" s="15"/>
    </row>
    <row r="489">
      <c r="J489" s="105"/>
      <c r="K489" s="105"/>
      <c r="L489" s="105"/>
      <c r="M489" s="105"/>
      <c r="O489" s="43"/>
      <c r="R489" s="43"/>
      <c r="S489" s="43"/>
      <c r="U489" s="43"/>
      <c r="W489" s="43"/>
      <c r="Y489" s="43"/>
      <c r="AA489" s="43"/>
      <c r="AB489" s="43"/>
      <c r="AD489" s="15"/>
    </row>
    <row r="490">
      <c r="J490" s="105"/>
      <c r="K490" s="105"/>
      <c r="L490" s="105"/>
      <c r="M490" s="105"/>
      <c r="O490" s="43"/>
      <c r="R490" s="43"/>
      <c r="S490" s="43"/>
      <c r="U490" s="43"/>
      <c r="W490" s="43"/>
      <c r="Y490" s="43"/>
      <c r="AA490" s="43"/>
      <c r="AB490" s="43"/>
      <c r="AD490" s="15"/>
    </row>
    <row r="491">
      <c r="J491" s="105"/>
      <c r="K491" s="105"/>
      <c r="L491" s="105"/>
      <c r="M491" s="105"/>
      <c r="O491" s="43"/>
      <c r="R491" s="43"/>
      <c r="S491" s="43"/>
      <c r="U491" s="43"/>
      <c r="W491" s="43"/>
      <c r="Y491" s="43"/>
      <c r="AA491" s="43"/>
      <c r="AB491" s="43"/>
      <c r="AD491" s="15"/>
    </row>
    <row r="492">
      <c r="J492" s="105"/>
      <c r="K492" s="105"/>
      <c r="L492" s="105"/>
      <c r="M492" s="105"/>
      <c r="O492" s="43"/>
      <c r="R492" s="43"/>
      <c r="S492" s="43"/>
      <c r="U492" s="43"/>
      <c r="W492" s="43"/>
      <c r="Y492" s="43"/>
      <c r="AA492" s="43"/>
      <c r="AB492" s="43"/>
      <c r="AD492" s="15"/>
    </row>
    <row r="493">
      <c r="J493" s="105"/>
      <c r="K493" s="105"/>
      <c r="L493" s="105"/>
      <c r="M493" s="105"/>
      <c r="O493" s="43"/>
      <c r="R493" s="43"/>
      <c r="S493" s="43"/>
      <c r="U493" s="43"/>
      <c r="W493" s="43"/>
      <c r="Y493" s="43"/>
      <c r="AA493" s="43"/>
      <c r="AB493" s="43"/>
      <c r="AD493" s="15"/>
    </row>
    <row r="494">
      <c r="J494" s="105"/>
      <c r="K494" s="105"/>
      <c r="L494" s="105"/>
      <c r="M494" s="105"/>
      <c r="O494" s="43"/>
      <c r="R494" s="43"/>
      <c r="S494" s="43"/>
      <c r="U494" s="43"/>
      <c r="W494" s="43"/>
      <c r="Y494" s="43"/>
      <c r="AA494" s="43"/>
      <c r="AB494" s="43"/>
      <c r="AD494" s="15"/>
    </row>
    <row r="495">
      <c r="J495" s="105"/>
      <c r="K495" s="105"/>
      <c r="L495" s="105"/>
      <c r="M495" s="105"/>
      <c r="O495" s="43"/>
      <c r="R495" s="43"/>
      <c r="S495" s="43"/>
      <c r="U495" s="43"/>
      <c r="W495" s="43"/>
      <c r="Y495" s="43"/>
      <c r="AA495" s="43"/>
      <c r="AB495" s="43"/>
      <c r="AD495" s="15"/>
    </row>
    <row r="496">
      <c r="J496" s="105"/>
      <c r="K496" s="105"/>
      <c r="L496" s="105"/>
      <c r="M496" s="105"/>
      <c r="O496" s="43"/>
      <c r="R496" s="43"/>
      <c r="S496" s="43"/>
      <c r="U496" s="43"/>
      <c r="W496" s="43"/>
      <c r="Y496" s="43"/>
      <c r="AA496" s="43"/>
      <c r="AB496" s="43"/>
      <c r="AD496" s="15"/>
    </row>
    <row r="497">
      <c r="J497" s="105"/>
      <c r="K497" s="105"/>
      <c r="L497" s="105"/>
      <c r="M497" s="105"/>
      <c r="O497" s="43"/>
      <c r="R497" s="43"/>
      <c r="S497" s="43"/>
      <c r="U497" s="43"/>
      <c r="W497" s="43"/>
      <c r="Y497" s="43"/>
      <c r="AA497" s="43"/>
      <c r="AB497" s="43"/>
      <c r="AD497" s="15"/>
    </row>
    <row r="498">
      <c r="J498" s="105"/>
      <c r="K498" s="105"/>
      <c r="L498" s="105"/>
      <c r="M498" s="105"/>
      <c r="O498" s="43"/>
      <c r="R498" s="43"/>
      <c r="S498" s="43"/>
      <c r="U498" s="43"/>
      <c r="W498" s="43"/>
      <c r="Y498" s="43"/>
      <c r="AA498" s="43"/>
      <c r="AB498" s="43"/>
      <c r="AD498" s="15"/>
    </row>
    <row r="499">
      <c r="J499" s="105"/>
      <c r="K499" s="105"/>
      <c r="L499" s="105"/>
      <c r="M499" s="105"/>
      <c r="O499" s="43"/>
      <c r="R499" s="43"/>
      <c r="S499" s="43"/>
      <c r="U499" s="43"/>
      <c r="W499" s="43"/>
      <c r="Y499" s="43"/>
      <c r="AA499" s="43"/>
      <c r="AB499" s="43"/>
      <c r="AD499" s="15"/>
    </row>
    <row r="500">
      <c r="J500" s="105"/>
      <c r="K500" s="105"/>
      <c r="L500" s="105"/>
      <c r="M500" s="105"/>
      <c r="O500" s="43"/>
      <c r="R500" s="43"/>
      <c r="S500" s="43"/>
      <c r="U500" s="43"/>
      <c r="W500" s="43"/>
      <c r="Y500" s="43"/>
      <c r="AA500" s="43"/>
      <c r="AB500" s="43"/>
      <c r="AD500" s="15"/>
    </row>
    <row r="501">
      <c r="J501" s="105"/>
      <c r="K501" s="105"/>
      <c r="L501" s="105"/>
      <c r="M501" s="105"/>
      <c r="O501" s="43"/>
      <c r="R501" s="43"/>
      <c r="S501" s="43"/>
      <c r="U501" s="43"/>
      <c r="W501" s="43"/>
      <c r="Y501" s="43"/>
      <c r="AA501" s="43"/>
      <c r="AB501" s="43"/>
      <c r="AD501" s="15"/>
    </row>
    <row r="502">
      <c r="J502" s="105"/>
      <c r="K502" s="105"/>
      <c r="L502" s="105"/>
      <c r="M502" s="105"/>
      <c r="O502" s="43"/>
      <c r="R502" s="43"/>
      <c r="S502" s="43"/>
      <c r="U502" s="43"/>
      <c r="W502" s="43"/>
      <c r="Y502" s="43"/>
      <c r="AA502" s="43"/>
      <c r="AB502" s="43"/>
      <c r="AD502" s="15"/>
    </row>
    <row r="503">
      <c r="J503" s="105"/>
      <c r="K503" s="105"/>
      <c r="L503" s="105"/>
      <c r="M503" s="105"/>
      <c r="O503" s="43"/>
      <c r="R503" s="43"/>
      <c r="S503" s="43"/>
      <c r="U503" s="43"/>
      <c r="W503" s="43"/>
      <c r="Y503" s="43"/>
      <c r="AA503" s="43"/>
      <c r="AB503" s="43"/>
      <c r="AD503" s="15"/>
    </row>
    <row r="504">
      <c r="J504" s="105"/>
      <c r="K504" s="105"/>
      <c r="L504" s="105"/>
      <c r="M504" s="105"/>
      <c r="O504" s="43"/>
      <c r="R504" s="43"/>
      <c r="S504" s="43"/>
      <c r="U504" s="43"/>
      <c r="W504" s="43"/>
      <c r="Y504" s="43"/>
      <c r="AA504" s="43"/>
      <c r="AB504" s="43"/>
      <c r="AD504" s="15"/>
    </row>
    <row r="505">
      <c r="J505" s="105"/>
      <c r="K505" s="105"/>
      <c r="L505" s="105"/>
      <c r="M505" s="105"/>
      <c r="O505" s="43"/>
      <c r="R505" s="43"/>
      <c r="S505" s="43"/>
      <c r="U505" s="43"/>
      <c r="W505" s="43"/>
      <c r="Y505" s="43"/>
      <c r="AA505" s="43"/>
      <c r="AB505" s="43"/>
      <c r="AD505" s="15"/>
    </row>
    <row r="506">
      <c r="J506" s="105"/>
      <c r="K506" s="105"/>
      <c r="L506" s="105"/>
      <c r="M506" s="105"/>
      <c r="O506" s="43"/>
      <c r="R506" s="43"/>
      <c r="S506" s="43"/>
      <c r="U506" s="43"/>
      <c r="W506" s="43"/>
      <c r="Y506" s="43"/>
      <c r="AA506" s="43"/>
      <c r="AB506" s="43"/>
      <c r="AD506" s="15"/>
    </row>
    <row r="507">
      <c r="J507" s="105"/>
      <c r="K507" s="105"/>
      <c r="L507" s="105"/>
      <c r="M507" s="105"/>
      <c r="O507" s="43"/>
      <c r="R507" s="43"/>
      <c r="S507" s="43"/>
      <c r="U507" s="43"/>
      <c r="W507" s="43"/>
      <c r="Y507" s="43"/>
      <c r="AA507" s="43"/>
      <c r="AB507" s="43"/>
      <c r="AD507" s="15"/>
    </row>
    <row r="508">
      <c r="J508" s="105"/>
      <c r="K508" s="105"/>
      <c r="L508" s="105"/>
      <c r="M508" s="105"/>
      <c r="O508" s="43"/>
      <c r="R508" s="43"/>
      <c r="S508" s="43"/>
      <c r="U508" s="43"/>
      <c r="W508" s="43"/>
      <c r="Y508" s="43"/>
      <c r="AA508" s="43"/>
      <c r="AB508" s="43"/>
      <c r="AD508" s="15"/>
    </row>
    <row r="509">
      <c r="J509" s="105"/>
      <c r="K509" s="105"/>
      <c r="L509" s="105"/>
      <c r="M509" s="105"/>
      <c r="O509" s="43"/>
      <c r="R509" s="43"/>
      <c r="S509" s="43"/>
      <c r="U509" s="43"/>
      <c r="W509" s="43"/>
      <c r="Y509" s="43"/>
      <c r="AA509" s="43"/>
      <c r="AB509" s="43"/>
      <c r="AD509" s="15"/>
    </row>
    <row r="510">
      <c r="J510" s="105"/>
      <c r="K510" s="105"/>
      <c r="L510" s="105"/>
      <c r="M510" s="105"/>
      <c r="O510" s="43"/>
      <c r="R510" s="43"/>
      <c r="S510" s="43"/>
      <c r="U510" s="43"/>
      <c r="W510" s="43"/>
      <c r="Y510" s="43"/>
      <c r="AA510" s="43"/>
      <c r="AB510" s="43"/>
      <c r="AD510" s="15"/>
    </row>
    <row r="511">
      <c r="J511" s="105"/>
      <c r="K511" s="105"/>
      <c r="L511" s="105"/>
      <c r="M511" s="105"/>
      <c r="O511" s="43"/>
      <c r="R511" s="43"/>
      <c r="S511" s="43"/>
      <c r="U511" s="43"/>
      <c r="W511" s="43"/>
      <c r="Y511" s="43"/>
      <c r="AA511" s="43"/>
      <c r="AB511" s="43"/>
      <c r="AD511" s="15"/>
    </row>
    <row r="512">
      <c r="J512" s="105"/>
      <c r="K512" s="105"/>
      <c r="L512" s="105"/>
      <c r="M512" s="105"/>
      <c r="O512" s="43"/>
      <c r="R512" s="43"/>
      <c r="S512" s="43"/>
      <c r="U512" s="43"/>
      <c r="W512" s="43"/>
      <c r="Y512" s="43"/>
      <c r="AA512" s="43"/>
      <c r="AB512" s="43"/>
      <c r="AD512" s="15"/>
    </row>
    <row r="513">
      <c r="J513" s="105"/>
      <c r="K513" s="105"/>
      <c r="L513" s="105"/>
      <c r="M513" s="105"/>
      <c r="O513" s="43"/>
      <c r="R513" s="43"/>
      <c r="S513" s="43"/>
      <c r="U513" s="43"/>
      <c r="W513" s="43"/>
      <c r="Y513" s="43"/>
      <c r="AA513" s="43"/>
      <c r="AB513" s="43"/>
      <c r="AD513" s="15"/>
    </row>
    <row r="514">
      <c r="J514" s="105"/>
      <c r="K514" s="105"/>
      <c r="L514" s="105"/>
      <c r="M514" s="105"/>
      <c r="O514" s="43"/>
      <c r="R514" s="43"/>
      <c r="S514" s="43"/>
      <c r="U514" s="43"/>
      <c r="W514" s="43"/>
      <c r="Y514" s="43"/>
      <c r="AA514" s="43"/>
      <c r="AB514" s="43"/>
      <c r="AD514" s="15"/>
    </row>
    <row r="515">
      <c r="J515" s="105"/>
      <c r="K515" s="105"/>
      <c r="L515" s="105"/>
      <c r="M515" s="105"/>
      <c r="O515" s="43"/>
      <c r="R515" s="43"/>
      <c r="S515" s="43"/>
      <c r="U515" s="43"/>
      <c r="W515" s="43"/>
      <c r="Y515" s="43"/>
      <c r="AA515" s="43"/>
      <c r="AB515" s="43"/>
      <c r="AD515" s="15"/>
    </row>
    <row r="516">
      <c r="J516" s="105"/>
      <c r="K516" s="105"/>
      <c r="L516" s="105"/>
      <c r="M516" s="105"/>
      <c r="O516" s="43"/>
      <c r="R516" s="43"/>
      <c r="S516" s="43"/>
      <c r="U516" s="43"/>
      <c r="W516" s="43"/>
      <c r="Y516" s="43"/>
      <c r="AA516" s="43"/>
      <c r="AB516" s="43"/>
      <c r="AD516" s="15"/>
    </row>
    <row r="517">
      <c r="J517" s="105"/>
      <c r="K517" s="105"/>
      <c r="L517" s="105"/>
      <c r="M517" s="105"/>
      <c r="O517" s="43"/>
      <c r="R517" s="43"/>
      <c r="S517" s="43"/>
      <c r="U517" s="43"/>
      <c r="W517" s="43"/>
      <c r="Y517" s="43"/>
      <c r="AA517" s="43"/>
      <c r="AB517" s="43"/>
      <c r="AD517" s="15"/>
    </row>
    <row r="518">
      <c r="J518" s="105"/>
      <c r="K518" s="105"/>
      <c r="L518" s="105"/>
      <c r="M518" s="105"/>
      <c r="O518" s="43"/>
      <c r="R518" s="43"/>
      <c r="S518" s="43"/>
      <c r="U518" s="43"/>
      <c r="W518" s="43"/>
      <c r="Y518" s="43"/>
      <c r="AA518" s="43"/>
      <c r="AB518" s="43"/>
      <c r="AD518" s="15"/>
    </row>
    <row r="519">
      <c r="J519" s="105"/>
      <c r="K519" s="105"/>
      <c r="L519" s="105"/>
      <c r="M519" s="105"/>
      <c r="O519" s="43"/>
      <c r="R519" s="43"/>
      <c r="S519" s="43"/>
      <c r="U519" s="43"/>
      <c r="W519" s="43"/>
      <c r="Y519" s="43"/>
      <c r="AA519" s="43"/>
      <c r="AB519" s="43"/>
      <c r="AD519" s="15"/>
    </row>
    <row r="520">
      <c r="J520" s="105"/>
      <c r="K520" s="105"/>
      <c r="L520" s="105"/>
      <c r="M520" s="105"/>
      <c r="O520" s="43"/>
      <c r="R520" s="43"/>
      <c r="S520" s="43"/>
      <c r="U520" s="43"/>
      <c r="W520" s="43"/>
      <c r="Y520" s="43"/>
      <c r="AA520" s="43"/>
      <c r="AB520" s="43"/>
      <c r="AD520" s="15"/>
    </row>
    <row r="521">
      <c r="J521" s="105"/>
      <c r="K521" s="105"/>
      <c r="L521" s="105"/>
      <c r="M521" s="105"/>
      <c r="O521" s="43"/>
      <c r="R521" s="43"/>
      <c r="S521" s="43"/>
      <c r="U521" s="43"/>
      <c r="W521" s="43"/>
      <c r="Y521" s="43"/>
      <c r="AA521" s="43"/>
      <c r="AB521" s="43"/>
      <c r="AD521" s="15"/>
    </row>
    <row r="522">
      <c r="J522" s="105"/>
      <c r="K522" s="105"/>
      <c r="L522" s="105"/>
      <c r="M522" s="105"/>
      <c r="O522" s="43"/>
      <c r="R522" s="43"/>
      <c r="S522" s="43"/>
      <c r="U522" s="43"/>
      <c r="W522" s="43"/>
      <c r="Y522" s="43"/>
      <c r="AA522" s="43"/>
      <c r="AB522" s="43"/>
      <c r="AD522" s="15"/>
    </row>
    <row r="523">
      <c r="J523" s="105"/>
      <c r="K523" s="105"/>
      <c r="L523" s="105"/>
      <c r="M523" s="105"/>
      <c r="O523" s="43"/>
      <c r="R523" s="43"/>
      <c r="S523" s="43"/>
      <c r="U523" s="43"/>
      <c r="W523" s="43"/>
      <c r="Y523" s="43"/>
      <c r="AA523" s="43"/>
      <c r="AB523" s="43"/>
      <c r="AD523" s="15"/>
    </row>
    <row r="524">
      <c r="J524" s="105"/>
      <c r="K524" s="105"/>
      <c r="L524" s="105"/>
      <c r="M524" s="105"/>
      <c r="O524" s="43"/>
      <c r="R524" s="43"/>
      <c r="S524" s="43"/>
      <c r="U524" s="43"/>
      <c r="W524" s="43"/>
      <c r="Y524" s="43"/>
      <c r="AA524" s="43"/>
      <c r="AB524" s="43"/>
      <c r="AD524" s="15"/>
    </row>
    <row r="525">
      <c r="J525" s="105"/>
      <c r="K525" s="105"/>
      <c r="L525" s="105"/>
      <c r="M525" s="105"/>
      <c r="O525" s="43"/>
      <c r="R525" s="43"/>
      <c r="S525" s="43"/>
      <c r="U525" s="43"/>
      <c r="W525" s="43"/>
      <c r="Y525" s="43"/>
      <c r="AA525" s="43"/>
      <c r="AB525" s="43"/>
      <c r="AD525" s="15"/>
    </row>
    <row r="526">
      <c r="J526" s="105"/>
      <c r="K526" s="105"/>
      <c r="L526" s="105"/>
      <c r="M526" s="105"/>
      <c r="O526" s="43"/>
      <c r="R526" s="43"/>
      <c r="S526" s="43"/>
      <c r="U526" s="43"/>
      <c r="W526" s="43"/>
      <c r="Y526" s="43"/>
      <c r="AA526" s="43"/>
      <c r="AB526" s="43"/>
      <c r="AD526" s="15"/>
    </row>
    <row r="527">
      <c r="J527" s="105"/>
      <c r="K527" s="105"/>
      <c r="L527" s="105"/>
      <c r="M527" s="105"/>
      <c r="O527" s="43"/>
      <c r="R527" s="43"/>
      <c r="S527" s="43"/>
      <c r="U527" s="43"/>
      <c r="W527" s="43"/>
      <c r="Y527" s="43"/>
      <c r="AA527" s="43"/>
      <c r="AB527" s="43"/>
      <c r="AD527" s="15"/>
    </row>
    <row r="528">
      <c r="J528" s="105"/>
      <c r="K528" s="105"/>
      <c r="L528" s="105"/>
      <c r="M528" s="105"/>
      <c r="O528" s="43"/>
      <c r="R528" s="43"/>
      <c r="S528" s="43"/>
      <c r="U528" s="43"/>
      <c r="W528" s="43"/>
      <c r="Y528" s="43"/>
      <c r="AA528" s="43"/>
      <c r="AB528" s="43"/>
      <c r="AD528" s="15"/>
    </row>
    <row r="529">
      <c r="J529" s="105"/>
      <c r="K529" s="105"/>
      <c r="L529" s="105"/>
      <c r="M529" s="105"/>
      <c r="O529" s="43"/>
      <c r="R529" s="43"/>
      <c r="S529" s="43"/>
      <c r="U529" s="43"/>
      <c r="W529" s="43"/>
      <c r="Y529" s="43"/>
      <c r="AA529" s="43"/>
      <c r="AB529" s="43"/>
      <c r="AD529" s="15"/>
    </row>
    <row r="530">
      <c r="J530" s="105"/>
      <c r="K530" s="105"/>
      <c r="L530" s="105"/>
      <c r="M530" s="105"/>
      <c r="O530" s="43"/>
      <c r="R530" s="43"/>
      <c r="S530" s="43"/>
      <c r="U530" s="43"/>
      <c r="W530" s="43"/>
      <c r="Y530" s="43"/>
      <c r="AA530" s="43"/>
      <c r="AB530" s="43"/>
      <c r="AD530" s="15"/>
    </row>
    <row r="531">
      <c r="J531" s="105"/>
      <c r="K531" s="105"/>
      <c r="L531" s="105"/>
      <c r="M531" s="105"/>
      <c r="O531" s="43"/>
      <c r="R531" s="43"/>
      <c r="S531" s="43"/>
      <c r="U531" s="43"/>
      <c r="W531" s="43"/>
      <c r="Y531" s="43"/>
      <c r="AA531" s="43"/>
      <c r="AB531" s="43"/>
      <c r="AD531" s="15"/>
    </row>
    <row r="532">
      <c r="J532" s="105"/>
      <c r="K532" s="105"/>
      <c r="L532" s="105"/>
      <c r="M532" s="105"/>
      <c r="O532" s="43"/>
      <c r="R532" s="43"/>
      <c r="S532" s="43"/>
      <c r="U532" s="43"/>
      <c r="W532" s="43"/>
      <c r="Y532" s="43"/>
      <c r="AA532" s="43"/>
      <c r="AB532" s="43"/>
      <c r="AD532" s="15"/>
    </row>
    <row r="533">
      <c r="J533" s="105"/>
      <c r="K533" s="105"/>
      <c r="L533" s="105"/>
      <c r="M533" s="105"/>
      <c r="O533" s="43"/>
      <c r="R533" s="43"/>
      <c r="S533" s="43"/>
      <c r="U533" s="43"/>
      <c r="W533" s="43"/>
      <c r="Y533" s="43"/>
      <c r="AA533" s="43"/>
      <c r="AB533" s="43"/>
      <c r="AD533" s="15"/>
    </row>
    <row r="534">
      <c r="J534" s="105"/>
      <c r="K534" s="105"/>
      <c r="L534" s="105"/>
      <c r="M534" s="105"/>
      <c r="O534" s="43"/>
      <c r="R534" s="43"/>
      <c r="S534" s="43"/>
      <c r="U534" s="43"/>
      <c r="W534" s="43"/>
      <c r="Y534" s="43"/>
      <c r="AA534" s="43"/>
      <c r="AB534" s="43"/>
      <c r="AD534" s="15"/>
    </row>
    <row r="535">
      <c r="J535" s="105"/>
      <c r="K535" s="105"/>
      <c r="L535" s="105"/>
      <c r="M535" s="105"/>
      <c r="O535" s="43"/>
      <c r="R535" s="43"/>
      <c r="S535" s="43"/>
      <c r="U535" s="43"/>
      <c r="W535" s="43"/>
      <c r="Y535" s="43"/>
      <c r="AA535" s="43"/>
      <c r="AB535" s="43"/>
      <c r="AD535" s="15"/>
    </row>
    <row r="536">
      <c r="J536" s="105"/>
      <c r="K536" s="105"/>
      <c r="L536" s="105"/>
      <c r="M536" s="105"/>
      <c r="O536" s="43"/>
      <c r="R536" s="43"/>
      <c r="S536" s="43"/>
      <c r="U536" s="43"/>
      <c r="W536" s="43"/>
      <c r="Y536" s="43"/>
      <c r="AA536" s="43"/>
      <c r="AB536" s="43"/>
      <c r="AD536" s="15"/>
    </row>
    <row r="537">
      <c r="J537" s="105"/>
      <c r="K537" s="105"/>
      <c r="L537" s="105"/>
      <c r="M537" s="105"/>
      <c r="O537" s="43"/>
      <c r="R537" s="43"/>
      <c r="S537" s="43"/>
      <c r="U537" s="43"/>
      <c r="W537" s="43"/>
      <c r="Y537" s="43"/>
      <c r="AA537" s="43"/>
      <c r="AB537" s="43"/>
      <c r="AD537" s="15"/>
    </row>
    <row r="538">
      <c r="J538" s="105"/>
      <c r="K538" s="105"/>
      <c r="L538" s="105"/>
      <c r="M538" s="105"/>
      <c r="O538" s="43"/>
      <c r="R538" s="43"/>
      <c r="S538" s="43"/>
      <c r="U538" s="43"/>
      <c r="W538" s="43"/>
      <c r="Y538" s="43"/>
      <c r="AA538" s="43"/>
      <c r="AB538" s="43"/>
      <c r="AD538" s="15"/>
    </row>
    <row r="539">
      <c r="J539" s="105"/>
      <c r="K539" s="105"/>
      <c r="L539" s="105"/>
      <c r="M539" s="105"/>
      <c r="O539" s="43"/>
      <c r="R539" s="43"/>
      <c r="S539" s="43"/>
      <c r="U539" s="43"/>
      <c r="W539" s="43"/>
      <c r="Y539" s="43"/>
      <c r="AA539" s="43"/>
      <c r="AB539" s="43"/>
      <c r="AD539" s="15"/>
    </row>
    <row r="540">
      <c r="J540" s="105"/>
      <c r="K540" s="105"/>
      <c r="L540" s="105"/>
      <c r="M540" s="105"/>
      <c r="O540" s="43"/>
      <c r="R540" s="43"/>
      <c r="S540" s="43"/>
      <c r="U540" s="43"/>
      <c r="W540" s="43"/>
      <c r="Y540" s="43"/>
      <c r="AA540" s="43"/>
      <c r="AB540" s="43"/>
      <c r="AD540" s="15"/>
    </row>
    <row r="541">
      <c r="J541" s="105"/>
      <c r="K541" s="105"/>
      <c r="L541" s="105"/>
      <c r="M541" s="105"/>
      <c r="O541" s="43"/>
      <c r="R541" s="43"/>
      <c r="S541" s="43"/>
      <c r="U541" s="43"/>
      <c r="W541" s="43"/>
      <c r="Y541" s="43"/>
      <c r="AA541" s="43"/>
      <c r="AB541" s="43"/>
      <c r="AD541" s="15"/>
    </row>
    <row r="542">
      <c r="J542" s="105"/>
      <c r="K542" s="105"/>
      <c r="L542" s="105"/>
      <c r="M542" s="105"/>
      <c r="O542" s="43"/>
      <c r="R542" s="43"/>
      <c r="S542" s="43"/>
      <c r="U542" s="43"/>
      <c r="W542" s="43"/>
      <c r="Y542" s="43"/>
      <c r="AA542" s="43"/>
      <c r="AB542" s="43"/>
      <c r="AD542" s="15"/>
    </row>
    <row r="543">
      <c r="J543" s="105"/>
      <c r="K543" s="105"/>
      <c r="L543" s="105"/>
      <c r="M543" s="105"/>
      <c r="O543" s="43"/>
      <c r="R543" s="43"/>
      <c r="S543" s="43"/>
      <c r="U543" s="43"/>
      <c r="W543" s="43"/>
      <c r="Y543" s="43"/>
      <c r="AA543" s="43"/>
      <c r="AB543" s="43"/>
      <c r="AD543" s="15"/>
    </row>
    <row r="544">
      <c r="J544" s="105"/>
      <c r="K544" s="105"/>
      <c r="L544" s="105"/>
      <c r="M544" s="105"/>
      <c r="O544" s="43"/>
      <c r="R544" s="43"/>
      <c r="S544" s="43"/>
      <c r="U544" s="43"/>
      <c r="W544" s="43"/>
      <c r="Y544" s="43"/>
      <c r="AA544" s="43"/>
      <c r="AB544" s="43"/>
      <c r="AD544" s="15"/>
    </row>
    <row r="545">
      <c r="J545" s="105"/>
      <c r="K545" s="105"/>
      <c r="L545" s="105"/>
      <c r="M545" s="105"/>
      <c r="O545" s="43"/>
      <c r="R545" s="43"/>
      <c r="S545" s="43"/>
      <c r="U545" s="43"/>
      <c r="W545" s="43"/>
      <c r="Y545" s="43"/>
      <c r="AA545" s="43"/>
      <c r="AB545" s="43"/>
      <c r="AD545" s="15"/>
    </row>
    <row r="546">
      <c r="J546" s="105"/>
      <c r="K546" s="105"/>
      <c r="L546" s="105"/>
      <c r="M546" s="105"/>
      <c r="O546" s="43"/>
      <c r="R546" s="43"/>
      <c r="S546" s="43"/>
      <c r="U546" s="43"/>
      <c r="W546" s="43"/>
      <c r="Y546" s="43"/>
      <c r="AA546" s="43"/>
      <c r="AB546" s="43"/>
      <c r="AD546" s="15"/>
    </row>
    <row r="547">
      <c r="J547" s="105"/>
      <c r="K547" s="105"/>
      <c r="L547" s="105"/>
      <c r="M547" s="105"/>
      <c r="O547" s="43"/>
      <c r="R547" s="43"/>
      <c r="S547" s="43"/>
      <c r="U547" s="43"/>
      <c r="W547" s="43"/>
      <c r="Y547" s="43"/>
      <c r="AA547" s="43"/>
      <c r="AB547" s="43"/>
      <c r="AD547" s="15"/>
    </row>
    <row r="548">
      <c r="J548" s="105"/>
      <c r="K548" s="105"/>
      <c r="L548" s="105"/>
      <c r="M548" s="105"/>
      <c r="O548" s="43"/>
      <c r="R548" s="43"/>
      <c r="S548" s="43"/>
      <c r="U548" s="43"/>
      <c r="W548" s="43"/>
      <c r="Y548" s="43"/>
      <c r="AA548" s="43"/>
      <c r="AB548" s="43"/>
      <c r="AD548" s="15"/>
    </row>
    <row r="549">
      <c r="J549" s="105"/>
      <c r="K549" s="105"/>
      <c r="L549" s="105"/>
      <c r="M549" s="105"/>
      <c r="O549" s="43"/>
      <c r="R549" s="43"/>
      <c r="S549" s="43"/>
      <c r="U549" s="43"/>
      <c r="W549" s="43"/>
      <c r="Y549" s="43"/>
      <c r="AA549" s="43"/>
      <c r="AB549" s="43"/>
      <c r="AD549" s="15"/>
    </row>
    <row r="550">
      <c r="J550" s="105"/>
      <c r="K550" s="105"/>
      <c r="L550" s="105"/>
      <c r="M550" s="105"/>
      <c r="O550" s="43"/>
      <c r="R550" s="43"/>
      <c r="S550" s="43"/>
      <c r="U550" s="43"/>
      <c r="W550" s="43"/>
      <c r="Y550" s="43"/>
      <c r="AA550" s="43"/>
      <c r="AB550" s="43"/>
      <c r="AD550" s="15"/>
    </row>
    <row r="551">
      <c r="J551" s="105"/>
      <c r="K551" s="105"/>
      <c r="L551" s="105"/>
      <c r="M551" s="105"/>
      <c r="O551" s="43"/>
      <c r="R551" s="43"/>
      <c r="S551" s="43"/>
      <c r="U551" s="43"/>
      <c r="W551" s="43"/>
      <c r="Y551" s="43"/>
      <c r="AA551" s="43"/>
      <c r="AB551" s="43"/>
      <c r="AD551" s="15"/>
    </row>
    <row r="552">
      <c r="J552" s="105"/>
      <c r="K552" s="105"/>
      <c r="L552" s="105"/>
      <c r="M552" s="105"/>
      <c r="O552" s="43"/>
      <c r="R552" s="43"/>
      <c r="S552" s="43"/>
      <c r="U552" s="43"/>
      <c r="W552" s="43"/>
      <c r="Y552" s="43"/>
      <c r="AA552" s="43"/>
      <c r="AB552" s="43"/>
      <c r="AD552" s="15"/>
    </row>
    <row r="553">
      <c r="J553" s="105"/>
      <c r="K553" s="105"/>
      <c r="L553" s="105"/>
      <c r="M553" s="105"/>
      <c r="O553" s="43"/>
      <c r="R553" s="43"/>
      <c r="S553" s="43"/>
      <c r="U553" s="43"/>
      <c r="W553" s="43"/>
      <c r="Y553" s="43"/>
      <c r="AA553" s="43"/>
      <c r="AB553" s="43"/>
      <c r="AD553" s="15"/>
    </row>
    <row r="554">
      <c r="J554" s="105"/>
      <c r="K554" s="105"/>
      <c r="L554" s="105"/>
      <c r="M554" s="105"/>
      <c r="O554" s="43"/>
      <c r="R554" s="43"/>
      <c r="S554" s="43"/>
      <c r="U554" s="43"/>
      <c r="W554" s="43"/>
      <c r="Y554" s="43"/>
      <c r="AA554" s="43"/>
      <c r="AB554" s="43"/>
      <c r="AD554" s="15"/>
    </row>
    <row r="555">
      <c r="J555" s="105"/>
      <c r="K555" s="105"/>
      <c r="L555" s="105"/>
      <c r="M555" s="105"/>
      <c r="O555" s="43"/>
      <c r="R555" s="43"/>
      <c r="S555" s="43"/>
      <c r="U555" s="43"/>
      <c r="W555" s="43"/>
      <c r="Y555" s="43"/>
      <c r="AA555" s="43"/>
      <c r="AB555" s="43"/>
      <c r="AD555" s="15"/>
    </row>
    <row r="556">
      <c r="J556" s="105"/>
      <c r="K556" s="105"/>
      <c r="L556" s="105"/>
      <c r="M556" s="105"/>
      <c r="O556" s="43"/>
      <c r="R556" s="43"/>
      <c r="S556" s="43"/>
      <c r="U556" s="43"/>
      <c r="W556" s="43"/>
      <c r="Y556" s="43"/>
      <c r="AA556" s="43"/>
      <c r="AB556" s="43"/>
      <c r="AD556" s="15"/>
    </row>
    <row r="557">
      <c r="J557" s="105"/>
      <c r="K557" s="105"/>
      <c r="L557" s="105"/>
      <c r="M557" s="105"/>
      <c r="O557" s="43"/>
      <c r="R557" s="43"/>
      <c r="S557" s="43"/>
      <c r="U557" s="43"/>
      <c r="W557" s="43"/>
      <c r="Y557" s="43"/>
      <c r="AA557" s="43"/>
      <c r="AB557" s="43"/>
      <c r="AD557" s="15"/>
    </row>
    <row r="558">
      <c r="J558" s="105"/>
      <c r="K558" s="105"/>
      <c r="L558" s="105"/>
      <c r="M558" s="105"/>
      <c r="O558" s="43"/>
      <c r="R558" s="43"/>
      <c r="S558" s="43"/>
      <c r="U558" s="43"/>
      <c r="W558" s="43"/>
      <c r="Y558" s="43"/>
      <c r="AA558" s="43"/>
      <c r="AB558" s="43"/>
      <c r="AD558" s="15"/>
    </row>
    <row r="559">
      <c r="J559" s="105"/>
      <c r="K559" s="105"/>
      <c r="L559" s="105"/>
      <c r="M559" s="105"/>
      <c r="O559" s="43"/>
      <c r="R559" s="43"/>
      <c r="S559" s="43"/>
      <c r="U559" s="43"/>
      <c r="W559" s="43"/>
      <c r="Y559" s="43"/>
      <c r="AA559" s="43"/>
      <c r="AB559" s="43"/>
      <c r="AD559" s="15"/>
    </row>
    <row r="560">
      <c r="J560" s="105"/>
      <c r="K560" s="105"/>
      <c r="L560" s="105"/>
      <c r="M560" s="105"/>
      <c r="O560" s="43"/>
      <c r="R560" s="43"/>
      <c r="S560" s="43"/>
      <c r="U560" s="43"/>
      <c r="W560" s="43"/>
      <c r="Y560" s="43"/>
      <c r="AA560" s="43"/>
      <c r="AB560" s="43"/>
      <c r="AD560" s="15"/>
    </row>
    <row r="561">
      <c r="J561" s="105"/>
      <c r="K561" s="105"/>
      <c r="L561" s="105"/>
      <c r="M561" s="105"/>
      <c r="O561" s="43"/>
      <c r="R561" s="43"/>
      <c r="S561" s="43"/>
      <c r="U561" s="43"/>
      <c r="W561" s="43"/>
      <c r="Y561" s="43"/>
      <c r="AA561" s="43"/>
      <c r="AB561" s="43"/>
      <c r="AD561" s="15"/>
    </row>
    <row r="562">
      <c r="J562" s="105"/>
      <c r="K562" s="105"/>
      <c r="L562" s="105"/>
      <c r="M562" s="105"/>
      <c r="O562" s="43"/>
      <c r="R562" s="43"/>
      <c r="S562" s="43"/>
      <c r="U562" s="43"/>
      <c r="W562" s="43"/>
      <c r="Y562" s="43"/>
      <c r="AA562" s="43"/>
      <c r="AB562" s="43"/>
      <c r="AD562" s="15"/>
    </row>
    <row r="563">
      <c r="J563" s="105"/>
      <c r="K563" s="105"/>
      <c r="L563" s="105"/>
      <c r="M563" s="105"/>
      <c r="O563" s="43"/>
      <c r="R563" s="43"/>
      <c r="S563" s="43"/>
      <c r="U563" s="43"/>
      <c r="W563" s="43"/>
      <c r="Y563" s="43"/>
      <c r="AA563" s="43"/>
      <c r="AB563" s="43"/>
      <c r="AD563" s="15"/>
    </row>
    <row r="564">
      <c r="J564" s="105"/>
      <c r="K564" s="105"/>
      <c r="L564" s="105"/>
      <c r="M564" s="105"/>
      <c r="O564" s="43"/>
      <c r="R564" s="43"/>
      <c r="S564" s="43"/>
      <c r="U564" s="43"/>
      <c r="W564" s="43"/>
      <c r="Y564" s="43"/>
      <c r="AA564" s="43"/>
      <c r="AB564" s="43"/>
      <c r="AD564" s="15"/>
    </row>
    <row r="565">
      <c r="J565" s="105"/>
      <c r="K565" s="105"/>
      <c r="L565" s="105"/>
      <c r="M565" s="105"/>
      <c r="O565" s="43"/>
      <c r="R565" s="43"/>
      <c r="S565" s="43"/>
      <c r="U565" s="43"/>
      <c r="W565" s="43"/>
      <c r="Y565" s="43"/>
      <c r="AA565" s="43"/>
      <c r="AB565" s="43"/>
      <c r="AD565" s="15"/>
    </row>
    <row r="566">
      <c r="J566" s="105"/>
      <c r="K566" s="105"/>
      <c r="L566" s="105"/>
      <c r="M566" s="105"/>
      <c r="O566" s="43"/>
      <c r="R566" s="43"/>
      <c r="S566" s="43"/>
      <c r="U566" s="43"/>
      <c r="W566" s="43"/>
      <c r="Y566" s="43"/>
      <c r="AA566" s="43"/>
      <c r="AB566" s="43"/>
      <c r="AD566" s="15"/>
    </row>
    <row r="567">
      <c r="J567" s="105"/>
      <c r="K567" s="105"/>
      <c r="L567" s="105"/>
      <c r="M567" s="105"/>
      <c r="O567" s="43"/>
      <c r="R567" s="43"/>
      <c r="S567" s="43"/>
      <c r="U567" s="43"/>
      <c r="W567" s="43"/>
      <c r="Y567" s="43"/>
      <c r="AA567" s="43"/>
      <c r="AB567" s="43"/>
      <c r="AD567" s="15"/>
    </row>
    <row r="568">
      <c r="J568" s="105"/>
      <c r="K568" s="105"/>
      <c r="L568" s="105"/>
      <c r="M568" s="105"/>
      <c r="O568" s="43"/>
      <c r="R568" s="43"/>
      <c r="S568" s="43"/>
      <c r="U568" s="43"/>
      <c r="W568" s="43"/>
      <c r="Y568" s="43"/>
      <c r="AA568" s="43"/>
      <c r="AB568" s="43"/>
      <c r="AD568" s="15"/>
    </row>
    <row r="569">
      <c r="J569" s="105"/>
      <c r="K569" s="105"/>
      <c r="L569" s="105"/>
      <c r="M569" s="105"/>
      <c r="O569" s="43"/>
      <c r="R569" s="43"/>
      <c r="S569" s="43"/>
      <c r="U569" s="43"/>
      <c r="W569" s="43"/>
      <c r="Y569" s="43"/>
      <c r="AA569" s="43"/>
      <c r="AB569" s="43"/>
      <c r="AD569" s="15"/>
    </row>
    <row r="570">
      <c r="J570" s="105"/>
      <c r="K570" s="105"/>
      <c r="L570" s="105"/>
      <c r="M570" s="105"/>
      <c r="O570" s="43"/>
      <c r="R570" s="43"/>
      <c r="S570" s="43"/>
      <c r="U570" s="43"/>
      <c r="W570" s="43"/>
      <c r="Y570" s="43"/>
      <c r="AA570" s="43"/>
      <c r="AB570" s="43"/>
      <c r="AD570" s="15"/>
    </row>
    <row r="571">
      <c r="J571" s="105"/>
      <c r="K571" s="105"/>
      <c r="L571" s="105"/>
      <c r="M571" s="105"/>
      <c r="O571" s="43"/>
      <c r="R571" s="43"/>
      <c r="S571" s="43"/>
      <c r="U571" s="43"/>
      <c r="W571" s="43"/>
      <c r="Y571" s="43"/>
      <c r="AA571" s="43"/>
      <c r="AB571" s="43"/>
      <c r="AD571" s="15"/>
    </row>
    <row r="572">
      <c r="J572" s="105"/>
      <c r="K572" s="105"/>
      <c r="L572" s="105"/>
      <c r="M572" s="105"/>
      <c r="O572" s="43"/>
      <c r="R572" s="43"/>
      <c r="S572" s="43"/>
      <c r="U572" s="43"/>
      <c r="W572" s="43"/>
      <c r="Y572" s="43"/>
      <c r="AA572" s="43"/>
      <c r="AB572" s="43"/>
      <c r="AD572" s="15"/>
    </row>
    <row r="573">
      <c r="J573" s="105"/>
      <c r="K573" s="105"/>
      <c r="L573" s="105"/>
      <c r="M573" s="105"/>
      <c r="O573" s="43"/>
      <c r="R573" s="43"/>
      <c r="S573" s="43"/>
      <c r="U573" s="43"/>
      <c r="W573" s="43"/>
      <c r="Y573" s="43"/>
      <c r="AA573" s="43"/>
      <c r="AB573" s="43"/>
      <c r="AD573" s="15"/>
    </row>
    <row r="574">
      <c r="J574" s="105"/>
      <c r="K574" s="105"/>
      <c r="L574" s="105"/>
      <c r="M574" s="105"/>
      <c r="O574" s="43"/>
      <c r="R574" s="43"/>
      <c r="S574" s="43"/>
      <c r="U574" s="43"/>
      <c r="W574" s="43"/>
      <c r="Y574" s="43"/>
      <c r="AA574" s="43"/>
      <c r="AB574" s="43"/>
      <c r="AD574" s="15"/>
    </row>
    <row r="575">
      <c r="J575" s="105"/>
      <c r="K575" s="105"/>
      <c r="L575" s="105"/>
      <c r="M575" s="105"/>
      <c r="O575" s="43"/>
      <c r="R575" s="43"/>
      <c r="S575" s="43"/>
      <c r="U575" s="43"/>
      <c r="W575" s="43"/>
      <c r="Y575" s="43"/>
      <c r="AA575" s="43"/>
      <c r="AB575" s="43"/>
      <c r="AD575" s="15"/>
    </row>
    <row r="576">
      <c r="J576" s="105"/>
      <c r="K576" s="105"/>
      <c r="L576" s="105"/>
      <c r="M576" s="105"/>
      <c r="O576" s="43"/>
      <c r="R576" s="43"/>
      <c r="S576" s="43"/>
      <c r="U576" s="43"/>
      <c r="W576" s="43"/>
      <c r="Y576" s="43"/>
      <c r="AA576" s="43"/>
      <c r="AB576" s="43"/>
      <c r="AD576" s="15"/>
    </row>
    <row r="577">
      <c r="J577" s="105"/>
      <c r="K577" s="105"/>
      <c r="L577" s="105"/>
      <c r="M577" s="105"/>
      <c r="O577" s="43"/>
      <c r="R577" s="43"/>
      <c r="S577" s="43"/>
      <c r="U577" s="43"/>
      <c r="W577" s="43"/>
      <c r="Y577" s="43"/>
      <c r="AA577" s="43"/>
      <c r="AB577" s="43"/>
      <c r="AD577" s="15"/>
    </row>
    <row r="578">
      <c r="J578" s="105"/>
      <c r="K578" s="105"/>
      <c r="L578" s="105"/>
      <c r="M578" s="105"/>
      <c r="O578" s="43"/>
      <c r="R578" s="43"/>
      <c r="S578" s="43"/>
      <c r="U578" s="43"/>
      <c r="W578" s="43"/>
      <c r="Y578" s="43"/>
      <c r="AA578" s="43"/>
      <c r="AB578" s="43"/>
      <c r="AD578" s="15"/>
    </row>
    <row r="579">
      <c r="J579" s="105"/>
      <c r="K579" s="105"/>
      <c r="L579" s="105"/>
      <c r="M579" s="105"/>
      <c r="O579" s="43"/>
      <c r="R579" s="43"/>
      <c r="S579" s="43"/>
      <c r="U579" s="43"/>
      <c r="W579" s="43"/>
      <c r="Y579" s="43"/>
      <c r="AA579" s="43"/>
      <c r="AB579" s="43"/>
      <c r="AD579" s="15"/>
    </row>
    <row r="580">
      <c r="J580" s="105"/>
      <c r="K580" s="105"/>
      <c r="L580" s="105"/>
      <c r="M580" s="105"/>
      <c r="O580" s="43"/>
      <c r="R580" s="43"/>
      <c r="S580" s="43"/>
      <c r="U580" s="43"/>
      <c r="W580" s="43"/>
      <c r="Y580" s="43"/>
      <c r="AA580" s="43"/>
      <c r="AB580" s="43"/>
      <c r="AD580" s="15"/>
    </row>
    <row r="581">
      <c r="J581" s="105"/>
      <c r="K581" s="105"/>
      <c r="L581" s="105"/>
      <c r="M581" s="105"/>
      <c r="O581" s="43"/>
      <c r="R581" s="43"/>
      <c r="S581" s="43"/>
      <c r="U581" s="43"/>
      <c r="W581" s="43"/>
      <c r="Y581" s="43"/>
      <c r="AA581" s="43"/>
      <c r="AB581" s="43"/>
      <c r="AD581" s="15"/>
    </row>
    <row r="582">
      <c r="J582" s="105"/>
      <c r="K582" s="105"/>
      <c r="L582" s="105"/>
      <c r="M582" s="105"/>
      <c r="O582" s="43"/>
      <c r="R582" s="43"/>
      <c r="S582" s="43"/>
      <c r="U582" s="43"/>
      <c r="W582" s="43"/>
      <c r="Y582" s="43"/>
      <c r="AA582" s="43"/>
      <c r="AB582" s="43"/>
      <c r="AD582" s="15"/>
    </row>
    <row r="583">
      <c r="J583" s="105"/>
      <c r="K583" s="105"/>
      <c r="L583" s="105"/>
      <c r="M583" s="105"/>
      <c r="O583" s="43"/>
      <c r="R583" s="43"/>
      <c r="S583" s="43"/>
      <c r="U583" s="43"/>
      <c r="W583" s="43"/>
      <c r="Y583" s="43"/>
      <c r="AA583" s="43"/>
      <c r="AB583" s="43"/>
      <c r="AD583" s="15"/>
    </row>
    <row r="584">
      <c r="J584" s="105"/>
      <c r="K584" s="105"/>
      <c r="L584" s="105"/>
      <c r="M584" s="105"/>
      <c r="O584" s="43"/>
      <c r="R584" s="43"/>
      <c r="S584" s="43"/>
      <c r="U584" s="43"/>
      <c r="W584" s="43"/>
      <c r="Y584" s="43"/>
      <c r="AA584" s="43"/>
      <c r="AB584" s="43"/>
      <c r="AD584" s="15"/>
    </row>
    <row r="585">
      <c r="J585" s="105"/>
      <c r="K585" s="105"/>
      <c r="L585" s="105"/>
      <c r="M585" s="105"/>
      <c r="O585" s="43"/>
      <c r="R585" s="43"/>
      <c r="S585" s="43"/>
      <c r="U585" s="43"/>
      <c r="W585" s="43"/>
      <c r="Y585" s="43"/>
      <c r="AA585" s="43"/>
      <c r="AB585" s="43"/>
      <c r="AD585" s="15"/>
    </row>
    <row r="586">
      <c r="J586" s="105"/>
      <c r="K586" s="105"/>
      <c r="L586" s="105"/>
      <c r="M586" s="105"/>
      <c r="O586" s="43"/>
      <c r="R586" s="43"/>
      <c r="S586" s="43"/>
      <c r="U586" s="43"/>
      <c r="W586" s="43"/>
      <c r="Y586" s="43"/>
      <c r="AA586" s="43"/>
      <c r="AB586" s="43"/>
      <c r="AD586" s="15"/>
    </row>
    <row r="587">
      <c r="J587" s="105"/>
      <c r="K587" s="105"/>
      <c r="L587" s="105"/>
      <c r="M587" s="105"/>
      <c r="O587" s="43"/>
      <c r="R587" s="43"/>
      <c r="S587" s="43"/>
      <c r="U587" s="43"/>
      <c r="W587" s="43"/>
      <c r="Y587" s="43"/>
      <c r="AA587" s="43"/>
      <c r="AB587" s="43"/>
      <c r="AD587" s="15"/>
    </row>
    <row r="588">
      <c r="J588" s="105"/>
      <c r="K588" s="105"/>
      <c r="L588" s="105"/>
      <c r="M588" s="105"/>
      <c r="O588" s="43"/>
      <c r="R588" s="43"/>
      <c r="S588" s="43"/>
      <c r="U588" s="43"/>
      <c r="W588" s="43"/>
      <c r="Y588" s="43"/>
      <c r="AA588" s="43"/>
      <c r="AB588" s="43"/>
      <c r="AD588" s="15"/>
    </row>
    <row r="589">
      <c r="J589" s="105"/>
      <c r="K589" s="105"/>
      <c r="L589" s="105"/>
      <c r="M589" s="105"/>
      <c r="O589" s="43"/>
      <c r="R589" s="43"/>
      <c r="S589" s="43"/>
      <c r="U589" s="43"/>
      <c r="W589" s="43"/>
      <c r="Y589" s="43"/>
      <c r="AA589" s="43"/>
      <c r="AB589" s="43"/>
      <c r="AD589" s="15"/>
    </row>
    <row r="590">
      <c r="J590" s="105"/>
      <c r="K590" s="105"/>
      <c r="L590" s="105"/>
      <c r="M590" s="105"/>
      <c r="O590" s="43"/>
      <c r="R590" s="43"/>
      <c r="S590" s="43"/>
      <c r="U590" s="43"/>
      <c r="W590" s="43"/>
      <c r="Y590" s="43"/>
      <c r="AA590" s="43"/>
      <c r="AB590" s="43"/>
      <c r="AD590" s="15"/>
    </row>
    <row r="591">
      <c r="J591" s="105"/>
      <c r="K591" s="105"/>
      <c r="L591" s="105"/>
      <c r="M591" s="105"/>
      <c r="O591" s="43"/>
      <c r="R591" s="43"/>
      <c r="S591" s="43"/>
      <c r="U591" s="43"/>
      <c r="W591" s="43"/>
      <c r="Y591" s="43"/>
      <c r="AA591" s="43"/>
      <c r="AB591" s="43"/>
      <c r="AD591" s="15"/>
    </row>
    <row r="592">
      <c r="J592" s="105"/>
      <c r="K592" s="105"/>
      <c r="L592" s="105"/>
      <c r="M592" s="105"/>
      <c r="O592" s="43"/>
      <c r="R592" s="43"/>
      <c r="S592" s="43"/>
      <c r="U592" s="43"/>
      <c r="W592" s="43"/>
      <c r="Y592" s="43"/>
      <c r="AA592" s="43"/>
      <c r="AB592" s="43"/>
      <c r="AD592" s="15"/>
    </row>
    <row r="593">
      <c r="J593" s="105"/>
      <c r="K593" s="105"/>
      <c r="L593" s="105"/>
      <c r="M593" s="105"/>
      <c r="O593" s="43"/>
      <c r="R593" s="43"/>
      <c r="S593" s="43"/>
      <c r="U593" s="43"/>
      <c r="W593" s="43"/>
      <c r="Y593" s="43"/>
      <c r="AA593" s="43"/>
      <c r="AB593" s="43"/>
      <c r="AD593" s="15"/>
    </row>
    <row r="594">
      <c r="J594" s="105"/>
      <c r="K594" s="105"/>
      <c r="L594" s="105"/>
      <c r="M594" s="105"/>
      <c r="O594" s="43"/>
      <c r="R594" s="43"/>
      <c r="S594" s="43"/>
      <c r="U594" s="43"/>
      <c r="W594" s="43"/>
      <c r="Y594" s="43"/>
      <c r="AA594" s="43"/>
      <c r="AB594" s="43"/>
      <c r="AD594" s="15"/>
    </row>
    <row r="595">
      <c r="J595" s="105"/>
      <c r="K595" s="105"/>
      <c r="L595" s="105"/>
      <c r="M595" s="105"/>
      <c r="O595" s="43"/>
      <c r="R595" s="43"/>
      <c r="S595" s="43"/>
      <c r="U595" s="43"/>
      <c r="W595" s="43"/>
      <c r="Y595" s="43"/>
      <c r="AA595" s="43"/>
      <c r="AB595" s="43"/>
      <c r="AD595" s="15"/>
    </row>
    <row r="596">
      <c r="J596" s="105"/>
      <c r="K596" s="105"/>
      <c r="L596" s="105"/>
      <c r="M596" s="105"/>
      <c r="O596" s="43"/>
      <c r="R596" s="43"/>
      <c r="S596" s="43"/>
      <c r="U596" s="43"/>
      <c r="W596" s="43"/>
      <c r="Y596" s="43"/>
      <c r="AA596" s="43"/>
      <c r="AB596" s="43"/>
      <c r="AD596" s="15"/>
    </row>
    <row r="597">
      <c r="J597" s="105"/>
      <c r="K597" s="105"/>
      <c r="L597" s="105"/>
      <c r="M597" s="105"/>
      <c r="O597" s="43"/>
      <c r="R597" s="43"/>
      <c r="S597" s="43"/>
      <c r="U597" s="43"/>
      <c r="W597" s="43"/>
      <c r="Y597" s="43"/>
      <c r="AA597" s="43"/>
      <c r="AB597" s="43"/>
      <c r="AD597" s="15"/>
    </row>
    <row r="598">
      <c r="J598" s="105"/>
      <c r="K598" s="105"/>
      <c r="L598" s="105"/>
      <c r="M598" s="105"/>
      <c r="O598" s="43"/>
      <c r="R598" s="43"/>
      <c r="S598" s="43"/>
      <c r="U598" s="43"/>
      <c r="W598" s="43"/>
      <c r="Y598" s="43"/>
      <c r="AA598" s="43"/>
      <c r="AB598" s="43"/>
      <c r="AD598" s="15"/>
    </row>
    <row r="599">
      <c r="J599" s="105"/>
      <c r="K599" s="105"/>
      <c r="L599" s="105"/>
      <c r="M599" s="105"/>
      <c r="O599" s="43"/>
      <c r="R599" s="43"/>
      <c r="S599" s="43"/>
      <c r="U599" s="43"/>
      <c r="W599" s="43"/>
      <c r="Y599" s="43"/>
      <c r="AA599" s="43"/>
      <c r="AB599" s="43"/>
      <c r="AD599" s="15"/>
    </row>
    <row r="600">
      <c r="J600" s="105"/>
      <c r="K600" s="105"/>
      <c r="L600" s="105"/>
      <c r="M600" s="105"/>
      <c r="O600" s="43"/>
      <c r="R600" s="43"/>
      <c r="S600" s="43"/>
      <c r="U600" s="43"/>
      <c r="W600" s="43"/>
      <c r="Y600" s="43"/>
      <c r="AA600" s="43"/>
      <c r="AB600" s="43"/>
      <c r="AD600" s="15"/>
    </row>
    <row r="601">
      <c r="J601" s="105"/>
      <c r="K601" s="105"/>
      <c r="L601" s="105"/>
      <c r="M601" s="105"/>
      <c r="O601" s="43"/>
      <c r="R601" s="43"/>
      <c r="S601" s="43"/>
      <c r="U601" s="43"/>
      <c r="W601" s="43"/>
      <c r="Y601" s="43"/>
      <c r="AA601" s="43"/>
      <c r="AB601" s="43"/>
      <c r="AD601" s="15"/>
    </row>
    <row r="602">
      <c r="J602" s="105"/>
      <c r="K602" s="105"/>
      <c r="L602" s="105"/>
      <c r="M602" s="105"/>
      <c r="O602" s="43"/>
      <c r="R602" s="43"/>
      <c r="S602" s="43"/>
      <c r="U602" s="43"/>
      <c r="W602" s="43"/>
      <c r="Y602" s="43"/>
      <c r="AA602" s="43"/>
      <c r="AB602" s="43"/>
      <c r="AD602" s="15"/>
    </row>
    <row r="603">
      <c r="J603" s="105"/>
      <c r="K603" s="105"/>
      <c r="L603" s="105"/>
      <c r="M603" s="105"/>
      <c r="O603" s="43"/>
      <c r="R603" s="43"/>
      <c r="S603" s="43"/>
      <c r="U603" s="43"/>
      <c r="W603" s="43"/>
      <c r="Y603" s="43"/>
      <c r="AA603" s="43"/>
      <c r="AB603" s="43"/>
      <c r="AD603" s="15"/>
    </row>
    <row r="604">
      <c r="J604" s="105"/>
      <c r="K604" s="105"/>
      <c r="L604" s="105"/>
      <c r="M604" s="105"/>
      <c r="O604" s="43"/>
      <c r="R604" s="43"/>
      <c r="S604" s="43"/>
      <c r="U604" s="43"/>
      <c r="W604" s="43"/>
      <c r="Y604" s="43"/>
      <c r="AA604" s="43"/>
      <c r="AB604" s="43"/>
      <c r="AD604" s="15"/>
    </row>
    <row r="605">
      <c r="J605" s="105"/>
      <c r="K605" s="105"/>
      <c r="L605" s="105"/>
      <c r="M605" s="105"/>
      <c r="O605" s="43"/>
      <c r="R605" s="43"/>
      <c r="S605" s="43"/>
      <c r="U605" s="43"/>
      <c r="W605" s="43"/>
      <c r="Y605" s="43"/>
      <c r="AA605" s="43"/>
      <c r="AB605" s="43"/>
      <c r="AD605" s="15"/>
    </row>
    <row r="606">
      <c r="J606" s="105"/>
      <c r="K606" s="105"/>
      <c r="L606" s="105"/>
      <c r="M606" s="105"/>
      <c r="O606" s="43"/>
      <c r="R606" s="43"/>
      <c r="S606" s="43"/>
      <c r="U606" s="43"/>
      <c r="W606" s="43"/>
      <c r="Y606" s="43"/>
      <c r="AA606" s="43"/>
      <c r="AB606" s="43"/>
      <c r="AD606" s="15"/>
    </row>
    <row r="607">
      <c r="J607" s="105"/>
      <c r="K607" s="105"/>
      <c r="L607" s="105"/>
      <c r="M607" s="105"/>
      <c r="O607" s="43"/>
      <c r="R607" s="43"/>
      <c r="S607" s="43"/>
      <c r="U607" s="43"/>
      <c r="W607" s="43"/>
      <c r="Y607" s="43"/>
      <c r="AA607" s="43"/>
      <c r="AB607" s="43"/>
      <c r="AD607" s="15"/>
    </row>
    <row r="608">
      <c r="J608" s="105"/>
      <c r="K608" s="105"/>
      <c r="L608" s="105"/>
      <c r="M608" s="105"/>
      <c r="O608" s="43"/>
      <c r="R608" s="43"/>
      <c r="S608" s="43"/>
      <c r="U608" s="43"/>
      <c r="W608" s="43"/>
      <c r="Y608" s="43"/>
      <c r="AA608" s="43"/>
      <c r="AB608" s="43"/>
      <c r="AD608" s="15"/>
    </row>
    <row r="609">
      <c r="J609" s="105"/>
      <c r="K609" s="105"/>
      <c r="L609" s="105"/>
      <c r="M609" s="105"/>
      <c r="O609" s="43"/>
      <c r="R609" s="43"/>
      <c r="S609" s="43"/>
      <c r="U609" s="43"/>
      <c r="W609" s="43"/>
      <c r="Y609" s="43"/>
      <c r="AA609" s="43"/>
      <c r="AB609" s="43"/>
      <c r="AD609" s="15"/>
    </row>
    <row r="610">
      <c r="J610" s="105"/>
      <c r="K610" s="105"/>
      <c r="L610" s="105"/>
      <c r="M610" s="105"/>
      <c r="O610" s="43"/>
      <c r="R610" s="43"/>
      <c r="S610" s="43"/>
      <c r="U610" s="43"/>
      <c r="W610" s="43"/>
      <c r="Y610" s="43"/>
      <c r="AA610" s="43"/>
      <c r="AB610" s="43"/>
      <c r="AD610" s="15"/>
    </row>
    <row r="611">
      <c r="J611" s="105"/>
      <c r="K611" s="105"/>
      <c r="L611" s="105"/>
      <c r="M611" s="105"/>
      <c r="O611" s="43"/>
      <c r="R611" s="43"/>
      <c r="S611" s="43"/>
      <c r="U611" s="43"/>
      <c r="W611" s="43"/>
      <c r="Y611" s="43"/>
      <c r="AA611" s="43"/>
      <c r="AB611" s="43"/>
      <c r="AD611" s="15"/>
    </row>
    <row r="612">
      <c r="J612" s="105"/>
      <c r="K612" s="105"/>
      <c r="L612" s="105"/>
      <c r="M612" s="105"/>
      <c r="O612" s="43"/>
      <c r="R612" s="43"/>
      <c r="S612" s="43"/>
      <c r="U612" s="43"/>
      <c r="W612" s="43"/>
      <c r="Y612" s="43"/>
      <c r="AA612" s="43"/>
      <c r="AB612" s="43"/>
      <c r="AD612" s="15"/>
    </row>
    <row r="613">
      <c r="J613" s="105"/>
      <c r="K613" s="105"/>
      <c r="L613" s="105"/>
      <c r="M613" s="105"/>
      <c r="O613" s="43"/>
      <c r="R613" s="43"/>
      <c r="S613" s="43"/>
      <c r="U613" s="43"/>
      <c r="W613" s="43"/>
      <c r="Y613" s="43"/>
      <c r="AA613" s="43"/>
      <c r="AB613" s="43"/>
      <c r="AD613" s="15"/>
    </row>
    <row r="614">
      <c r="J614" s="105"/>
      <c r="K614" s="105"/>
      <c r="L614" s="105"/>
      <c r="M614" s="105"/>
      <c r="O614" s="43"/>
      <c r="R614" s="43"/>
      <c r="S614" s="43"/>
      <c r="U614" s="43"/>
      <c r="W614" s="43"/>
      <c r="Y614" s="43"/>
      <c r="AA614" s="43"/>
      <c r="AB614" s="43"/>
      <c r="AD614" s="15"/>
    </row>
    <row r="615">
      <c r="J615" s="105"/>
      <c r="K615" s="105"/>
      <c r="L615" s="105"/>
      <c r="M615" s="105"/>
      <c r="O615" s="43"/>
      <c r="R615" s="43"/>
      <c r="S615" s="43"/>
      <c r="U615" s="43"/>
      <c r="W615" s="43"/>
      <c r="Y615" s="43"/>
      <c r="AA615" s="43"/>
      <c r="AB615" s="43"/>
      <c r="AD615" s="15"/>
    </row>
    <row r="616">
      <c r="J616" s="105"/>
      <c r="K616" s="105"/>
      <c r="L616" s="105"/>
      <c r="M616" s="105"/>
      <c r="O616" s="43"/>
      <c r="R616" s="43"/>
      <c r="S616" s="43"/>
      <c r="U616" s="43"/>
      <c r="W616" s="43"/>
      <c r="Y616" s="43"/>
      <c r="AA616" s="43"/>
      <c r="AB616" s="43"/>
      <c r="AD616" s="15"/>
    </row>
    <row r="617">
      <c r="J617" s="105"/>
      <c r="K617" s="105"/>
      <c r="L617" s="105"/>
      <c r="M617" s="105"/>
      <c r="O617" s="43"/>
      <c r="R617" s="43"/>
      <c r="S617" s="43"/>
      <c r="U617" s="43"/>
      <c r="W617" s="43"/>
      <c r="Y617" s="43"/>
      <c r="AA617" s="43"/>
      <c r="AB617" s="43"/>
      <c r="AD617" s="15"/>
    </row>
    <row r="618">
      <c r="J618" s="105"/>
      <c r="K618" s="105"/>
      <c r="L618" s="105"/>
      <c r="M618" s="105"/>
      <c r="O618" s="43"/>
      <c r="R618" s="43"/>
      <c r="S618" s="43"/>
      <c r="U618" s="43"/>
      <c r="W618" s="43"/>
      <c r="Y618" s="43"/>
      <c r="AA618" s="43"/>
      <c r="AB618" s="43"/>
      <c r="AD618" s="15"/>
    </row>
    <row r="619">
      <c r="J619" s="105"/>
      <c r="K619" s="105"/>
      <c r="L619" s="105"/>
      <c r="M619" s="105"/>
      <c r="O619" s="43"/>
      <c r="R619" s="43"/>
      <c r="S619" s="43"/>
      <c r="U619" s="43"/>
      <c r="W619" s="43"/>
      <c r="Y619" s="43"/>
      <c r="AA619" s="43"/>
      <c r="AB619" s="43"/>
      <c r="AD619" s="15"/>
    </row>
    <row r="620">
      <c r="J620" s="105"/>
      <c r="K620" s="105"/>
      <c r="L620" s="105"/>
      <c r="M620" s="105"/>
      <c r="O620" s="43"/>
      <c r="R620" s="43"/>
      <c r="S620" s="43"/>
      <c r="U620" s="43"/>
      <c r="W620" s="43"/>
      <c r="Y620" s="43"/>
      <c r="AA620" s="43"/>
      <c r="AB620" s="43"/>
      <c r="AD620" s="15"/>
    </row>
    <row r="621">
      <c r="J621" s="105"/>
      <c r="K621" s="105"/>
      <c r="L621" s="105"/>
      <c r="M621" s="105"/>
      <c r="O621" s="43"/>
      <c r="R621" s="43"/>
      <c r="S621" s="43"/>
      <c r="U621" s="43"/>
      <c r="W621" s="43"/>
      <c r="Y621" s="43"/>
      <c r="AA621" s="43"/>
      <c r="AB621" s="43"/>
      <c r="AD621" s="15"/>
    </row>
    <row r="622">
      <c r="J622" s="105"/>
      <c r="K622" s="105"/>
      <c r="L622" s="105"/>
      <c r="M622" s="105"/>
      <c r="O622" s="43"/>
      <c r="R622" s="43"/>
      <c r="S622" s="43"/>
      <c r="U622" s="43"/>
      <c r="W622" s="43"/>
      <c r="Y622" s="43"/>
      <c r="AA622" s="43"/>
      <c r="AB622" s="43"/>
      <c r="AD622" s="15"/>
    </row>
    <row r="623">
      <c r="J623" s="105"/>
      <c r="K623" s="105"/>
      <c r="L623" s="105"/>
      <c r="M623" s="105"/>
      <c r="O623" s="43"/>
      <c r="R623" s="43"/>
      <c r="S623" s="43"/>
      <c r="U623" s="43"/>
      <c r="W623" s="43"/>
      <c r="Y623" s="43"/>
      <c r="AA623" s="43"/>
      <c r="AB623" s="43"/>
      <c r="AD623" s="15"/>
    </row>
    <row r="624">
      <c r="J624" s="105"/>
      <c r="K624" s="105"/>
      <c r="L624" s="105"/>
      <c r="M624" s="105"/>
      <c r="O624" s="43"/>
      <c r="R624" s="43"/>
      <c r="S624" s="43"/>
      <c r="U624" s="43"/>
      <c r="W624" s="43"/>
      <c r="Y624" s="43"/>
      <c r="AA624" s="43"/>
      <c r="AB624" s="43"/>
      <c r="AD624" s="15"/>
    </row>
    <row r="625">
      <c r="J625" s="105"/>
      <c r="K625" s="105"/>
      <c r="L625" s="105"/>
      <c r="M625" s="105"/>
      <c r="O625" s="43"/>
      <c r="R625" s="43"/>
      <c r="S625" s="43"/>
      <c r="U625" s="43"/>
      <c r="W625" s="43"/>
      <c r="Y625" s="43"/>
      <c r="AA625" s="43"/>
      <c r="AB625" s="43"/>
      <c r="AD625" s="15"/>
    </row>
    <row r="626">
      <c r="J626" s="105"/>
      <c r="K626" s="105"/>
      <c r="L626" s="105"/>
      <c r="M626" s="105"/>
      <c r="O626" s="43"/>
      <c r="R626" s="43"/>
      <c r="S626" s="43"/>
      <c r="U626" s="43"/>
      <c r="W626" s="43"/>
      <c r="Y626" s="43"/>
      <c r="AA626" s="43"/>
      <c r="AB626" s="43"/>
      <c r="AD626" s="15"/>
    </row>
    <row r="627">
      <c r="J627" s="105"/>
      <c r="K627" s="105"/>
      <c r="L627" s="105"/>
      <c r="M627" s="105"/>
      <c r="O627" s="43"/>
      <c r="R627" s="43"/>
      <c r="S627" s="43"/>
      <c r="U627" s="43"/>
      <c r="W627" s="43"/>
      <c r="Y627" s="43"/>
      <c r="AA627" s="43"/>
      <c r="AB627" s="43"/>
      <c r="AD627" s="15"/>
    </row>
    <row r="628">
      <c r="J628" s="105"/>
      <c r="K628" s="105"/>
      <c r="L628" s="105"/>
      <c r="M628" s="105"/>
      <c r="O628" s="43"/>
      <c r="R628" s="43"/>
      <c r="S628" s="43"/>
      <c r="U628" s="43"/>
      <c r="W628" s="43"/>
      <c r="Y628" s="43"/>
      <c r="AA628" s="43"/>
      <c r="AB628" s="43"/>
      <c r="AD628" s="15"/>
    </row>
    <row r="629">
      <c r="J629" s="105"/>
      <c r="K629" s="105"/>
      <c r="L629" s="105"/>
      <c r="M629" s="105"/>
      <c r="O629" s="43"/>
      <c r="R629" s="43"/>
      <c r="S629" s="43"/>
      <c r="U629" s="43"/>
      <c r="W629" s="43"/>
      <c r="Y629" s="43"/>
      <c r="AA629" s="43"/>
      <c r="AB629" s="43"/>
      <c r="AD629" s="15"/>
    </row>
    <row r="630">
      <c r="J630" s="105"/>
      <c r="K630" s="105"/>
      <c r="L630" s="105"/>
      <c r="M630" s="105"/>
      <c r="O630" s="43"/>
      <c r="R630" s="43"/>
      <c r="S630" s="43"/>
      <c r="U630" s="43"/>
      <c r="W630" s="43"/>
      <c r="Y630" s="43"/>
      <c r="AA630" s="43"/>
      <c r="AB630" s="43"/>
      <c r="AD630" s="15"/>
    </row>
    <row r="631">
      <c r="J631" s="105"/>
      <c r="K631" s="105"/>
      <c r="L631" s="105"/>
      <c r="M631" s="105"/>
      <c r="O631" s="43"/>
      <c r="R631" s="43"/>
      <c r="S631" s="43"/>
      <c r="U631" s="43"/>
      <c r="W631" s="43"/>
      <c r="Y631" s="43"/>
      <c r="AA631" s="43"/>
      <c r="AB631" s="43"/>
      <c r="AD631" s="15"/>
    </row>
    <row r="632">
      <c r="J632" s="105"/>
      <c r="K632" s="105"/>
      <c r="L632" s="105"/>
      <c r="M632" s="105"/>
      <c r="O632" s="43"/>
      <c r="R632" s="43"/>
      <c r="S632" s="43"/>
      <c r="U632" s="43"/>
      <c r="W632" s="43"/>
      <c r="Y632" s="43"/>
      <c r="AA632" s="43"/>
      <c r="AB632" s="43"/>
      <c r="AD632" s="15"/>
    </row>
    <row r="633">
      <c r="J633" s="105"/>
      <c r="K633" s="105"/>
      <c r="L633" s="105"/>
      <c r="M633" s="105"/>
      <c r="O633" s="43"/>
      <c r="R633" s="43"/>
      <c r="S633" s="43"/>
      <c r="U633" s="43"/>
      <c r="W633" s="43"/>
      <c r="Y633" s="43"/>
      <c r="AA633" s="43"/>
      <c r="AB633" s="43"/>
      <c r="AD633" s="15"/>
    </row>
    <row r="634">
      <c r="J634" s="105"/>
      <c r="K634" s="105"/>
      <c r="L634" s="105"/>
      <c r="M634" s="105"/>
      <c r="O634" s="43"/>
      <c r="R634" s="43"/>
      <c r="S634" s="43"/>
      <c r="U634" s="43"/>
      <c r="W634" s="43"/>
      <c r="Y634" s="43"/>
      <c r="AA634" s="43"/>
      <c r="AB634" s="43"/>
      <c r="AD634" s="15"/>
    </row>
    <row r="635">
      <c r="J635" s="105"/>
      <c r="K635" s="105"/>
      <c r="L635" s="105"/>
      <c r="M635" s="105"/>
      <c r="O635" s="43"/>
      <c r="R635" s="43"/>
      <c r="S635" s="43"/>
      <c r="U635" s="43"/>
      <c r="W635" s="43"/>
      <c r="Y635" s="43"/>
      <c r="AA635" s="43"/>
      <c r="AB635" s="43"/>
      <c r="AD635" s="15"/>
    </row>
    <row r="636">
      <c r="J636" s="105"/>
      <c r="K636" s="105"/>
      <c r="L636" s="105"/>
      <c r="M636" s="105"/>
      <c r="O636" s="43"/>
      <c r="R636" s="43"/>
      <c r="S636" s="43"/>
      <c r="U636" s="43"/>
      <c r="W636" s="43"/>
      <c r="Y636" s="43"/>
      <c r="AA636" s="43"/>
      <c r="AB636" s="43"/>
      <c r="AD636" s="15"/>
    </row>
    <row r="637">
      <c r="J637" s="105"/>
      <c r="K637" s="105"/>
      <c r="L637" s="105"/>
      <c r="M637" s="105"/>
      <c r="O637" s="43"/>
      <c r="R637" s="43"/>
      <c r="S637" s="43"/>
      <c r="U637" s="43"/>
      <c r="W637" s="43"/>
      <c r="Y637" s="43"/>
      <c r="AA637" s="43"/>
      <c r="AB637" s="43"/>
      <c r="AD637" s="15"/>
    </row>
    <row r="638">
      <c r="J638" s="105"/>
      <c r="K638" s="105"/>
      <c r="L638" s="105"/>
      <c r="M638" s="105"/>
      <c r="O638" s="43"/>
      <c r="R638" s="43"/>
      <c r="S638" s="43"/>
      <c r="U638" s="43"/>
      <c r="W638" s="43"/>
      <c r="Y638" s="43"/>
      <c r="AA638" s="43"/>
      <c r="AB638" s="43"/>
      <c r="AD638" s="15"/>
    </row>
    <row r="639">
      <c r="J639" s="105"/>
      <c r="K639" s="105"/>
      <c r="L639" s="105"/>
      <c r="M639" s="105"/>
      <c r="O639" s="43"/>
      <c r="R639" s="43"/>
      <c r="S639" s="43"/>
      <c r="U639" s="43"/>
      <c r="W639" s="43"/>
      <c r="Y639" s="43"/>
      <c r="AA639" s="43"/>
      <c r="AB639" s="43"/>
      <c r="AD639" s="15"/>
    </row>
    <row r="640">
      <c r="J640" s="105"/>
      <c r="K640" s="105"/>
      <c r="L640" s="105"/>
      <c r="M640" s="105"/>
      <c r="O640" s="43"/>
      <c r="R640" s="43"/>
      <c r="S640" s="43"/>
      <c r="U640" s="43"/>
      <c r="W640" s="43"/>
      <c r="Y640" s="43"/>
      <c r="AA640" s="43"/>
      <c r="AB640" s="43"/>
      <c r="AD640" s="15"/>
    </row>
    <row r="641">
      <c r="J641" s="105"/>
      <c r="K641" s="105"/>
      <c r="L641" s="105"/>
      <c r="M641" s="105"/>
      <c r="O641" s="43"/>
      <c r="R641" s="43"/>
      <c r="S641" s="43"/>
      <c r="U641" s="43"/>
      <c r="W641" s="43"/>
      <c r="Y641" s="43"/>
      <c r="AA641" s="43"/>
      <c r="AB641" s="43"/>
      <c r="AD641" s="15"/>
    </row>
    <row r="642">
      <c r="J642" s="105"/>
      <c r="K642" s="105"/>
      <c r="L642" s="105"/>
      <c r="M642" s="105"/>
      <c r="O642" s="43"/>
      <c r="R642" s="43"/>
      <c r="S642" s="43"/>
      <c r="U642" s="43"/>
      <c r="W642" s="43"/>
      <c r="Y642" s="43"/>
      <c r="AA642" s="43"/>
      <c r="AB642" s="43"/>
      <c r="AD642" s="15"/>
    </row>
    <row r="643">
      <c r="J643" s="105"/>
      <c r="K643" s="105"/>
      <c r="L643" s="105"/>
      <c r="M643" s="105"/>
      <c r="O643" s="43"/>
      <c r="R643" s="43"/>
      <c r="S643" s="43"/>
      <c r="U643" s="43"/>
      <c r="W643" s="43"/>
      <c r="Y643" s="43"/>
      <c r="AA643" s="43"/>
      <c r="AB643" s="43"/>
      <c r="AD643" s="15"/>
    </row>
    <row r="644">
      <c r="J644" s="105"/>
      <c r="K644" s="105"/>
      <c r="L644" s="105"/>
      <c r="M644" s="105"/>
      <c r="O644" s="43"/>
      <c r="R644" s="43"/>
      <c r="S644" s="43"/>
      <c r="U644" s="43"/>
      <c r="W644" s="43"/>
      <c r="Y644" s="43"/>
      <c r="AA644" s="43"/>
      <c r="AB644" s="43"/>
      <c r="AD644" s="15"/>
    </row>
    <row r="645">
      <c r="J645" s="105"/>
      <c r="K645" s="105"/>
      <c r="L645" s="105"/>
      <c r="M645" s="105"/>
      <c r="O645" s="43"/>
      <c r="R645" s="43"/>
      <c r="S645" s="43"/>
      <c r="U645" s="43"/>
      <c r="W645" s="43"/>
      <c r="Y645" s="43"/>
      <c r="AA645" s="43"/>
      <c r="AB645" s="43"/>
      <c r="AD645" s="15"/>
    </row>
    <row r="646">
      <c r="J646" s="105"/>
      <c r="K646" s="105"/>
      <c r="L646" s="105"/>
      <c r="M646" s="105"/>
      <c r="O646" s="43"/>
      <c r="R646" s="43"/>
      <c r="S646" s="43"/>
      <c r="U646" s="43"/>
      <c r="W646" s="43"/>
      <c r="Y646" s="43"/>
      <c r="AA646" s="43"/>
      <c r="AB646" s="43"/>
      <c r="AD646" s="15"/>
    </row>
    <row r="647">
      <c r="J647" s="105"/>
      <c r="K647" s="105"/>
      <c r="L647" s="105"/>
      <c r="M647" s="105"/>
      <c r="O647" s="43"/>
      <c r="R647" s="43"/>
      <c r="S647" s="43"/>
      <c r="U647" s="43"/>
      <c r="W647" s="43"/>
      <c r="Y647" s="43"/>
      <c r="AA647" s="43"/>
      <c r="AB647" s="43"/>
      <c r="AD647" s="15"/>
    </row>
    <row r="648">
      <c r="J648" s="105"/>
      <c r="K648" s="105"/>
      <c r="L648" s="105"/>
      <c r="M648" s="105"/>
      <c r="O648" s="43"/>
      <c r="R648" s="43"/>
      <c r="S648" s="43"/>
      <c r="U648" s="43"/>
      <c r="W648" s="43"/>
      <c r="Y648" s="43"/>
      <c r="AA648" s="43"/>
      <c r="AB648" s="43"/>
      <c r="AD648" s="15"/>
    </row>
    <row r="649">
      <c r="J649" s="105"/>
      <c r="K649" s="105"/>
      <c r="L649" s="105"/>
      <c r="M649" s="105"/>
      <c r="O649" s="43"/>
      <c r="R649" s="43"/>
      <c r="S649" s="43"/>
      <c r="U649" s="43"/>
      <c r="W649" s="43"/>
      <c r="Y649" s="43"/>
      <c r="AA649" s="43"/>
      <c r="AB649" s="43"/>
      <c r="AD649" s="15"/>
    </row>
    <row r="650">
      <c r="J650" s="105"/>
      <c r="K650" s="105"/>
      <c r="L650" s="105"/>
      <c r="M650" s="105"/>
      <c r="O650" s="43"/>
      <c r="R650" s="43"/>
      <c r="S650" s="43"/>
      <c r="U650" s="43"/>
      <c r="W650" s="43"/>
      <c r="Y650" s="43"/>
      <c r="AA650" s="43"/>
      <c r="AB650" s="43"/>
      <c r="AD650" s="15"/>
    </row>
    <row r="651">
      <c r="J651" s="105"/>
      <c r="K651" s="105"/>
      <c r="L651" s="105"/>
      <c r="M651" s="105"/>
      <c r="O651" s="43"/>
      <c r="R651" s="43"/>
      <c r="S651" s="43"/>
      <c r="U651" s="43"/>
      <c r="W651" s="43"/>
      <c r="Y651" s="43"/>
      <c r="AA651" s="43"/>
      <c r="AB651" s="43"/>
      <c r="AD651" s="15"/>
    </row>
    <row r="652">
      <c r="J652" s="105"/>
      <c r="K652" s="105"/>
      <c r="L652" s="105"/>
      <c r="M652" s="105"/>
      <c r="O652" s="43"/>
      <c r="R652" s="43"/>
      <c r="S652" s="43"/>
      <c r="U652" s="43"/>
      <c r="W652" s="43"/>
      <c r="Y652" s="43"/>
      <c r="AA652" s="43"/>
      <c r="AB652" s="43"/>
      <c r="AD652" s="15"/>
    </row>
    <row r="653">
      <c r="J653" s="105"/>
      <c r="K653" s="105"/>
      <c r="L653" s="105"/>
      <c r="M653" s="105"/>
      <c r="O653" s="43"/>
      <c r="R653" s="43"/>
      <c r="S653" s="43"/>
      <c r="U653" s="43"/>
      <c r="W653" s="43"/>
      <c r="Y653" s="43"/>
      <c r="AA653" s="43"/>
      <c r="AB653" s="43"/>
      <c r="AD653" s="15"/>
    </row>
    <row r="654">
      <c r="J654" s="105"/>
      <c r="K654" s="105"/>
      <c r="L654" s="105"/>
      <c r="M654" s="105"/>
      <c r="O654" s="43"/>
      <c r="R654" s="43"/>
      <c r="S654" s="43"/>
      <c r="U654" s="43"/>
      <c r="W654" s="43"/>
      <c r="Y654" s="43"/>
      <c r="AA654" s="43"/>
      <c r="AB654" s="43"/>
      <c r="AD654" s="15"/>
    </row>
    <row r="655">
      <c r="J655" s="105"/>
      <c r="K655" s="105"/>
      <c r="L655" s="105"/>
      <c r="M655" s="105"/>
      <c r="O655" s="43"/>
      <c r="R655" s="43"/>
      <c r="S655" s="43"/>
      <c r="U655" s="43"/>
      <c r="W655" s="43"/>
      <c r="Y655" s="43"/>
      <c r="AA655" s="43"/>
      <c r="AB655" s="43"/>
      <c r="AD655" s="15"/>
    </row>
    <row r="656">
      <c r="J656" s="105"/>
      <c r="K656" s="105"/>
      <c r="L656" s="105"/>
      <c r="M656" s="105"/>
      <c r="O656" s="43"/>
      <c r="R656" s="43"/>
      <c r="S656" s="43"/>
      <c r="U656" s="43"/>
      <c r="W656" s="43"/>
      <c r="Y656" s="43"/>
      <c r="AA656" s="43"/>
      <c r="AB656" s="43"/>
      <c r="AD656" s="15"/>
    </row>
    <row r="657">
      <c r="J657" s="105"/>
      <c r="K657" s="105"/>
      <c r="L657" s="105"/>
      <c r="M657" s="105"/>
      <c r="O657" s="43"/>
      <c r="R657" s="43"/>
      <c r="S657" s="43"/>
      <c r="U657" s="43"/>
      <c r="W657" s="43"/>
      <c r="Y657" s="43"/>
      <c r="AA657" s="43"/>
      <c r="AB657" s="43"/>
      <c r="AD657" s="15"/>
    </row>
    <row r="658">
      <c r="J658" s="105"/>
      <c r="K658" s="105"/>
      <c r="L658" s="105"/>
      <c r="M658" s="105"/>
      <c r="O658" s="43"/>
      <c r="R658" s="43"/>
      <c r="S658" s="43"/>
      <c r="U658" s="43"/>
      <c r="W658" s="43"/>
      <c r="Y658" s="43"/>
      <c r="AA658" s="43"/>
      <c r="AB658" s="43"/>
      <c r="AD658" s="15"/>
    </row>
    <row r="659">
      <c r="J659" s="105"/>
      <c r="K659" s="105"/>
      <c r="L659" s="105"/>
      <c r="M659" s="105"/>
      <c r="O659" s="43"/>
      <c r="R659" s="43"/>
      <c r="S659" s="43"/>
      <c r="U659" s="43"/>
      <c r="W659" s="43"/>
      <c r="Y659" s="43"/>
      <c r="AA659" s="43"/>
      <c r="AB659" s="43"/>
      <c r="AD659" s="15"/>
    </row>
    <row r="660">
      <c r="J660" s="105"/>
      <c r="K660" s="105"/>
      <c r="L660" s="105"/>
      <c r="M660" s="105"/>
      <c r="O660" s="43"/>
      <c r="R660" s="43"/>
      <c r="S660" s="43"/>
      <c r="U660" s="43"/>
      <c r="W660" s="43"/>
      <c r="Y660" s="43"/>
      <c r="AA660" s="43"/>
      <c r="AB660" s="43"/>
      <c r="AD660" s="15"/>
    </row>
    <row r="661">
      <c r="J661" s="105"/>
      <c r="K661" s="105"/>
      <c r="L661" s="105"/>
      <c r="M661" s="105"/>
      <c r="O661" s="43"/>
      <c r="R661" s="43"/>
      <c r="S661" s="43"/>
      <c r="U661" s="43"/>
      <c r="W661" s="43"/>
      <c r="Y661" s="43"/>
      <c r="AA661" s="43"/>
      <c r="AB661" s="43"/>
      <c r="AD661" s="15"/>
    </row>
    <row r="662">
      <c r="J662" s="105"/>
      <c r="K662" s="105"/>
      <c r="L662" s="105"/>
      <c r="M662" s="105"/>
      <c r="O662" s="43"/>
      <c r="R662" s="43"/>
      <c r="S662" s="43"/>
      <c r="U662" s="43"/>
      <c r="W662" s="43"/>
      <c r="Y662" s="43"/>
      <c r="AA662" s="43"/>
      <c r="AB662" s="43"/>
      <c r="AD662" s="15"/>
    </row>
    <row r="663">
      <c r="J663" s="105"/>
      <c r="K663" s="105"/>
      <c r="L663" s="105"/>
      <c r="M663" s="105"/>
      <c r="O663" s="43"/>
      <c r="R663" s="43"/>
      <c r="S663" s="43"/>
      <c r="U663" s="43"/>
      <c r="W663" s="43"/>
      <c r="Y663" s="43"/>
      <c r="AA663" s="43"/>
      <c r="AB663" s="43"/>
      <c r="AD663" s="15"/>
    </row>
    <row r="664">
      <c r="J664" s="105"/>
      <c r="K664" s="105"/>
      <c r="L664" s="105"/>
      <c r="M664" s="105"/>
      <c r="O664" s="43"/>
      <c r="R664" s="43"/>
      <c r="S664" s="43"/>
      <c r="U664" s="43"/>
      <c r="W664" s="43"/>
      <c r="Y664" s="43"/>
      <c r="AA664" s="43"/>
      <c r="AB664" s="43"/>
      <c r="AD664" s="15"/>
    </row>
    <row r="665">
      <c r="J665" s="105"/>
      <c r="K665" s="105"/>
      <c r="L665" s="105"/>
      <c r="M665" s="105"/>
      <c r="O665" s="43"/>
      <c r="R665" s="43"/>
      <c r="S665" s="43"/>
      <c r="U665" s="43"/>
      <c r="W665" s="43"/>
      <c r="Y665" s="43"/>
      <c r="AA665" s="43"/>
      <c r="AB665" s="43"/>
      <c r="AD665" s="15"/>
    </row>
    <row r="666">
      <c r="J666" s="105"/>
      <c r="K666" s="105"/>
      <c r="L666" s="105"/>
      <c r="M666" s="105"/>
      <c r="O666" s="43"/>
      <c r="R666" s="43"/>
      <c r="S666" s="43"/>
      <c r="U666" s="43"/>
      <c r="W666" s="43"/>
      <c r="Y666" s="43"/>
      <c r="AA666" s="43"/>
      <c r="AB666" s="43"/>
      <c r="AD666" s="15"/>
    </row>
    <row r="667">
      <c r="J667" s="105"/>
      <c r="K667" s="105"/>
      <c r="L667" s="105"/>
      <c r="M667" s="105"/>
      <c r="O667" s="43"/>
      <c r="R667" s="43"/>
      <c r="S667" s="43"/>
      <c r="U667" s="43"/>
      <c r="W667" s="43"/>
      <c r="Y667" s="43"/>
      <c r="AA667" s="43"/>
      <c r="AB667" s="43"/>
      <c r="AD667" s="15"/>
    </row>
    <row r="668">
      <c r="J668" s="105"/>
      <c r="K668" s="105"/>
      <c r="L668" s="105"/>
      <c r="M668" s="105"/>
      <c r="O668" s="43"/>
      <c r="R668" s="43"/>
      <c r="S668" s="43"/>
      <c r="U668" s="43"/>
      <c r="W668" s="43"/>
      <c r="Y668" s="43"/>
      <c r="AA668" s="43"/>
      <c r="AB668" s="43"/>
      <c r="AD668" s="15"/>
    </row>
    <row r="669">
      <c r="J669" s="105"/>
      <c r="K669" s="105"/>
      <c r="L669" s="105"/>
      <c r="M669" s="105"/>
      <c r="O669" s="43"/>
      <c r="R669" s="43"/>
      <c r="S669" s="43"/>
      <c r="U669" s="43"/>
      <c r="W669" s="43"/>
      <c r="Y669" s="43"/>
      <c r="AA669" s="43"/>
      <c r="AB669" s="43"/>
      <c r="AD669" s="15"/>
    </row>
    <row r="670">
      <c r="J670" s="105"/>
      <c r="K670" s="105"/>
      <c r="L670" s="105"/>
      <c r="M670" s="105"/>
      <c r="O670" s="43"/>
      <c r="R670" s="43"/>
      <c r="S670" s="43"/>
      <c r="U670" s="43"/>
      <c r="W670" s="43"/>
      <c r="Y670" s="43"/>
      <c r="AA670" s="43"/>
      <c r="AB670" s="43"/>
      <c r="AD670" s="15"/>
    </row>
    <row r="671">
      <c r="J671" s="105"/>
      <c r="K671" s="105"/>
      <c r="L671" s="105"/>
      <c r="M671" s="105"/>
      <c r="O671" s="43"/>
      <c r="R671" s="43"/>
      <c r="S671" s="43"/>
      <c r="U671" s="43"/>
      <c r="W671" s="43"/>
      <c r="Y671" s="43"/>
      <c r="AA671" s="43"/>
      <c r="AB671" s="43"/>
      <c r="AD671" s="15"/>
    </row>
    <row r="672">
      <c r="J672" s="105"/>
      <c r="K672" s="105"/>
      <c r="L672" s="105"/>
      <c r="M672" s="105"/>
      <c r="O672" s="43"/>
      <c r="R672" s="43"/>
      <c r="S672" s="43"/>
      <c r="U672" s="43"/>
      <c r="W672" s="43"/>
      <c r="Y672" s="43"/>
      <c r="AA672" s="43"/>
      <c r="AB672" s="43"/>
      <c r="AD672" s="15"/>
    </row>
    <row r="673">
      <c r="J673" s="105"/>
      <c r="K673" s="105"/>
      <c r="L673" s="105"/>
      <c r="M673" s="105"/>
      <c r="O673" s="43"/>
      <c r="R673" s="43"/>
      <c r="S673" s="43"/>
      <c r="U673" s="43"/>
      <c r="W673" s="43"/>
      <c r="Y673" s="43"/>
      <c r="AA673" s="43"/>
      <c r="AB673" s="43"/>
      <c r="AD673" s="15"/>
    </row>
    <row r="674">
      <c r="J674" s="105"/>
      <c r="K674" s="105"/>
      <c r="L674" s="105"/>
      <c r="M674" s="105"/>
      <c r="O674" s="43"/>
      <c r="R674" s="43"/>
      <c r="S674" s="43"/>
      <c r="U674" s="43"/>
      <c r="W674" s="43"/>
      <c r="Y674" s="43"/>
      <c r="AA674" s="43"/>
      <c r="AB674" s="43"/>
      <c r="AD674" s="15"/>
    </row>
    <row r="675">
      <c r="J675" s="105"/>
      <c r="K675" s="105"/>
      <c r="L675" s="105"/>
      <c r="M675" s="105"/>
      <c r="O675" s="43"/>
      <c r="R675" s="43"/>
      <c r="S675" s="43"/>
      <c r="U675" s="43"/>
      <c r="W675" s="43"/>
      <c r="Y675" s="43"/>
      <c r="AA675" s="43"/>
      <c r="AB675" s="43"/>
      <c r="AD675" s="15"/>
    </row>
    <row r="676">
      <c r="J676" s="105"/>
      <c r="K676" s="105"/>
      <c r="L676" s="105"/>
      <c r="M676" s="105"/>
      <c r="O676" s="43"/>
      <c r="R676" s="43"/>
      <c r="S676" s="43"/>
      <c r="U676" s="43"/>
      <c r="W676" s="43"/>
      <c r="Y676" s="43"/>
      <c r="AA676" s="43"/>
      <c r="AB676" s="43"/>
      <c r="AD676" s="15"/>
    </row>
    <row r="677">
      <c r="J677" s="105"/>
      <c r="K677" s="105"/>
      <c r="L677" s="105"/>
      <c r="M677" s="105"/>
      <c r="O677" s="43"/>
      <c r="R677" s="43"/>
      <c r="S677" s="43"/>
      <c r="U677" s="43"/>
      <c r="W677" s="43"/>
      <c r="Y677" s="43"/>
      <c r="AA677" s="43"/>
      <c r="AB677" s="43"/>
      <c r="AD677" s="15"/>
    </row>
    <row r="678">
      <c r="J678" s="105"/>
      <c r="K678" s="105"/>
      <c r="L678" s="105"/>
      <c r="M678" s="105"/>
      <c r="O678" s="43"/>
      <c r="R678" s="43"/>
      <c r="S678" s="43"/>
      <c r="U678" s="43"/>
      <c r="W678" s="43"/>
      <c r="Y678" s="43"/>
      <c r="AA678" s="43"/>
      <c r="AB678" s="43"/>
      <c r="AD678" s="15"/>
    </row>
    <row r="679">
      <c r="J679" s="105"/>
      <c r="K679" s="105"/>
      <c r="L679" s="105"/>
      <c r="M679" s="105"/>
      <c r="O679" s="43"/>
      <c r="R679" s="43"/>
      <c r="S679" s="43"/>
      <c r="U679" s="43"/>
      <c r="W679" s="43"/>
      <c r="Y679" s="43"/>
      <c r="AA679" s="43"/>
      <c r="AB679" s="43"/>
      <c r="AD679" s="15"/>
    </row>
    <row r="680">
      <c r="J680" s="105"/>
      <c r="K680" s="105"/>
      <c r="L680" s="105"/>
      <c r="M680" s="105"/>
      <c r="O680" s="43"/>
      <c r="R680" s="43"/>
      <c r="S680" s="43"/>
      <c r="U680" s="43"/>
      <c r="W680" s="43"/>
      <c r="Y680" s="43"/>
      <c r="AA680" s="43"/>
      <c r="AB680" s="43"/>
      <c r="AD680" s="15"/>
    </row>
    <row r="681">
      <c r="J681" s="105"/>
      <c r="K681" s="105"/>
      <c r="L681" s="105"/>
      <c r="M681" s="105"/>
      <c r="O681" s="43"/>
      <c r="R681" s="43"/>
      <c r="S681" s="43"/>
      <c r="U681" s="43"/>
      <c r="W681" s="43"/>
      <c r="Y681" s="43"/>
      <c r="AA681" s="43"/>
      <c r="AB681" s="43"/>
      <c r="AD681" s="15"/>
    </row>
    <row r="682">
      <c r="J682" s="105"/>
      <c r="K682" s="105"/>
      <c r="L682" s="105"/>
      <c r="M682" s="105"/>
      <c r="O682" s="43"/>
      <c r="R682" s="43"/>
      <c r="S682" s="43"/>
      <c r="U682" s="43"/>
      <c r="W682" s="43"/>
      <c r="Y682" s="43"/>
      <c r="AA682" s="43"/>
      <c r="AB682" s="43"/>
      <c r="AD682" s="15"/>
    </row>
    <row r="683">
      <c r="J683" s="105"/>
      <c r="K683" s="105"/>
      <c r="L683" s="105"/>
      <c r="M683" s="105"/>
      <c r="O683" s="43"/>
      <c r="R683" s="43"/>
      <c r="S683" s="43"/>
      <c r="U683" s="43"/>
      <c r="W683" s="43"/>
      <c r="Y683" s="43"/>
      <c r="AA683" s="43"/>
      <c r="AB683" s="43"/>
      <c r="AD683" s="15"/>
    </row>
    <row r="684">
      <c r="J684" s="105"/>
      <c r="K684" s="105"/>
      <c r="L684" s="105"/>
      <c r="M684" s="105"/>
      <c r="O684" s="43"/>
      <c r="R684" s="43"/>
      <c r="S684" s="43"/>
      <c r="U684" s="43"/>
      <c r="W684" s="43"/>
      <c r="Y684" s="43"/>
      <c r="AA684" s="43"/>
      <c r="AB684" s="43"/>
      <c r="AD684" s="15"/>
    </row>
    <row r="685">
      <c r="J685" s="105"/>
      <c r="K685" s="105"/>
      <c r="L685" s="105"/>
      <c r="M685" s="105"/>
      <c r="O685" s="43"/>
      <c r="R685" s="43"/>
      <c r="S685" s="43"/>
      <c r="U685" s="43"/>
      <c r="W685" s="43"/>
      <c r="Y685" s="43"/>
      <c r="AA685" s="43"/>
      <c r="AB685" s="43"/>
      <c r="AD685" s="15"/>
    </row>
    <row r="686">
      <c r="J686" s="105"/>
      <c r="K686" s="105"/>
      <c r="L686" s="105"/>
      <c r="M686" s="105"/>
      <c r="O686" s="43"/>
      <c r="R686" s="43"/>
      <c r="S686" s="43"/>
      <c r="U686" s="43"/>
      <c r="W686" s="43"/>
      <c r="Y686" s="43"/>
      <c r="AA686" s="43"/>
      <c r="AB686" s="43"/>
      <c r="AD686" s="15"/>
    </row>
    <row r="687">
      <c r="J687" s="105"/>
      <c r="K687" s="105"/>
      <c r="L687" s="105"/>
      <c r="M687" s="105"/>
      <c r="O687" s="43"/>
      <c r="R687" s="43"/>
      <c r="S687" s="43"/>
      <c r="U687" s="43"/>
      <c r="W687" s="43"/>
      <c r="Y687" s="43"/>
      <c r="AA687" s="43"/>
      <c r="AB687" s="43"/>
      <c r="AD687" s="15"/>
    </row>
    <row r="688">
      <c r="J688" s="105"/>
      <c r="K688" s="105"/>
      <c r="L688" s="105"/>
      <c r="M688" s="105"/>
      <c r="O688" s="43"/>
      <c r="R688" s="43"/>
      <c r="S688" s="43"/>
      <c r="U688" s="43"/>
      <c r="W688" s="43"/>
      <c r="Y688" s="43"/>
      <c r="AA688" s="43"/>
      <c r="AB688" s="43"/>
      <c r="AD688" s="15"/>
    </row>
    <row r="689">
      <c r="J689" s="105"/>
      <c r="K689" s="105"/>
      <c r="L689" s="105"/>
      <c r="M689" s="105"/>
      <c r="O689" s="43"/>
      <c r="R689" s="43"/>
      <c r="S689" s="43"/>
      <c r="U689" s="43"/>
      <c r="W689" s="43"/>
      <c r="Y689" s="43"/>
      <c r="AA689" s="43"/>
      <c r="AB689" s="43"/>
      <c r="AD689" s="15"/>
    </row>
    <row r="690">
      <c r="J690" s="105"/>
      <c r="K690" s="105"/>
      <c r="L690" s="105"/>
      <c r="M690" s="105"/>
      <c r="O690" s="43"/>
      <c r="R690" s="43"/>
      <c r="S690" s="43"/>
      <c r="U690" s="43"/>
      <c r="W690" s="43"/>
      <c r="Y690" s="43"/>
      <c r="AA690" s="43"/>
      <c r="AB690" s="43"/>
      <c r="AD690" s="15"/>
    </row>
    <row r="691">
      <c r="J691" s="105"/>
      <c r="K691" s="105"/>
      <c r="L691" s="105"/>
      <c r="M691" s="105"/>
      <c r="O691" s="43"/>
      <c r="R691" s="43"/>
      <c r="S691" s="43"/>
      <c r="U691" s="43"/>
      <c r="W691" s="43"/>
      <c r="Y691" s="43"/>
      <c r="AA691" s="43"/>
      <c r="AB691" s="43"/>
      <c r="AD691" s="15"/>
    </row>
    <row r="692">
      <c r="J692" s="105"/>
      <c r="K692" s="105"/>
      <c r="L692" s="105"/>
      <c r="M692" s="105"/>
      <c r="O692" s="43"/>
      <c r="R692" s="43"/>
      <c r="S692" s="43"/>
      <c r="U692" s="43"/>
      <c r="W692" s="43"/>
      <c r="Y692" s="43"/>
      <c r="AA692" s="43"/>
      <c r="AB692" s="43"/>
      <c r="AD692" s="15"/>
    </row>
    <row r="693">
      <c r="J693" s="105"/>
      <c r="K693" s="105"/>
      <c r="L693" s="105"/>
      <c r="M693" s="105"/>
      <c r="O693" s="43"/>
      <c r="R693" s="43"/>
      <c r="S693" s="43"/>
      <c r="U693" s="43"/>
      <c r="W693" s="43"/>
      <c r="Y693" s="43"/>
      <c r="AA693" s="43"/>
      <c r="AB693" s="43"/>
      <c r="AD693" s="15"/>
    </row>
    <row r="694">
      <c r="J694" s="105"/>
      <c r="K694" s="105"/>
      <c r="L694" s="105"/>
      <c r="M694" s="105"/>
      <c r="O694" s="43"/>
      <c r="R694" s="43"/>
      <c r="S694" s="43"/>
      <c r="U694" s="43"/>
      <c r="W694" s="43"/>
      <c r="Y694" s="43"/>
      <c r="AA694" s="43"/>
      <c r="AB694" s="43"/>
      <c r="AD694" s="15"/>
    </row>
    <row r="695">
      <c r="J695" s="105"/>
      <c r="K695" s="105"/>
      <c r="L695" s="105"/>
      <c r="M695" s="105"/>
      <c r="O695" s="43"/>
      <c r="R695" s="43"/>
      <c r="S695" s="43"/>
      <c r="U695" s="43"/>
      <c r="W695" s="43"/>
      <c r="Y695" s="43"/>
      <c r="AA695" s="43"/>
      <c r="AB695" s="43"/>
      <c r="AD695" s="15"/>
    </row>
    <row r="696">
      <c r="J696" s="105"/>
      <c r="K696" s="105"/>
      <c r="L696" s="105"/>
      <c r="M696" s="105"/>
      <c r="O696" s="43"/>
      <c r="R696" s="43"/>
      <c r="S696" s="43"/>
      <c r="U696" s="43"/>
      <c r="W696" s="43"/>
      <c r="Y696" s="43"/>
      <c r="AA696" s="43"/>
      <c r="AB696" s="43"/>
      <c r="AD696" s="15"/>
    </row>
    <row r="697">
      <c r="J697" s="105"/>
      <c r="K697" s="105"/>
      <c r="L697" s="105"/>
      <c r="M697" s="105"/>
      <c r="O697" s="43"/>
      <c r="R697" s="43"/>
      <c r="S697" s="43"/>
      <c r="U697" s="43"/>
      <c r="W697" s="43"/>
      <c r="Y697" s="43"/>
      <c r="AA697" s="43"/>
      <c r="AB697" s="43"/>
      <c r="AD697" s="15"/>
    </row>
    <row r="698">
      <c r="J698" s="105"/>
      <c r="K698" s="105"/>
      <c r="L698" s="105"/>
      <c r="M698" s="105"/>
      <c r="O698" s="43"/>
      <c r="R698" s="43"/>
      <c r="S698" s="43"/>
      <c r="U698" s="43"/>
      <c r="W698" s="43"/>
      <c r="Y698" s="43"/>
      <c r="AA698" s="43"/>
      <c r="AB698" s="43"/>
      <c r="AD698" s="15"/>
    </row>
    <row r="699">
      <c r="J699" s="105"/>
      <c r="K699" s="105"/>
      <c r="L699" s="105"/>
      <c r="M699" s="105"/>
      <c r="O699" s="43"/>
      <c r="R699" s="43"/>
      <c r="S699" s="43"/>
      <c r="U699" s="43"/>
      <c r="W699" s="43"/>
      <c r="Y699" s="43"/>
      <c r="AA699" s="43"/>
      <c r="AB699" s="43"/>
      <c r="AD699" s="15"/>
    </row>
    <row r="700">
      <c r="J700" s="105"/>
      <c r="K700" s="105"/>
      <c r="L700" s="105"/>
      <c r="M700" s="105"/>
      <c r="O700" s="43"/>
      <c r="R700" s="43"/>
      <c r="S700" s="43"/>
      <c r="U700" s="43"/>
      <c r="W700" s="43"/>
      <c r="Y700" s="43"/>
      <c r="AA700" s="43"/>
      <c r="AB700" s="43"/>
      <c r="AD700" s="15"/>
    </row>
    <row r="701">
      <c r="J701" s="105"/>
      <c r="K701" s="105"/>
      <c r="L701" s="105"/>
      <c r="M701" s="105"/>
      <c r="O701" s="43"/>
      <c r="R701" s="43"/>
      <c r="S701" s="43"/>
      <c r="U701" s="43"/>
      <c r="W701" s="43"/>
      <c r="Y701" s="43"/>
      <c r="AA701" s="43"/>
      <c r="AB701" s="43"/>
      <c r="AD701" s="15"/>
    </row>
    <row r="702">
      <c r="J702" s="105"/>
      <c r="K702" s="105"/>
      <c r="L702" s="105"/>
      <c r="M702" s="105"/>
      <c r="O702" s="43"/>
      <c r="R702" s="43"/>
      <c r="S702" s="43"/>
      <c r="U702" s="43"/>
      <c r="W702" s="43"/>
      <c r="Y702" s="43"/>
      <c r="AA702" s="43"/>
      <c r="AB702" s="43"/>
      <c r="AD702" s="15"/>
    </row>
    <row r="703">
      <c r="J703" s="105"/>
      <c r="K703" s="105"/>
      <c r="L703" s="105"/>
      <c r="M703" s="105"/>
      <c r="O703" s="43"/>
      <c r="R703" s="43"/>
      <c r="S703" s="43"/>
      <c r="U703" s="43"/>
      <c r="W703" s="43"/>
      <c r="Y703" s="43"/>
      <c r="AA703" s="43"/>
      <c r="AB703" s="43"/>
      <c r="AD703" s="15"/>
    </row>
    <row r="704">
      <c r="J704" s="105"/>
      <c r="K704" s="105"/>
      <c r="L704" s="105"/>
      <c r="M704" s="105"/>
      <c r="O704" s="43"/>
      <c r="R704" s="43"/>
      <c r="S704" s="43"/>
      <c r="U704" s="43"/>
      <c r="W704" s="43"/>
      <c r="Y704" s="43"/>
      <c r="AA704" s="43"/>
      <c r="AB704" s="43"/>
      <c r="AD704" s="15"/>
    </row>
    <row r="705">
      <c r="J705" s="105"/>
      <c r="K705" s="105"/>
      <c r="L705" s="105"/>
      <c r="M705" s="105"/>
      <c r="O705" s="43"/>
      <c r="R705" s="43"/>
      <c r="S705" s="43"/>
      <c r="U705" s="43"/>
      <c r="W705" s="43"/>
      <c r="Y705" s="43"/>
      <c r="AA705" s="43"/>
      <c r="AB705" s="43"/>
      <c r="AD705" s="15"/>
    </row>
    <row r="706">
      <c r="J706" s="105"/>
      <c r="K706" s="105"/>
      <c r="L706" s="105"/>
      <c r="M706" s="105"/>
      <c r="O706" s="43"/>
      <c r="R706" s="43"/>
      <c r="S706" s="43"/>
      <c r="U706" s="43"/>
      <c r="W706" s="43"/>
      <c r="Y706" s="43"/>
      <c r="AA706" s="43"/>
      <c r="AB706" s="43"/>
      <c r="AD706" s="15"/>
    </row>
    <row r="707">
      <c r="J707" s="105"/>
      <c r="K707" s="105"/>
      <c r="L707" s="105"/>
      <c r="M707" s="105"/>
      <c r="O707" s="43"/>
      <c r="R707" s="43"/>
      <c r="S707" s="43"/>
      <c r="U707" s="43"/>
      <c r="W707" s="43"/>
      <c r="Y707" s="43"/>
      <c r="AA707" s="43"/>
      <c r="AB707" s="43"/>
      <c r="AD707" s="15"/>
    </row>
    <row r="708">
      <c r="J708" s="105"/>
      <c r="K708" s="105"/>
      <c r="L708" s="105"/>
      <c r="M708" s="105"/>
      <c r="O708" s="43"/>
      <c r="R708" s="43"/>
      <c r="S708" s="43"/>
      <c r="U708" s="43"/>
      <c r="W708" s="43"/>
      <c r="Y708" s="43"/>
      <c r="AA708" s="43"/>
      <c r="AB708" s="43"/>
      <c r="AD708" s="15"/>
    </row>
    <row r="709">
      <c r="J709" s="105"/>
      <c r="K709" s="105"/>
      <c r="L709" s="105"/>
      <c r="M709" s="105"/>
      <c r="O709" s="43"/>
      <c r="R709" s="43"/>
      <c r="S709" s="43"/>
      <c r="U709" s="43"/>
      <c r="W709" s="43"/>
      <c r="Y709" s="43"/>
      <c r="AA709" s="43"/>
      <c r="AB709" s="43"/>
      <c r="AD709" s="15"/>
    </row>
    <row r="710">
      <c r="J710" s="105"/>
      <c r="K710" s="105"/>
      <c r="L710" s="105"/>
      <c r="M710" s="105"/>
      <c r="O710" s="43"/>
      <c r="R710" s="43"/>
      <c r="S710" s="43"/>
      <c r="U710" s="43"/>
      <c r="W710" s="43"/>
      <c r="Y710" s="43"/>
      <c r="AA710" s="43"/>
      <c r="AB710" s="43"/>
      <c r="AD710" s="15"/>
    </row>
    <row r="711">
      <c r="J711" s="105"/>
      <c r="K711" s="105"/>
      <c r="L711" s="105"/>
      <c r="M711" s="105"/>
      <c r="O711" s="43"/>
      <c r="R711" s="43"/>
      <c r="S711" s="43"/>
      <c r="U711" s="43"/>
      <c r="W711" s="43"/>
      <c r="Y711" s="43"/>
      <c r="AA711" s="43"/>
      <c r="AB711" s="43"/>
      <c r="AD711" s="15"/>
    </row>
    <row r="712">
      <c r="J712" s="105"/>
      <c r="K712" s="105"/>
      <c r="L712" s="105"/>
      <c r="M712" s="105"/>
      <c r="O712" s="43"/>
      <c r="R712" s="43"/>
      <c r="S712" s="43"/>
      <c r="U712" s="43"/>
      <c r="W712" s="43"/>
      <c r="Y712" s="43"/>
      <c r="AA712" s="43"/>
      <c r="AB712" s="43"/>
      <c r="AD712" s="15"/>
    </row>
    <row r="713">
      <c r="J713" s="105"/>
      <c r="K713" s="105"/>
      <c r="L713" s="105"/>
      <c r="M713" s="105"/>
      <c r="O713" s="43"/>
      <c r="R713" s="43"/>
      <c r="S713" s="43"/>
      <c r="U713" s="43"/>
      <c r="W713" s="43"/>
      <c r="Y713" s="43"/>
      <c r="AA713" s="43"/>
      <c r="AB713" s="43"/>
      <c r="AD713" s="15"/>
    </row>
    <row r="714">
      <c r="J714" s="105"/>
      <c r="K714" s="105"/>
      <c r="L714" s="105"/>
      <c r="M714" s="105"/>
      <c r="O714" s="43"/>
      <c r="R714" s="43"/>
      <c r="S714" s="43"/>
      <c r="U714" s="43"/>
      <c r="W714" s="43"/>
      <c r="Y714" s="43"/>
      <c r="AA714" s="43"/>
      <c r="AB714" s="43"/>
      <c r="AD714" s="15"/>
    </row>
    <row r="715">
      <c r="J715" s="105"/>
      <c r="K715" s="105"/>
      <c r="L715" s="105"/>
      <c r="M715" s="105"/>
      <c r="O715" s="43"/>
      <c r="R715" s="43"/>
      <c r="S715" s="43"/>
      <c r="U715" s="43"/>
      <c r="W715" s="43"/>
      <c r="Y715" s="43"/>
      <c r="AA715" s="43"/>
      <c r="AB715" s="43"/>
      <c r="AD715" s="15"/>
    </row>
    <row r="716">
      <c r="J716" s="105"/>
      <c r="K716" s="105"/>
      <c r="L716" s="105"/>
      <c r="M716" s="105"/>
      <c r="O716" s="43"/>
      <c r="R716" s="43"/>
      <c r="S716" s="43"/>
      <c r="U716" s="43"/>
      <c r="W716" s="43"/>
      <c r="Y716" s="43"/>
      <c r="AA716" s="43"/>
      <c r="AB716" s="43"/>
      <c r="AD716" s="15"/>
    </row>
    <row r="717">
      <c r="J717" s="105"/>
      <c r="K717" s="105"/>
      <c r="L717" s="105"/>
      <c r="M717" s="105"/>
      <c r="O717" s="43"/>
      <c r="R717" s="43"/>
      <c r="S717" s="43"/>
      <c r="U717" s="43"/>
      <c r="W717" s="43"/>
      <c r="Y717" s="43"/>
      <c r="AA717" s="43"/>
      <c r="AB717" s="43"/>
      <c r="AD717" s="15"/>
    </row>
    <row r="718">
      <c r="J718" s="105"/>
      <c r="K718" s="105"/>
      <c r="L718" s="105"/>
      <c r="M718" s="105"/>
      <c r="O718" s="43"/>
      <c r="R718" s="43"/>
      <c r="S718" s="43"/>
      <c r="U718" s="43"/>
      <c r="W718" s="43"/>
      <c r="Y718" s="43"/>
      <c r="AA718" s="43"/>
      <c r="AB718" s="43"/>
      <c r="AD718" s="15"/>
    </row>
    <row r="719">
      <c r="J719" s="105"/>
      <c r="K719" s="105"/>
      <c r="L719" s="105"/>
      <c r="M719" s="105"/>
      <c r="O719" s="43"/>
      <c r="R719" s="43"/>
      <c r="S719" s="43"/>
      <c r="U719" s="43"/>
      <c r="W719" s="43"/>
      <c r="Y719" s="43"/>
      <c r="AA719" s="43"/>
      <c r="AB719" s="43"/>
      <c r="AD719" s="15"/>
    </row>
    <row r="720">
      <c r="J720" s="105"/>
      <c r="K720" s="105"/>
      <c r="L720" s="105"/>
      <c r="M720" s="105"/>
      <c r="O720" s="43"/>
      <c r="R720" s="43"/>
      <c r="S720" s="43"/>
      <c r="U720" s="43"/>
      <c r="W720" s="43"/>
      <c r="Y720" s="43"/>
      <c r="AA720" s="43"/>
      <c r="AB720" s="43"/>
      <c r="AD720" s="15"/>
    </row>
    <row r="721">
      <c r="J721" s="105"/>
      <c r="K721" s="105"/>
      <c r="L721" s="105"/>
      <c r="M721" s="105"/>
      <c r="O721" s="43"/>
      <c r="R721" s="43"/>
      <c r="S721" s="43"/>
      <c r="U721" s="43"/>
      <c r="W721" s="43"/>
      <c r="Y721" s="43"/>
      <c r="AA721" s="43"/>
      <c r="AB721" s="43"/>
      <c r="AD721" s="15"/>
    </row>
    <row r="722">
      <c r="J722" s="105"/>
      <c r="K722" s="105"/>
      <c r="L722" s="105"/>
      <c r="M722" s="105"/>
      <c r="O722" s="43"/>
      <c r="R722" s="43"/>
      <c r="S722" s="43"/>
      <c r="U722" s="43"/>
      <c r="W722" s="43"/>
      <c r="Y722" s="43"/>
      <c r="AA722" s="43"/>
      <c r="AB722" s="43"/>
      <c r="AD722" s="15"/>
    </row>
    <row r="723">
      <c r="J723" s="105"/>
      <c r="K723" s="105"/>
      <c r="L723" s="105"/>
      <c r="M723" s="105"/>
      <c r="O723" s="43"/>
      <c r="R723" s="43"/>
      <c r="S723" s="43"/>
      <c r="U723" s="43"/>
      <c r="W723" s="43"/>
      <c r="Y723" s="43"/>
      <c r="AA723" s="43"/>
      <c r="AB723" s="43"/>
      <c r="AD723" s="15"/>
    </row>
    <row r="724">
      <c r="J724" s="105"/>
      <c r="K724" s="105"/>
      <c r="L724" s="105"/>
      <c r="M724" s="105"/>
      <c r="O724" s="43"/>
      <c r="R724" s="43"/>
      <c r="S724" s="43"/>
      <c r="U724" s="43"/>
      <c r="W724" s="43"/>
      <c r="Y724" s="43"/>
      <c r="AA724" s="43"/>
      <c r="AB724" s="43"/>
      <c r="AD724" s="15"/>
    </row>
    <row r="725">
      <c r="J725" s="105"/>
      <c r="K725" s="105"/>
      <c r="L725" s="105"/>
      <c r="M725" s="105"/>
      <c r="O725" s="43"/>
      <c r="R725" s="43"/>
      <c r="S725" s="43"/>
      <c r="U725" s="43"/>
      <c r="W725" s="43"/>
      <c r="Y725" s="43"/>
      <c r="AA725" s="43"/>
      <c r="AB725" s="43"/>
      <c r="AD725" s="15"/>
    </row>
    <row r="726">
      <c r="J726" s="105"/>
      <c r="K726" s="105"/>
      <c r="L726" s="105"/>
      <c r="M726" s="105"/>
      <c r="O726" s="43"/>
      <c r="R726" s="43"/>
      <c r="S726" s="43"/>
      <c r="U726" s="43"/>
      <c r="W726" s="43"/>
      <c r="Y726" s="43"/>
      <c r="AA726" s="43"/>
      <c r="AB726" s="43"/>
      <c r="AD726" s="15"/>
    </row>
    <row r="727">
      <c r="J727" s="105"/>
      <c r="K727" s="105"/>
      <c r="L727" s="105"/>
      <c r="M727" s="105"/>
      <c r="O727" s="43"/>
      <c r="R727" s="43"/>
      <c r="S727" s="43"/>
      <c r="U727" s="43"/>
      <c r="W727" s="43"/>
      <c r="Y727" s="43"/>
      <c r="AA727" s="43"/>
      <c r="AB727" s="43"/>
      <c r="AD727" s="15"/>
    </row>
    <row r="728">
      <c r="J728" s="105"/>
      <c r="K728" s="105"/>
      <c r="L728" s="105"/>
      <c r="M728" s="105"/>
      <c r="O728" s="43"/>
      <c r="R728" s="43"/>
      <c r="S728" s="43"/>
      <c r="U728" s="43"/>
      <c r="W728" s="43"/>
      <c r="Y728" s="43"/>
      <c r="AA728" s="43"/>
      <c r="AB728" s="43"/>
      <c r="AD728" s="15"/>
    </row>
    <row r="729">
      <c r="J729" s="105"/>
      <c r="K729" s="105"/>
      <c r="L729" s="105"/>
      <c r="M729" s="105"/>
      <c r="O729" s="43"/>
      <c r="R729" s="43"/>
      <c r="S729" s="43"/>
      <c r="U729" s="43"/>
      <c r="W729" s="43"/>
      <c r="Y729" s="43"/>
      <c r="AA729" s="43"/>
      <c r="AB729" s="43"/>
      <c r="AD729" s="15"/>
    </row>
    <row r="730">
      <c r="J730" s="105"/>
      <c r="K730" s="105"/>
      <c r="L730" s="105"/>
      <c r="M730" s="105"/>
      <c r="O730" s="43"/>
      <c r="R730" s="43"/>
      <c r="S730" s="43"/>
      <c r="U730" s="43"/>
      <c r="W730" s="43"/>
      <c r="Y730" s="43"/>
      <c r="AA730" s="43"/>
      <c r="AB730" s="43"/>
      <c r="AD730" s="15"/>
    </row>
    <row r="731">
      <c r="J731" s="105"/>
      <c r="K731" s="105"/>
      <c r="L731" s="105"/>
      <c r="M731" s="105"/>
      <c r="O731" s="43"/>
      <c r="R731" s="43"/>
      <c r="S731" s="43"/>
      <c r="U731" s="43"/>
      <c r="W731" s="43"/>
      <c r="Y731" s="43"/>
      <c r="AA731" s="43"/>
      <c r="AB731" s="43"/>
      <c r="AD731" s="15"/>
    </row>
    <row r="732">
      <c r="J732" s="105"/>
      <c r="K732" s="105"/>
      <c r="L732" s="105"/>
      <c r="M732" s="105"/>
      <c r="O732" s="43"/>
      <c r="R732" s="43"/>
      <c r="S732" s="43"/>
      <c r="U732" s="43"/>
      <c r="W732" s="43"/>
      <c r="Y732" s="43"/>
      <c r="AA732" s="43"/>
      <c r="AB732" s="43"/>
      <c r="AD732" s="15"/>
    </row>
    <row r="733">
      <c r="J733" s="105"/>
      <c r="K733" s="105"/>
      <c r="L733" s="105"/>
      <c r="M733" s="105"/>
      <c r="O733" s="43"/>
      <c r="R733" s="43"/>
      <c r="S733" s="43"/>
      <c r="U733" s="43"/>
      <c r="W733" s="43"/>
      <c r="Y733" s="43"/>
      <c r="AA733" s="43"/>
      <c r="AB733" s="43"/>
      <c r="AD733" s="15"/>
    </row>
    <row r="734">
      <c r="J734" s="105"/>
      <c r="K734" s="105"/>
      <c r="L734" s="105"/>
      <c r="M734" s="105"/>
      <c r="O734" s="43"/>
      <c r="R734" s="43"/>
      <c r="S734" s="43"/>
      <c r="U734" s="43"/>
      <c r="W734" s="43"/>
      <c r="Y734" s="43"/>
      <c r="AA734" s="43"/>
      <c r="AB734" s="43"/>
      <c r="AD734" s="15"/>
    </row>
    <row r="735">
      <c r="J735" s="105"/>
      <c r="K735" s="105"/>
      <c r="L735" s="105"/>
      <c r="M735" s="105"/>
      <c r="O735" s="43"/>
      <c r="R735" s="43"/>
      <c r="S735" s="43"/>
      <c r="U735" s="43"/>
      <c r="W735" s="43"/>
      <c r="Y735" s="43"/>
      <c r="AA735" s="43"/>
      <c r="AB735" s="43"/>
      <c r="AD735" s="15"/>
    </row>
    <row r="736">
      <c r="J736" s="105"/>
      <c r="K736" s="105"/>
      <c r="L736" s="105"/>
      <c r="M736" s="105"/>
      <c r="O736" s="43"/>
      <c r="R736" s="43"/>
      <c r="S736" s="43"/>
      <c r="U736" s="43"/>
      <c r="W736" s="43"/>
      <c r="Y736" s="43"/>
      <c r="AA736" s="43"/>
      <c r="AB736" s="43"/>
      <c r="AD736" s="15"/>
    </row>
    <row r="737">
      <c r="J737" s="105"/>
      <c r="K737" s="105"/>
      <c r="L737" s="105"/>
      <c r="M737" s="105"/>
      <c r="O737" s="43"/>
      <c r="R737" s="43"/>
      <c r="S737" s="43"/>
      <c r="U737" s="43"/>
      <c r="W737" s="43"/>
      <c r="Y737" s="43"/>
      <c r="AA737" s="43"/>
      <c r="AB737" s="43"/>
      <c r="AD737" s="15"/>
    </row>
    <row r="738">
      <c r="J738" s="105"/>
      <c r="K738" s="105"/>
      <c r="L738" s="105"/>
      <c r="M738" s="105"/>
      <c r="O738" s="43"/>
      <c r="R738" s="43"/>
      <c r="S738" s="43"/>
      <c r="U738" s="43"/>
      <c r="W738" s="43"/>
      <c r="Y738" s="43"/>
      <c r="AA738" s="43"/>
      <c r="AB738" s="43"/>
      <c r="AD738" s="15"/>
    </row>
    <row r="739">
      <c r="J739" s="105"/>
      <c r="K739" s="105"/>
      <c r="L739" s="105"/>
      <c r="M739" s="105"/>
      <c r="O739" s="43"/>
      <c r="R739" s="43"/>
      <c r="S739" s="43"/>
      <c r="U739" s="43"/>
      <c r="W739" s="43"/>
      <c r="Y739" s="43"/>
      <c r="AA739" s="43"/>
      <c r="AB739" s="43"/>
      <c r="AD739" s="15"/>
    </row>
    <row r="740">
      <c r="J740" s="105"/>
      <c r="K740" s="105"/>
      <c r="L740" s="105"/>
      <c r="M740" s="105"/>
      <c r="O740" s="43"/>
      <c r="R740" s="43"/>
      <c r="S740" s="43"/>
      <c r="U740" s="43"/>
      <c r="W740" s="43"/>
      <c r="Y740" s="43"/>
      <c r="AA740" s="43"/>
      <c r="AB740" s="43"/>
      <c r="AD740" s="15"/>
    </row>
    <row r="741">
      <c r="J741" s="105"/>
      <c r="K741" s="105"/>
      <c r="L741" s="105"/>
      <c r="M741" s="105"/>
      <c r="O741" s="43"/>
      <c r="R741" s="43"/>
      <c r="S741" s="43"/>
      <c r="U741" s="43"/>
      <c r="W741" s="43"/>
      <c r="Y741" s="43"/>
      <c r="AA741" s="43"/>
      <c r="AB741" s="43"/>
      <c r="AD741" s="15"/>
    </row>
    <row r="742">
      <c r="J742" s="105"/>
      <c r="K742" s="105"/>
      <c r="L742" s="105"/>
      <c r="M742" s="105"/>
      <c r="O742" s="43"/>
      <c r="R742" s="43"/>
      <c r="S742" s="43"/>
      <c r="U742" s="43"/>
      <c r="W742" s="43"/>
      <c r="Y742" s="43"/>
      <c r="AA742" s="43"/>
      <c r="AB742" s="43"/>
      <c r="AD742" s="15"/>
    </row>
    <row r="743">
      <c r="J743" s="105"/>
      <c r="K743" s="105"/>
      <c r="L743" s="105"/>
      <c r="M743" s="105"/>
      <c r="O743" s="43"/>
      <c r="R743" s="43"/>
      <c r="S743" s="43"/>
      <c r="U743" s="43"/>
      <c r="W743" s="43"/>
      <c r="Y743" s="43"/>
      <c r="AA743" s="43"/>
      <c r="AB743" s="43"/>
      <c r="AD743" s="15"/>
    </row>
    <row r="744">
      <c r="J744" s="105"/>
      <c r="K744" s="105"/>
      <c r="L744" s="105"/>
      <c r="M744" s="105"/>
      <c r="O744" s="43"/>
      <c r="R744" s="43"/>
      <c r="S744" s="43"/>
      <c r="U744" s="43"/>
      <c r="W744" s="43"/>
      <c r="Y744" s="43"/>
      <c r="AA744" s="43"/>
      <c r="AB744" s="43"/>
      <c r="AD744" s="15"/>
    </row>
    <row r="745">
      <c r="J745" s="105"/>
      <c r="K745" s="105"/>
      <c r="L745" s="105"/>
      <c r="M745" s="105"/>
      <c r="O745" s="43"/>
      <c r="R745" s="43"/>
      <c r="S745" s="43"/>
      <c r="U745" s="43"/>
      <c r="W745" s="43"/>
      <c r="Y745" s="43"/>
      <c r="AA745" s="43"/>
      <c r="AB745" s="43"/>
      <c r="AD745" s="15"/>
    </row>
    <row r="746">
      <c r="J746" s="105"/>
      <c r="K746" s="105"/>
      <c r="L746" s="105"/>
      <c r="M746" s="105"/>
      <c r="O746" s="43"/>
      <c r="R746" s="43"/>
      <c r="S746" s="43"/>
      <c r="U746" s="43"/>
      <c r="W746" s="43"/>
      <c r="Y746" s="43"/>
      <c r="AA746" s="43"/>
      <c r="AB746" s="43"/>
      <c r="AD746" s="15"/>
    </row>
    <row r="747">
      <c r="J747" s="105"/>
      <c r="K747" s="105"/>
      <c r="L747" s="105"/>
      <c r="M747" s="105"/>
      <c r="O747" s="43"/>
      <c r="R747" s="43"/>
      <c r="S747" s="43"/>
      <c r="U747" s="43"/>
      <c r="W747" s="43"/>
      <c r="Y747" s="43"/>
      <c r="AA747" s="43"/>
      <c r="AB747" s="43"/>
      <c r="AD747" s="15"/>
    </row>
    <row r="748">
      <c r="J748" s="105"/>
      <c r="K748" s="105"/>
      <c r="L748" s="105"/>
      <c r="M748" s="105"/>
      <c r="O748" s="43"/>
      <c r="R748" s="43"/>
      <c r="S748" s="43"/>
      <c r="U748" s="43"/>
      <c r="W748" s="43"/>
      <c r="Y748" s="43"/>
      <c r="AA748" s="43"/>
      <c r="AB748" s="43"/>
      <c r="AD748" s="15"/>
    </row>
    <row r="749">
      <c r="J749" s="105"/>
      <c r="K749" s="105"/>
      <c r="L749" s="105"/>
      <c r="M749" s="105"/>
      <c r="O749" s="43"/>
      <c r="R749" s="43"/>
      <c r="S749" s="43"/>
      <c r="U749" s="43"/>
      <c r="W749" s="43"/>
      <c r="Y749" s="43"/>
      <c r="AA749" s="43"/>
      <c r="AB749" s="43"/>
      <c r="AD749" s="15"/>
    </row>
    <row r="750">
      <c r="J750" s="105"/>
      <c r="K750" s="105"/>
      <c r="L750" s="105"/>
      <c r="M750" s="105"/>
      <c r="O750" s="43"/>
      <c r="R750" s="43"/>
      <c r="S750" s="43"/>
      <c r="U750" s="43"/>
      <c r="W750" s="43"/>
      <c r="Y750" s="43"/>
      <c r="AA750" s="43"/>
      <c r="AB750" s="43"/>
      <c r="AD750" s="15"/>
    </row>
    <row r="751">
      <c r="J751" s="105"/>
      <c r="K751" s="105"/>
      <c r="L751" s="105"/>
      <c r="M751" s="105"/>
      <c r="O751" s="43"/>
      <c r="R751" s="43"/>
      <c r="S751" s="43"/>
      <c r="U751" s="43"/>
      <c r="W751" s="43"/>
      <c r="Y751" s="43"/>
      <c r="AA751" s="43"/>
      <c r="AB751" s="43"/>
      <c r="AD751" s="15"/>
    </row>
    <row r="752">
      <c r="J752" s="105"/>
      <c r="K752" s="105"/>
      <c r="L752" s="105"/>
      <c r="M752" s="105"/>
      <c r="O752" s="43"/>
      <c r="R752" s="43"/>
      <c r="S752" s="43"/>
      <c r="U752" s="43"/>
      <c r="W752" s="43"/>
      <c r="Y752" s="43"/>
      <c r="AA752" s="43"/>
      <c r="AB752" s="43"/>
      <c r="AD752" s="15"/>
    </row>
    <row r="753">
      <c r="J753" s="105"/>
      <c r="K753" s="105"/>
      <c r="L753" s="105"/>
      <c r="M753" s="105"/>
      <c r="O753" s="43"/>
      <c r="R753" s="43"/>
      <c r="S753" s="43"/>
      <c r="U753" s="43"/>
      <c r="W753" s="43"/>
      <c r="Y753" s="43"/>
      <c r="AA753" s="43"/>
      <c r="AB753" s="43"/>
      <c r="AD753" s="15"/>
    </row>
    <row r="754">
      <c r="J754" s="105"/>
      <c r="K754" s="105"/>
      <c r="L754" s="105"/>
      <c r="M754" s="105"/>
      <c r="O754" s="43"/>
      <c r="R754" s="43"/>
      <c r="S754" s="43"/>
      <c r="U754" s="43"/>
      <c r="W754" s="43"/>
      <c r="Y754" s="43"/>
      <c r="AA754" s="43"/>
      <c r="AB754" s="43"/>
      <c r="AD754" s="15"/>
    </row>
    <row r="755">
      <c r="J755" s="105"/>
      <c r="K755" s="105"/>
      <c r="L755" s="105"/>
      <c r="M755" s="105"/>
      <c r="O755" s="43"/>
      <c r="R755" s="43"/>
      <c r="S755" s="43"/>
      <c r="U755" s="43"/>
      <c r="W755" s="43"/>
      <c r="Y755" s="43"/>
      <c r="AA755" s="43"/>
      <c r="AB755" s="43"/>
      <c r="AD755" s="15"/>
    </row>
    <row r="756">
      <c r="J756" s="105"/>
      <c r="K756" s="105"/>
      <c r="L756" s="105"/>
      <c r="M756" s="105"/>
      <c r="O756" s="43"/>
      <c r="R756" s="43"/>
      <c r="S756" s="43"/>
      <c r="U756" s="43"/>
      <c r="W756" s="43"/>
      <c r="Y756" s="43"/>
      <c r="AA756" s="43"/>
      <c r="AB756" s="43"/>
      <c r="AD756" s="15"/>
    </row>
    <row r="757">
      <c r="J757" s="105"/>
      <c r="K757" s="105"/>
      <c r="L757" s="105"/>
      <c r="M757" s="105"/>
      <c r="O757" s="43"/>
      <c r="R757" s="43"/>
      <c r="S757" s="43"/>
      <c r="U757" s="43"/>
      <c r="W757" s="43"/>
      <c r="Y757" s="43"/>
      <c r="AA757" s="43"/>
      <c r="AB757" s="43"/>
      <c r="AD757" s="15"/>
    </row>
    <row r="758">
      <c r="J758" s="105"/>
      <c r="K758" s="105"/>
      <c r="L758" s="105"/>
      <c r="M758" s="105"/>
      <c r="O758" s="43"/>
      <c r="R758" s="43"/>
      <c r="S758" s="43"/>
      <c r="U758" s="43"/>
      <c r="W758" s="43"/>
      <c r="Y758" s="43"/>
      <c r="AA758" s="43"/>
      <c r="AB758" s="43"/>
      <c r="AD758" s="15"/>
    </row>
    <row r="759">
      <c r="J759" s="105"/>
      <c r="K759" s="105"/>
      <c r="L759" s="105"/>
      <c r="M759" s="105"/>
      <c r="O759" s="43"/>
      <c r="R759" s="43"/>
      <c r="S759" s="43"/>
      <c r="U759" s="43"/>
      <c r="W759" s="43"/>
      <c r="Y759" s="43"/>
      <c r="AA759" s="43"/>
      <c r="AB759" s="43"/>
      <c r="AD759" s="15"/>
    </row>
    <row r="760">
      <c r="J760" s="105"/>
      <c r="K760" s="105"/>
      <c r="L760" s="105"/>
      <c r="M760" s="105"/>
      <c r="O760" s="43"/>
      <c r="R760" s="43"/>
      <c r="S760" s="43"/>
      <c r="U760" s="43"/>
      <c r="W760" s="43"/>
      <c r="Y760" s="43"/>
      <c r="AA760" s="43"/>
      <c r="AB760" s="43"/>
      <c r="AD760" s="15"/>
    </row>
    <row r="761">
      <c r="J761" s="105"/>
      <c r="K761" s="105"/>
      <c r="L761" s="105"/>
      <c r="M761" s="105"/>
      <c r="O761" s="43"/>
      <c r="R761" s="43"/>
      <c r="S761" s="43"/>
      <c r="U761" s="43"/>
      <c r="W761" s="43"/>
      <c r="Y761" s="43"/>
      <c r="AA761" s="43"/>
      <c r="AB761" s="43"/>
      <c r="AD761" s="15"/>
    </row>
    <row r="762">
      <c r="J762" s="105"/>
      <c r="K762" s="105"/>
      <c r="L762" s="105"/>
      <c r="M762" s="105"/>
      <c r="O762" s="43"/>
      <c r="R762" s="43"/>
      <c r="S762" s="43"/>
      <c r="U762" s="43"/>
      <c r="W762" s="43"/>
      <c r="Y762" s="43"/>
      <c r="AA762" s="43"/>
      <c r="AB762" s="43"/>
      <c r="AD762" s="15"/>
    </row>
    <row r="763">
      <c r="J763" s="105"/>
      <c r="K763" s="105"/>
      <c r="L763" s="105"/>
      <c r="M763" s="105"/>
      <c r="O763" s="43"/>
      <c r="R763" s="43"/>
      <c r="S763" s="43"/>
      <c r="U763" s="43"/>
      <c r="W763" s="43"/>
      <c r="Y763" s="43"/>
      <c r="AA763" s="43"/>
      <c r="AB763" s="43"/>
      <c r="AD763" s="15"/>
    </row>
    <row r="764">
      <c r="J764" s="105"/>
      <c r="K764" s="105"/>
      <c r="L764" s="105"/>
      <c r="M764" s="105"/>
      <c r="O764" s="43"/>
      <c r="R764" s="43"/>
      <c r="S764" s="43"/>
      <c r="U764" s="43"/>
      <c r="W764" s="43"/>
      <c r="Y764" s="43"/>
      <c r="AA764" s="43"/>
      <c r="AB764" s="43"/>
      <c r="AD764" s="15"/>
    </row>
    <row r="765">
      <c r="J765" s="105"/>
      <c r="K765" s="105"/>
      <c r="L765" s="105"/>
      <c r="M765" s="105"/>
      <c r="O765" s="43"/>
      <c r="R765" s="43"/>
      <c r="S765" s="43"/>
      <c r="U765" s="43"/>
      <c r="W765" s="43"/>
      <c r="Y765" s="43"/>
      <c r="AA765" s="43"/>
      <c r="AB765" s="43"/>
      <c r="AD765" s="15"/>
    </row>
    <row r="766">
      <c r="J766" s="105"/>
      <c r="K766" s="105"/>
      <c r="L766" s="105"/>
      <c r="M766" s="105"/>
      <c r="O766" s="43"/>
      <c r="R766" s="43"/>
      <c r="S766" s="43"/>
      <c r="U766" s="43"/>
      <c r="W766" s="43"/>
      <c r="Y766" s="43"/>
      <c r="AA766" s="43"/>
      <c r="AB766" s="43"/>
      <c r="AD766" s="15"/>
    </row>
    <row r="767">
      <c r="J767" s="105"/>
      <c r="K767" s="105"/>
      <c r="L767" s="105"/>
      <c r="M767" s="105"/>
      <c r="O767" s="43"/>
      <c r="R767" s="43"/>
      <c r="S767" s="43"/>
      <c r="U767" s="43"/>
      <c r="W767" s="43"/>
      <c r="Y767" s="43"/>
      <c r="AA767" s="43"/>
      <c r="AB767" s="43"/>
      <c r="AD767" s="15"/>
    </row>
    <row r="768">
      <c r="J768" s="105"/>
      <c r="K768" s="105"/>
      <c r="L768" s="105"/>
      <c r="M768" s="105"/>
      <c r="O768" s="43"/>
      <c r="R768" s="43"/>
      <c r="S768" s="43"/>
      <c r="U768" s="43"/>
      <c r="W768" s="43"/>
      <c r="Y768" s="43"/>
      <c r="AA768" s="43"/>
      <c r="AB768" s="43"/>
      <c r="AD768" s="15"/>
    </row>
    <row r="769">
      <c r="J769" s="105"/>
      <c r="K769" s="105"/>
      <c r="L769" s="105"/>
      <c r="M769" s="105"/>
      <c r="O769" s="43"/>
      <c r="R769" s="43"/>
      <c r="S769" s="43"/>
      <c r="U769" s="43"/>
      <c r="W769" s="43"/>
      <c r="Y769" s="43"/>
      <c r="AA769" s="43"/>
      <c r="AB769" s="43"/>
      <c r="AD769" s="15"/>
    </row>
    <row r="770">
      <c r="J770" s="105"/>
      <c r="K770" s="105"/>
      <c r="L770" s="105"/>
      <c r="M770" s="105"/>
      <c r="O770" s="43"/>
      <c r="R770" s="43"/>
      <c r="S770" s="43"/>
      <c r="U770" s="43"/>
      <c r="W770" s="43"/>
      <c r="Y770" s="43"/>
      <c r="AA770" s="43"/>
      <c r="AB770" s="43"/>
      <c r="AD770" s="15"/>
    </row>
    <row r="771">
      <c r="J771" s="105"/>
      <c r="K771" s="105"/>
      <c r="L771" s="105"/>
      <c r="M771" s="105"/>
      <c r="O771" s="43"/>
      <c r="R771" s="43"/>
      <c r="S771" s="43"/>
      <c r="U771" s="43"/>
      <c r="W771" s="43"/>
      <c r="Y771" s="43"/>
      <c r="AA771" s="43"/>
      <c r="AB771" s="43"/>
      <c r="AD771" s="15"/>
    </row>
    <row r="772">
      <c r="J772" s="105"/>
      <c r="K772" s="105"/>
      <c r="L772" s="105"/>
      <c r="M772" s="105"/>
      <c r="O772" s="43"/>
      <c r="R772" s="43"/>
      <c r="S772" s="43"/>
      <c r="U772" s="43"/>
      <c r="W772" s="43"/>
      <c r="Y772" s="43"/>
      <c r="AA772" s="43"/>
      <c r="AB772" s="43"/>
      <c r="AD772" s="15"/>
    </row>
    <row r="773">
      <c r="J773" s="105"/>
      <c r="K773" s="105"/>
      <c r="L773" s="105"/>
      <c r="M773" s="105"/>
      <c r="O773" s="43"/>
      <c r="R773" s="43"/>
      <c r="S773" s="43"/>
      <c r="U773" s="43"/>
      <c r="W773" s="43"/>
      <c r="Y773" s="43"/>
      <c r="AA773" s="43"/>
      <c r="AB773" s="43"/>
      <c r="AD773" s="15"/>
    </row>
    <row r="774">
      <c r="J774" s="105"/>
      <c r="K774" s="105"/>
      <c r="L774" s="105"/>
      <c r="M774" s="105"/>
      <c r="O774" s="43"/>
      <c r="R774" s="43"/>
      <c r="S774" s="43"/>
      <c r="U774" s="43"/>
      <c r="W774" s="43"/>
      <c r="Y774" s="43"/>
      <c r="AA774" s="43"/>
      <c r="AB774" s="43"/>
      <c r="AD774" s="15"/>
    </row>
    <row r="775">
      <c r="J775" s="105"/>
      <c r="K775" s="105"/>
      <c r="L775" s="105"/>
      <c r="M775" s="105"/>
      <c r="O775" s="43"/>
      <c r="R775" s="43"/>
      <c r="S775" s="43"/>
      <c r="U775" s="43"/>
      <c r="W775" s="43"/>
      <c r="Y775" s="43"/>
      <c r="AA775" s="43"/>
      <c r="AB775" s="43"/>
      <c r="AD775" s="15"/>
    </row>
    <row r="776">
      <c r="J776" s="105"/>
      <c r="K776" s="105"/>
      <c r="L776" s="105"/>
      <c r="M776" s="105"/>
      <c r="O776" s="43"/>
      <c r="R776" s="43"/>
      <c r="S776" s="43"/>
      <c r="U776" s="43"/>
      <c r="W776" s="43"/>
      <c r="Y776" s="43"/>
      <c r="AA776" s="43"/>
      <c r="AB776" s="43"/>
      <c r="AD776" s="15"/>
    </row>
    <row r="777">
      <c r="J777" s="105"/>
      <c r="K777" s="105"/>
      <c r="L777" s="105"/>
      <c r="M777" s="105"/>
      <c r="O777" s="43"/>
      <c r="R777" s="43"/>
      <c r="S777" s="43"/>
      <c r="U777" s="43"/>
      <c r="W777" s="43"/>
      <c r="Y777" s="43"/>
      <c r="AA777" s="43"/>
      <c r="AB777" s="43"/>
      <c r="AD777" s="15"/>
    </row>
    <row r="778">
      <c r="J778" s="105"/>
      <c r="K778" s="105"/>
      <c r="L778" s="105"/>
      <c r="M778" s="105"/>
      <c r="O778" s="43"/>
      <c r="R778" s="43"/>
      <c r="S778" s="43"/>
      <c r="U778" s="43"/>
      <c r="W778" s="43"/>
      <c r="Y778" s="43"/>
      <c r="AA778" s="43"/>
      <c r="AB778" s="43"/>
      <c r="AD778" s="15"/>
    </row>
    <row r="779">
      <c r="J779" s="105"/>
      <c r="K779" s="105"/>
      <c r="L779" s="105"/>
      <c r="M779" s="105"/>
      <c r="O779" s="43"/>
      <c r="R779" s="43"/>
      <c r="S779" s="43"/>
      <c r="U779" s="43"/>
      <c r="W779" s="43"/>
      <c r="Y779" s="43"/>
      <c r="AA779" s="43"/>
      <c r="AB779" s="43"/>
      <c r="AD779" s="15"/>
    </row>
    <row r="780">
      <c r="J780" s="105"/>
      <c r="K780" s="105"/>
      <c r="L780" s="105"/>
      <c r="M780" s="105"/>
      <c r="O780" s="43"/>
      <c r="R780" s="43"/>
      <c r="S780" s="43"/>
      <c r="U780" s="43"/>
      <c r="W780" s="43"/>
      <c r="Y780" s="43"/>
      <c r="AA780" s="43"/>
      <c r="AB780" s="43"/>
      <c r="AD780" s="15"/>
    </row>
    <row r="781">
      <c r="J781" s="105"/>
      <c r="K781" s="105"/>
      <c r="L781" s="105"/>
      <c r="M781" s="105"/>
      <c r="O781" s="43"/>
      <c r="R781" s="43"/>
      <c r="S781" s="43"/>
      <c r="U781" s="43"/>
      <c r="W781" s="43"/>
      <c r="Y781" s="43"/>
      <c r="AA781" s="43"/>
      <c r="AB781" s="43"/>
      <c r="AD781" s="15"/>
    </row>
    <row r="782">
      <c r="J782" s="105"/>
      <c r="K782" s="105"/>
      <c r="L782" s="105"/>
      <c r="M782" s="105"/>
      <c r="O782" s="43"/>
      <c r="R782" s="43"/>
      <c r="S782" s="43"/>
      <c r="U782" s="43"/>
      <c r="W782" s="43"/>
      <c r="Y782" s="43"/>
      <c r="AA782" s="43"/>
      <c r="AB782" s="43"/>
      <c r="AD782" s="15"/>
    </row>
    <row r="783">
      <c r="J783" s="105"/>
      <c r="K783" s="105"/>
      <c r="L783" s="105"/>
      <c r="M783" s="105"/>
      <c r="O783" s="43"/>
      <c r="R783" s="43"/>
      <c r="S783" s="43"/>
      <c r="U783" s="43"/>
      <c r="W783" s="43"/>
      <c r="Y783" s="43"/>
      <c r="AA783" s="43"/>
      <c r="AB783" s="43"/>
      <c r="AD783" s="15"/>
    </row>
    <row r="784">
      <c r="J784" s="105"/>
      <c r="K784" s="105"/>
      <c r="L784" s="105"/>
      <c r="M784" s="105"/>
      <c r="O784" s="43"/>
      <c r="R784" s="43"/>
      <c r="S784" s="43"/>
      <c r="U784" s="43"/>
      <c r="W784" s="43"/>
      <c r="Y784" s="43"/>
      <c r="AA784" s="43"/>
      <c r="AB784" s="43"/>
      <c r="AD784" s="15"/>
    </row>
    <row r="785">
      <c r="J785" s="105"/>
      <c r="K785" s="105"/>
      <c r="L785" s="105"/>
      <c r="M785" s="105"/>
      <c r="O785" s="43"/>
      <c r="R785" s="43"/>
      <c r="S785" s="43"/>
      <c r="U785" s="43"/>
      <c r="W785" s="43"/>
      <c r="Y785" s="43"/>
      <c r="AA785" s="43"/>
      <c r="AB785" s="43"/>
      <c r="AD785" s="15"/>
    </row>
    <row r="786">
      <c r="J786" s="105"/>
      <c r="K786" s="105"/>
      <c r="L786" s="105"/>
      <c r="M786" s="105"/>
      <c r="O786" s="43"/>
      <c r="R786" s="43"/>
      <c r="S786" s="43"/>
      <c r="U786" s="43"/>
      <c r="W786" s="43"/>
      <c r="Y786" s="43"/>
      <c r="AA786" s="43"/>
      <c r="AB786" s="43"/>
      <c r="AD786" s="15"/>
    </row>
    <row r="787">
      <c r="J787" s="105"/>
      <c r="K787" s="105"/>
      <c r="L787" s="105"/>
      <c r="M787" s="105"/>
      <c r="O787" s="43"/>
      <c r="R787" s="43"/>
      <c r="S787" s="43"/>
      <c r="U787" s="43"/>
      <c r="W787" s="43"/>
      <c r="Y787" s="43"/>
      <c r="AA787" s="43"/>
      <c r="AB787" s="43"/>
      <c r="AD787" s="15"/>
    </row>
    <row r="788">
      <c r="J788" s="105"/>
      <c r="K788" s="105"/>
      <c r="L788" s="105"/>
      <c r="M788" s="105"/>
      <c r="O788" s="43"/>
      <c r="R788" s="43"/>
      <c r="S788" s="43"/>
      <c r="U788" s="43"/>
      <c r="W788" s="43"/>
      <c r="Y788" s="43"/>
      <c r="AA788" s="43"/>
      <c r="AB788" s="43"/>
      <c r="AD788" s="15"/>
    </row>
    <row r="789">
      <c r="J789" s="105"/>
      <c r="K789" s="105"/>
      <c r="L789" s="105"/>
      <c r="M789" s="105"/>
      <c r="O789" s="43"/>
      <c r="R789" s="43"/>
      <c r="S789" s="43"/>
      <c r="U789" s="43"/>
      <c r="W789" s="43"/>
      <c r="Y789" s="43"/>
      <c r="AA789" s="43"/>
      <c r="AB789" s="43"/>
      <c r="AD789" s="15"/>
    </row>
    <row r="790">
      <c r="J790" s="105"/>
      <c r="K790" s="105"/>
      <c r="L790" s="105"/>
      <c r="M790" s="105"/>
      <c r="O790" s="43"/>
      <c r="R790" s="43"/>
      <c r="S790" s="43"/>
      <c r="U790" s="43"/>
      <c r="W790" s="43"/>
      <c r="Y790" s="43"/>
      <c r="AA790" s="43"/>
      <c r="AB790" s="43"/>
      <c r="AD790" s="15"/>
    </row>
    <row r="791">
      <c r="J791" s="105"/>
      <c r="K791" s="105"/>
      <c r="L791" s="105"/>
      <c r="M791" s="105"/>
      <c r="O791" s="43"/>
      <c r="R791" s="43"/>
      <c r="S791" s="43"/>
      <c r="U791" s="43"/>
      <c r="W791" s="43"/>
      <c r="Y791" s="43"/>
      <c r="AA791" s="43"/>
      <c r="AB791" s="43"/>
      <c r="AD791" s="15"/>
    </row>
    <row r="792">
      <c r="J792" s="105"/>
      <c r="K792" s="105"/>
      <c r="L792" s="105"/>
      <c r="M792" s="105"/>
      <c r="O792" s="43"/>
      <c r="R792" s="43"/>
      <c r="S792" s="43"/>
      <c r="U792" s="43"/>
      <c r="W792" s="43"/>
      <c r="Y792" s="43"/>
      <c r="AA792" s="43"/>
      <c r="AB792" s="43"/>
      <c r="AD792" s="15"/>
    </row>
    <row r="793">
      <c r="J793" s="105"/>
      <c r="K793" s="105"/>
      <c r="L793" s="105"/>
      <c r="M793" s="105"/>
      <c r="O793" s="43"/>
      <c r="R793" s="43"/>
      <c r="S793" s="43"/>
      <c r="U793" s="43"/>
      <c r="W793" s="43"/>
      <c r="Y793" s="43"/>
      <c r="AA793" s="43"/>
      <c r="AB793" s="43"/>
      <c r="AD793" s="15"/>
    </row>
    <row r="794">
      <c r="J794" s="105"/>
      <c r="K794" s="105"/>
      <c r="L794" s="105"/>
      <c r="M794" s="105"/>
      <c r="O794" s="43"/>
      <c r="R794" s="43"/>
      <c r="S794" s="43"/>
      <c r="U794" s="43"/>
      <c r="W794" s="43"/>
      <c r="Y794" s="43"/>
      <c r="AA794" s="43"/>
      <c r="AB794" s="43"/>
      <c r="AD794" s="15"/>
    </row>
    <row r="795">
      <c r="J795" s="105"/>
      <c r="K795" s="105"/>
      <c r="L795" s="105"/>
      <c r="M795" s="105"/>
      <c r="O795" s="43"/>
      <c r="R795" s="43"/>
      <c r="S795" s="43"/>
      <c r="U795" s="43"/>
      <c r="W795" s="43"/>
      <c r="Y795" s="43"/>
      <c r="AA795" s="43"/>
      <c r="AB795" s="43"/>
      <c r="AD795" s="15"/>
    </row>
    <row r="796">
      <c r="J796" s="105"/>
      <c r="K796" s="105"/>
      <c r="L796" s="105"/>
      <c r="M796" s="105"/>
      <c r="O796" s="43"/>
      <c r="R796" s="43"/>
      <c r="S796" s="43"/>
      <c r="U796" s="43"/>
      <c r="W796" s="43"/>
      <c r="Y796" s="43"/>
      <c r="AA796" s="43"/>
      <c r="AB796" s="43"/>
      <c r="AD796" s="15"/>
    </row>
    <row r="797">
      <c r="J797" s="105"/>
      <c r="K797" s="105"/>
      <c r="L797" s="105"/>
      <c r="M797" s="105"/>
      <c r="O797" s="43"/>
      <c r="R797" s="43"/>
      <c r="S797" s="43"/>
      <c r="U797" s="43"/>
      <c r="W797" s="43"/>
      <c r="Y797" s="43"/>
      <c r="AA797" s="43"/>
      <c r="AB797" s="43"/>
      <c r="AD797" s="15"/>
    </row>
    <row r="798">
      <c r="J798" s="105"/>
      <c r="K798" s="105"/>
      <c r="L798" s="105"/>
      <c r="M798" s="105"/>
      <c r="O798" s="43"/>
      <c r="R798" s="43"/>
      <c r="S798" s="43"/>
      <c r="U798" s="43"/>
      <c r="W798" s="43"/>
      <c r="Y798" s="43"/>
      <c r="AA798" s="43"/>
      <c r="AB798" s="43"/>
      <c r="AD798" s="15"/>
    </row>
    <row r="799">
      <c r="J799" s="105"/>
      <c r="K799" s="105"/>
      <c r="L799" s="105"/>
      <c r="M799" s="105"/>
      <c r="O799" s="43"/>
      <c r="R799" s="43"/>
      <c r="S799" s="43"/>
      <c r="U799" s="43"/>
      <c r="W799" s="43"/>
      <c r="Y799" s="43"/>
      <c r="AA799" s="43"/>
      <c r="AB799" s="43"/>
      <c r="AD799" s="15"/>
    </row>
    <row r="800">
      <c r="J800" s="105"/>
      <c r="K800" s="105"/>
      <c r="L800" s="105"/>
      <c r="M800" s="105"/>
      <c r="O800" s="43"/>
      <c r="R800" s="43"/>
      <c r="S800" s="43"/>
      <c r="U800" s="43"/>
      <c r="W800" s="43"/>
      <c r="Y800" s="43"/>
      <c r="AA800" s="43"/>
      <c r="AB800" s="43"/>
      <c r="AD800" s="15"/>
    </row>
    <row r="801">
      <c r="J801" s="105"/>
      <c r="K801" s="105"/>
      <c r="L801" s="105"/>
      <c r="M801" s="105"/>
      <c r="O801" s="43"/>
      <c r="R801" s="43"/>
      <c r="S801" s="43"/>
      <c r="U801" s="43"/>
      <c r="W801" s="43"/>
      <c r="Y801" s="43"/>
      <c r="AA801" s="43"/>
      <c r="AB801" s="43"/>
      <c r="AD801" s="15"/>
    </row>
    <row r="802">
      <c r="J802" s="105"/>
      <c r="K802" s="105"/>
      <c r="L802" s="105"/>
      <c r="M802" s="105"/>
      <c r="O802" s="43"/>
      <c r="R802" s="43"/>
      <c r="S802" s="43"/>
      <c r="U802" s="43"/>
      <c r="W802" s="43"/>
      <c r="Y802" s="43"/>
      <c r="AA802" s="43"/>
      <c r="AB802" s="43"/>
      <c r="AD802" s="15"/>
    </row>
    <row r="803">
      <c r="J803" s="105"/>
      <c r="K803" s="105"/>
      <c r="L803" s="105"/>
      <c r="M803" s="105"/>
      <c r="O803" s="43"/>
      <c r="R803" s="43"/>
      <c r="S803" s="43"/>
      <c r="U803" s="43"/>
      <c r="W803" s="43"/>
      <c r="Y803" s="43"/>
      <c r="AA803" s="43"/>
      <c r="AB803" s="43"/>
      <c r="AD803" s="15"/>
    </row>
    <row r="804">
      <c r="J804" s="105"/>
      <c r="K804" s="105"/>
      <c r="L804" s="105"/>
      <c r="M804" s="105"/>
      <c r="O804" s="43"/>
      <c r="R804" s="43"/>
      <c r="S804" s="43"/>
      <c r="U804" s="43"/>
      <c r="W804" s="43"/>
      <c r="Y804" s="43"/>
      <c r="AA804" s="43"/>
      <c r="AB804" s="43"/>
      <c r="AD804" s="15"/>
    </row>
    <row r="805">
      <c r="J805" s="105"/>
      <c r="K805" s="105"/>
      <c r="L805" s="105"/>
      <c r="M805" s="105"/>
      <c r="O805" s="43"/>
      <c r="R805" s="43"/>
      <c r="S805" s="43"/>
      <c r="U805" s="43"/>
      <c r="W805" s="43"/>
      <c r="Y805" s="43"/>
      <c r="AA805" s="43"/>
      <c r="AB805" s="43"/>
      <c r="AD805" s="15"/>
    </row>
    <row r="806">
      <c r="J806" s="105"/>
      <c r="K806" s="105"/>
      <c r="L806" s="105"/>
      <c r="M806" s="105"/>
      <c r="O806" s="43"/>
      <c r="R806" s="43"/>
      <c r="S806" s="43"/>
      <c r="U806" s="43"/>
      <c r="W806" s="43"/>
      <c r="Y806" s="43"/>
      <c r="AA806" s="43"/>
      <c r="AB806" s="43"/>
      <c r="AD806" s="15"/>
    </row>
    <row r="807">
      <c r="J807" s="105"/>
      <c r="K807" s="105"/>
      <c r="L807" s="105"/>
      <c r="M807" s="105"/>
      <c r="O807" s="43"/>
      <c r="R807" s="43"/>
      <c r="S807" s="43"/>
      <c r="U807" s="43"/>
      <c r="W807" s="43"/>
      <c r="Y807" s="43"/>
      <c r="AA807" s="43"/>
      <c r="AB807" s="43"/>
      <c r="AD807" s="15"/>
    </row>
    <row r="808">
      <c r="J808" s="105"/>
      <c r="K808" s="105"/>
      <c r="L808" s="105"/>
      <c r="M808" s="105"/>
      <c r="O808" s="43"/>
      <c r="R808" s="43"/>
      <c r="S808" s="43"/>
      <c r="U808" s="43"/>
      <c r="W808" s="43"/>
      <c r="Y808" s="43"/>
      <c r="AA808" s="43"/>
      <c r="AB808" s="43"/>
      <c r="AD808" s="15"/>
    </row>
    <row r="809">
      <c r="J809" s="105"/>
      <c r="K809" s="105"/>
      <c r="L809" s="105"/>
      <c r="M809" s="105"/>
      <c r="O809" s="43"/>
      <c r="R809" s="43"/>
      <c r="S809" s="43"/>
      <c r="U809" s="43"/>
      <c r="W809" s="43"/>
      <c r="Y809" s="43"/>
      <c r="AA809" s="43"/>
      <c r="AB809" s="43"/>
      <c r="AD809" s="15"/>
    </row>
    <row r="810">
      <c r="J810" s="105"/>
      <c r="K810" s="105"/>
      <c r="L810" s="105"/>
      <c r="M810" s="105"/>
      <c r="O810" s="43"/>
      <c r="R810" s="43"/>
      <c r="S810" s="43"/>
      <c r="U810" s="43"/>
      <c r="W810" s="43"/>
      <c r="Y810" s="43"/>
      <c r="AA810" s="43"/>
      <c r="AB810" s="43"/>
      <c r="AD810" s="15"/>
    </row>
    <row r="811">
      <c r="J811" s="105"/>
      <c r="K811" s="105"/>
      <c r="L811" s="105"/>
      <c r="M811" s="105"/>
      <c r="O811" s="43"/>
      <c r="R811" s="43"/>
      <c r="S811" s="43"/>
      <c r="U811" s="43"/>
      <c r="W811" s="43"/>
      <c r="Y811" s="43"/>
      <c r="AA811" s="43"/>
      <c r="AB811" s="43"/>
      <c r="AD811" s="15"/>
    </row>
    <row r="812">
      <c r="J812" s="105"/>
      <c r="K812" s="105"/>
      <c r="L812" s="105"/>
      <c r="M812" s="105"/>
      <c r="O812" s="43"/>
      <c r="R812" s="43"/>
      <c r="S812" s="43"/>
      <c r="U812" s="43"/>
      <c r="W812" s="43"/>
      <c r="Y812" s="43"/>
      <c r="AA812" s="43"/>
      <c r="AB812" s="43"/>
      <c r="AD812" s="15"/>
    </row>
    <row r="813">
      <c r="J813" s="105"/>
      <c r="K813" s="105"/>
      <c r="L813" s="105"/>
      <c r="M813" s="105"/>
      <c r="O813" s="43"/>
      <c r="R813" s="43"/>
      <c r="S813" s="43"/>
      <c r="U813" s="43"/>
      <c r="W813" s="43"/>
      <c r="Y813" s="43"/>
      <c r="AA813" s="43"/>
      <c r="AB813" s="43"/>
      <c r="AD813" s="15"/>
    </row>
    <row r="814">
      <c r="J814" s="105"/>
      <c r="K814" s="105"/>
      <c r="L814" s="105"/>
      <c r="M814" s="105"/>
      <c r="O814" s="43"/>
      <c r="R814" s="43"/>
      <c r="S814" s="43"/>
      <c r="U814" s="43"/>
      <c r="W814" s="43"/>
      <c r="Y814" s="43"/>
      <c r="AA814" s="43"/>
      <c r="AB814" s="43"/>
      <c r="AD814" s="15"/>
    </row>
    <row r="815">
      <c r="J815" s="105"/>
      <c r="K815" s="105"/>
      <c r="L815" s="105"/>
      <c r="M815" s="105"/>
      <c r="O815" s="43"/>
      <c r="R815" s="43"/>
      <c r="S815" s="43"/>
      <c r="U815" s="43"/>
      <c r="W815" s="43"/>
      <c r="Y815" s="43"/>
      <c r="AA815" s="43"/>
      <c r="AB815" s="43"/>
      <c r="AD815" s="15"/>
    </row>
    <row r="816">
      <c r="J816" s="105"/>
      <c r="K816" s="105"/>
      <c r="L816" s="105"/>
      <c r="M816" s="105"/>
      <c r="O816" s="43"/>
      <c r="R816" s="43"/>
      <c r="S816" s="43"/>
      <c r="U816" s="43"/>
      <c r="W816" s="43"/>
      <c r="Y816" s="43"/>
      <c r="AA816" s="43"/>
      <c r="AB816" s="43"/>
      <c r="AD816" s="15"/>
    </row>
    <row r="817">
      <c r="J817" s="105"/>
      <c r="K817" s="105"/>
      <c r="L817" s="105"/>
      <c r="M817" s="105"/>
      <c r="O817" s="43"/>
      <c r="R817" s="43"/>
      <c r="S817" s="43"/>
      <c r="U817" s="43"/>
      <c r="W817" s="43"/>
      <c r="Y817" s="43"/>
      <c r="AA817" s="43"/>
      <c r="AB817" s="43"/>
      <c r="AD817" s="15"/>
    </row>
    <row r="818">
      <c r="J818" s="105"/>
      <c r="K818" s="105"/>
      <c r="L818" s="105"/>
      <c r="M818" s="105"/>
      <c r="O818" s="43"/>
      <c r="R818" s="43"/>
      <c r="S818" s="43"/>
      <c r="U818" s="43"/>
      <c r="W818" s="43"/>
      <c r="Y818" s="43"/>
      <c r="AA818" s="43"/>
      <c r="AB818" s="43"/>
      <c r="AD818" s="15"/>
    </row>
    <row r="819">
      <c r="J819" s="105"/>
      <c r="K819" s="105"/>
      <c r="L819" s="105"/>
      <c r="M819" s="105"/>
      <c r="O819" s="43"/>
      <c r="R819" s="43"/>
      <c r="S819" s="43"/>
      <c r="U819" s="43"/>
      <c r="W819" s="43"/>
      <c r="Y819" s="43"/>
      <c r="AA819" s="43"/>
      <c r="AB819" s="43"/>
      <c r="AD819" s="15"/>
    </row>
    <row r="820">
      <c r="J820" s="105"/>
      <c r="K820" s="105"/>
      <c r="L820" s="105"/>
      <c r="M820" s="105"/>
      <c r="O820" s="43"/>
      <c r="R820" s="43"/>
      <c r="S820" s="43"/>
      <c r="U820" s="43"/>
      <c r="W820" s="43"/>
      <c r="Y820" s="43"/>
      <c r="AA820" s="43"/>
      <c r="AB820" s="43"/>
      <c r="AD820" s="15"/>
    </row>
    <row r="821">
      <c r="J821" s="105"/>
      <c r="K821" s="105"/>
      <c r="L821" s="105"/>
      <c r="M821" s="105"/>
      <c r="O821" s="43"/>
      <c r="R821" s="43"/>
      <c r="S821" s="43"/>
      <c r="U821" s="43"/>
      <c r="W821" s="43"/>
      <c r="Y821" s="43"/>
      <c r="AA821" s="43"/>
      <c r="AB821" s="43"/>
      <c r="AD821" s="15"/>
    </row>
    <row r="822">
      <c r="J822" s="105"/>
      <c r="K822" s="105"/>
      <c r="L822" s="105"/>
      <c r="M822" s="105"/>
      <c r="O822" s="43"/>
      <c r="R822" s="43"/>
      <c r="S822" s="43"/>
      <c r="U822" s="43"/>
      <c r="W822" s="43"/>
      <c r="Y822" s="43"/>
      <c r="AA822" s="43"/>
      <c r="AB822" s="43"/>
      <c r="AD822" s="15"/>
    </row>
    <row r="823">
      <c r="J823" s="105"/>
      <c r="K823" s="105"/>
      <c r="L823" s="105"/>
      <c r="M823" s="105"/>
      <c r="O823" s="43"/>
      <c r="R823" s="43"/>
      <c r="S823" s="43"/>
      <c r="U823" s="43"/>
      <c r="W823" s="43"/>
      <c r="Y823" s="43"/>
      <c r="AA823" s="43"/>
      <c r="AB823" s="43"/>
      <c r="AD823" s="15"/>
    </row>
    <row r="824">
      <c r="J824" s="105"/>
      <c r="K824" s="105"/>
      <c r="L824" s="105"/>
      <c r="M824" s="105"/>
      <c r="O824" s="43"/>
      <c r="R824" s="43"/>
      <c r="S824" s="43"/>
      <c r="U824" s="43"/>
      <c r="W824" s="43"/>
      <c r="Y824" s="43"/>
      <c r="AA824" s="43"/>
      <c r="AB824" s="43"/>
      <c r="AD824" s="15"/>
    </row>
    <row r="825">
      <c r="J825" s="105"/>
      <c r="K825" s="105"/>
      <c r="L825" s="105"/>
      <c r="M825" s="105"/>
      <c r="O825" s="43"/>
      <c r="R825" s="43"/>
      <c r="S825" s="43"/>
      <c r="U825" s="43"/>
      <c r="W825" s="43"/>
      <c r="Y825" s="43"/>
      <c r="AA825" s="43"/>
      <c r="AB825" s="43"/>
      <c r="AD825" s="15"/>
    </row>
    <row r="826">
      <c r="J826" s="105"/>
      <c r="K826" s="105"/>
      <c r="L826" s="105"/>
      <c r="M826" s="105"/>
      <c r="O826" s="43"/>
      <c r="R826" s="43"/>
      <c r="S826" s="43"/>
      <c r="U826" s="43"/>
      <c r="W826" s="43"/>
      <c r="Y826" s="43"/>
      <c r="AA826" s="43"/>
      <c r="AB826" s="43"/>
      <c r="AD826" s="15"/>
    </row>
    <row r="827">
      <c r="J827" s="105"/>
      <c r="K827" s="105"/>
      <c r="L827" s="105"/>
      <c r="M827" s="105"/>
      <c r="O827" s="43"/>
      <c r="R827" s="43"/>
      <c r="S827" s="43"/>
      <c r="U827" s="43"/>
      <c r="W827" s="43"/>
      <c r="Y827" s="43"/>
      <c r="AA827" s="43"/>
      <c r="AB827" s="43"/>
      <c r="AD827" s="15"/>
    </row>
    <row r="828">
      <c r="J828" s="105"/>
      <c r="K828" s="105"/>
      <c r="L828" s="105"/>
      <c r="M828" s="105"/>
      <c r="O828" s="43"/>
      <c r="R828" s="43"/>
      <c r="S828" s="43"/>
      <c r="U828" s="43"/>
      <c r="W828" s="43"/>
      <c r="Y828" s="43"/>
      <c r="AA828" s="43"/>
      <c r="AB828" s="43"/>
      <c r="AD828" s="15"/>
    </row>
    <row r="829">
      <c r="J829" s="105"/>
      <c r="K829" s="105"/>
      <c r="L829" s="105"/>
      <c r="M829" s="105"/>
      <c r="O829" s="43"/>
      <c r="R829" s="43"/>
      <c r="S829" s="43"/>
      <c r="U829" s="43"/>
      <c r="W829" s="43"/>
      <c r="Y829" s="43"/>
      <c r="AA829" s="43"/>
      <c r="AB829" s="43"/>
      <c r="AD829" s="15"/>
    </row>
    <row r="830">
      <c r="J830" s="105"/>
      <c r="K830" s="105"/>
      <c r="L830" s="105"/>
      <c r="M830" s="105"/>
      <c r="O830" s="43"/>
      <c r="R830" s="43"/>
      <c r="S830" s="43"/>
      <c r="U830" s="43"/>
      <c r="W830" s="43"/>
      <c r="Y830" s="43"/>
      <c r="AA830" s="43"/>
      <c r="AB830" s="43"/>
      <c r="AD830" s="15"/>
    </row>
    <row r="831">
      <c r="J831" s="105"/>
      <c r="K831" s="105"/>
      <c r="L831" s="105"/>
      <c r="M831" s="105"/>
      <c r="O831" s="43"/>
      <c r="R831" s="43"/>
      <c r="S831" s="43"/>
      <c r="U831" s="43"/>
      <c r="W831" s="43"/>
      <c r="Y831" s="43"/>
      <c r="AA831" s="43"/>
      <c r="AB831" s="43"/>
      <c r="AD831" s="15"/>
    </row>
    <row r="832">
      <c r="J832" s="105"/>
      <c r="K832" s="105"/>
      <c r="L832" s="105"/>
      <c r="M832" s="105"/>
      <c r="O832" s="43"/>
      <c r="R832" s="43"/>
      <c r="S832" s="43"/>
      <c r="U832" s="43"/>
      <c r="W832" s="43"/>
      <c r="Y832" s="43"/>
      <c r="AA832" s="43"/>
      <c r="AB832" s="43"/>
      <c r="AD832" s="15"/>
    </row>
    <row r="833">
      <c r="J833" s="105"/>
      <c r="K833" s="105"/>
      <c r="L833" s="105"/>
      <c r="M833" s="105"/>
      <c r="O833" s="43"/>
      <c r="R833" s="43"/>
      <c r="S833" s="43"/>
      <c r="U833" s="43"/>
      <c r="W833" s="43"/>
      <c r="Y833" s="43"/>
      <c r="AA833" s="43"/>
      <c r="AB833" s="43"/>
      <c r="AD833" s="15"/>
    </row>
    <row r="834">
      <c r="J834" s="105"/>
      <c r="K834" s="105"/>
      <c r="L834" s="105"/>
      <c r="M834" s="105"/>
      <c r="O834" s="43"/>
      <c r="R834" s="43"/>
      <c r="S834" s="43"/>
      <c r="U834" s="43"/>
      <c r="W834" s="43"/>
      <c r="Y834" s="43"/>
      <c r="AA834" s="43"/>
      <c r="AB834" s="43"/>
      <c r="AD834" s="15"/>
    </row>
    <row r="835">
      <c r="J835" s="105"/>
      <c r="K835" s="105"/>
      <c r="L835" s="105"/>
      <c r="M835" s="105"/>
      <c r="O835" s="43"/>
      <c r="R835" s="43"/>
      <c r="S835" s="43"/>
      <c r="U835" s="43"/>
      <c r="W835" s="43"/>
      <c r="Y835" s="43"/>
      <c r="AA835" s="43"/>
      <c r="AB835" s="43"/>
      <c r="AD835" s="15"/>
    </row>
    <row r="836">
      <c r="J836" s="105"/>
      <c r="K836" s="105"/>
      <c r="L836" s="105"/>
      <c r="M836" s="105"/>
      <c r="O836" s="43"/>
      <c r="R836" s="43"/>
      <c r="S836" s="43"/>
      <c r="U836" s="43"/>
      <c r="W836" s="43"/>
      <c r="Y836" s="43"/>
      <c r="AA836" s="43"/>
      <c r="AB836" s="43"/>
      <c r="AD836" s="15"/>
    </row>
    <row r="837">
      <c r="J837" s="105"/>
      <c r="K837" s="105"/>
      <c r="L837" s="105"/>
      <c r="M837" s="105"/>
      <c r="O837" s="43"/>
      <c r="R837" s="43"/>
      <c r="S837" s="43"/>
      <c r="U837" s="43"/>
      <c r="W837" s="43"/>
      <c r="Y837" s="43"/>
      <c r="AA837" s="43"/>
      <c r="AB837" s="43"/>
      <c r="AD837" s="15"/>
    </row>
    <row r="838">
      <c r="J838" s="105"/>
      <c r="K838" s="105"/>
      <c r="L838" s="105"/>
      <c r="M838" s="105"/>
      <c r="O838" s="43"/>
      <c r="R838" s="43"/>
      <c r="S838" s="43"/>
      <c r="U838" s="43"/>
      <c r="W838" s="43"/>
      <c r="Y838" s="43"/>
      <c r="AA838" s="43"/>
      <c r="AB838" s="43"/>
      <c r="AD838" s="15"/>
    </row>
    <row r="839">
      <c r="J839" s="105"/>
      <c r="K839" s="105"/>
      <c r="L839" s="105"/>
      <c r="M839" s="105"/>
      <c r="O839" s="43"/>
      <c r="R839" s="43"/>
      <c r="S839" s="43"/>
      <c r="U839" s="43"/>
      <c r="W839" s="43"/>
      <c r="Y839" s="43"/>
      <c r="AA839" s="43"/>
      <c r="AB839" s="43"/>
      <c r="AD839" s="15"/>
    </row>
    <row r="840">
      <c r="J840" s="105"/>
      <c r="K840" s="105"/>
      <c r="L840" s="105"/>
      <c r="M840" s="105"/>
      <c r="O840" s="43"/>
      <c r="R840" s="43"/>
      <c r="S840" s="43"/>
      <c r="U840" s="43"/>
      <c r="W840" s="43"/>
      <c r="Y840" s="43"/>
      <c r="AA840" s="43"/>
      <c r="AB840" s="43"/>
      <c r="AD840" s="15"/>
    </row>
    <row r="841">
      <c r="J841" s="105"/>
      <c r="K841" s="105"/>
      <c r="L841" s="105"/>
      <c r="M841" s="105"/>
      <c r="O841" s="43"/>
      <c r="R841" s="43"/>
      <c r="S841" s="43"/>
      <c r="U841" s="43"/>
      <c r="W841" s="43"/>
      <c r="Y841" s="43"/>
      <c r="AA841" s="43"/>
      <c r="AB841" s="43"/>
      <c r="AD841" s="15"/>
    </row>
    <row r="842">
      <c r="J842" s="105"/>
      <c r="K842" s="105"/>
      <c r="L842" s="105"/>
      <c r="M842" s="105"/>
      <c r="O842" s="43"/>
      <c r="R842" s="43"/>
      <c r="S842" s="43"/>
      <c r="U842" s="43"/>
      <c r="W842" s="43"/>
      <c r="Y842" s="43"/>
      <c r="AA842" s="43"/>
      <c r="AB842" s="43"/>
      <c r="AD842" s="15"/>
    </row>
    <row r="843">
      <c r="J843" s="105"/>
      <c r="K843" s="105"/>
      <c r="L843" s="105"/>
      <c r="M843" s="105"/>
      <c r="O843" s="43"/>
      <c r="R843" s="43"/>
      <c r="S843" s="43"/>
      <c r="U843" s="43"/>
      <c r="W843" s="43"/>
      <c r="Y843" s="43"/>
      <c r="AA843" s="43"/>
      <c r="AB843" s="43"/>
      <c r="AD843" s="15"/>
    </row>
    <row r="844">
      <c r="J844" s="105"/>
      <c r="K844" s="105"/>
      <c r="L844" s="105"/>
      <c r="M844" s="105"/>
      <c r="O844" s="43"/>
      <c r="R844" s="43"/>
      <c r="S844" s="43"/>
      <c r="U844" s="43"/>
      <c r="W844" s="43"/>
      <c r="Y844" s="43"/>
      <c r="AA844" s="43"/>
      <c r="AB844" s="43"/>
      <c r="AD844" s="15"/>
    </row>
    <row r="845">
      <c r="J845" s="105"/>
      <c r="K845" s="105"/>
      <c r="L845" s="105"/>
      <c r="M845" s="105"/>
      <c r="O845" s="43"/>
      <c r="R845" s="43"/>
      <c r="S845" s="43"/>
      <c r="U845" s="43"/>
      <c r="W845" s="43"/>
      <c r="Y845" s="43"/>
      <c r="AA845" s="43"/>
      <c r="AB845" s="43"/>
      <c r="AD845" s="15"/>
    </row>
    <row r="846">
      <c r="J846" s="105"/>
      <c r="K846" s="105"/>
      <c r="L846" s="105"/>
      <c r="M846" s="105"/>
      <c r="O846" s="43"/>
      <c r="R846" s="43"/>
      <c r="S846" s="43"/>
      <c r="U846" s="43"/>
      <c r="W846" s="43"/>
      <c r="Y846" s="43"/>
      <c r="AA846" s="43"/>
      <c r="AB846" s="43"/>
      <c r="AD846" s="15"/>
    </row>
    <row r="847">
      <c r="J847" s="105"/>
      <c r="K847" s="105"/>
      <c r="L847" s="105"/>
      <c r="M847" s="105"/>
      <c r="O847" s="43"/>
      <c r="R847" s="43"/>
      <c r="S847" s="43"/>
      <c r="U847" s="43"/>
      <c r="W847" s="43"/>
      <c r="Y847" s="43"/>
      <c r="AA847" s="43"/>
      <c r="AB847" s="43"/>
      <c r="AD847" s="15"/>
    </row>
    <row r="848">
      <c r="J848" s="105"/>
      <c r="K848" s="105"/>
      <c r="L848" s="105"/>
      <c r="M848" s="105"/>
      <c r="O848" s="43"/>
      <c r="R848" s="43"/>
      <c r="S848" s="43"/>
      <c r="U848" s="43"/>
      <c r="W848" s="43"/>
      <c r="Y848" s="43"/>
      <c r="AA848" s="43"/>
      <c r="AB848" s="43"/>
      <c r="AD848" s="15"/>
    </row>
    <row r="849">
      <c r="J849" s="105"/>
      <c r="K849" s="105"/>
      <c r="L849" s="105"/>
      <c r="M849" s="105"/>
      <c r="O849" s="43"/>
      <c r="R849" s="43"/>
      <c r="S849" s="43"/>
      <c r="U849" s="43"/>
      <c r="W849" s="43"/>
      <c r="Y849" s="43"/>
      <c r="AA849" s="43"/>
      <c r="AB849" s="43"/>
      <c r="AD849" s="15"/>
    </row>
    <row r="850">
      <c r="J850" s="105"/>
      <c r="K850" s="105"/>
      <c r="L850" s="105"/>
      <c r="M850" s="105"/>
      <c r="O850" s="43"/>
      <c r="R850" s="43"/>
      <c r="S850" s="43"/>
      <c r="U850" s="43"/>
      <c r="W850" s="43"/>
      <c r="Y850" s="43"/>
      <c r="AA850" s="43"/>
      <c r="AB850" s="43"/>
      <c r="AD850" s="15"/>
    </row>
    <row r="851">
      <c r="J851" s="105"/>
      <c r="K851" s="105"/>
      <c r="L851" s="105"/>
      <c r="M851" s="105"/>
      <c r="O851" s="43"/>
      <c r="R851" s="43"/>
      <c r="S851" s="43"/>
      <c r="U851" s="43"/>
      <c r="W851" s="43"/>
      <c r="Y851" s="43"/>
      <c r="AA851" s="43"/>
      <c r="AB851" s="43"/>
      <c r="AD851" s="15"/>
    </row>
    <row r="852">
      <c r="J852" s="105"/>
      <c r="K852" s="105"/>
      <c r="L852" s="105"/>
      <c r="M852" s="105"/>
      <c r="O852" s="43"/>
      <c r="R852" s="43"/>
      <c r="S852" s="43"/>
      <c r="U852" s="43"/>
      <c r="W852" s="43"/>
      <c r="Y852" s="43"/>
      <c r="AA852" s="43"/>
      <c r="AB852" s="43"/>
      <c r="AD852" s="15"/>
    </row>
    <row r="853">
      <c r="J853" s="105"/>
      <c r="K853" s="105"/>
      <c r="L853" s="105"/>
      <c r="M853" s="105"/>
      <c r="O853" s="43"/>
      <c r="R853" s="43"/>
      <c r="S853" s="43"/>
      <c r="U853" s="43"/>
      <c r="W853" s="43"/>
      <c r="Y853" s="43"/>
      <c r="AA853" s="43"/>
      <c r="AB853" s="43"/>
      <c r="AD853" s="15"/>
    </row>
    <row r="854">
      <c r="J854" s="105"/>
      <c r="K854" s="105"/>
      <c r="L854" s="105"/>
      <c r="M854" s="105"/>
      <c r="O854" s="43"/>
      <c r="R854" s="43"/>
      <c r="S854" s="43"/>
      <c r="U854" s="43"/>
      <c r="W854" s="43"/>
      <c r="Y854" s="43"/>
      <c r="AA854" s="43"/>
      <c r="AB854" s="43"/>
      <c r="AD854" s="15"/>
    </row>
    <row r="855">
      <c r="J855" s="105"/>
      <c r="K855" s="105"/>
      <c r="L855" s="105"/>
      <c r="M855" s="105"/>
      <c r="O855" s="43"/>
      <c r="R855" s="43"/>
      <c r="S855" s="43"/>
      <c r="U855" s="43"/>
      <c r="W855" s="43"/>
      <c r="Y855" s="43"/>
      <c r="AA855" s="43"/>
      <c r="AB855" s="43"/>
      <c r="AD855" s="15"/>
    </row>
    <row r="856">
      <c r="J856" s="105"/>
      <c r="K856" s="105"/>
      <c r="L856" s="105"/>
      <c r="M856" s="105"/>
      <c r="O856" s="43"/>
      <c r="R856" s="43"/>
      <c r="S856" s="43"/>
      <c r="U856" s="43"/>
      <c r="W856" s="43"/>
      <c r="Y856" s="43"/>
      <c r="AA856" s="43"/>
      <c r="AB856" s="43"/>
      <c r="AD856" s="15"/>
    </row>
    <row r="857">
      <c r="J857" s="105"/>
      <c r="K857" s="105"/>
      <c r="L857" s="105"/>
      <c r="M857" s="105"/>
      <c r="O857" s="43"/>
      <c r="R857" s="43"/>
      <c r="S857" s="43"/>
      <c r="U857" s="43"/>
      <c r="W857" s="43"/>
      <c r="Y857" s="43"/>
      <c r="AA857" s="43"/>
      <c r="AB857" s="43"/>
      <c r="AD857" s="15"/>
    </row>
    <row r="858">
      <c r="J858" s="105"/>
      <c r="K858" s="105"/>
      <c r="L858" s="105"/>
      <c r="M858" s="105"/>
      <c r="O858" s="43"/>
      <c r="R858" s="43"/>
      <c r="S858" s="43"/>
      <c r="U858" s="43"/>
      <c r="W858" s="43"/>
      <c r="Y858" s="43"/>
      <c r="AA858" s="43"/>
      <c r="AB858" s="43"/>
      <c r="AD858" s="15"/>
    </row>
    <row r="859">
      <c r="J859" s="105"/>
      <c r="K859" s="105"/>
      <c r="L859" s="105"/>
      <c r="M859" s="105"/>
      <c r="O859" s="43"/>
      <c r="R859" s="43"/>
      <c r="S859" s="43"/>
      <c r="U859" s="43"/>
      <c r="W859" s="43"/>
      <c r="Y859" s="43"/>
      <c r="AA859" s="43"/>
      <c r="AB859" s="43"/>
      <c r="AD859" s="15"/>
    </row>
    <row r="860">
      <c r="J860" s="105"/>
      <c r="K860" s="105"/>
      <c r="L860" s="105"/>
      <c r="M860" s="105"/>
      <c r="O860" s="43"/>
      <c r="R860" s="43"/>
      <c r="S860" s="43"/>
      <c r="U860" s="43"/>
      <c r="W860" s="43"/>
      <c r="Y860" s="43"/>
      <c r="AA860" s="43"/>
      <c r="AB860" s="43"/>
      <c r="AD860" s="15"/>
    </row>
    <row r="861">
      <c r="J861" s="105"/>
      <c r="K861" s="105"/>
      <c r="L861" s="105"/>
      <c r="M861" s="105"/>
      <c r="O861" s="43"/>
      <c r="R861" s="43"/>
      <c r="S861" s="43"/>
      <c r="U861" s="43"/>
      <c r="W861" s="43"/>
      <c r="Y861" s="43"/>
      <c r="AA861" s="43"/>
      <c r="AB861" s="43"/>
      <c r="AD861" s="15"/>
    </row>
    <row r="862">
      <c r="J862" s="105"/>
      <c r="K862" s="105"/>
      <c r="L862" s="105"/>
      <c r="M862" s="105"/>
      <c r="O862" s="43"/>
      <c r="R862" s="43"/>
      <c r="S862" s="43"/>
      <c r="U862" s="43"/>
      <c r="W862" s="43"/>
      <c r="Y862" s="43"/>
      <c r="AA862" s="43"/>
      <c r="AB862" s="43"/>
      <c r="AD862" s="15"/>
    </row>
    <row r="863">
      <c r="J863" s="105"/>
      <c r="K863" s="105"/>
      <c r="L863" s="105"/>
      <c r="M863" s="105"/>
      <c r="O863" s="43"/>
      <c r="R863" s="43"/>
      <c r="S863" s="43"/>
      <c r="U863" s="43"/>
      <c r="W863" s="43"/>
      <c r="Y863" s="43"/>
      <c r="AA863" s="43"/>
      <c r="AB863" s="43"/>
      <c r="AD863" s="15"/>
    </row>
    <row r="864">
      <c r="J864" s="105"/>
      <c r="K864" s="105"/>
      <c r="L864" s="105"/>
      <c r="M864" s="105"/>
      <c r="O864" s="43"/>
      <c r="R864" s="43"/>
      <c r="S864" s="43"/>
      <c r="U864" s="43"/>
      <c r="W864" s="43"/>
      <c r="Y864" s="43"/>
      <c r="AA864" s="43"/>
      <c r="AB864" s="43"/>
      <c r="AD864" s="15"/>
    </row>
    <row r="865">
      <c r="J865" s="105"/>
      <c r="K865" s="105"/>
      <c r="L865" s="105"/>
      <c r="M865" s="105"/>
      <c r="O865" s="43"/>
      <c r="R865" s="43"/>
      <c r="S865" s="43"/>
      <c r="U865" s="43"/>
      <c r="W865" s="43"/>
      <c r="Y865" s="43"/>
      <c r="AA865" s="43"/>
      <c r="AB865" s="43"/>
      <c r="AD865" s="15"/>
    </row>
    <row r="866">
      <c r="J866" s="105"/>
      <c r="K866" s="105"/>
      <c r="L866" s="105"/>
      <c r="M866" s="105"/>
      <c r="O866" s="43"/>
      <c r="R866" s="43"/>
      <c r="S866" s="43"/>
      <c r="U866" s="43"/>
      <c r="W866" s="43"/>
      <c r="Y866" s="43"/>
      <c r="AA866" s="43"/>
      <c r="AB866" s="43"/>
      <c r="AD866" s="15"/>
    </row>
    <row r="867">
      <c r="J867" s="105"/>
      <c r="K867" s="105"/>
      <c r="L867" s="105"/>
      <c r="M867" s="105"/>
      <c r="O867" s="43"/>
      <c r="R867" s="43"/>
      <c r="S867" s="43"/>
      <c r="U867" s="43"/>
      <c r="W867" s="43"/>
      <c r="Y867" s="43"/>
      <c r="AA867" s="43"/>
      <c r="AB867" s="43"/>
      <c r="AD867" s="15"/>
    </row>
    <row r="868">
      <c r="J868" s="105"/>
      <c r="K868" s="105"/>
      <c r="L868" s="105"/>
      <c r="M868" s="105"/>
      <c r="O868" s="43"/>
      <c r="R868" s="43"/>
      <c r="S868" s="43"/>
      <c r="U868" s="43"/>
      <c r="W868" s="43"/>
      <c r="Y868" s="43"/>
      <c r="AA868" s="43"/>
      <c r="AB868" s="43"/>
      <c r="AD868" s="15"/>
    </row>
    <row r="869">
      <c r="J869" s="105"/>
      <c r="K869" s="105"/>
      <c r="L869" s="105"/>
      <c r="M869" s="105"/>
      <c r="O869" s="43"/>
      <c r="R869" s="43"/>
      <c r="S869" s="43"/>
      <c r="U869" s="43"/>
      <c r="W869" s="43"/>
      <c r="Y869" s="43"/>
      <c r="AA869" s="43"/>
      <c r="AB869" s="43"/>
      <c r="AD869" s="15"/>
    </row>
    <row r="870">
      <c r="J870" s="105"/>
      <c r="K870" s="105"/>
      <c r="L870" s="105"/>
      <c r="M870" s="105"/>
      <c r="O870" s="43"/>
      <c r="R870" s="43"/>
      <c r="S870" s="43"/>
      <c r="U870" s="43"/>
      <c r="W870" s="43"/>
      <c r="Y870" s="43"/>
      <c r="AA870" s="43"/>
      <c r="AB870" s="43"/>
      <c r="AD870" s="15"/>
    </row>
    <row r="871">
      <c r="J871" s="105"/>
      <c r="K871" s="105"/>
      <c r="L871" s="105"/>
      <c r="M871" s="105"/>
      <c r="O871" s="43"/>
      <c r="R871" s="43"/>
      <c r="S871" s="43"/>
      <c r="U871" s="43"/>
      <c r="W871" s="43"/>
      <c r="Y871" s="43"/>
      <c r="AA871" s="43"/>
      <c r="AB871" s="43"/>
      <c r="AD871" s="15"/>
    </row>
    <row r="872">
      <c r="J872" s="105"/>
      <c r="K872" s="105"/>
      <c r="L872" s="105"/>
      <c r="M872" s="105"/>
      <c r="O872" s="43"/>
      <c r="R872" s="43"/>
      <c r="S872" s="43"/>
      <c r="U872" s="43"/>
      <c r="W872" s="43"/>
      <c r="Y872" s="43"/>
      <c r="AA872" s="43"/>
      <c r="AB872" s="43"/>
      <c r="AD872" s="15"/>
    </row>
    <row r="873">
      <c r="J873" s="105"/>
      <c r="K873" s="105"/>
      <c r="L873" s="105"/>
      <c r="M873" s="105"/>
      <c r="O873" s="43"/>
      <c r="R873" s="43"/>
      <c r="S873" s="43"/>
      <c r="U873" s="43"/>
      <c r="W873" s="43"/>
      <c r="Y873" s="43"/>
      <c r="AA873" s="43"/>
      <c r="AB873" s="43"/>
      <c r="AD873" s="15"/>
    </row>
    <row r="874">
      <c r="J874" s="105"/>
      <c r="K874" s="105"/>
      <c r="L874" s="105"/>
      <c r="M874" s="105"/>
      <c r="O874" s="43"/>
      <c r="R874" s="43"/>
      <c r="S874" s="43"/>
      <c r="U874" s="43"/>
      <c r="W874" s="43"/>
      <c r="Y874" s="43"/>
      <c r="AA874" s="43"/>
      <c r="AB874" s="43"/>
      <c r="AD874" s="15"/>
    </row>
    <row r="875">
      <c r="J875" s="105"/>
      <c r="K875" s="105"/>
      <c r="L875" s="105"/>
      <c r="M875" s="105"/>
      <c r="O875" s="43"/>
      <c r="R875" s="43"/>
      <c r="S875" s="43"/>
      <c r="U875" s="43"/>
      <c r="W875" s="43"/>
      <c r="Y875" s="43"/>
      <c r="AA875" s="43"/>
      <c r="AB875" s="43"/>
      <c r="AD875" s="15"/>
    </row>
    <row r="876">
      <c r="J876" s="105"/>
      <c r="K876" s="105"/>
      <c r="L876" s="105"/>
      <c r="M876" s="105"/>
      <c r="O876" s="43"/>
      <c r="R876" s="43"/>
      <c r="S876" s="43"/>
      <c r="U876" s="43"/>
      <c r="W876" s="43"/>
      <c r="Y876" s="43"/>
      <c r="AA876" s="43"/>
      <c r="AB876" s="43"/>
      <c r="AD876" s="15"/>
    </row>
    <row r="877">
      <c r="J877" s="105"/>
      <c r="K877" s="105"/>
      <c r="L877" s="105"/>
      <c r="M877" s="105"/>
      <c r="O877" s="43"/>
      <c r="R877" s="43"/>
      <c r="S877" s="43"/>
      <c r="U877" s="43"/>
      <c r="W877" s="43"/>
      <c r="Y877" s="43"/>
      <c r="AA877" s="43"/>
      <c r="AB877" s="43"/>
      <c r="AD877" s="15"/>
    </row>
    <row r="878">
      <c r="J878" s="105"/>
      <c r="K878" s="105"/>
      <c r="L878" s="105"/>
      <c r="M878" s="105"/>
      <c r="O878" s="43"/>
      <c r="R878" s="43"/>
      <c r="S878" s="43"/>
      <c r="U878" s="43"/>
      <c r="W878" s="43"/>
      <c r="Y878" s="43"/>
      <c r="AA878" s="43"/>
      <c r="AB878" s="43"/>
      <c r="AD878" s="15"/>
    </row>
    <row r="879">
      <c r="J879" s="105"/>
      <c r="K879" s="105"/>
      <c r="L879" s="105"/>
      <c r="M879" s="105"/>
      <c r="O879" s="43"/>
      <c r="R879" s="43"/>
      <c r="S879" s="43"/>
      <c r="U879" s="43"/>
      <c r="W879" s="43"/>
      <c r="Y879" s="43"/>
      <c r="AA879" s="43"/>
      <c r="AB879" s="43"/>
      <c r="AD879" s="15"/>
    </row>
    <row r="880">
      <c r="J880" s="105"/>
      <c r="K880" s="105"/>
      <c r="L880" s="105"/>
      <c r="M880" s="105"/>
      <c r="O880" s="43"/>
      <c r="R880" s="43"/>
      <c r="S880" s="43"/>
      <c r="U880" s="43"/>
      <c r="W880" s="43"/>
      <c r="Y880" s="43"/>
      <c r="AA880" s="43"/>
      <c r="AB880" s="43"/>
      <c r="AD880" s="15"/>
    </row>
    <row r="881">
      <c r="J881" s="105"/>
      <c r="K881" s="105"/>
      <c r="L881" s="105"/>
      <c r="M881" s="105"/>
      <c r="O881" s="43"/>
      <c r="R881" s="43"/>
      <c r="S881" s="43"/>
      <c r="U881" s="43"/>
      <c r="W881" s="43"/>
      <c r="Y881" s="43"/>
      <c r="AA881" s="43"/>
      <c r="AB881" s="43"/>
      <c r="AD881" s="15"/>
    </row>
    <row r="882">
      <c r="J882" s="105"/>
      <c r="K882" s="105"/>
      <c r="L882" s="105"/>
      <c r="M882" s="105"/>
      <c r="O882" s="43"/>
      <c r="R882" s="43"/>
      <c r="S882" s="43"/>
      <c r="U882" s="43"/>
      <c r="W882" s="43"/>
      <c r="Y882" s="43"/>
      <c r="AA882" s="43"/>
      <c r="AB882" s="43"/>
      <c r="AD882" s="15"/>
    </row>
    <row r="883">
      <c r="J883" s="105"/>
      <c r="K883" s="105"/>
      <c r="L883" s="105"/>
      <c r="M883" s="105"/>
      <c r="O883" s="43"/>
      <c r="R883" s="43"/>
      <c r="S883" s="43"/>
      <c r="U883" s="43"/>
      <c r="W883" s="43"/>
      <c r="Y883" s="43"/>
      <c r="AA883" s="43"/>
      <c r="AB883" s="43"/>
      <c r="AD883" s="15"/>
    </row>
    <row r="884">
      <c r="J884" s="105"/>
      <c r="K884" s="105"/>
      <c r="L884" s="105"/>
      <c r="M884" s="105"/>
      <c r="O884" s="43"/>
      <c r="R884" s="43"/>
      <c r="S884" s="43"/>
      <c r="U884" s="43"/>
      <c r="W884" s="43"/>
      <c r="Y884" s="43"/>
      <c r="AA884" s="43"/>
      <c r="AB884" s="43"/>
      <c r="AD884" s="15"/>
    </row>
    <row r="885">
      <c r="J885" s="105"/>
      <c r="K885" s="105"/>
      <c r="L885" s="105"/>
      <c r="M885" s="105"/>
      <c r="O885" s="43"/>
      <c r="R885" s="43"/>
      <c r="S885" s="43"/>
      <c r="U885" s="43"/>
      <c r="W885" s="43"/>
      <c r="Y885" s="43"/>
      <c r="AA885" s="43"/>
      <c r="AB885" s="43"/>
      <c r="AD885" s="15"/>
    </row>
    <row r="886">
      <c r="J886" s="105"/>
      <c r="K886" s="105"/>
      <c r="L886" s="105"/>
      <c r="M886" s="105"/>
      <c r="O886" s="43"/>
      <c r="R886" s="43"/>
      <c r="S886" s="43"/>
      <c r="U886" s="43"/>
      <c r="W886" s="43"/>
      <c r="Y886" s="43"/>
      <c r="AA886" s="43"/>
      <c r="AB886" s="43"/>
      <c r="AD886" s="15"/>
    </row>
    <row r="887">
      <c r="J887" s="105"/>
      <c r="K887" s="105"/>
      <c r="L887" s="105"/>
      <c r="M887" s="105"/>
      <c r="O887" s="43"/>
      <c r="R887" s="43"/>
      <c r="S887" s="43"/>
      <c r="U887" s="43"/>
      <c r="W887" s="43"/>
      <c r="Y887" s="43"/>
      <c r="AA887" s="43"/>
      <c r="AB887" s="43"/>
      <c r="AD887" s="15"/>
    </row>
    <row r="888">
      <c r="J888" s="105"/>
      <c r="K888" s="105"/>
      <c r="L888" s="105"/>
      <c r="M888" s="105"/>
      <c r="O888" s="43"/>
      <c r="R888" s="43"/>
      <c r="S888" s="43"/>
      <c r="U888" s="43"/>
      <c r="W888" s="43"/>
      <c r="Y888" s="43"/>
      <c r="AA888" s="43"/>
      <c r="AB888" s="43"/>
      <c r="AD888" s="15"/>
    </row>
    <row r="889">
      <c r="J889" s="105"/>
      <c r="K889" s="105"/>
      <c r="L889" s="105"/>
      <c r="M889" s="105"/>
      <c r="O889" s="43"/>
      <c r="R889" s="43"/>
      <c r="S889" s="43"/>
      <c r="U889" s="43"/>
      <c r="W889" s="43"/>
      <c r="Y889" s="43"/>
      <c r="AA889" s="43"/>
      <c r="AB889" s="43"/>
      <c r="AD889" s="15"/>
    </row>
    <row r="890">
      <c r="J890" s="105"/>
      <c r="K890" s="105"/>
      <c r="L890" s="105"/>
      <c r="M890" s="105"/>
      <c r="O890" s="43"/>
      <c r="R890" s="43"/>
      <c r="S890" s="43"/>
      <c r="U890" s="43"/>
      <c r="W890" s="43"/>
      <c r="Y890" s="43"/>
      <c r="AA890" s="43"/>
      <c r="AB890" s="43"/>
      <c r="AD890" s="15"/>
    </row>
    <row r="891">
      <c r="J891" s="105"/>
      <c r="K891" s="105"/>
      <c r="L891" s="105"/>
      <c r="M891" s="105"/>
      <c r="O891" s="43"/>
      <c r="R891" s="43"/>
      <c r="S891" s="43"/>
      <c r="U891" s="43"/>
      <c r="W891" s="43"/>
      <c r="Y891" s="43"/>
      <c r="AA891" s="43"/>
      <c r="AB891" s="43"/>
      <c r="AD891" s="15"/>
    </row>
    <row r="892">
      <c r="J892" s="105"/>
      <c r="K892" s="105"/>
      <c r="L892" s="105"/>
      <c r="M892" s="105"/>
      <c r="O892" s="43"/>
      <c r="R892" s="43"/>
      <c r="S892" s="43"/>
      <c r="U892" s="43"/>
      <c r="W892" s="43"/>
      <c r="Y892" s="43"/>
      <c r="AA892" s="43"/>
      <c r="AB892" s="43"/>
      <c r="AD892" s="15"/>
    </row>
    <row r="893">
      <c r="J893" s="105"/>
      <c r="K893" s="105"/>
      <c r="L893" s="105"/>
      <c r="M893" s="105"/>
      <c r="O893" s="43"/>
      <c r="R893" s="43"/>
      <c r="S893" s="43"/>
      <c r="U893" s="43"/>
      <c r="W893" s="43"/>
      <c r="Y893" s="43"/>
      <c r="AA893" s="43"/>
      <c r="AB893" s="43"/>
      <c r="AD893" s="15"/>
    </row>
    <row r="894">
      <c r="J894" s="105"/>
      <c r="K894" s="105"/>
      <c r="L894" s="105"/>
      <c r="M894" s="105"/>
      <c r="O894" s="43"/>
      <c r="R894" s="43"/>
      <c r="S894" s="43"/>
      <c r="U894" s="43"/>
      <c r="W894" s="43"/>
      <c r="Y894" s="43"/>
      <c r="AA894" s="43"/>
      <c r="AB894" s="43"/>
      <c r="AD894" s="15"/>
    </row>
    <row r="895">
      <c r="J895" s="105"/>
      <c r="K895" s="105"/>
      <c r="L895" s="105"/>
      <c r="M895" s="105"/>
      <c r="O895" s="43"/>
      <c r="R895" s="43"/>
      <c r="S895" s="43"/>
      <c r="U895" s="43"/>
      <c r="W895" s="43"/>
      <c r="Y895" s="43"/>
      <c r="AA895" s="43"/>
      <c r="AB895" s="43"/>
      <c r="AD895" s="15"/>
    </row>
    <row r="896">
      <c r="J896" s="105"/>
      <c r="K896" s="105"/>
      <c r="L896" s="105"/>
      <c r="M896" s="105"/>
      <c r="O896" s="43"/>
      <c r="R896" s="43"/>
      <c r="S896" s="43"/>
      <c r="U896" s="43"/>
      <c r="W896" s="43"/>
      <c r="Y896" s="43"/>
      <c r="AA896" s="43"/>
      <c r="AB896" s="43"/>
      <c r="AD896" s="15"/>
    </row>
    <row r="897">
      <c r="J897" s="105"/>
      <c r="K897" s="105"/>
      <c r="L897" s="105"/>
      <c r="M897" s="105"/>
      <c r="O897" s="43"/>
      <c r="R897" s="43"/>
      <c r="S897" s="43"/>
      <c r="U897" s="43"/>
      <c r="W897" s="43"/>
      <c r="Y897" s="43"/>
      <c r="AA897" s="43"/>
      <c r="AB897" s="43"/>
      <c r="AD897" s="15"/>
    </row>
    <row r="898">
      <c r="J898" s="105"/>
      <c r="K898" s="105"/>
      <c r="L898" s="105"/>
      <c r="M898" s="105"/>
      <c r="O898" s="43"/>
      <c r="R898" s="43"/>
      <c r="S898" s="43"/>
      <c r="U898" s="43"/>
      <c r="W898" s="43"/>
      <c r="Y898" s="43"/>
      <c r="AA898" s="43"/>
      <c r="AB898" s="43"/>
      <c r="AD898" s="15"/>
    </row>
    <row r="899">
      <c r="J899" s="105"/>
      <c r="K899" s="105"/>
      <c r="L899" s="105"/>
      <c r="M899" s="105"/>
      <c r="O899" s="43"/>
      <c r="R899" s="43"/>
      <c r="S899" s="43"/>
      <c r="U899" s="43"/>
      <c r="W899" s="43"/>
      <c r="Y899" s="43"/>
      <c r="AA899" s="43"/>
      <c r="AB899" s="43"/>
      <c r="AD899" s="15"/>
    </row>
    <row r="900">
      <c r="J900" s="105"/>
      <c r="K900" s="105"/>
      <c r="L900" s="105"/>
      <c r="M900" s="105"/>
      <c r="O900" s="43"/>
      <c r="R900" s="43"/>
      <c r="S900" s="43"/>
      <c r="U900" s="43"/>
      <c r="W900" s="43"/>
      <c r="Y900" s="43"/>
      <c r="AA900" s="43"/>
      <c r="AB900" s="43"/>
      <c r="AD900" s="15"/>
    </row>
    <row r="901">
      <c r="J901" s="105"/>
      <c r="K901" s="105"/>
      <c r="L901" s="105"/>
      <c r="M901" s="105"/>
      <c r="O901" s="43"/>
      <c r="R901" s="43"/>
      <c r="S901" s="43"/>
      <c r="U901" s="43"/>
      <c r="W901" s="43"/>
      <c r="Y901" s="43"/>
      <c r="AA901" s="43"/>
      <c r="AB901" s="43"/>
      <c r="AD901" s="15"/>
    </row>
    <row r="902">
      <c r="J902" s="105"/>
      <c r="K902" s="105"/>
      <c r="L902" s="105"/>
      <c r="M902" s="105"/>
      <c r="O902" s="43"/>
      <c r="R902" s="43"/>
      <c r="S902" s="43"/>
      <c r="U902" s="43"/>
      <c r="W902" s="43"/>
      <c r="Y902" s="43"/>
      <c r="AA902" s="43"/>
      <c r="AB902" s="43"/>
      <c r="AD902" s="15"/>
    </row>
    <row r="903">
      <c r="J903" s="105"/>
      <c r="K903" s="105"/>
      <c r="L903" s="105"/>
      <c r="M903" s="105"/>
      <c r="O903" s="43"/>
      <c r="R903" s="43"/>
      <c r="S903" s="43"/>
      <c r="U903" s="43"/>
      <c r="W903" s="43"/>
      <c r="Y903" s="43"/>
      <c r="AA903" s="43"/>
      <c r="AB903" s="43"/>
      <c r="AD903" s="15"/>
    </row>
    <row r="904">
      <c r="J904" s="105"/>
      <c r="K904" s="105"/>
      <c r="L904" s="105"/>
      <c r="M904" s="105"/>
      <c r="O904" s="43"/>
      <c r="R904" s="43"/>
      <c r="S904" s="43"/>
      <c r="U904" s="43"/>
      <c r="W904" s="43"/>
      <c r="Y904" s="43"/>
      <c r="AA904" s="43"/>
      <c r="AB904" s="43"/>
      <c r="AD904" s="15"/>
    </row>
    <row r="905">
      <c r="J905" s="105"/>
      <c r="K905" s="105"/>
      <c r="L905" s="105"/>
      <c r="M905" s="105"/>
      <c r="O905" s="43"/>
      <c r="R905" s="43"/>
      <c r="S905" s="43"/>
      <c r="U905" s="43"/>
      <c r="W905" s="43"/>
      <c r="Y905" s="43"/>
      <c r="AA905" s="43"/>
      <c r="AB905" s="43"/>
      <c r="AD905" s="15"/>
    </row>
    <row r="906">
      <c r="J906" s="105"/>
      <c r="K906" s="105"/>
      <c r="L906" s="105"/>
      <c r="M906" s="105"/>
      <c r="O906" s="43"/>
      <c r="R906" s="43"/>
      <c r="S906" s="43"/>
      <c r="U906" s="43"/>
      <c r="W906" s="43"/>
      <c r="Y906" s="43"/>
      <c r="AA906" s="43"/>
      <c r="AB906" s="43"/>
      <c r="AD906" s="15"/>
    </row>
    <row r="907">
      <c r="J907" s="105"/>
      <c r="K907" s="105"/>
      <c r="L907" s="105"/>
      <c r="M907" s="105"/>
      <c r="O907" s="43"/>
      <c r="R907" s="43"/>
      <c r="S907" s="43"/>
      <c r="U907" s="43"/>
      <c r="W907" s="43"/>
      <c r="Y907" s="43"/>
      <c r="AA907" s="43"/>
      <c r="AB907" s="43"/>
      <c r="AD907" s="15"/>
    </row>
    <row r="908">
      <c r="J908" s="105"/>
      <c r="K908" s="105"/>
      <c r="L908" s="105"/>
      <c r="M908" s="105"/>
      <c r="O908" s="43"/>
      <c r="R908" s="43"/>
      <c r="S908" s="43"/>
      <c r="U908" s="43"/>
      <c r="W908" s="43"/>
      <c r="Y908" s="43"/>
      <c r="AA908" s="43"/>
      <c r="AB908" s="43"/>
      <c r="AD908" s="15"/>
    </row>
    <row r="909">
      <c r="J909" s="105"/>
      <c r="K909" s="105"/>
      <c r="L909" s="105"/>
      <c r="M909" s="105"/>
      <c r="O909" s="43"/>
      <c r="R909" s="43"/>
      <c r="S909" s="43"/>
      <c r="U909" s="43"/>
      <c r="W909" s="43"/>
      <c r="Y909" s="43"/>
      <c r="AA909" s="43"/>
      <c r="AB909" s="43"/>
      <c r="AD909" s="15"/>
    </row>
    <row r="910">
      <c r="J910" s="105"/>
      <c r="K910" s="105"/>
      <c r="L910" s="105"/>
      <c r="M910" s="105"/>
      <c r="O910" s="43"/>
      <c r="R910" s="43"/>
      <c r="S910" s="43"/>
      <c r="U910" s="43"/>
      <c r="W910" s="43"/>
      <c r="Y910" s="43"/>
      <c r="AA910" s="43"/>
      <c r="AB910" s="43"/>
      <c r="AD910" s="15"/>
    </row>
    <row r="911">
      <c r="J911" s="105"/>
      <c r="K911" s="105"/>
      <c r="L911" s="105"/>
      <c r="M911" s="105"/>
      <c r="O911" s="43"/>
      <c r="R911" s="43"/>
      <c r="S911" s="43"/>
      <c r="U911" s="43"/>
      <c r="W911" s="43"/>
      <c r="Y911" s="43"/>
      <c r="AA911" s="43"/>
      <c r="AB911" s="43"/>
      <c r="AD911" s="15"/>
    </row>
    <row r="912">
      <c r="J912" s="105"/>
      <c r="K912" s="105"/>
      <c r="L912" s="105"/>
      <c r="M912" s="105"/>
      <c r="O912" s="43"/>
      <c r="R912" s="43"/>
      <c r="S912" s="43"/>
      <c r="U912" s="43"/>
      <c r="W912" s="43"/>
      <c r="Y912" s="43"/>
      <c r="AA912" s="43"/>
      <c r="AB912" s="43"/>
      <c r="AD912" s="15"/>
    </row>
    <row r="913">
      <c r="J913" s="105"/>
      <c r="K913" s="105"/>
      <c r="L913" s="105"/>
      <c r="M913" s="105"/>
      <c r="O913" s="43"/>
      <c r="R913" s="43"/>
      <c r="S913" s="43"/>
      <c r="U913" s="43"/>
      <c r="W913" s="43"/>
      <c r="Y913" s="43"/>
      <c r="AA913" s="43"/>
      <c r="AB913" s="43"/>
      <c r="AD913" s="15"/>
    </row>
    <row r="914">
      <c r="J914" s="105"/>
      <c r="K914" s="105"/>
      <c r="L914" s="105"/>
      <c r="M914" s="105"/>
      <c r="O914" s="43"/>
      <c r="R914" s="43"/>
      <c r="S914" s="43"/>
      <c r="U914" s="43"/>
      <c r="W914" s="43"/>
      <c r="Y914" s="43"/>
      <c r="AA914" s="43"/>
      <c r="AB914" s="43"/>
      <c r="AD914" s="15"/>
    </row>
    <row r="915">
      <c r="J915" s="105"/>
      <c r="K915" s="105"/>
      <c r="L915" s="105"/>
      <c r="M915" s="105"/>
      <c r="O915" s="43"/>
      <c r="R915" s="43"/>
      <c r="S915" s="43"/>
      <c r="U915" s="43"/>
      <c r="W915" s="43"/>
      <c r="Y915" s="43"/>
      <c r="AA915" s="43"/>
      <c r="AB915" s="43"/>
      <c r="AD915" s="15"/>
    </row>
    <row r="916">
      <c r="J916" s="105"/>
      <c r="K916" s="105"/>
      <c r="L916" s="105"/>
      <c r="M916" s="105"/>
      <c r="O916" s="43"/>
      <c r="R916" s="43"/>
      <c r="S916" s="43"/>
      <c r="U916" s="43"/>
      <c r="W916" s="43"/>
      <c r="Y916" s="43"/>
      <c r="AA916" s="43"/>
      <c r="AB916" s="43"/>
      <c r="AD916" s="15"/>
    </row>
    <row r="917">
      <c r="J917" s="105"/>
      <c r="K917" s="105"/>
      <c r="L917" s="105"/>
      <c r="M917" s="105"/>
      <c r="O917" s="43"/>
      <c r="R917" s="43"/>
      <c r="S917" s="43"/>
      <c r="U917" s="43"/>
      <c r="W917" s="43"/>
      <c r="Y917" s="43"/>
      <c r="AA917" s="43"/>
      <c r="AB917" s="43"/>
      <c r="AD917" s="15"/>
    </row>
    <row r="918">
      <c r="J918" s="105"/>
      <c r="K918" s="105"/>
      <c r="L918" s="105"/>
      <c r="M918" s="105"/>
      <c r="O918" s="43"/>
      <c r="R918" s="43"/>
      <c r="S918" s="43"/>
      <c r="U918" s="43"/>
      <c r="W918" s="43"/>
      <c r="Y918" s="43"/>
      <c r="AA918" s="43"/>
      <c r="AB918" s="43"/>
      <c r="AD918" s="15"/>
    </row>
    <row r="919">
      <c r="J919" s="105"/>
      <c r="K919" s="105"/>
      <c r="L919" s="105"/>
      <c r="M919" s="105"/>
      <c r="O919" s="43"/>
      <c r="R919" s="43"/>
      <c r="S919" s="43"/>
      <c r="U919" s="43"/>
      <c r="W919" s="43"/>
      <c r="Y919" s="43"/>
      <c r="AA919" s="43"/>
      <c r="AB919" s="43"/>
      <c r="AD919" s="15"/>
    </row>
    <row r="920">
      <c r="J920" s="105"/>
      <c r="K920" s="105"/>
      <c r="L920" s="105"/>
      <c r="M920" s="105"/>
      <c r="O920" s="43"/>
      <c r="R920" s="43"/>
      <c r="S920" s="43"/>
      <c r="U920" s="43"/>
      <c r="W920" s="43"/>
      <c r="Y920" s="43"/>
      <c r="AA920" s="43"/>
      <c r="AB920" s="43"/>
      <c r="AD920" s="15"/>
    </row>
    <row r="921">
      <c r="J921" s="105"/>
      <c r="K921" s="105"/>
      <c r="L921" s="105"/>
      <c r="M921" s="105"/>
      <c r="O921" s="43"/>
      <c r="R921" s="43"/>
      <c r="S921" s="43"/>
      <c r="U921" s="43"/>
      <c r="W921" s="43"/>
      <c r="Y921" s="43"/>
      <c r="AA921" s="43"/>
      <c r="AB921" s="43"/>
      <c r="AD921" s="15"/>
    </row>
    <row r="922">
      <c r="J922" s="105"/>
      <c r="K922" s="105"/>
      <c r="L922" s="105"/>
      <c r="M922" s="105"/>
      <c r="O922" s="43"/>
      <c r="R922" s="43"/>
      <c r="S922" s="43"/>
      <c r="U922" s="43"/>
      <c r="W922" s="43"/>
      <c r="Y922" s="43"/>
      <c r="AA922" s="43"/>
      <c r="AB922" s="43"/>
      <c r="AD922" s="15"/>
    </row>
    <row r="923">
      <c r="J923" s="105"/>
      <c r="K923" s="105"/>
      <c r="L923" s="105"/>
      <c r="M923" s="105"/>
      <c r="O923" s="43"/>
      <c r="R923" s="43"/>
      <c r="S923" s="43"/>
      <c r="U923" s="43"/>
      <c r="W923" s="43"/>
      <c r="Y923" s="43"/>
      <c r="AA923" s="43"/>
      <c r="AB923" s="43"/>
      <c r="AD923" s="15"/>
    </row>
    <row r="924">
      <c r="J924" s="105"/>
      <c r="K924" s="105"/>
      <c r="L924" s="105"/>
      <c r="M924" s="105"/>
      <c r="O924" s="43"/>
      <c r="R924" s="43"/>
      <c r="S924" s="43"/>
      <c r="U924" s="43"/>
      <c r="W924" s="43"/>
      <c r="Y924" s="43"/>
      <c r="AA924" s="43"/>
      <c r="AB924" s="43"/>
      <c r="AD924" s="15"/>
    </row>
    <row r="925">
      <c r="J925" s="105"/>
      <c r="K925" s="105"/>
      <c r="L925" s="105"/>
      <c r="M925" s="105"/>
      <c r="O925" s="43"/>
      <c r="R925" s="43"/>
      <c r="S925" s="43"/>
      <c r="U925" s="43"/>
      <c r="W925" s="43"/>
      <c r="Y925" s="43"/>
      <c r="AA925" s="43"/>
      <c r="AB925" s="43"/>
      <c r="AD925" s="15"/>
    </row>
    <row r="926">
      <c r="J926" s="105"/>
      <c r="K926" s="105"/>
      <c r="L926" s="105"/>
      <c r="M926" s="105"/>
      <c r="O926" s="43"/>
      <c r="R926" s="43"/>
      <c r="S926" s="43"/>
      <c r="U926" s="43"/>
      <c r="W926" s="43"/>
      <c r="Y926" s="43"/>
      <c r="AA926" s="43"/>
      <c r="AB926" s="43"/>
      <c r="AD926" s="15"/>
    </row>
    <row r="927">
      <c r="J927" s="105"/>
      <c r="K927" s="105"/>
      <c r="L927" s="105"/>
      <c r="M927" s="105"/>
      <c r="O927" s="43"/>
      <c r="R927" s="43"/>
      <c r="S927" s="43"/>
      <c r="U927" s="43"/>
      <c r="W927" s="43"/>
      <c r="Y927" s="43"/>
      <c r="AA927" s="43"/>
      <c r="AB927" s="43"/>
      <c r="AD927" s="15"/>
    </row>
    <row r="928">
      <c r="J928" s="105"/>
      <c r="K928" s="105"/>
      <c r="L928" s="105"/>
      <c r="M928" s="105"/>
      <c r="O928" s="43"/>
      <c r="R928" s="43"/>
      <c r="S928" s="43"/>
      <c r="U928" s="43"/>
      <c r="W928" s="43"/>
      <c r="Y928" s="43"/>
      <c r="AA928" s="43"/>
      <c r="AB928" s="43"/>
      <c r="AD928" s="15"/>
    </row>
    <row r="929">
      <c r="J929" s="105"/>
      <c r="K929" s="105"/>
      <c r="L929" s="105"/>
      <c r="M929" s="105"/>
      <c r="O929" s="43"/>
      <c r="R929" s="43"/>
      <c r="S929" s="43"/>
      <c r="U929" s="43"/>
      <c r="W929" s="43"/>
      <c r="Y929" s="43"/>
      <c r="AA929" s="43"/>
      <c r="AB929" s="43"/>
      <c r="AD929" s="15"/>
    </row>
    <row r="930">
      <c r="J930" s="105"/>
      <c r="K930" s="105"/>
      <c r="L930" s="105"/>
      <c r="M930" s="105"/>
      <c r="O930" s="43"/>
      <c r="R930" s="43"/>
      <c r="S930" s="43"/>
      <c r="U930" s="43"/>
      <c r="W930" s="43"/>
      <c r="Y930" s="43"/>
      <c r="AA930" s="43"/>
      <c r="AB930" s="43"/>
      <c r="AD930" s="15"/>
    </row>
    <row r="931">
      <c r="J931" s="105"/>
      <c r="K931" s="105"/>
      <c r="L931" s="105"/>
      <c r="M931" s="105"/>
      <c r="O931" s="43"/>
      <c r="R931" s="43"/>
      <c r="S931" s="43"/>
      <c r="U931" s="43"/>
      <c r="W931" s="43"/>
      <c r="Y931" s="43"/>
      <c r="AA931" s="43"/>
      <c r="AB931" s="43"/>
      <c r="AD931" s="15"/>
    </row>
    <row r="932">
      <c r="J932" s="105"/>
      <c r="K932" s="105"/>
      <c r="L932" s="105"/>
      <c r="M932" s="105"/>
      <c r="O932" s="43"/>
      <c r="R932" s="43"/>
      <c r="S932" s="43"/>
      <c r="U932" s="43"/>
      <c r="W932" s="43"/>
      <c r="Y932" s="43"/>
      <c r="AA932" s="43"/>
      <c r="AB932" s="43"/>
      <c r="AD932" s="15"/>
    </row>
    <row r="933">
      <c r="J933" s="105"/>
      <c r="K933" s="105"/>
      <c r="L933" s="105"/>
      <c r="M933" s="105"/>
      <c r="O933" s="43"/>
      <c r="R933" s="43"/>
      <c r="S933" s="43"/>
      <c r="U933" s="43"/>
      <c r="W933" s="43"/>
      <c r="Y933" s="43"/>
      <c r="AA933" s="43"/>
      <c r="AB933" s="43"/>
      <c r="AD933" s="15"/>
    </row>
    <row r="934">
      <c r="J934" s="105"/>
      <c r="K934" s="105"/>
      <c r="L934" s="105"/>
      <c r="M934" s="105"/>
      <c r="O934" s="43"/>
      <c r="R934" s="43"/>
      <c r="S934" s="43"/>
      <c r="U934" s="43"/>
      <c r="W934" s="43"/>
      <c r="Y934" s="43"/>
      <c r="AA934" s="43"/>
      <c r="AB934" s="43"/>
      <c r="AD934" s="15"/>
    </row>
    <row r="935">
      <c r="J935" s="105"/>
      <c r="K935" s="105"/>
      <c r="L935" s="105"/>
      <c r="M935" s="105"/>
      <c r="O935" s="43"/>
      <c r="R935" s="43"/>
      <c r="S935" s="43"/>
      <c r="U935" s="43"/>
      <c r="W935" s="43"/>
      <c r="Y935" s="43"/>
      <c r="AA935" s="43"/>
      <c r="AB935" s="43"/>
      <c r="AD935" s="15"/>
    </row>
    <row r="936">
      <c r="J936" s="105"/>
      <c r="K936" s="105"/>
      <c r="L936" s="105"/>
      <c r="M936" s="105"/>
      <c r="O936" s="43"/>
      <c r="R936" s="43"/>
      <c r="S936" s="43"/>
      <c r="U936" s="43"/>
      <c r="W936" s="43"/>
      <c r="Y936" s="43"/>
      <c r="AA936" s="43"/>
      <c r="AB936" s="43"/>
      <c r="AD936" s="15"/>
    </row>
    <row r="937">
      <c r="J937" s="105"/>
      <c r="K937" s="105"/>
      <c r="L937" s="105"/>
      <c r="M937" s="105"/>
      <c r="O937" s="43"/>
      <c r="R937" s="43"/>
      <c r="S937" s="43"/>
      <c r="U937" s="43"/>
      <c r="W937" s="43"/>
      <c r="Y937" s="43"/>
      <c r="AA937" s="43"/>
      <c r="AB937" s="43"/>
      <c r="AD937" s="15"/>
    </row>
    <row r="938">
      <c r="J938" s="105"/>
      <c r="K938" s="105"/>
      <c r="L938" s="105"/>
      <c r="M938" s="105"/>
      <c r="O938" s="43"/>
      <c r="R938" s="43"/>
      <c r="S938" s="43"/>
      <c r="U938" s="43"/>
      <c r="W938" s="43"/>
      <c r="Y938" s="43"/>
      <c r="AA938" s="43"/>
      <c r="AB938" s="43"/>
      <c r="AD938" s="15"/>
    </row>
    <row r="939">
      <c r="J939" s="105"/>
      <c r="K939" s="105"/>
      <c r="L939" s="105"/>
      <c r="M939" s="105"/>
      <c r="O939" s="43"/>
      <c r="R939" s="43"/>
      <c r="S939" s="43"/>
      <c r="U939" s="43"/>
      <c r="W939" s="43"/>
      <c r="Y939" s="43"/>
      <c r="AA939" s="43"/>
      <c r="AB939" s="43"/>
      <c r="AD939" s="15"/>
    </row>
    <row r="940">
      <c r="J940" s="105"/>
      <c r="K940" s="105"/>
      <c r="L940" s="105"/>
      <c r="M940" s="105"/>
      <c r="O940" s="43"/>
      <c r="R940" s="43"/>
      <c r="S940" s="43"/>
      <c r="U940" s="43"/>
      <c r="W940" s="43"/>
      <c r="Y940" s="43"/>
      <c r="AA940" s="43"/>
      <c r="AB940" s="43"/>
      <c r="AD940" s="15"/>
    </row>
    <row r="941">
      <c r="J941" s="105"/>
      <c r="K941" s="105"/>
      <c r="L941" s="105"/>
      <c r="M941" s="105"/>
      <c r="O941" s="43"/>
      <c r="R941" s="43"/>
      <c r="S941" s="43"/>
      <c r="U941" s="43"/>
      <c r="W941" s="43"/>
      <c r="Y941" s="43"/>
      <c r="AA941" s="43"/>
      <c r="AB941" s="43"/>
      <c r="AD941" s="15"/>
    </row>
    <row r="942">
      <c r="J942" s="105"/>
      <c r="K942" s="105"/>
      <c r="L942" s="105"/>
      <c r="M942" s="105"/>
      <c r="O942" s="43"/>
      <c r="R942" s="43"/>
      <c r="S942" s="43"/>
      <c r="U942" s="43"/>
      <c r="W942" s="43"/>
      <c r="Y942" s="43"/>
      <c r="AA942" s="43"/>
      <c r="AB942" s="43"/>
      <c r="AD942" s="15"/>
    </row>
    <row r="943">
      <c r="J943" s="105"/>
      <c r="K943" s="105"/>
      <c r="L943" s="105"/>
      <c r="M943" s="105"/>
      <c r="O943" s="43"/>
      <c r="R943" s="43"/>
      <c r="S943" s="43"/>
      <c r="U943" s="43"/>
      <c r="W943" s="43"/>
      <c r="Y943" s="43"/>
      <c r="AA943" s="43"/>
      <c r="AB943" s="43"/>
      <c r="AD943" s="15"/>
    </row>
    <row r="944">
      <c r="J944" s="105"/>
      <c r="K944" s="105"/>
      <c r="L944" s="105"/>
      <c r="M944" s="105"/>
      <c r="O944" s="43"/>
      <c r="R944" s="43"/>
      <c r="S944" s="43"/>
      <c r="U944" s="43"/>
      <c r="W944" s="43"/>
      <c r="Y944" s="43"/>
      <c r="AA944" s="43"/>
      <c r="AB944" s="43"/>
      <c r="AD944" s="15"/>
    </row>
    <row r="945">
      <c r="J945" s="105"/>
      <c r="K945" s="105"/>
      <c r="L945" s="105"/>
      <c r="M945" s="105"/>
      <c r="O945" s="43"/>
      <c r="R945" s="43"/>
      <c r="S945" s="43"/>
      <c r="U945" s="43"/>
      <c r="W945" s="43"/>
      <c r="Y945" s="43"/>
      <c r="AA945" s="43"/>
      <c r="AB945" s="43"/>
      <c r="AD945" s="15"/>
    </row>
    <row r="946">
      <c r="J946" s="105"/>
      <c r="K946" s="105"/>
      <c r="L946" s="105"/>
      <c r="M946" s="105"/>
      <c r="O946" s="43"/>
      <c r="R946" s="43"/>
      <c r="S946" s="43"/>
      <c r="U946" s="43"/>
      <c r="W946" s="43"/>
      <c r="Y946" s="43"/>
      <c r="AA946" s="43"/>
      <c r="AB946" s="43"/>
      <c r="AD946" s="15"/>
    </row>
    <row r="947">
      <c r="J947" s="105"/>
      <c r="K947" s="105"/>
      <c r="L947" s="105"/>
      <c r="M947" s="105"/>
      <c r="O947" s="43"/>
      <c r="R947" s="43"/>
      <c r="S947" s="43"/>
      <c r="U947" s="43"/>
      <c r="W947" s="43"/>
      <c r="Y947" s="43"/>
      <c r="AA947" s="43"/>
      <c r="AB947" s="43"/>
      <c r="AD947" s="15"/>
    </row>
    <row r="948">
      <c r="J948" s="105"/>
      <c r="K948" s="105"/>
      <c r="L948" s="105"/>
      <c r="M948" s="105"/>
      <c r="O948" s="43"/>
      <c r="R948" s="43"/>
      <c r="S948" s="43"/>
      <c r="U948" s="43"/>
      <c r="W948" s="43"/>
      <c r="Y948" s="43"/>
      <c r="AA948" s="43"/>
      <c r="AB948" s="43"/>
      <c r="AD948" s="15"/>
    </row>
    <row r="949">
      <c r="J949" s="105"/>
      <c r="K949" s="105"/>
      <c r="L949" s="105"/>
      <c r="M949" s="105"/>
      <c r="O949" s="43"/>
      <c r="R949" s="43"/>
      <c r="S949" s="43"/>
      <c r="U949" s="43"/>
      <c r="W949" s="43"/>
      <c r="Y949" s="43"/>
      <c r="AA949" s="43"/>
      <c r="AB949" s="43"/>
      <c r="AD949" s="15"/>
    </row>
    <row r="950">
      <c r="J950" s="105"/>
      <c r="K950" s="105"/>
      <c r="L950" s="105"/>
      <c r="M950" s="105"/>
      <c r="O950" s="43"/>
      <c r="R950" s="43"/>
      <c r="S950" s="43"/>
      <c r="U950" s="43"/>
      <c r="W950" s="43"/>
      <c r="Y950" s="43"/>
      <c r="AA950" s="43"/>
      <c r="AB950" s="43"/>
      <c r="AD950" s="15"/>
    </row>
    <row r="951">
      <c r="J951" s="105"/>
      <c r="K951" s="105"/>
      <c r="L951" s="105"/>
      <c r="M951" s="105"/>
      <c r="O951" s="43"/>
      <c r="R951" s="43"/>
      <c r="S951" s="43"/>
      <c r="U951" s="43"/>
      <c r="W951" s="43"/>
      <c r="Y951" s="43"/>
      <c r="AA951" s="43"/>
      <c r="AB951" s="43"/>
      <c r="AD951" s="15"/>
    </row>
    <row r="952">
      <c r="J952" s="105"/>
      <c r="K952" s="105"/>
      <c r="L952" s="105"/>
      <c r="M952" s="105"/>
      <c r="O952" s="43"/>
      <c r="R952" s="43"/>
      <c r="S952" s="43"/>
      <c r="U952" s="43"/>
      <c r="W952" s="43"/>
      <c r="Y952" s="43"/>
      <c r="AA952" s="43"/>
      <c r="AB952" s="43"/>
      <c r="AD952" s="15"/>
    </row>
    <row r="953">
      <c r="J953" s="105"/>
      <c r="K953" s="105"/>
      <c r="L953" s="105"/>
      <c r="M953" s="105"/>
      <c r="O953" s="43"/>
      <c r="R953" s="43"/>
      <c r="S953" s="43"/>
      <c r="U953" s="43"/>
      <c r="W953" s="43"/>
      <c r="Y953" s="43"/>
      <c r="AA953" s="43"/>
      <c r="AB953" s="43"/>
      <c r="AD953" s="15"/>
    </row>
    <row r="954">
      <c r="J954" s="105"/>
      <c r="K954" s="105"/>
      <c r="L954" s="105"/>
      <c r="M954" s="105"/>
      <c r="O954" s="43"/>
      <c r="R954" s="43"/>
      <c r="S954" s="43"/>
      <c r="U954" s="43"/>
      <c r="W954" s="43"/>
      <c r="Y954" s="43"/>
      <c r="AA954" s="43"/>
      <c r="AB954" s="43"/>
      <c r="AD954" s="15"/>
    </row>
    <row r="955">
      <c r="J955" s="105"/>
      <c r="K955" s="105"/>
      <c r="L955" s="105"/>
      <c r="M955" s="105"/>
      <c r="O955" s="43"/>
      <c r="R955" s="43"/>
      <c r="S955" s="43"/>
      <c r="U955" s="43"/>
      <c r="W955" s="43"/>
      <c r="Y955" s="43"/>
      <c r="AA955" s="43"/>
      <c r="AB955" s="43"/>
      <c r="AD955" s="15"/>
    </row>
    <row r="956">
      <c r="J956" s="105"/>
      <c r="K956" s="105"/>
      <c r="L956" s="105"/>
      <c r="M956" s="105"/>
      <c r="O956" s="43"/>
      <c r="R956" s="43"/>
      <c r="S956" s="43"/>
      <c r="U956" s="43"/>
      <c r="W956" s="43"/>
      <c r="Y956" s="43"/>
      <c r="AA956" s="43"/>
      <c r="AB956" s="43"/>
      <c r="AD956" s="15"/>
    </row>
    <row r="957">
      <c r="J957" s="105"/>
      <c r="K957" s="105"/>
      <c r="L957" s="105"/>
      <c r="M957" s="105"/>
      <c r="O957" s="43"/>
      <c r="R957" s="43"/>
      <c r="S957" s="43"/>
      <c r="U957" s="43"/>
      <c r="W957" s="43"/>
      <c r="Y957" s="43"/>
      <c r="AA957" s="43"/>
      <c r="AB957" s="43"/>
      <c r="AD957" s="15"/>
    </row>
    <row r="958">
      <c r="J958" s="105"/>
      <c r="K958" s="105"/>
      <c r="L958" s="105"/>
      <c r="M958" s="105"/>
      <c r="O958" s="43"/>
      <c r="R958" s="43"/>
      <c r="S958" s="43"/>
      <c r="U958" s="43"/>
      <c r="W958" s="43"/>
      <c r="Y958" s="43"/>
      <c r="AA958" s="43"/>
      <c r="AB958" s="43"/>
      <c r="AD958" s="15"/>
    </row>
    <row r="959">
      <c r="J959" s="105"/>
      <c r="K959" s="105"/>
      <c r="L959" s="105"/>
      <c r="M959" s="105"/>
      <c r="O959" s="43"/>
      <c r="R959" s="43"/>
      <c r="S959" s="43"/>
      <c r="U959" s="43"/>
      <c r="W959" s="43"/>
      <c r="Y959" s="43"/>
      <c r="AA959" s="43"/>
      <c r="AB959" s="43"/>
      <c r="AD959" s="15"/>
    </row>
    <row r="960">
      <c r="J960" s="105"/>
      <c r="K960" s="105"/>
      <c r="L960" s="105"/>
      <c r="M960" s="105"/>
      <c r="O960" s="43"/>
      <c r="R960" s="43"/>
      <c r="S960" s="43"/>
      <c r="U960" s="43"/>
      <c r="W960" s="43"/>
      <c r="Y960" s="43"/>
      <c r="AA960" s="43"/>
      <c r="AB960" s="43"/>
      <c r="AD960" s="15"/>
    </row>
    <row r="961">
      <c r="J961" s="105"/>
      <c r="K961" s="105"/>
      <c r="L961" s="105"/>
      <c r="M961" s="105"/>
      <c r="O961" s="43"/>
      <c r="R961" s="43"/>
      <c r="S961" s="43"/>
      <c r="U961" s="43"/>
      <c r="W961" s="43"/>
      <c r="Y961" s="43"/>
      <c r="AA961" s="43"/>
      <c r="AB961" s="43"/>
      <c r="AD961" s="15"/>
    </row>
    <row r="962">
      <c r="J962" s="105"/>
      <c r="K962" s="105"/>
      <c r="L962" s="105"/>
      <c r="M962" s="105"/>
      <c r="O962" s="43"/>
      <c r="R962" s="43"/>
      <c r="S962" s="43"/>
      <c r="U962" s="43"/>
      <c r="W962" s="43"/>
      <c r="Y962" s="43"/>
      <c r="AA962" s="43"/>
      <c r="AB962" s="43"/>
      <c r="AD962" s="15"/>
    </row>
    <row r="963">
      <c r="J963" s="105"/>
      <c r="K963" s="105"/>
      <c r="L963" s="105"/>
      <c r="M963" s="105"/>
      <c r="O963" s="43"/>
      <c r="R963" s="43"/>
      <c r="S963" s="43"/>
      <c r="U963" s="43"/>
      <c r="W963" s="43"/>
      <c r="Y963" s="43"/>
      <c r="AA963" s="43"/>
      <c r="AB963" s="43"/>
      <c r="AD963" s="15"/>
    </row>
    <row r="964">
      <c r="J964" s="105"/>
      <c r="K964" s="105"/>
      <c r="L964" s="105"/>
      <c r="M964" s="105"/>
      <c r="O964" s="43"/>
      <c r="R964" s="43"/>
      <c r="S964" s="43"/>
      <c r="U964" s="43"/>
      <c r="W964" s="43"/>
      <c r="Y964" s="43"/>
      <c r="AA964" s="43"/>
      <c r="AB964" s="43"/>
      <c r="AD964" s="15"/>
    </row>
    <row r="965">
      <c r="J965" s="105"/>
      <c r="K965" s="105"/>
      <c r="L965" s="105"/>
      <c r="M965" s="105"/>
      <c r="O965" s="43"/>
      <c r="R965" s="43"/>
      <c r="S965" s="43"/>
      <c r="U965" s="43"/>
      <c r="W965" s="43"/>
      <c r="Y965" s="43"/>
      <c r="AA965" s="43"/>
      <c r="AB965" s="43"/>
      <c r="AD965" s="15"/>
    </row>
    <row r="966">
      <c r="J966" s="105"/>
      <c r="K966" s="105"/>
      <c r="L966" s="105"/>
      <c r="M966" s="105"/>
      <c r="O966" s="43"/>
      <c r="R966" s="43"/>
      <c r="S966" s="43"/>
      <c r="U966" s="43"/>
      <c r="W966" s="43"/>
      <c r="Y966" s="43"/>
      <c r="AA966" s="43"/>
      <c r="AB966" s="43"/>
      <c r="AD966" s="15"/>
    </row>
    <row r="967">
      <c r="J967" s="105"/>
      <c r="K967" s="105"/>
      <c r="L967" s="105"/>
      <c r="M967" s="105"/>
      <c r="O967" s="43"/>
      <c r="R967" s="43"/>
      <c r="S967" s="43"/>
      <c r="U967" s="43"/>
      <c r="W967" s="43"/>
      <c r="Y967" s="43"/>
      <c r="AA967" s="43"/>
      <c r="AB967" s="43"/>
      <c r="AD967" s="15"/>
    </row>
    <row r="968">
      <c r="J968" s="105"/>
      <c r="K968" s="105"/>
      <c r="L968" s="105"/>
      <c r="M968" s="105"/>
      <c r="O968" s="43"/>
      <c r="R968" s="43"/>
      <c r="S968" s="43"/>
      <c r="U968" s="43"/>
      <c r="W968" s="43"/>
      <c r="Y968" s="43"/>
      <c r="AA968" s="43"/>
      <c r="AB968" s="43"/>
      <c r="AD968" s="15"/>
    </row>
    <row r="969">
      <c r="J969" s="105"/>
      <c r="K969" s="105"/>
      <c r="L969" s="105"/>
      <c r="M969" s="105"/>
      <c r="O969" s="43"/>
      <c r="R969" s="43"/>
      <c r="S969" s="43"/>
      <c r="U969" s="43"/>
      <c r="W969" s="43"/>
      <c r="Y969" s="43"/>
      <c r="AA969" s="43"/>
      <c r="AB969" s="43"/>
      <c r="AD969" s="15"/>
    </row>
    <row r="970">
      <c r="J970" s="105"/>
      <c r="K970" s="105"/>
      <c r="L970" s="105"/>
      <c r="M970" s="105"/>
      <c r="O970" s="43"/>
      <c r="R970" s="43"/>
      <c r="S970" s="43"/>
      <c r="U970" s="43"/>
      <c r="W970" s="43"/>
      <c r="Y970" s="43"/>
      <c r="AA970" s="43"/>
      <c r="AB970" s="43"/>
      <c r="AD970" s="15"/>
    </row>
    <row r="971">
      <c r="J971" s="105"/>
      <c r="K971" s="105"/>
      <c r="L971" s="105"/>
      <c r="M971" s="105"/>
      <c r="O971" s="43"/>
      <c r="R971" s="43"/>
      <c r="S971" s="43"/>
      <c r="U971" s="43"/>
      <c r="W971" s="43"/>
      <c r="Y971" s="43"/>
      <c r="AA971" s="43"/>
      <c r="AB971" s="43"/>
      <c r="AD971" s="15"/>
    </row>
    <row r="972">
      <c r="J972" s="105"/>
      <c r="K972" s="105"/>
      <c r="L972" s="105"/>
      <c r="M972" s="105"/>
      <c r="O972" s="43"/>
      <c r="R972" s="43"/>
      <c r="S972" s="43"/>
      <c r="U972" s="43"/>
      <c r="W972" s="43"/>
      <c r="Y972" s="43"/>
      <c r="AA972" s="43"/>
      <c r="AB972" s="43"/>
      <c r="AD972" s="15"/>
    </row>
    <row r="973">
      <c r="J973" s="105"/>
      <c r="K973" s="105"/>
      <c r="L973" s="105"/>
      <c r="M973" s="105"/>
      <c r="O973" s="43"/>
      <c r="R973" s="43"/>
      <c r="S973" s="43"/>
      <c r="U973" s="43"/>
      <c r="W973" s="43"/>
      <c r="Y973" s="43"/>
      <c r="AA973" s="43"/>
      <c r="AB973" s="43"/>
      <c r="AD973" s="15"/>
    </row>
    <row r="974">
      <c r="J974" s="105"/>
      <c r="K974" s="105"/>
      <c r="L974" s="105"/>
      <c r="M974" s="105"/>
      <c r="O974" s="43"/>
      <c r="R974" s="43"/>
      <c r="S974" s="43"/>
      <c r="U974" s="43"/>
      <c r="W974" s="43"/>
      <c r="Y974" s="43"/>
      <c r="AA974" s="43"/>
      <c r="AB974" s="43"/>
      <c r="AD974" s="15"/>
    </row>
    <row r="975">
      <c r="J975" s="105"/>
      <c r="K975" s="105"/>
      <c r="L975" s="105"/>
      <c r="M975" s="105"/>
      <c r="O975" s="43"/>
      <c r="R975" s="43"/>
      <c r="S975" s="43"/>
      <c r="U975" s="43"/>
      <c r="W975" s="43"/>
      <c r="Y975" s="43"/>
      <c r="AA975" s="43"/>
      <c r="AB975" s="43"/>
      <c r="AD975" s="15"/>
    </row>
    <row r="976">
      <c r="J976" s="105"/>
      <c r="K976" s="105"/>
      <c r="L976" s="105"/>
      <c r="M976" s="105"/>
      <c r="O976" s="43"/>
      <c r="R976" s="43"/>
      <c r="S976" s="43"/>
      <c r="U976" s="43"/>
      <c r="W976" s="43"/>
      <c r="Y976" s="43"/>
      <c r="AA976" s="43"/>
      <c r="AB976" s="43"/>
      <c r="AD976" s="15"/>
    </row>
    <row r="977">
      <c r="J977" s="105"/>
      <c r="K977" s="105"/>
      <c r="L977" s="105"/>
      <c r="M977" s="105"/>
      <c r="O977" s="43"/>
      <c r="R977" s="43"/>
      <c r="S977" s="43"/>
      <c r="U977" s="43"/>
      <c r="W977" s="43"/>
      <c r="Y977" s="43"/>
      <c r="AA977" s="43"/>
      <c r="AB977" s="43"/>
      <c r="AD977" s="15"/>
    </row>
    <row r="978">
      <c r="J978" s="105"/>
      <c r="K978" s="105"/>
      <c r="L978" s="105"/>
      <c r="M978" s="105"/>
      <c r="O978" s="43"/>
      <c r="R978" s="43"/>
      <c r="S978" s="43"/>
      <c r="U978" s="43"/>
      <c r="W978" s="43"/>
      <c r="Y978" s="43"/>
      <c r="AA978" s="43"/>
      <c r="AB978" s="43"/>
      <c r="AD978" s="15"/>
    </row>
    <row r="979">
      <c r="J979" s="105"/>
      <c r="K979" s="105"/>
      <c r="L979" s="105"/>
      <c r="M979" s="105"/>
      <c r="O979" s="43"/>
      <c r="R979" s="43"/>
      <c r="S979" s="43"/>
      <c r="U979" s="43"/>
      <c r="W979" s="43"/>
      <c r="Y979" s="43"/>
      <c r="AA979" s="43"/>
      <c r="AB979" s="43"/>
      <c r="AD979" s="15"/>
    </row>
    <row r="980">
      <c r="J980" s="105"/>
      <c r="K980" s="105"/>
      <c r="L980" s="105"/>
      <c r="M980" s="105"/>
      <c r="O980" s="43"/>
      <c r="R980" s="43"/>
      <c r="S980" s="43"/>
      <c r="U980" s="43"/>
      <c r="W980" s="43"/>
      <c r="Y980" s="43"/>
      <c r="AA980" s="43"/>
      <c r="AB980" s="43"/>
      <c r="AD980" s="15"/>
    </row>
    <row r="981">
      <c r="J981" s="105"/>
      <c r="K981" s="105"/>
      <c r="L981" s="105"/>
      <c r="M981" s="105"/>
      <c r="O981" s="43"/>
      <c r="R981" s="43"/>
      <c r="S981" s="43"/>
      <c r="U981" s="43"/>
      <c r="W981" s="43"/>
      <c r="Y981" s="43"/>
      <c r="AA981" s="43"/>
      <c r="AB981" s="43"/>
      <c r="AD981" s="15"/>
    </row>
    <row r="982">
      <c r="J982" s="105"/>
      <c r="K982" s="105"/>
      <c r="L982" s="105"/>
      <c r="M982" s="105"/>
      <c r="O982" s="43"/>
      <c r="R982" s="43"/>
      <c r="S982" s="43"/>
      <c r="U982" s="43"/>
      <c r="W982" s="43"/>
      <c r="Y982" s="43"/>
      <c r="AA982" s="43"/>
      <c r="AB982" s="43"/>
      <c r="AD982" s="15"/>
    </row>
    <row r="983">
      <c r="J983" s="105"/>
      <c r="K983" s="105"/>
      <c r="L983" s="105"/>
      <c r="M983" s="105"/>
      <c r="O983" s="43"/>
      <c r="R983" s="43"/>
      <c r="S983" s="43"/>
      <c r="U983" s="43"/>
      <c r="W983" s="43"/>
      <c r="Y983" s="43"/>
      <c r="AA983" s="43"/>
      <c r="AB983" s="43"/>
      <c r="AD983" s="15"/>
    </row>
    <row r="984">
      <c r="J984" s="105"/>
      <c r="K984" s="105"/>
      <c r="L984" s="105"/>
      <c r="M984" s="105"/>
      <c r="O984" s="43"/>
      <c r="R984" s="43"/>
      <c r="S984" s="43"/>
      <c r="U984" s="43"/>
      <c r="W984" s="43"/>
      <c r="Y984" s="43"/>
      <c r="AA984" s="43"/>
      <c r="AB984" s="43"/>
      <c r="AD984" s="15"/>
    </row>
    <row r="985">
      <c r="J985" s="105"/>
      <c r="K985" s="105"/>
      <c r="L985" s="105"/>
      <c r="M985" s="105"/>
      <c r="O985" s="43"/>
      <c r="R985" s="43"/>
      <c r="S985" s="43"/>
      <c r="U985" s="43"/>
      <c r="W985" s="43"/>
      <c r="Y985" s="43"/>
      <c r="AA985" s="43"/>
      <c r="AB985" s="43"/>
      <c r="AD985" s="15"/>
    </row>
    <row r="986">
      <c r="J986" s="105"/>
      <c r="K986" s="105"/>
      <c r="L986" s="105"/>
      <c r="M986" s="105"/>
      <c r="O986" s="43"/>
      <c r="R986" s="43"/>
      <c r="S986" s="43"/>
      <c r="U986" s="43"/>
      <c r="W986" s="43"/>
      <c r="Y986" s="43"/>
      <c r="AA986" s="43"/>
      <c r="AB986" s="43"/>
      <c r="AD986" s="15"/>
    </row>
    <row r="987">
      <c r="J987" s="105"/>
      <c r="K987" s="105"/>
      <c r="L987" s="105"/>
      <c r="M987" s="105"/>
      <c r="O987" s="43"/>
      <c r="R987" s="43"/>
      <c r="S987" s="43"/>
      <c r="U987" s="43"/>
      <c r="W987" s="43"/>
      <c r="Y987" s="43"/>
      <c r="AA987" s="43"/>
      <c r="AB987" s="43"/>
      <c r="AD987" s="15"/>
    </row>
    <row r="988">
      <c r="J988" s="105"/>
      <c r="K988" s="105"/>
      <c r="L988" s="105"/>
      <c r="M988" s="105"/>
      <c r="O988" s="43"/>
      <c r="R988" s="43"/>
      <c r="S988" s="43"/>
      <c r="U988" s="43"/>
      <c r="W988" s="43"/>
      <c r="Y988" s="43"/>
      <c r="AA988" s="43"/>
      <c r="AB988" s="43"/>
      <c r="AD988" s="15"/>
    </row>
    <row r="989">
      <c r="J989" s="105"/>
      <c r="K989" s="105"/>
      <c r="L989" s="105"/>
      <c r="M989" s="105"/>
      <c r="O989" s="43"/>
      <c r="R989" s="43"/>
      <c r="S989" s="43"/>
      <c r="U989" s="43"/>
      <c r="W989" s="43"/>
      <c r="Y989" s="43"/>
      <c r="AA989" s="43"/>
      <c r="AB989" s="43"/>
      <c r="AD989" s="15"/>
    </row>
    <row r="990">
      <c r="J990" s="105"/>
      <c r="K990" s="105"/>
      <c r="L990" s="105"/>
      <c r="M990" s="105"/>
      <c r="O990" s="43"/>
      <c r="R990" s="43"/>
      <c r="S990" s="43"/>
      <c r="U990" s="43"/>
      <c r="W990" s="43"/>
      <c r="Y990" s="43"/>
      <c r="AA990" s="43"/>
      <c r="AB990" s="43"/>
      <c r="AD990" s="15"/>
    </row>
    <row r="991">
      <c r="J991" s="105"/>
      <c r="K991" s="105"/>
      <c r="L991" s="105"/>
      <c r="M991" s="105"/>
      <c r="O991" s="43"/>
      <c r="R991" s="43"/>
      <c r="S991" s="43"/>
      <c r="U991" s="43"/>
      <c r="W991" s="43"/>
      <c r="Y991" s="43"/>
      <c r="AA991" s="43"/>
      <c r="AB991" s="43"/>
      <c r="AD991" s="15"/>
    </row>
    <row r="992">
      <c r="J992" s="105"/>
      <c r="K992" s="105"/>
      <c r="L992" s="105"/>
      <c r="M992" s="105"/>
      <c r="O992" s="43"/>
      <c r="R992" s="43"/>
      <c r="S992" s="43"/>
      <c r="U992" s="43"/>
      <c r="W992" s="43"/>
      <c r="Y992" s="43"/>
      <c r="AA992" s="43"/>
      <c r="AB992" s="43"/>
      <c r="AD992" s="15"/>
    </row>
    <row r="993">
      <c r="J993" s="105"/>
      <c r="K993" s="105"/>
      <c r="L993" s="105"/>
      <c r="M993" s="105"/>
      <c r="O993" s="43"/>
      <c r="R993" s="43"/>
      <c r="S993" s="43"/>
      <c r="U993" s="43"/>
      <c r="W993" s="43"/>
      <c r="Y993" s="43"/>
      <c r="AA993" s="43"/>
      <c r="AB993" s="43"/>
      <c r="AD993" s="15"/>
    </row>
    <row r="994">
      <c r="J994" s="105"/>
      <c r="K994" s="105"/>
      <c r="L994" s="105"/>
      <c r="M994" s="105"/>
      <c r="O994" s="43"/>
      <c r="R994" s="43"/>
      <c r="S994" s="43"/>
      <c r="U994" s="43"/>
      <c r="W994" s="43"/>
      <c r="Y994" s="43"/>
      <c r="AA994" s="43"/>
      <c r="AB994" s="43"/>
      <c r="AD994" s="15"/>
    </row>
    <row r="995">
      <c r="J995" s="105"/>
      <c r="K995" s="105"/>
      <c r="L995" s="105"/>
      <c r="M995" s="105"/>
      <c r="O995" s="43"/>
      <c r="R995" s="43"/>
      <c r="S995" s="43"/>
      <c r="U995" s="43"/>
      <c r="W995" s="43"/>
      <c r="Y995" s="43"/>
      <c r="AA995" s="43"/>
      <c r="AB995" s="43"/>
      <c r="AD995" s="15"/>
    </row>
  </sheetData>
  <autoFilter ref="$C$1:$AJ$995"/>
  <hyperlinks>
    <hyperlink r:id="rId2" ref="A11"/>
    <hyperlink r:id="rId3" ref="A12"/>
    <hyperlink r:id="rId4" ref="A13"/>
    <hyperlink r:id="rId5" ref="A14"/>
    <hyperlink r:id="rId6" ref="A17"/>
    <hyperlink r:id="rId7" ref="A18"/>
    <hyperlink r:id="rId8" ref="A22"/>
    <hyperlink r:id="rId9" ref="A23"/>
    <hyperlink r:id="rId10" ref="A24"/>
    <hyperlink r:id="rId11" ref="A25"/>
    <hyperlink r:id="rId12" ref="A26"/>
    <hyperlink r:id="rId13" ref="A28"/>
    <hyperlink r:id="rId14" ref="A31"/>
    <hyperlink r:id="rId15" ref="A35"/>
    <hyperlink r:id="rId16" ref="A37"/>
    <hyperlink r:id="rId17" ref="A40"/>
    <hyperlink r:id="rId18" ref="A63"/>
    <hyperlink r:id="rId19" ref="A64"/>
    <hyperlink r:id="rId20" ref="A68"/>
    <hyperlink r:id="rId21" ref="A69"/>
    <hyperlink r:id="rId22" ref="A72"/>
  </hyperlinks>
  <drawing r:id="rId23"/>
  <legacyDrawing r:id="rId2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customWidth="1" min="11" max="11" width="17.5"/>
    <col customWidth="1" min="22" max="22" width="19.38"/>
    <col customWidth="1" min="30" max="30" width="14.88"/>
    <col customWidth="1" min="31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108" t="s">
        <v>0</v>
      </c>
      <c r="H1" s="108" t="s">
        <v>912</v>
      </c>
      <c r="I1" s="87" t="s">
        <v>35</v>
      </c>
      <c r="J1" s="87" t="s">
        <v>914</v>
      </c>
      <c r="K1" s="87" t="s">
        <v>915</v>
      </c>
      <c r="L1" s="87" t="s">
        <v>28</v>
      </c>
      <c r="M1" s="108" t="s">
        <v>3</v>
      </c>
      <c r="N1" s="108" t="s">
        <v>916</v>
      </c>
      <c r="O1" s="108" t="s">
        <v>6</v>
      </c>
      <c r="P1" s="89" t="s">
        <v>8</v>
      </c>
      <c r="Q1" s="108" t="s">
        <v>932</v>
      </c>
      <c r="R1" s="108" t="s">
        <v>11</v>
      </c>
      <c r="S1" s="108" t="s">
        <v>933</v>
      </c>
      <c r="T1" s="108" t="s">
        <v>1179</v>
      </c>
      <c r="U1" s="126" t="s">
        <v>1180</v>
      </c>
      <c r="V1" s="126" t="s">
        <v>1494</v>
      </c>
      <c r="W1" s="87" t="s">
        <v>21</v>
      </c>
      <c r="X1" s="87" t="s">
        <v>22</v>
      </c>
      <c r="Y1" s="87" t="s">
        <v>24</v>
      </c>
      <c r="Z1" s="87" t="s">
        <v>26</v>
      </c>
      <c r="AA1" s="87" t="s">
        <v>27</v>
      </c>
      <c r="AB1" s="87" t="s">
        <v>919</v>
      </c>
      <c r="AC1" s="87" t="s">
        <v>32</v>
      </c>
      <c r="AD1" s="87" t="s">
        <v>920</v>
      </c>
      <c r="AE1" s="87" t="s">
        <v>921</v>
      </c>
    </row>
    <row r="2">
      <c r="A2" s="9" t="s">
        <v>655</v>
      </c>
      <c r="B2" s="9" t="s">
        <v>2426</v>
      </c>
      <c r="C2" s="92" t="s">
        <v>1105</v>
      </c>
      <c r="D2" s="110" t="s">
        <v>2427</v>
      </c>
      <c r="E2" s="140" t="str">
        <f>IFERROR(__xludf.DUMMYFUNCTION("IFERROR(HYPERLINK(REGEXEXTRACT(D2,""\(([^)]*)\)""),REGEXEXTRACT(D2,""\[([^\]]+)\]"")),"""")"),"READ PITCH")</f>
        <v>READ PITCH</v>
      </c>
      <c r="F2" s="141">
        <f>VLOOKUP($A2, RawData!$A:$AJ, 33, FALSE)</f>
        <v>234.46579</v>
      </c>
      <c r="G2" s="142" t="str">
        <f>VLOOKUP($A2, RawData!$A:$AJ, 2, FALSE)</f>
        <v/>
      </c>
      <c r="H2" s="96" t="str">
        <f>VLOOKUP($A2, RawData!$A:$AJ, 3, FALSE)</f>
        <v/>
      </c>
      <c r="I2" s="143" t="str">
        <f>VLOOKUP($A2, RawData!$A:$AM, 37, FALSE)</f>
        <v/>
      </c>
      <c r="J2" s="99">
        <f>VLOOKUP($A2, RawData!$A:$AM, 38, FALSE)</f>
        <v>-0.091932096</v>
      </c>
      <c r="K2" s="99">
        <f>VLOOKUP($A2, RawData!$A:$AM, 39, FALSE)</f>
        <v>-0.806886</v>
      </c>
      <c r="L2" s="100">
        <f>VLOOKUP($A2, RawData!$A:$AJ, 30, FALSE)</f>
        <v>4.460491</v>
      </c>
      <c r="M2" s="144">
        <f>VLOOKUP($A2, RawData!$A:$AJ, 5, FALSE)</f>
        <v>0.030205611</v>
      </c>
      <c r="N2" s="99">
        <f>VLOOKUP($A2, RawData!$A:$AJ, 6, FALSE)</f>
        <v>-0.13058034</v>
      </c>
      <c r="O2" s="99">
        <f>VLOOKUP($A2, RawData!$A:$AJ, 8, FALSE)</f>
        <v>0.4454</v>
      </c>
      <c r="P2" s="99">
        <f>VLOOKUP($A2, RawData!$A:$AJ, 10, FALSE)</f>
        <v>0.6433658</v>
      </c>
      <c r="Q2" s="99">
        <f>VLOOKUP($A2, RawData!$A:$AJ, 11, FALSE)</f>
        <v>0.4177</v>
      </c>
      <c r="R2" s="143">
        <f>VLOOKUP($A2, RawData!$A:$AJ, 13, FALSE)</f>
        <v>83.688</v>
      </c>
      <c r="S2" s="99" t="str">
        <f>VLOOKUP($A2, RawData!$A:$AJ, 14, FALSE)</f>
        <v/>
      </c>
      <c r="T2" s="100">
        <f>VLOOKUP($A2, RawData!$A:$AJ, 15, FALSE)</f>
        <v>30.1901</v>
      </c>
      <c r="U2" s="99">
        <f>VLOOKUP($A2, RawData!$A:$AJ, 16, FALSE)</f>
        <v>0.088845044</v>
      </c>
      <c r="V2" s="99">
        <f>VLOOKUP($A2, RawData!$A:$AJ, 22, FALSE)</f>
        <v>0.4556469</v>
      </c>
      <c r="W2" s="99" t="str">
        <f>VLOOKUP($A2, RawData!$A:$AJ, 23, FALSE)</f>
        <v/>
      </c>
      <c r="X2" s="99">
        <f>VLOOKUP($A2, RawData!$A:$AJ, 24, FALSE)</f>
        <v>0.086245395</v>
      </c>
      <c r="Y2" s="100">
        <f>VLOOKUP($A2, RawData!$A:$AJ, 26, FALSE)</f>
        <v>9.05164</v>
      </c>
      <c r="Z2" s="107">
        <f>VLOOKUP($A2, RawData!$A:$AJ, 28, FALSE)</f>
        <v>1.8120774</v>
      </c>
      <c r="AA2" s="107">
        <f>VLOOKUP($A2, RawData!$A:$AJ, 29, FALSE)</f>
        <v>0.808</v>
      </c>
      <c r="AB2" s="97">
        <f>VLOOKUP($A2, RawData!$A:$AJ,32, FALSE)</f>
        <v>0</v>
      </c>
      <c r="AC2" s="144" t="str">
        <f>VLOOKUP($A2, RawData!$A:$AJ, 34, FALSE)</f>
        <v/>
      </c>
      <c r="AD2" s="143">
        <f>VLOOKUP($A2, RawData!$A:$AJ, 35, FALSE)/100</f>
        <v>0.208</v>
      </c>
      <c r="AE2" s="113">
        <f>VLOOKUP($A2, RawData!$A:$AJ, 36, FALSE)</f>
        <v>1152.17</v>
      </c>
    </row>
    <row r="3">
      <c r="A3" s="9" t="s">
        <v>656</v>
      </c>
      <c r="B3" s="9" t="s">
        <v>2428</v>
      </c>
      <c r="C3" s="92" t="s">
        <v>923</v>
      </c>
      <c r="D3" s="2" t="s">
        <v>2429</v>
      </c>
      <c r="E3" s="140" t="str">
        <f>IFERROR(__xludf.DUMMYFUNCTION("IFERROR(HYPERLINK(REGEXEXTRACT(D3,""\(([^)]*)\)""),REGEXEXTRACT(D3,""\[([^\]]+)\]"")),"""")"),"READ PITCH")</f>
        <v>READ PITCH</v>
      </c>
      <c r="F3" s="141">
        <f>VLOOKUP($A3, RawData!$A:$AJ, 33, FALSE)</f>
        <v>36.06386</v>
      </c>
      <c r="G3" s="142" t="str">
        <f>VLOOKUP($A3, RawData!$A:$AJ, 2, FALSE)</f>
        <v/>
      </c>
      <c r="H3" s="96" t="str">
        <f>VLOOKUP($A3, RawData!$A:$AJ, 3, FALSE)</f>
        <v/>
      </c>
      <c r="I3" s="143" t="str">
        <f>VLOOKUP($A3, RawData!$A:$AM, 37, FALSE)</f>
        <v/>
      </c>
      <c r="J3" s="99">
        <f>VLOOKUP($A3, RawData!$A:$AM, 38, FALSE)</f>
        <v>-0.051788922</v>
      </c>
      <c r="K3" s="99">
        <f>VLOOKUP($A3, RawData!$A:$AM, 39, FALSE)</f>
        <v>0.1310921</v>
      </c>
      <c r="L3" s="100">
        <f>VLOOKUP($A3, RawData!$A:$AJ, 30, FALSE)</f>
        <v>-11.23301</v>
      </c>
      <c r="M3" s="144">
        <f>VLOOKUP($A3, RawData!$A:$AJ, 5, FALSE)</f>
        <v>-0.016828327</v>
      </c>
      <c r="N3" s="99">
        <f>VLOOKUP($A3, RawData!$A:$AJ, 6, FALSE)</f>
        <v>0.15858403</v>
      </c>
      <c r="O3" s="99">
        <f>VLOOKUP($A3, RawData!$A:$AJ, 8, FALSE)</f>
        <v>-0.431</v>
      </c>
      <c r="P3" s="99">
        <f>VLOOKUP($A3, RawData!$A:$AJ, 10, FALSE)</f>
        <v>-1.1340368</v>
      </c>
      <c r="Q3" s="99">
        <f>VLOOKUP($A3, RawData!$A:$AJ, 11, FALSE)</f>
        <v>-1.2655</v>
      </c>
      <c r="R3" s="143">
        <f>VLOOKUP($A3, RawData!$A:$AJ, 13, FALSE)</f>
        <v>-2.303</v>
      </c>
      <c r="S3" s="99" t="str">
        <f>VLOOKUP($A3, RawData!$A:$AJ, 14, FALSE)</f>
        <v/>
      </c>
      <c r="T3" s="100">
        <f>VLOOKUP($A3, RawData!$A:$AJ, 15, FALSE)</f>
        <v>3.6638</v>
      </c>
      <c r="U3" s="99">
        <f>VLOOKUP($A3, RawData!$A:$AJ, 16, FALSE)</f>
        <v>0.034193043</v>
      </c>
      <c r="V3" s="99">
        <f>VLOOKUP($A3, RawData!$A:$AJ, 22, FALSE)</f>
        <v>-5.2321873</v>
      </c>
      <c r="W3" s="99" t="str">
        <f>VLOOKUP($A3, RawData!$A:$AJ, 23, FALSE)</f>
        <v/>
      </c>
      <c r="X3" s="99">
        <f>VLOOKUP($A3, RawData!$A:$AJ, 24, FALSE)</f>
        <v>2.7921875</v>
      </c>
      <c r="Y3" s="100" t="str">
        <f>VLOOKUP($A3, RawData!$A:$AJ, 26, FALSE)</f>
        <v/>
      </c>
      <c r="Z3" s="107">
        <f>VLOOKUP($A3, RawData!$A:$AJ, 28, FALSE)</f>
        <v>9.467252</v>
      </c>
      <c r="AA3" s="107">
        <f>VLOOKUP($A3, RawData!$A:$AJ, 29, FALSE)</f>
        <v>9.5835</v>
      </c>
      <c r="AB3" s="97">
        <f>VLOOKUP($A3, RawData!$A:$AJ,32, FALSE)</f>
        <v>0</v>
      </c>
      <c r="AC3" s="144" t="str">
        <f>VLOOKUP($A3, RawData!$A:$AJ, 34, FALSE)</f>
        <v/>
      </c>
      <c r="AD3" s="143">
        <f>VLOOKUP($A3, RawData!$A:$AJ, 35, FALSE)/100</f>
        <v>0.0718</v>
      </c>
      <c r="AE3" s="113">
        <f>VLOOKUP($A3, RawData!$A:$AJ, 36, FALSE)</f>
        <v>530.95</v>
      </c>
    </row>
    <row r="4">
      <c r="A4" s="9" t="s">
        <v>657</v>
      </c>
      <c r="B4" s="9" t="s">
        <v>2430</v>
      </c>
      <c r="C4" s="92" t="s">
        <v>930</v>
      </c>
      <c r="D4" s="2" t="s">
        <v>2431</v>
      </c>
      <c r="E4" s="140" t="str">
        <f>IFERROR(__xludf.DUMMYFUNCTION("IFERROR(HYPERLINK(REGEXEXTRACT(D4,""\(([^)]*)\)""),REGEXEXTRACT(D4,""\[([^\]]+)\]"")),"""")"),"READ PITCH")</f>
        <v>READ PITCH</v>
      </c>
      <c r="F4" s="141">
        <f>VLOOKUP($A4, RawData!$A:$AJ, 33, FALSE)</f>
        <v>226.38962</v>
      </c>
      <c r="G4" s="142" t="str">
        <f>VLOOKUP($A4, RawData!$A:$AJ, 2, FALSE)</f>
        <v/>
      </c>
      <c r="H4" s="96" t="str">
        <f>VLOOKUP($A4, RawData!$A:$AJ, 3, FALSE)</f>
        <v/>
      </c>
      <c r="I4" s="143" t="str">
        <f>VLOOKUP($A4, RawData!$A:$AM, 37, FALSE)</f>
        <v/>
      </c>
      <c r="J4" s="99">
        <f>VLOOKUP($A4, RawData!$A:$AM, 38, FALSE)</f>
        <v>-0.77908736</v>
      </c>
      <c r="K4" s="99">
        <f>VLOOKUP($A4, RawData!$A:$AM, 39, FALSE)</f>
        <v>-0.1510358</v>
      </c>
      <c r="L4" s="100">
        <f>VLOOKUP($A4, RawData!$A:$AJ, 30, FALSE)</f>
        <v>10.542724</v>
      </c>
      <c r="M4" s="144">
        <f>VLOOKUP($A4, RawData!$A:$AJ, 5, FALSE)</f>
        <v>-0.5627816</v>
      </c>
      <c r="N4" s="99">
        <f>VLOOKUP($A4, RawData!$A:$AJ, 6, FALSE)</f>
        <v>-1.5972526</v>
      </c>
      <c r="O4" s="99">
        <f>VLOOKUP($A4, RawData!$A:$AJ, 8, FALSE)</f>
        <v>0.208</v>
      </c>
      <c r="P4" s="99">
        <f>VLOOKUP($A4, RawData!$A:$AJ, 10, FALSE)</f>
        <v>0.08802774</v>
      </c>
      <c r="Q4" s="99">
        <f>VLOOKUP($A4, RawData!$A:$AJ, 11, FALSE)</f>
        <v>-0.064</v>
      </c>
      <c r="R4" s="143">
        <f>VLOOKUP($A4, RawData!$A:$AJ, 13, FALSE)</f>
        <v>-112.781</v>
      </c>
      <c r="S4" s="99" t="str">
        <f>VLOOKUP($A4, RawData!$A:$AJ, 14, FALSE)</f>
        <v/>
      </c>
      <c r="T4" s="100">
        <f>VLOOKUP($A4, RawData!$A:$AJ, 15, FALSE)</f>
        <v>2.782</v>
      </c>
      <c r="U4" s="99">
        <f>VLOOKUP($A4, RawData!$A:$AJ, 16, FALSE)</f>
        <v>0.5234866</v>
      </c>
      <c r="V4" s="99">
        <f>VLOOKUP($A4, RawData!$A:$AJ, 22, FALSE)</f>
        <v>0.07896544</v>
      </c>
      <c r="W4" s="99" t="str">
        <f>VLOOKUP($A4, RawData!$A:$AJ, 23, FALSE)</f>
        <v/>
      </c>
      <c r="X4" s="99">
        <f>VLOOKUP($A4, RawData!$A:$AJ, 24, FALSE)</f>
        <v>-0.04769956</v>
      </c>
      <c r="Y4" s="100" t="str">
        <f>VLOOKUP($A4, RawData!$A:$AJ, 26, FALSE)</f>
        <v/>
      </c>
      <c r="Z4" s="107">
        <f>VLOOKUP($A4, RawData!$A:$AJ, 28, FALSE)</f>
        <v>0.72884667</v>
      </c>
      <c r="AA4" s="107">
        <f>VLOOKUP($A4, RawData!$A:$AJ, 29, FALSE)</f>
        <v>0.2909</v>
      </c>
      <c r="AB4" s="97">
        <f>VLOOKUP($A4, RawData!$A:$AJ,32, FALSE)</f>
        <v>0.0009108902</v>
      </c>
      <c r="AC4" s="144" t="str">
        <f>VLOOKUP($A4, RawData!$A:$AJ, 34, FALSE)</f>
        <v/>
      </c>
      <c r="AD4" s="143">
        <f>VLOOKUP($A4, RawData!$A:$AJ, 35, FALSE)/100</f>
        <v>2.5</v>
      </c>
      <c r="AE4" s="113">
        <f>VLOOKUP($A4, RawData!$A:$AJ, 36, FALSE)</f>
        <v>89.23</v>
      </c>
    </row>
    <row r="5">
      <c r="A5" s="9" t="s">
        <v>658</v>
      </c>
      <c r="B5" s="9" t="s">
        <v>2432</v>
      </c>
      <c r="C5" s="92" t="s">
        <v>930</v>
      </c>
      <c r="D5" s="2" t="s">
        <v>2433</v>
      </c>
      <c r="E5" s="140" t="str">
        <f>IFERROR(__xludf.DUMMYFUNCTION("IFERROR(HYPERLINK(REGEXEXTRACT(D5,""\(([^)]*)\)""),REGEXEXTRACT(D5,""\[([^\]]+)\]"")),"""")"),"READ PITCH")</f>
        <v>READ PITCH</v>
      </c>
      <c r="F5" s="141">
        <f>VLOOKUP($A5, RawData!$A:$AJ, 33, FALSE)</f>
        <v>146.66882</v>
      </c>
      <c r="G5" s="142" t="str">
        <f>VLOOKUP($A5, RawData!$A:$AJ, 2, FALSE)</f>
        <v/>
      </c>
      <c r="H5" s="96" t="str">
        <f>VLOOKUP($A5, RawData!$A:$AJ, 3, FALSE)</f>
        <v/>
      </c>
      <c r="I5" s="143" t="str">
        <f>VLOOKUP($A5, RawData!$A:$AM, 37, FALSE)</f>
        <v/>
      </c>
      <c r="J5" s="99">
        <f>VLOOKUP($A5, RawData!$A:$AM, 38, FALSE)</f>
        <v>-0.6479855</v>
      </c>
      <c r="K5" s="99">
        <f>VLOOKUP($A5, RawData!$A:$AM, 39, FALSE)</f>
        <v>-0.7303718</v>
      </c>
      <c r="L5" s="100">
        <f>VLOOKUP($A5, RawData!$A:$AJ, 30, FALSE)</f>
        <v>17.549107</v>
      </c>
      <c r="M5" s="144">
        <f>VLOOKUP($A5, RawData!$A:$AJ, 5, FALSE)</f>
        <v>-0.5683563</v>
      </c>
      <c r="N5" s="99">
        <f>VLOOKUP($A5, RawData!$A:$AJ, 6, FALSE)</f>
        <v>-0.1927527</v>
      </c>
      <c r="O5" s="99">
        <f>VLOOKUP($A5, RawData!$A:$AJ, 8, FALSE)</f>
        <v>0.4486</v>
      </c>
      <c r="P5" s="99">
        <f>VLOOKUP($A5, RawData!$A:$AJ, 10, FALSE)</f>
        <v>0.10897671</v>
      </c>
      <c r="Q5" s="99">
        <f>VLOOKUP($A5, RawData!$A:$AJ, 11, FALSE)</f>
        <v>-0.1946</v>
      </c>
      <c r="R5" s="143">
        <f>VLOOKUP($A5, RawData!$A:$AJ, 13, FALSE)</f>
        <v>153.401</v>
      </c>
      <c r="S5" s="99" t="str">
        <f>VLOOKUP($A5, RawData!$A:$AJ, 14, FALSE)</f>
        <v/>
      </c>
      <c r="T5" s="100">
        <f>VLOOKUP($A5, RawData!$A:$AJ, 15, FALSE)</f>
        <v>5.8424</v>
      </c>
      <c r="U5" s="99">
        <f>VLOOKUP($A5, RawData!$A:$AJ, 16, FALSE)</f>
        <v>0.000015715528</v>
      </c>
      <c r="V5" s="99">
        <f>VLOOKUP($A5, RawData!$A:$AJ, 22, FALSE)</f>
        <v>5.2967434</v>
      </c>
      <c r="W5" s="99" t="str">
        <f>VLOOKUP($A5, RawData!$A:$AJ, 23, FALSE)</f>
        <v/>
      </c>
      <c r="X5" s="99">
        <f>VLOOKUP($A5, RawData!$A:$AJ, 24, FALSE)</f>
        <v>-1.4846317</v>
      </c>
      <c r="Y5" s="100" t="str">
        <f>VLOOKUP($A5, RawData!$A:$AJ, 26, FALSE)</f>
        <v/>
      </c>
      <c r="Z5" s="107">
        <f>VLOOKUP($A5, RawData!$A:$AJ, 28, FALSE)</f>
        <v>1.03228</v>
      </c>
      <c r="AA5" s="107">
        <f>VLOOKUP($A5, RawData!$A:$AJ, 29, FALSE)</f>
        <v>6.5122</v>
      </c>
      <c r="AB5" s="97">
        <f>VLOOKUP($A5, RawData!$A:$AJ,32, FALSE)</f>
        <v>0</v>
      </c>
      <c r="AC5" s="144" t="str">
        <f>VLOOKUP($A5, RawData!$A:$AJ, 34, FALSE)</f>
        <v/>
      </c>
      <c r="AD5" s="143">
        <f>VLOOKUP($A5, RawData!$A:$AJ, 35, FALSE)/100</f>
        <v>2.19035</v>
      </c>
      <c r="AE5" s="113">
        <f>VLOOKUP($A5, RawData!$A:$AJ, 36, FALSE)</f>
        <v>82.86</v>
      </c>
    </row>
    <row r="6">
      <c r="A6" s="9" t="s">
        <v>659</v>
      </c>
      <c r="B6" s="9" t="s">
        <v>2434</v>
      </c>
      <c r="C6" s="92" t="s">
        <v>930</v>
      </c>
      <c r="D6" s="2" t="s">
        <v>2435</v>
      </c>
      <c r="E6" s="140" t="str">
        <f>IFERROR(__xludf.DUMMYFUNCTION("IFERROR(HYPERLINK(REGEXEXTRACT(D6,""\(([^)]*)\)""),REGEXEXTRACT(D6,""\[([^\]]+)\]"")),"""")"),"READ PITCH")</f>
        <v>READ PITCH</v>
      </c>
      <c r="F6" s="141">
        <f>VLOOKUP($A6, RawData!$A:$AJ, 33, FALSE)</f>
        <v>280.94678</v>
      </c>
      <c r="G6" s="142" t="str">
        <f>VLOOKUP($A6, RawData!$A:$AJ, 2, FALSE)</f>
        <v/>
      </c>
      <c r="H6" s="96" t="str">
        <f>VLOOKUP($A6, RawData!$A:$AJ, 3, FALSE)</f>
        <v/>
      </c>
      <c r="I6" s="143" t="str">
        <f>VLOOKUP($A6, RawData!$A:$AM, 37, FALSE)</f>
        <v/>
      </c>
      <c r="J6" s="99">
        <f>VLOOKUP($A6, RawData!$A:$AM, 38, FALSE)</f>
        <v>2.0531697</v>
      </c>
      <c r="K6" s="99">
        <f>VLOOKUP($A6, RawData!$A:$AM, 39, FALSE)</f>
        <v>-0.16059873</v>
      </c>
      <c r="L6" s="100">
        <f>VLOOKUP($A6, RawData!$A:$AJ, 30, FALSE)</f>
        <v>13.996566</v>
      </c>
      <c r="M6" s="144">
        <f>VLOOKUP($A6, RawData!$A:$AJ, 5, FALSE)</f>
        <v>0.07752483</v>
      </c>
      <c r="N6" s="99">
        <f>VLOOKUP($A6, RawData!$A:$AJ, 6, FALSE)</f>
        <v>1.887719</v>
      </c>
      <c r="O6" s="99">
        <f>VLOOKUP($A6, RawData!$A:$AJ, 8, FALSE)</f>
        <v>0.2389</v>
      </c>
      <c r="P6" s="99">
        <f>VLOOKUP($A6, RawData!$A:$AJ, 10, FALSE)</f>
        <v>0.21724325</v>
      </c>
      <c r="Q6" s="99">
        <f>VLOOKUP($A6, RawData!$A:$AJ, 11, FALSE)</f>
        <v>0.2172</v>
      </c>
      <c r="R6" s="143">
        <f>VLOOKUP($A6, RawData!$A:$AJ, 13, FALSE)</f>
        <v>-11.07914</v>
      </c>
      <c r="S6" s="99" t="str">
        <f>VLOOKUP($A6, RawData!$A:$AJ, 14, FALSE)</f>
        <v/>
      </c>
      <c r="T6" s="100">
        <f>VLOOKUP($A6, RawData!$A:$AJ, 15, FALSE)</f>
        <v>12.6226</v>
      </c>
      <c r="U6" s="99">
        <f>VLOOKUP($A6, RawData!$A:$AJ, 16, FALSE)</f>
        <v>0.29719344</v>
      </c>
      <c r="V6" s="99">
        <f>VLOOKUP($A6, RawData!$A:$AJ, 22, FALSE)</f>
        <v>-0.24768867</v>
      </c>
      <c r="W6" s="99" t="str">
        <f>VLOOKUP($A6, RawData!$A:$AJ, 23, FALSE)</f>
        <v/>
      </c>
      <c r="X6" s="99">
        <f>VLOOKUP($A6, RawData!$A:$AJ, 24, FALSE)</f>
        <v>0.082672104</v>
      </c>
      <c r="Y6" s="100">
        <f>VLOOKUP($A6, RawData!$A:$AJ, 26, FALSE)</f>
        <v>18.711628</v>
      </c>
      <c r="Z6" s="107">
        <f>VLOOKUP($A6, RawData!$A:$AJ, 28, FALSE)</f>
        <v>3.6203449</v>
      </c>
      <c r="AA6" s="107">
        <f>VLOOKUP($A6, RawData!$A:$AJ, 29, FALSE)</f>
        <v>1.6072</v>
      </c>
      <c r="AB6" s="97">
        <f>VLOOKUP($A6, RawData!$A:$AJ,32, FALSE)</f>
        <v>0.0001493826</v>
      </c>
      <c r="AC6" s="144" t="str">
        <f>VLOOKUP($A6, RawData!$A:$AJ, 34, FALSE)</f>
        <v/>
      </c>
      <c r="AD6" s="143">
        <f>VLOOKUP($A6, RawData!$A:$AJ, 35, FALSE)/100</f>
        <v>1.16035</v>
      </c>
      <c r="AE6" s="113">
        <f>VLOOKUP($A6, RawData!$A:$AJ, 36, FALSE)</f>
        <v>260.14</v>
      </c>
    </row>
    <row r="7">
      <c r="A7" s="9" t="s">
        <v>811</v>
      </c>
      <c r="B7" s="9" t="s">
        <v>2436</v>
      </c>
      <c r="C7" s="92" t="s">
        <v>1044</v>
      </c>
      <c r="D7" s="2" t="s">
        <v>2437</v>
      </c>
      <c r="E7" s="140" t="str">
        <f>IFERROR(__xludf.DUMMYFUNCTION("IFERROR(HYPERLINK(REGEXEXTRACT(D7,""\(([^)]*)\)""),REGEXEXTRACT(D7,""\[([^\]]+)\]"")),"""")"),"READ PITCH")</f>
        <v>READ PITCH</v>
      </c>
      <c r="F7" s="141">
        <f>VLOOKUP($A7, RawData!$A:$AJ, 33, FALSE)</f>
        <v>124.69741</v>
      </c>
      <c r="G7" s="142">
        <f>VLOOKUP($A7, RawData!$A:$AJ, 2, FALSE)</f>
        <v>438.24</v>
      </c>
      <c r="H7" s="96" t="str">
        <f>VLOOKUP($A7, RawData!$A:$AJ, 3, FALSE)</f>
        <v/>
      </c>
      <c r="I7" s="143">
        <f>VLOOKUP($A7, RawData!$A:$AM, 37, FALSE)</f>
        <v>142.102</v>
      </c>
      <c r="J7" s="99">
        <f>VLOOKUP($A7, RawData!$A:$AM, 38, FALSE)</f>
        <v>4.51253</v>
      </c>
      <c r="K7" s="99" t="str">
        <f>VLOOKUP($A7, RawData!$A:$AM, 39, FALSE)</f>
        <v/>
      </c>
      <c r="L7" s="100">
        <f>VLOOKUP($A7, RawData!$A:$AJ, 30, FALSE)</f>
        <v>2.0249925</v>
      </c>
      <c r="M7" s="144">
        <f>VLOOKUP($A7, RawData!$A:$AJ, 5, FALSE)</f>
        <v>0.036543403</v>
      </c>
      <c r="N7" s="99">
        <f>VLOOKUP($A7, RawData!$A:$AJ, 6, FALSE)</f>
        <v>-1.3165917</v>
      </c>
      <c r="O7" s="99">
        <f>VLOOKUP($A7, RawData!$A:$AJ, 8, FALSE)</f>
        <v>0.4096</v>
      </c>
      <c r="P7" s="99" t="str">
        <f>VLOOKUP($A7, RawData!$A:$AJ, 10, FALSE)</f>
        <v/>
      </c>
      <c r="Q7" s="99" t="str">
        <f>VLOOKUP($A7, RawData!$A:$AJ, 11, FALSE)</f>
        <v/>
      </c>
      <c r="R7" s="143">
        <f>VLOOKUP($A7, RawData!$A:$AJ, 13, FALSE)</f>
        <v>-49.333</v>
      </c>
      <c r="S7" s="99" t="str">
        <f>VLOOKUP($A7, RawData!$A:$AJ, 14, FALSE)</f>
        <v/>
      </c>
      <c r="T7" s="100">
        <f>VLOOKUP($A7, RawData!$A:$AJ, 15, FALSE)</f>
        <v>4.8309</v>
      </c>
      <c r="U7" s="99" t="str">
        <f>VLOOKUP($A7, RawData!$A:$AJ, 16, FALSE)</f>
        <v/>
      </c>
      <c r="V7" s="99">
        <f>VLOOKUP($A7, RawData!$A:$AJ, 22, FALSE)</f>
        <v>1.8773952</v>
      </c>
      <c r="W7" s="99">
        <f>VLOOKUP($A7, RawData!$A:$AJ, 23, FALSE)</f>
        <v>0.0179</v>
      </c>
      <c r="X7" s="99">
        <f>VLOOKUP($A7, RawData!$A:$AJ, 24, FALSE)</f>
        <v>0.30879986</v>
      </c>
      <c r="Y7" s="100">
        <f>VLOOKUP($A7, RawData!$A:$AJ, 26, FALSE)</f>
        <v>8.472565</v>
      </c>
      <c r="Z7" s="107">
        <f>VLOOKUP($A7, RawData!$A:$AJ, 28, FALSE)</f>
        <v>0.38229394</v>
      </c>
      <c r="AA7" s="107">
        <f>VLOOKUP($A7, RawData!$A:$AJ, 29, FALSE)</f>
        <v>2.7097</v>
      </c>
      <c r="AB7" s="97">
        <f>VLOOKUP($A7, RawData!$A:$AJ,32, FALSE)</f>
        <v>0</v>
      </c>
      <c r="AC7" s="144" t="str">
        <f>VLOOKUP($A7, RawData!$A:$AJ, 34, FALSE)</f>
        <v/>
      </c>
      <c r="AD7" s="143">
        <f>VLOOKUP($A7, RawData!$A:$AJ, 35, FALSE)/100</f>
        <v>0.25118</v>
      </c>
      <c r="AE7" s="113">
        <f>VLOOKUP($A7, RawData!$A:$AJ, 36, FALSE)</f>
        <v>541.11</v>
      </c>
    </row>
    <row r="8">
      <c r="A8" s="9" t="s">
        <v>824</v>
      </c>
      <c r="B8" s="9" t="s">
        <v>2438</v>
      </c>
      <c r="C8" s="92" t="s">
        <v>1164</v>
      </c>
      <c r="D8" s="2" t="s">
        <v>2439</v>
      </c>
      <c r="E8" s="140" t="str">
        <f>IFERROR(__xludf.DUMMYFUNCTION("IFERROR(HYPERLINK(REGEXEXTRACT(D8,""\(([^)]*)\)""),REGEXEXTRACT(D8,""\[([^\]]+)\]"")),"""")"),"READ PITCH")</f>
        <v>READ PITCH</v>
      </c>
      <c r="F8" s="141">
        <f>VLOOKUP($A8, RawData!$A:$AJ, 33, FALSE)</f>
        <v>201.97832</v>
      </c>
      <c r="G8" s="142">
        <f>VLOOKUP($A8, RawData!$A:$AJ, 2, FALSE)</f>
        <v>154.163</v>
      </c>
      <c r="H8" s="96" t="str">
        <f>VLOOKUP($A8, RawData!$A:$AJ, 3, FALSE)</f>
        <v/>
      </c>
      <c r="I8" s="143">
        <f>VLOOKUP($A8, RawData!$A:$AM, 37, FALSE)</f>
        <v>14.623</v>
      </c>
      <c r="J8" s="99">
        <f>VLOOKUP($A8, RawData!$A:$AM, 38, FALSE)</f>
        <v>-0.40428567</v>
      </c>
      <c r="K8" s="99" t="str">
        <f>VLOOKUP($A8, RawData!$A:$AM, 39, FALSE)</f>
        <v/>
      </c>
      <c r="L8" s="100">
        <f>VLOOKUP($A8, RawData!$A:$AJ, 30, FALSE)</f>
        <v>15.799583</v>
      </c>
      <c r="M8" s="144">
        <f>VLOOKUP($A8, RawData!$A:$AJ, 5, FALSE)</f>
        <v>0.014456852</v>
      </c>
      <c r="N8" s="106">
        <f>VLOOKUP($A8, RawData!$A:$AJ, 6, FALSE)</f>
        <v>-0.92832696</v>
      </c>
      <c r="O8" s="99">
        <f>VLOOKUP($A8, RawData!$A:$AJ, 8, FALSE)</f>
        <v>0.32</v>
      </c>
      <c r="P8" s="99" t="str">
        <f>VLOOKUP($A8, RawData!$A:$AJ, 10, FALSE)</f>
        <v/>
      </c>
      <c r="Q8" s="99" t="str">
        <f>VLOOKUP($A8, RawData!$A:$AJ, 11, FALSE)</f>
        <v/>
      </c>
      <c r="R8" s="143">
        <f>VLOOKUP($A8, RawData!$A:$AJ, 13, FALSE)</f>
        <v>18.199</v>
      </c>
      <c r="S8" s="99" t="str">
        <f>VLOOKUP($A8, RawData!$A:$AJ, 14, FALSE)</f>
        <v/>
      </c>
      <c r="T8" s="100">
        <f>VLOOKUP($A8, RawData!$A:$AJ, 15, FALSE)</f>
        <v>3.1962</v>
      </c>
      <c r="U8" s="99" t="str">
        <f>VLOOKUP($A8, RawData!$A:$AJ, 16, FALSE)</f>
        <v/>
      </c>
      <c r="V8" s="99">
        <f>VLOOKUP($A8, RawData!$A:$AJ, 22, FALSE)</f>
        <v>0.24627523</v>
      </c>
      <c r="W8" s="99">
        <f>VLOOKUP($A8, RawData!$A:$AJ, 23, FALSE)</f>
        <v>0.004</v>
      </c>
      <c r="X8" s="99">
        <f>VLOOKUP($A8, RawData!$A:$AJ, 24, FALSE)</f>
        <v>0.006034205</v>
      </c>
      <c r="Y8" s="100">
        <f>VLOOKUP($A8, RawData!$A:$AJ, 26, FALSE)</f>
        <v>283.6774</v>
      </c>
      <c r="Z8" s="107">
        <f>VLOOKUP($A8, RawData!$A:$AJ, 28, FALSE)</f>
        <v>1.3101608</v>
      </c>
      <c r="AA8" s="107">
        <f>VLOOKUP($A8, RawData!$A:$AJ, 29, FALSE)</f>
        <v>1.7118</v>
      </c>
      <c r="AB8" s="97">
        <f>VLOOKUP($A8, RawData!$A:$AJ,32, FALSE)</f>
        <v>0.00018304198</v>
      </c>
      <c r="AC8" s="144" t="str">
        <f>VLOOKUP($A8, RawData!$A:$AJ, 34, FALSE)</f>
        <v/>
      </c>
      <c r="AD8" s="143">
        <f>VLOOKUP($A8, RawData!$A:$AJ, 35, FALSE)/100</f>
        <v>4.01</v>
      </c>
      <c r="AE8" s="113">
        <f>VLOOKUP($A8, RawData!$A:$AJ, 36, FALSE)</f>
        <v>49.25</v>
      </c>
    </row>
    <row r="9">
      <c r="A9" s="9" t="s">
        <v>830</v>
      </c>
      <c r="B9" s="9" t="s">
        <v>2440</v>
      </c>
      <c r="C9" s="92" t="s">
        <v>1164</v>
      </c>
      <c r="D9" s="2" t="s">
        <v>2441</v>
      </c>
      <c r="E9" s="140" t="str">
        <f>IFERROR(__xludf.DUMMYFUNCTION("IFERROR(HYPERLINK(REGEXEXTRACT(D9,""\(([^)]*)\)""),REGEXEXTRACT(D9,""\[([^\]]+)\]"")),"""")"),"READ PITCH")</f>
        <v>READ PITCH</v>
      </c>
      <c r="F9" s="141">
        <f>VLOOKUP($A9, RawData!$A:$AJ, 33, FALSE)</f>
        <v>102.71486</v>
      </c>
      <c r="G9" s="142">
        <f>VLOOKUP($A9, RawData!$A:$AJ, 2, FALSE)</f>
        <v>1860.9</v>
      </c>
      <c r="H9" s="96" t="str">
        <f>VLOOKUP($A9, RawData!$A:$AJ, 3, FALSE)</f>
        <v/>
      </c>
      <c r="I9" s="143">
        <f>VLOOKUP($A9, RawData!$A:$AM, 37, FALSE)</f>
        <v>87.4</v>
      </c>
      <c r="J9" s="99">
        <f>VLOOKUP($A9, RawData!$A:$AM, 38, FALSE)</f>
        <v>0.103535354</v>
      </c>
      <c r="K9" s="99" t="str">
        <f>VLOOKUP($A9, RawData!$A:$AM, 39, FALSE)</f>
        <v/>
      </c>
      <c r="L9" s="100">
        <f>VLOOKUP($A9, RawData!$A:$AJ, 30, FALSE)</f>
        <v>9.118019</v>
      </c>
      <c r="M9" s="144">
        <f>VLOOKUP($A9, RawData!$A:$AJ, 5, FALSE)</f>
        <v>-0.5110962</v>
      </c>
      <c r="N9" s="106">
        <f>VLOOKUP($A9, RawData!$A:$AJ, 6, FALSE)</f>
        <v>-0.023364486</v>
      </c>
      <c r="O9" s="99">
        <f>VLOOKUP($A9, RawData!$A:$AJ, 8, FALSE)</f>
        <v>0.0792</v>
      </c>
      <c r="P9" s="99" t="str">
        <f>VLOOKUP($A9, RawData!$A:$AJ, 10, FALSE)</f>
        <v/>
      </c>
      <c r="Q9" s="99" t="str">
        <f>VLOOKUP($A9, RawData!$A:$AJ, 11, FALSE)</f>
        <v/>
      </c>
      <c r="R9" s="143">
        <f>VLOOKUP($A9, RawData!$A:$AJ, 13, FALSE)</f>
        <v>-82.7</v>
      </c>
      <c r="S9" s="99" t="str">
        <f>VLOOKUP($A9, RawData!$A:$AJ, 14, FALSE)</f>
        <v/>
      </c>
      <c r="T9" s="100">
        <f>VLOOKUP($A9, RawData!$A:$AJ, 15, FALSE)</f>
        <v>7.5332</v>
      </c>
      <c r="U9" s="99" t="str">
        <f>VLOOKUP($A9, RawData!$A:$AJ, 16, FALSE)</f>
        <v/>
      </c>
      <c r="V9" s="99">
        <f>VLOOKUP($A9, RawData!$A:$AJ, 22, FALSE)</f>
        <v>0.70570296</v>
      </c>
      <c r="W9" s="99">
        <f>VLOOKUP($A9, RawData!$A:$AJ, 23, FALSE)</f>
        <v>-0.0335</v>
      </c>
      <c r="X9" s="99">
        <f>VLOOKUP($A9, RawData!$A:$AJ, 24, FALSE)</f>
        <v>-0.084985256</v>
      </c>
      <c r="Y9" s="100" t="str">
        <f>VLOOKUP($A9, RawData!$A:$AJ, 26, FALSE)</f>
        <v/>
      </c>
      <c r="Z9" s="107">
        <f>VLOOKUP($A9, RawData!$A:$AJ, 28, FALSE)</f>
        <v>0.055196334</v>
      </c>
      <c r="AA9" s="107">
        <f>VLOOKUP($A9, RawData!$A:$AJ, 29, FALSE)</f>
        <v>0.1039</v>
      </c>
      <c r="AB9" s="97">
        <f>VLOOKUP($A9, RawData!$A:$AJ,32, FALSE)</f>
        <v>0</v>
      </c>
      <c r="AC9" s="144" t="str">
        <f>VLOOKUP($A9, RawData!$A:$AJ, 34, FALSE)</f>
        <v/>
      </c>
      <c r="AD9" s="143">
        <f>VLOOKUP($A9, RawData!$A:$AJ, 35, FALSE)/100</f>
        <v>0.63027</v>
      </c>
      <c r="AE9" s="113">
        <f>VLOOKUP($A9, RawData!$A:$AJ, 36, FALSE)</f>
        <v>163.57</v>
      </c>
    </row>
    <row r="10">
      <c r="A10" s="9" t="s">
        <v>848</v>
      </c>
      <c r="B10" s="9" t="s">
        <v>2442</v>
      </c>
      <c r="C10" s="92" t="s">
        <v>1164</v>
      </c>
      <c r="D10" s="2" t="s">
        <v>2443</v>
      </c>
      <c r="E10" s="140" t="str">
        <f>IFERROR(__xludf.DUMMYFUNCTION("IFERROR(HYPERLINK(REGEXEXTRACT(D10,""\(([^)]*)\)""),REGEXEXTRACT(D10,""\[([^\]]+)\]"")),"""")"),"READ PITCH")</f>
        <v>READ PITCH</v>
      </c>
      <c r="F10" s="141">
        <f>VLOOKUP($A10, RawData!$A:$AJ, 33, FALSE)</f>
        <v>244.62262</v>
      </c>
      <c r="G10" s="142">
        <f>VLOOKUP($A10, RawData!$A:$AJ, 2, FALSE)</f>
        <v>128.76976</v>
      </c>
      <c r="H10" s="96">
        <f>VLOOKUP($A10, RawData!$A:$AJ, 3, FALSE)</f>
        <v>0.4956</v>
      </c>
      <c r="I10" s="143">
        <f>VLOOKUP($A10, RawData!$A:$AM, 37, FALSE)</f>
        <v>61.54498</v>
      </c>
      <c r="J10" s="99">
        <f>VLOOKUP($A10, RawData!$A:$AM, 38, FALSE)</f>
        <v>1.1777354</v>
      </c>
      <c r="K10" s="99" t="str">
        <f>VLOOKUP($A10, RawData!$A:$AM, 39, FALSE)</f>
        <v/>
      </c>
      <c r="L10" s="100">
        <f>VLOOKUP($A10, RawData!$A:$AJ, 30, FALSE)</f>
        <v>4.8149</v>
      </c>
      <c r="M10" s="144">
        <f>VLOOKUP($A10, RawData!$A:$AJ, 5, FALSE)</f>
        <v>0.59285766</v>
      </c>
      <c r="N10" s="106">
        <f>VLOOKUP($A10, RawData!$A:$AJ, 6, FALSE)</f>
        <v>1.2684417</v>
      </c>
      <c r="O10" s="99">
        <f>VLOOKUP($A10, RawData!$A:$AJ, 8, FALSE)</f>
        <v>0.482</v>
      </c>
      <c r="P10" s="99" t="str">
        <f>VLOOKUP($A10, RawData!$A:$AJ, 10, FALSE)</f>
        <v/>
      </c>
      <c r="Q10" s="99">
        <f>VLOOKUP($A10, RawData!$A:$AJ, 11, FALSE)</f>
        <v>0.4029</v>
      </c>
      <c r="R10" s="143">
        <f>VLOOKUP($A10, RawData!$A:$AJ, 13, FALSE)</f>
        <v>32.9306</v>
      </c>
      <c r="S10" s="99" t="str">
        <f>VLOOKUP($A10, RawData!$A:$AJ, 14, FALSE)</f>
        <v/>
      </c>
      <c r="T10" s="100">
        <f>VLOOKUP($A10, RawData!$A:$AJ, 15, FALSE)</f>
        <v>4.5878</v>
      </c>
      <c r="U10" s="99" t="str">
        <f>VLOOKUP($A10, RawData!$A:$AJ, 16, FALSE)</f>
        <v/>
      </c>
      <c r="V10" s="99" t="str">
        <f>VLOOKUP($A10, RawData!$A:$AJ, 22, FALSE)</f>
        <v/>
      </c>
      <c r="W10" s="99">
        <f>VLOOKUP($A10, RawData!$A:$AJ, 23, FALSE)</f>
        <v>0.2933</v>
      </c>
      <c r="X10" s="99">
        <f>VLOOKUP($A10, RawData!$A:$AJ, 24, FALSE)</f>
        <v>0.29094616</v>
      </c>
      <c r="Y10" s="100">
        <f>VLOOKUP($A10, RawData!$A:$AJ, 26, FALSE)</f>
        <v>7.320324</v>
      </c>
      <c r="Z10" s="107">
        <f>VLOOKUP($A10, RawData!$A:$AJ, 28, FALSE)</f>
        <v>2.5523129</v>
      </c>
      <c r="AA10" s="107">
        <f>VLOOKUP($A10, RawData!$A:$AJ, 29, FALSE)</f>
        <v>2.3147</v>
      </c>
      <c r="AB10" s="97" t="str">
        <f>VLOOKUP($A10, RawData!$A:$AJ,32, FALSE)</f>
        <v/>
      </c>
      <c r="AC10" s="144">
        <f>VLOOKUP($A10, RawData!$A:$AJ, 34, FALSE)</f>
        <v>220.56067</v>
      </c>
      <c r="AD10" s="143">
        <f>VLOOKUP($A10, RawData!$A:$AJ, 35, FALSE)/100</f>
        <v>3.45077</v>
      </c>
      <c r="AE10" s="113">
        <f>VLOOKUP($A10, RawData!$A:$AJ, 36, FALSE)</f>
        <v>75.73</v>
      </c>
    </row>
    <row r="11">
      <c r="A11" s="9" t="s">
        <v>906</v>
      </c>
      <c r="B11" s="9" t="s">
        <v>2444</v>
      </c>
      <c r="C11" s="92" t="s">
        <v>1164</v>
      </c>
      <c r="D11" s="2" t="s">
        <v>2445</v>
      </c>
      <c r="E11" s="140" t="str">
        <f>IFERROR(__xludf.DUMMYFUNCTION("IFERROR(HYPERLINK(REGEXEXTRACT(D11,""\(([^)]*)\)""),REGEXEXTRACT(D11,""\[([^\]]+)\]"")),"""")"),"READ PITCH")</f>
        <v>READ PITCH</v>
      </c>
      <c r="F11" s="141">
        <f>VLOOKUP($A11, RawData!$A:$AJ, 33, FALSE)</f>
        <v>129.69943</v>
      </c>
      <c r="G11" s="142">
        <f>VLOOKUP($A11, RawData!$A:$AJ, 2, FALSE)</f>
        <v>145.157</v>
      </c>
      <c r="H11" s="96">
        <f>VLOOKUP($A11, RawData!$A:$AJ, 3, FALSE)</f>
        <v>0.0112</v>
      </c>
      <c r="I11" s="143">
        <f>VLOOKUP($A11, RawData!$A:$AM, 37, FALSE)</f>
        <v>20.291</v>
      </c>
      <c r="J11" s="99">
        <f>VLOOKUP($A11, RawData!$A:$AM, 38, FALSE)</f>
        <v>-0.010581236</v>
      </c>
      <c r="K11" s="99" t="str">
        <f>VLOOKUP($A11, RawData!$A:$AM, 39, FALSE)</f>
        <v/>
      </c>
      <c r="L11" s="100">
        <f>VLOOKUP($A11, RawData!$A:$AJ, 30, FALSE)</f>
        <v>6.345199</v>
      </c>
      <c r="M11" s="144">
        <f>VLOOKUP($A11, RawData!$A:$AJ, 5, FALSE)</f>
        <v>0.18975396</v>
      </c>
      <c r="N11" s="106">
        <f>VLOOKUP($A11, RawData!$A:$AJ, 6, FALSE)</f>
        <v>-0.004772848</v>
      </c>
      <c r="O11" s="99">
        <f>VLOOKUP($A11, RawData!$A:$AJ, 8, FALSE)</f>
        <v>0.2788</v>
      </c>
      <c r="P11" s="99" t="str">
        <f>VLOOKUP($A11, RawData!$A:$AJ, 10, FALSE)</f>
        <v/>
      </c>
      <c r="Q11" s="99">
        <f>VLOOKUP($A11, RawData!$A:$AJ, 11, FALSE)</f>
        <v>0.1007</v>
      </c>
      <c r="R11" s="143">
        <f>VLOOKUP($A11, RawData!$A:$AJ, 13, FALSE)</f>
        <v>17.744</v>
      </c>
      <c r="S11" s="99" t="str">
        <f>VLOOKUP($A11, RawData!$A:$AJ, 14, FALSE)</f>
        <v/>
      </c>
      <c r="T11" s="100">
        <f>VLOOKUP($A11, RawData!$A:$AJ, 15, FALSE)</f>
        <v>1.8199</v>
      </c>
      <c r="U11" s="99" t="str">
        <f>VLOOKUP($A11, RawData!$A:$AJ, 16, FALSE)</f>
        <v/>
      </c>
      <c r="V11" s="99" t="str">
        <f>VLOOKUP($A11, RawData!$A:$AJ, 22, FALSE)</f>
        <v/>
      </c>
      <c r="W11" s="99">
        <f>VLOOKUP($A11, RawData!$A:$AJ, 23, FALSE)</f>
        <v>0.0658</v>
      </c>
      <c r="X11" s="99">
        <f>VLOOKUP($A11, RawData!$A:$AJ, 24, FALSE)</f>
        <v>0.07866589</v>
      </c>
      <c r="Y11" s="100">
        <f>VLOOKUP($A11, RawData!$A:$AJ, 26, FALSE)</f>
        <v>11.5186</v>
      </c>
      <c r="Z11" s="107">
        <f>VLOOKUP($A11, RawData!$A:$AJ, 28, FALSE)</f>
        <v>0.8935114</v>
      </c>
      <c r="AA11" s="107">
        <f>VLOOKUP($A11, RawData!$A:$AJ, 29, FALSE)</f>
        <v>0.8855</v>
      </c>
      <c r="AB11" s="97" t="str">
        <f>VLOOKUP($A11, RawData!$A:$AJ,32, FALSE)</f>
        <v/>
      </c>
      <c r="AC11" s="144">
        <f>VLOOKUP($A11, RawData!$A:$AJ, 34, FALSE)</f>
        <v>128.75044</v>
      </c>
      <c r="AD11" s="143">
        <f>VLOOKUP($A11, RawData!$A:$AJ, 35, FALSE)/100</f>
        <v>2.1</v>
      </c>
      <c r="AE11" s="113">
        <f>VLOOKUP($A11, RawData!$A:$AJ, 36, FALSE)</f>
        <v>59.34</v>
      </c>
    </row>
    <row r="12">
      <c r="F12" s="106"/>
      <c r="G12" s="142"/>
      <c r="H12" s="106"/>
      <c r="I12" s="106"/>
      <c r="J12" s="106"/>
      <c r="K12" s="106"/>
      <c r="L12" s="106"/>
      <c r="M12" s="106"/>
      <c r="N12" s="106"/>
      <c r="O12" s="106"/>
      <c r="P12" s="99"/>
      <c r="Q12" s="99"/>
      <c r="R12" s="106"/>
      <c r="S12" s="99"/>
      <c r="T12" s="106"/>
      <c r="U12" s="99"/>
      <c r="V12" s="99"/>
      <c r="W12" s="106"/>
      <c r="X12" s="99"/>
      <c r="Y12" s="106"/>
      <c r="Z12" s="106"/>
      <c r="AA12" s="106"/>
      <c r="AB12" s="106"/>
      <c r="AC12" s="106"/>
      <c r="AD12" s="106"/>
      <c r="AE12" s="106"/>
    </row>
    <row r="13">
      <c r="F13" s="106"/>
      <c r="G13" s="142"/>
      <c r="H13" s="106"/>
      <c r="I13" s="106"/>
      <c r="J13" s="106"/>
      <c r="K13" s="106"/>
      <c r="L13" s="106"/>
      <c r="M13" s="106"/>
      <c r="N13" s="106"/>
      <c r="O13" s="106"/>
      <c r="P13" s="99"/>
      <c r="Q13" s="99"/>
      <c r="R13" s="106"/>
      <c r="S13" s="99"/>
      <c r="T13" s="106"/>
      <c r="U13" s="99"/>
      <c r="V13" s="99"/>
      <c r="W13" s="106"/>
      <c r="X13" s="99"/>
      <c r="Y13" s="106"/>
      <c r="Z13" s="106"/>
      <c r="AA13" s="106"/>
      <c r="AB13" s="106"/>
      <c r="AC13" s="106"/>
      <c r="AD13" s="106"/>
      <c r="AE13" s="106"/>
    </row>
    <row r="14">
      <c r="F14" s="106"/>
      <c r="G14" s="142"/>
      <c r="H14" s="106"/>
      <c r="I14" s="106"/>
      <c r="J14" s="106"/>
      <c r="K14" s="106"/>
      <c r="L14" s="106"/>
      <c r="M14" s="106"/>
      <c r="N14" s="106"/>
      <c r="O14" s="106"/>
      <c r="P14" s="99"/>
      <c r="Q14" s="99"/>
      <c r="R14" s="106"/>
      <c r="S14" s="99"/>
      <c r="T14" s="106"/>
      <c r="U14" s="99"/>
      <c r="V14" s="99"/>
      <c r="W14" s="106"/>
      <c r="X14" s="99"/>
      <c r="Y14" s="106"/>
      <c r="Z14" s="106"/>
      <c r="AA14" s="106"/>
      <c r="AB14" s="106"/>
      <c r="AC14" s="106"/>
      <c r="AD14" s="106"/>
      <c r="AE14" s="106"/>
    </row>
    <row r="15">
      <c r="P15" s="43"/>
      <c r="Q15" s="43"/>
      <c r="S15" s="43"/>
      <c r="U15" s="43"/>
      <c r="V15" s="43"/>
      <c r="X15" s="43"/>
    </row>
    <row r="16">
      <c r="P16" s="43"/>
      <c r="Q16" s="43"/>
      <c r="S16" s="43"/>
      <c r="U16" s="43"/>
      <c r="V16" s="43"/>
      <c r="X16" s="43"/>
    </row>
    <row r="17">
      <c r="P17" s="43"/>
      <c r="Q17" s="43"/>
      <c r="S17" s="43"/>
      <c r="U17" s="43"/>
      <c r="V17" s="43"/>
      <c r="X17" s="43"/>
    </row>
    <row r="18">
      <c r="P18" s="43"/>
      <c r="Q18" s="43"/>
      <c r="S18" s="43"/>
      <c r="U18" s="43"/>
      <c r="V18" s="43"/>
      <c r="X18" s="43"/>
    </row>
    <row r="19">
      <c r="P19" s="43"/>
      <c r="Q19" s="43"/>
      <c r="S19" s="43"/>
      <c r="U19" s="43"/>
      <c r="V19" s="43"/>
      <c r="X19" s="43"/>
    </row>
    <row r="20">
      <c r="P20" s="43"/>
      <c r="Q20" s="43"/>
      <c r="S20" s="43"/>
      <c r="U20" s="43"/>
      <c r="V20" s="43"/>
      <c r="X20" s="43"/>
    </row>
    <row r="21">
      <c r="P21" s="43"/>
      <c r="Q21" s="43"/>
      <c r="S21" s="43"/>
      <c r="U21" s="43"/>
      <c r="V21" s="43"/>
      <c r="X21" s="43"/>
    </row>
    <row r="22">
      <c r="P22" s="43"/>
      <c r="Q22" s="43"/>
      <c r="S22" s="43"/>
      <c r="U22" s="43"/>
      <c r="V22" s="43"/>
      <c r="X22" s="43"/>
    </row>
    <row r="23">
      <c r="P23" s="43"/>
      <c r="Q23" s="43"/>
      <c r="S23" s="43"/>
      <c r="U23" s="43"/>
      <c r="V23" s="43"/>
      <c r="X23" s="43"/>
    </row>
    <row r="24">
      <c r="P24" s="43"/>
      <c r="Q24" s="43"/>
      <c r="S24" s="43"/>
      <c r="U24" s="43"/>
      <c r="V24" s="43"/>
      <c r="X24" s="43"/>
    </row>
    <row r="25">
      <c r="P25" s="43"/>
      <c r="Q25" s="43"/>
      <c r="S25" s="43"/>
      <c r="U25" s="43"/>
      <c r="V25" s="43"/>
      <c r="X25" s="43"/>
    </row>
    <row r="26">
      <c r="P26" s="43"/>
      <c r="Q26" s="43"/>
      <c r="S26" s="43"/>
      <c r="U26" s="43"/>
      <c r="V26" s="43"/>
      <c r="X26" s="43"/>
    </row>
    <row r="27">
      <c r="P27" s="43"/>
      <c r="Q27" s="43"/>
      <c r="S27" s="43"/>
      <c r="U27" s="43"/>
      <c r="V27" s="43"/>
      <c r="X27" s="43"/>
    </row>
    <row r="28">
      <c r="P28" s="43"/>
      <c r="Q28" s="43"/>
      <c r="S28" s="43"/>
      <c r="U28" s="43"/>
      <c r="V28" s="43"/>
      <c r="X28" s="43"/>
    </row>
    <row r="29">
      <c r="P29" s="43"/>
      <c r="Q29" s="43"/>
      <c r="S29" s="43"/>
      <c r="U29" s="43"/>
      <c r="V29" s="43"/>
      <c r="X29" s="43"/>
    </row>
    <row r="30">
      <c r="P30" s="43"/>
      <c r="Q30" s="43"/>
      <c r="S30" s="43"/>
      <c r="U30" s="43"/>
      <c r="V30" s="43"/>
      <c r="X30" s="43"/>
    </row>
    <row r="31">
      <c r="P31" s="43"/>
      <c r="Q31" s="43"/>
      <c r="S31" s="43"/>
      <c r="U31" s="43"/>
      <c r="V31" s="43"/>
      <c r="X31" s="43"/>
    </row>
    <row r="32">
      <c r="P32" s="43"/>
      <c r="Q32" s="43"/>
      <c r="S32" s="43"/>
      <c r="U32" s="43"/>
      <c r="V32" s="43"/>
      <c r="X32" s="43"/>
    </row>
    <row r="33">
      <c r="P33" s="43"/>
      <c r="Q33" s="43"/>
      <c r="S33" s="43"/>
      <c r="U33" s="43"/>
      <c r="V33" s="43"/>
      <c r="X33" s="43"/>
    </row>
    <row r="34">
      <c r="P34" s="43"/>
      <c r="Q34" s="43"/>
      <c r="S34" s="43"/>
      <c r="U34" s="43"/>
      <c r="V34" s="43"/>
      <c r="X34" s="43"/>
    </row>
    <row r="35">
      <c r="P35" s="43"/>
      <c r="Q35" s="43"/>
      <c r="S35" s="43"/>
      <c r="U35" s="43"/>
      <c r="V35" s="43"/>
      <c r="X35" s="43"/>
    </row>
    <row r="36">
      <c r="P36" s="43"/>
      <c r="Q36" s="43"/>
      <c r="S36" s="43"/>
      <c r="U36" s="43"/>
      <c r="V36" s="43"/>
      <c r="X36" s="43"/>
    </row>
    <row r="37">
      <c r="P37" s="43"/>
      <c r="Q37" s="43"/>
      <c r="S37" s="43"/>
      <c r="U37" s="43"/>
      <c r="V37" s="43"/>
      <c r="X37" s="43"/>
    </row>
    <row r="38">
      <c r="P38" s="43"/>
      <c r="Q38" s="43"/>
      <c r="S38" s="43"/>
      <c r="U38" s="43"/>
      <c r="V38" s="43"/>
      <c r="X38" s="43"/>
    </row>
    <row r="39">
      <c r="P39" s="43"/>
      <c r="Q39" s="43"/>
      <c r="S39" s="43"/>
      <c r="U39" s="43"/>
      <c r="V39" s="43"/>
      <c r="X39" s="43"/>
    </row>
    <row r="40">
      <c r="P40" s="43"/>
      <c r="Q40" s="43"/>
      <c r="S40" s="43"/>
      <c r="U40" s="43"/>
      <c r="V40" s="43"/>
      <c r="X40" s="43"/>
    </row>
    <row r="41">
      <c r="P41" s="43"/>
      <c r="Q41" s="43"/>
      <c r="S41" s="43"/>
      <c r="U41" s="43"/>
      <c r="V41" s="43"/>
      <c r="X41" s="43"/>
    </row>
    <row r="42">
      <c r="P42" s="43"/>
      <c r="Q42" s="43"/>
      <c r="S42" s="43"/>
      <c r="U42" s="43"/>
      <c r="V42" s="43"/>
      <c r="X42" s="43"/>
    </row>
    <row r="43">
      <c r="P43" s="43"/>
      <c r="Q43" s="43"/>
      <c r="S43" s="43"/>
      <c r="U43" s="43"/>
      <c r="V43" s="43"/>
      <c r="X43" s="43"/>
    </row>
    <row r="44">
      <c r="P44" s="43"/>
      <c r="Q44" s="43"/>
      <c r="S44" s="43"/>
      <c r="U44" s="43"/>
      <c r="V44" s="43"/>
      <c r="X44" s="43"/>
    </row>
    <row r="45">
      <c r="P45" s="43"/>
      <c r="Q45" s="43"/>
      <c r="S45" s="43"/>
      <c r="U45" s="43"/>
      <c r="V45" s="43"/>
      <c r="X45" s="43"/>
    </row>
    <row r="46">
      <c r="P46" s="43"/>
      <c r="Q46" s="43"/>
      <c r="S46" s="43"/>
      <c r="U46" s="43"/>
      <c r="V46" s="43"/>
      <c r="X46" s="43"/>
    </row>
    <row r="47">
      <c r="P47" s="43"/>
      <c r="Q47" s="43"/>
      <c r="S47" s="43"/>
      <c r="U47" s="43"/>
      <c r="V47" s="43"/>
      <c r="X47" s="43"/>
    </row>
    <row r="48">
      <c r="P48" s="43"/>
      <c r="Q48" s="43"/>
      <c r="S48" s="43"/>
      <c r="U48" s="43"/>
      <c r="V48" s="43"/>
      <c r="X48" s="43"/>
    </row>
    <row r="49">
      <c r="P49" s="43"/>
      <c r="Q49" s="43"/>
      <c r="S49" s="43"/>
      <c r="U49" s="43"/>
      <c r="V49" s="43"/>
      <c r="X49" s="43"/>
    </row>
    <row r="50">
      <c r="P50" s="43"/>
      <c r="Q50" s="43"/>
      <c r="S50" s="43"/>
      <c r="U50" s="43"/>
      <c r="V50" s="43"/>
      <c r="X50" s="43"/>
    </row>
    <row r="51">
      <c r="P51" s="43"/>
      <c r="Q51" s="43"/>
      <c r="S51" s="43"/>
      <c r="U51" s="43"/>
      <c r="V51" s="43"/>
      <c r="X51" s="43"/>
    </row>
    <row r="52">
      <c r="P52" s="43"/>
      <c r="Q52" s="43"/>
      <c r="S52" s="43"/>
      <c r="U52" s="43"/>
      <c r="V52" s="43"/>
      <c r="X52" s="43"/>
    </row>
    <row r="53">
      <c r="P53" s="43"/>
      <c r="Q53" s="43"/>
      <c r="S53" s="43"/>
      <c r="U53" s="43"/>
      <c r="V53" s="43"/>
      <c r="X53" s="43"/>
    </row>
    <row r="54">
      <c r="P54" s="43"/>
      <c r="Q54" s="43"/>
      <c r="S54" s="43"/>
      <c r="U54" s="43"/>
      <c r="V54" s="43"/>
      <c r="X54" s="43"/>
    </row>
    <row r="55">
      <c r="P55" s="43"/>
      <c r="Q55" s="43"/>
      <c r="S55" s="43"/>
      <c r="U55" s="43"/>
      <c r="V55" s="43"/>
      <c r="X55" s="43"/>
    </row>
    <row r="56">
      <c r="P56" s="43"/>
      <c r="Q56" s="43"/>
      <c r="S56" s="43"/>
      <c r="U56" s="43"/>
      <c r="V56" s="43"/>
      <c r="X56" s="43"/>
    </row>
    <row r="57">
      <c r="P57" s="43"/>
      <c r="Q57" s="43"/>
      <c r="S57" s="43"/>
      <c r="U57" s="43"/>
      <c r="V57" s="43"/>
      <c r="X57" s="43"/>
    </row>
    <row r="58">
      <c r="P58" s="43"/>
      <c r="Q58" s="43"/>
      <c r="S58" s="43"/>
      <c r="U58" s="43"/>
      <c r="V58" s="43"/>
      <c r="X58" s="43"/>
    </row>
    <row r="59">
      <c r="P59" s="43"/>
      <c r="Q59" s="43"/>
      <c r="S59" s="43"/>
      <c r="U59" s="43"/>
      <c r="V59" s="43"/>
      <c r="X59" s="43"/>
    </row>
    <row r="60">
      <c r="P60" s="43"/>
      <c r="Q60" s="43"/>
      <c r="S60" s="43"/>
      <c r="U60" s="43"/>
      <c r="V60" s="43"/>
      <c r="X60" s="43"/>
    </row>
    <row r="61">
      <c r="P61" s="43"/>
      <c r="Q61" s="43"/>
      <c r="S61" s="43"/>
      <c r="U61" s="43"/>
      <c r="V61" s="43"/>
      <c r="X61" s="43"/>
    </row>
    <row r="62">
      <c r="P62" s="43"/>
      <c r="Q62" s="43"/>
      <c r="S62" s="43"/>
      <c r="U62" s="43"/>
      <c r="V62" s="43"/>
      <c r="X62" s="43"/>
    </row>
    <row r="63">
      <c r="P63" s="43"/>
      <c r="Q63" s="43"/>
      <c r="S63" s="43"/>
      <c r="U63" s="43"/>
      <c r="V63" s="43"/>
      <c r="X63" s="43"/>
    </row>
    <row r="64">
      <c r="P64" s="43"/>
      <c r="Q64" s="43"/>
      <c r="S64" s="43"/>
      <c r="U64" s="43"/>
      <c r="V64" s="43"/>
      <c r="X64" s="43"/>
    </row>
    <row r="65">
      <c r="P65" s="43"/>
      <c r="Q65" s="43"/>
      <c r="S65" s="43"/>
      <c r="U65" s="43"/>
      <c r="V65" s="43"/>
      <c r="X65" s="43"/>
    </row>
    <row r="66">
      <c r="P66" s="43"/>
      <c r="Q66" s="43"/>
      <c r="S66" s="43"/>
      <c r="U66" s="43"/>
      <c r="V66" s="43"/>
      <c r="X66" s="43"/>
    </row>
    <row r="67">
      <c r="P67" s="43"/>
      <c r="Q67" s="43"/>
      <c r="S67" s="43"/>
      <c r="U67" s="43"/>
      <c r="V67" s="43"/>
      <c r="X67" s="43"/>
    </row>
    <row r="68">
      <c r="P68" s="43"/>
      <c r="Q68" s="43"/>
      <c r="S68" s="43"/>
      <c r="U68" s="43"/>
      <c r="V68" s="43"/>
      <c r="X68" s="43"/>
    </row>
    <row r="69">
      <c r="P69" s="43"/>
      <c r="Q69" s="43"/>
      <c r="S69" s="43"/>
      <c r="U69" s="43"/>
      <c r="V69" s="43"/>
      <c r="X69" s="43"/>
    </row>
    <row r="70">
      <c r="P70" s="43"/>
      <c r="Q70" s="43"/>
      <c r="S70" s="43"/>
      <c r="U70" s="43"/>
      <c r="V70" s="43"/>
      <c r="X70" s="43"/>
    </row>
    <row r="71">
      <c r="P71" s="43"/>
      <c r="Q71" s="43"/>
      <c r="S71" s="43"/>
      <c r="U71" s="43"/>
      <c r="V71" s="43"/>
      <c r="X71" s="43"/>
    </row>
    <row r="72">
      <c r="P72" s="43"/>
      <c r="Q72" s="43"/>
      <c r="S72" s="43"/>
      <c r="U72" s="43"/>
      <c r="V72" s="43"/>
      <c r="X72" s="43"/>
    </row>
    <row r="73">
      <c r="P73" s="43"/>
      <c r="Q73" s="43"/>
      <c r="S73" s="43"/>
      <c r="U73" s="43"/>
      <c r="V73" s="43"/>
      <c r="X73" s="43"/>
    </row>
    <row r="74">
      <c r="P74" s="43"/>
      <c r="Q74" s="43"/>
      <c r="S74" s="43"/>
      <c r="U74" s="43"/>
      <c r="V74" s="43"/>
      <c r="X74" s="43"/>
    </row>
    <row r="75">
      <c r="P75" s="43"/>
      <c r="Q75" s="43"/>
      <c r="S75" s="43"/>
      <c r="U75" s="43"/>
      <c r="V75" s="43"/>
      <c r="X75" s="43"/>
    </row>
    <row r="76">
      <c r="P76" s="43"/>
      <c r="Q76" s="43"/>
      <c r="S76" s="43"/>
      <c r="U76" s="43"/>
      <c r="V76" s="43"/>
      <c r="X76" s="43"/>
    </row>
    <row r="77">
      <c r="P77" s="43"/>
      <c r="Q77" s="43"/>
      <c r="S77" s="43"/>
      <c r="U77" s="43"/>
      <c r="V77" s="43"/>
      <c r="X77" s="43"/>
    </row>
    <row r="78">
      <c r="P78" s="43"/>
      <c r="Q78" s="43"/>
      <c r="S78" s="43"/>
      <c r="U78" s="43"/>
      <c r="V78" s="43"/>
      <c r="X78" s="43"/>
    </row>
    <row r="79">
      <c r="P79" s="43"/>
      <c r="Q79" s="43"/>
      <c r="S79" s="43"/>
      <c r="U79" s="43"/>
      <c r="V79" s="43"/>
      <c r="X79" s="43"/>
    </row>
    <row r="80">
      <c r="P80" s="43"/>
      <c r="Q80" s="43"/>
      <c r="S80" s="43"/>
      <c r="U80" s="43"/>
      <c r="V80" s="43"/>
      <c r="X80" s="43"/>
    </row>
    <row r="81">
      <c r="P81" s="43"/>
      <c r="Q81" s="43"/>
      <c r="S81" s="43"/>
      <c r="U81" s="43"/>
      <c r="V81" s="43"/>
      <c r="X81" s="43"/>
    </row>
    <row r="82">
      <c r="P82" s="43"/>
      <c r="Q82" s="43"/>
      <c r="S82" s="43"/>
      <c r="U82" s="43"/>
      <c r="V82" s="43"/>
      <c r="X82" s="43"/>
    </row>
    <row r="83">
      <c r="P83" s="43"/>
      <c r="Q83" s="43"/>
      <c r="S83" s="43"/>
      <c r="U83" s="43"/>
      <c r="V83" s="43"/>
      <c r="X83" s="43"/>
    </row>
    <row r="84">
      <c r="P84" s="43"/>
      <c r="Q84" s="43"/>
      <c r="S84" s="43"/>
      <c r="U84" s="43"/>
      <c r="V84" s="43"/>
      <c r="X84" s="43"/>
    </row>
    <row r="85">
      <c r="P85" s="43"/>
      <c r="Q85" s="43"/>
      <c r="S85" s="43"/>
      <c r="U85" s="43"/>
      <c r="V85" s="43"/>
      <c r="X85" s="43"/>
    </row>
    <row r="86">
      <c r="P86" s="43"/>
      <c r="Q86" s="43"/>
      <c r="S86" s="43"/>
      <c r="U86" s="43"/>
      <c r="V86" s="43"/>
      <c r="X86" s="43"/>
    </row>
    <row r="87">
      <c r="P87" s="43"/>
      <c r="Q87" s="43"/>
      <c r="S87" s="43"/>
      <c r="U87" s="43"/>
      <c r="V87" s="43"/>
      <c r="X87" s="43"/>
    </row>
    <row r="88">
      <c r="P88" s="43"/>
      <c r="Q88" s="43"/>
      <c r="S88" s="43"/>
      <c r="U88" s="43"/>
      <c r="V88" s="43"/>
      <c r="X88" s="43"/>
    </row>
    <row r="89">
      <c r="P89" s="43"/>
      <c r="Q89" s="43"/>
      <c r="S89" s="43"/>
      <c r="U89" s="43"/>
      <c r="V89" s="43"/>
      <c r="X89" s="43"/>
    </row>
    <row r="90">
      <c r="P90" s="43"/>
      <c r="Q90" s="43"/>
      <c r="S90" s="43"/>
      <c r="U90" s="43"/>
      <c r="V90" s="43"/>
      <c r="X90" s="43"/>
    </row>
    <row r="91">
      <c r="P91" s="43"/>
      <c r="Q91" s="43"/>
      <c r="S91" s="43"/>
      <c r="U91" s="43"/>
      <c r="V91" s="43"/>
      <c r="X91" s="43"/>
    </row>
    <row r="92">
      <c r="P92" s="43"/>
      <c r="Q92" s="43"/>
      <c r="S92" s="43"/>
      <c r="U92" s="43"/>
      <c r="V92" s="43"/>
      <c r="X92" s="43"/>
    </row>
    <row r="93">
      <c r="P93" s="43"/>
      <c r="Q93" s="43"/>
      <c r="S93" s="43"/>
      <c r="U93" s="43"/>
      <c r="V93" s="43"/>
      <c r="X93" s="43"/>
    </row>
    <row r="94">
      <c r="P94" s="43"/>
      <c r="Q94" s="43"/>
      <c r="S94" s="43"/>
      <c r="U94" s="43"/>
      <c r="V94" s="43"/>
      <c r="X94" s="43"/>
    </row>
    <row r="95">
      <c r="P95" s="43"/>
      <c r="Q95" s="43"/>
      <c r="S95" s="43"/>
      <c r="U95" s="43"/>
      <c r="V95" s="43"/>
      <c r="X95" s="43"/>
    </row>
    <row r="96">
      <c r="P96" s="43"/>
      <c r="Q96" s="43"/>
      <c r="S96" s="43"/>
      <c r="U96" s="43"/>
      <c r="V96" s="43"/>
      <c r="X96" s="43"/>
    </row>
    <row r="97">
      <c r="P97" s="43"/>
      <c r="Q97" s="43"/>
      <c r="S97" s="43"/>
      <c r="U97" s="43"/>
      <c r="V97" s="43"/>
      <c r="X97" s="43"/>
    </row>
    <row r="98">
      <c r="P98" s="43"/>
      <c r="Q98" s="43"/>
      <c r="S98" s="43"/>
      <c r="U98" s="43"/>
      <c r="V98" s="43"/>
      <c r="X98" s="43"/>
    </row>
    <row r="99">
      <c r="P99" s="43"/>
      <c r="Q99" s="43"/>
      <c r="S99" s="43"/>
      <c r="U99" s="43"/>
      <c r="V99" s="43"/>
      <c r="X99" s="43"/>
    </row>
    <row r="100">
      <c r="P100" s="43"/>
      <c r="Q100" s="43"/>
      <c r="S100" s="43"/>
      <c r="U100" s="43"/>
      <c r="V100" s="43"/>
      <c r="X100" s="43"/>
    </row>
    <row r="101">
      <c r="P101" s="43"/>
      <c r="Q101" s="43"/>
      <c r="S101" s="43"/>
      <c r="U101" s="43"/>
      <c r="V101" s="43"/>
      <c r="X101" s="43"/>
    </row>
    <row r="102">
      <c r="P102" s="43"/>
      <c r="Q102" s="43"/>
      <c r="S102" s="43"/>
      <c r="U102" s="43"/>
      <c r="V102" s="43"/>
      <c r="X102" s="43"/>
    </row>
    <row r="103">
      <c r="P103" s="43"/>
      <c r="Q103" s="43"/>
      <c r="S103" s="43"/>
      <c r="U103" s="43"/>
      <c r="V103" s="43"/>
      <c r="X103" s="43"/>
    </row>
    <row r="104">
      <c r="P104" s="43"/>
      <c r="Q104" s="43"/>
      <c r="S104" s="43"/>
      <c r="U104" s="43"/>
      <c r="V104" s="43"/>
      <c r="X104" s="43"/>
    </row>
    <row r="105">
      <c r="P105" s="43"/>
      <c r="Q105" s="43"/>
      <c r="S105" s="43"/>
      <c r="U105" s="43"/>
      <c r="V105" s="43"/>
      <c r="X105" s="43"/>
    </row>
    <row r="106">
      <c r="P106" s="43"/>
      <c r="Q106" s="43"/>
      <c r="S106" s="43"/>
      <c r="U106" s="43"/>
      <c r="V106" s="43"/>
      <c r="X106" s="43"/>
    </row>
    <row r="107">
      <c r="P107" s="43"/>
      <c r="Q107" s="43"/>
      <c r="S107" s="43"/>
      <c r="U107" s="43"/>
      <c r="V107" s="43"/>
      <c r="X107" s="43"/>
    </row>
    <row r="108">
      <c r="P108" s="43"/>
      <c r="Q108" s="43"/>
      <c r="S108" s="43"/>
      <c r="U108" s="43"/>
      <c r="V108" s="43"/>
      <c r="X108" s="43"/>
    </row>
    <row r="109">
      <c r="P109" s="43"/>
      <c r="Q109" s="43"/>
      <c r="S109" s="43"/>
      <c r="U109" s="43"/>
      <c r="V109" s="43"/>
      <c r="X109" s="43"/>
    </row>
    <row r="110">
      <c r="P110" s="43"/>
      <c r="Q110" s="43"/>
      <c r="S110" s="43"/>
      <c r="U110" s="43"/>
      <c r="V110" s="43"/>
      <c r="X110" s="43"/>
    </row>
    <row r="111">
      <c r="P111" s="43"/>
      <c r="Q111" s="43"/>
      <c r="S111" s="43"/>
      <c r="U111" s="43"/>
      <c r="V111" s="43"/>
      <c r="X111" s="43"/>
    </row>
    <row r="112">
      <c r="P112" s="43"/>
      <c r="Q112" s="43"/>
      <c r="S112" s="43"/>
      <c r="U112" s="43"/>
      <c r="V112" s="43"/>
      <c r="X112" s="43"/>
    </row>
    <row r="113">
      <c r="P113" s="43"/>
      <c r="Q113" s="43"/>
      <c r="S113" s="43"/>
      <c r="U113" s="43"/>
      <c r="V113" s="43"/>
      <c r="X113" s="43"/>
    </row>
    <row r="114">
      <c r="P114" s="43"/>
      <c r="Q114" s="43"/>
      <c r="S114" s="43"/>
      <c r="U114" s="43"/>
      <c r="V114" s="43"/>
      <c r="X114" s="43"/>
    </row>
    <row r="115">
      <c r="P115" s="43"/>
      <c r="Q115" s="43"/>
      <c r="S115" s="43"/>
      <c r="U115" s="43"/>
      <c r="V115" s="43"/>
      <c r="X115" s="43"/>
    </row>
    <row r="116">
      <c r="P116" s="43"/>
      <c r="Q116" s="43"/>
      <c r="S116" s="43"/>
      <c r="U116" s="43"/>
      <c r="V116" s="43"/>
      <c r="X116" s="43"/>
    </row>
    <row r="117">
      <c r="P117" s="43"/>
      <c r="Q117" s="43"/>
      <c r="S117" s="43"/>
      <c r="U117" s="43"/>
      <c r="V117" s="43"/>
      <c r="X117" s="43"/>
    </row>
    <row r="118">
      <c r="P118" s="43"/>
      <c r="Q118" s="43"/>
      <c r="S118" s="43"/>
      <c r="U118" s="43"/>
      <c r="V118" s="43"/>
      <c r="X118" s="43"/>
    </row>
    <row r="119">
      <c r="P119" s="43"/>
      <c r="Q119" s="43"/>
      <c r="S119" s="43"/>
      <c r="U119" s="43"/>
      <c r="V119" s="43"/>
      <c r="X119" s="43"/>
    </row>
    <row r="120">
      <c r="P120" s="43"/>
      <c r="Q120" s="43"/>
      <c r="S120" s="43"/>
      <c r="U120" s="43"/>
      <c r="V120" s="43"/>
      <c r="X120" s="43"/>
    </row>
    <row r="121">
      <c r="P121" s="43"/>
      <c r="Q121" s="43"/>
      <c r="S121" s="43"/>
      <c r="U121" s="43"/>
      <c r="V121" s="43"/>
      <c r="X121" s="43"/>
    </row>
    <row r="122">
      <c r="P122" s="43"/>
      <c r="Q122" s="43"/>
      <c r="S122" s="43"/>
      <c r="U122" s="43"/>
      <c r="V122" s="43"/>
      <c r="X122" s="43"/>
    </row>
    <row r="123">
      <c r="P123" s="43"/>
      <c r="Q123" s="43"/>
      <c r="S123" s="43"/>
      <c r="U123" s="43"/>
      <c r="V123" s="43"/>
      <c r="X123" s="43"/>
    </row>
    <row r="124">
      <c r="P124" s="43"/>
      <c r="Q124" s="43"/>
      <c r="S124" s="43"/>
      <c r="U124" s="43"/>
      <c r="V124" s="43"/>
      <c r="X124" s="43"/>
    </row>
    <row r="125">
      <c r="P125" s="43"/>
      <c r="Q125" s="43"/>
      <c r="S125" s="43"/>
      <c r="U125" s="43"/>
      <c r="V125" s="43"/>
      <c r="X125" s="43"/>
    </row>
    <row r="126">
      <c r="P126" s="43"/>
      <c r="Q126" s="43"/>
      <c r="S126" s="43"/>
      <c r="U126" s="43"/>
      <c r="V126" s="43"/>
      <c r="X126" s="43"/>
    </row>
    <row r="127">
      <c r="P127" s="43"/>
      <c r="Q127" s="43"/>
      <c r="S127" s="43"/>
      <c r="U127" s="43"/>
      <c r="V127" s="43"/>
      <c r="X127" s="43"/>
    </row>
    <row r="128">
      <c r="P128" s="43"/>
      <c r="Q128" s="43"/>
      <c r="S128" s="43"/>
      <c r="U128" s="43"/>
      <c r="V128" s="43"/>
      <c r="X128" s="43"/>
    </row>
    <row r="129">
      <c r="P129" s="43"/>
      <c r="Q129" s="43"/>
      <c r="S129" s="43"/>
      <c r="U129" s="43"/>
      <c r="V129" s="43"/>
      <c r="X129" s="43"/>
    </row>
    <row r="130">
      <c r="P130" s="43"/>
      <c r="Q130" s="43"/>
      <c r="S130" s="43"/>
      <c r="U130" s="43"/>
      <c r="V130" s="43"/>
      <c r="X130" s="43"/>
    </row>
    <row r="131">
      <c r="P131" s="43"/>
      <c r="Q131" s="43"/>
      <c r="S131" s="43"/>
      <c r="U131" s="43"/>
      <c r="V131" s="43"/>
      <c r="X131" s="43"/>
    </row>
    <row r="132">
      <c r="P132" s="43"/>
      <c r="Q132" s="43"/>
      <c r="S132" s="43"/>
      <c r="U132" s="43"/>
      <c r="V132" s="43"/>
      <c r="X132" s="43"/>
    </row>
    <row r="133">
      <c r="P133" s="43"/>
      <c r="Q133" s="43"/>
      <c r="S133" s="43"/>
      <c r="U133" s="43"/>
      <c r="V133" s="43"/>
      <c r="X133" s="43"/>
    </row>
    <row r="134">
      <c r="P134" s="43"/>
      <c r="Q134" s="43"/>
      <c r="S134" s="43"/>
      <c r="U134" s="43"/>
      <c r="V134" s="43"/>
      <c r="X134" s="43"/>
    </row>
    <row r="135">
      <c r="P135" s="43"/>
      <c r="Q135" s="43"/>
      <c r="S135" s="43"/>
      <c r="U135" s="43"/>
      <c r="V135" s="43"/>
      <c r="X135" s="43"/>
    </row>
    <row r="136">
      <c r="P136" s="43"/>
      <c r="Q136" s="43"/>
      <c r="S136" s="43"/>
      <c r="U136" s="43"/>
      <c r="V136" s="43"/>
      <c r="X136" s="43"/>
    </row>
    <row r="137">
      <c r="P137" s="43"/>
      <c r="Q137" s="43"/>
      <c r="S137" s="43"/>
      <c r="U137" s="43"/>
      <c r="V137" s="43"/>
      <c r="X137" s="43"/>
    </row>
    <row r="138">
      <c r="P138" s="43"/>
      <c r="Q138" s="43"/>
      <c r="S138" s="43"/>
      <c r="U138" s="43"/>
      <c r="V138" s="43"/>
      <c r="X138" s="43"/>
    </row>
    <row r="139">
      <c r="P139" s="43"/>
      <c r="Q139" s="43"/>
      <c r="S139" s="43"/>
      <c r="U139" s="43"/>
      <c r="V139" s="43"/>
      <c r="X139" s="43"/>
    </row>
    <row r="140">
      <c r="P140" s="43"/>
      <c r="Q140" s="43"/>
      <c r="S140" s="43"/>
      <c r="U140" s="43"/>
      <c r="V140" s="43"/>
      <c r="X140" s="43"/>
    </row>
    <row r="141">
      <c r="P141" s="43"/>
      <c r="Q141" s="43"/>
      <c r="S141" s="43"/>
      <c r="U141" s="43"/>
      <c r="V141" s="43"/>
      <c r="X141" s="43"/>
    </row>
    <row r="142">
      <c r="P142" s="43"/>
      <c r="Q142" s="43"/>
      <c r="S142" s="43"/>
      <c r="U142" s="43"/>
      <c r="V142" s="43"/>
      <c r="X142" s="43"/>
    </row>
    <row r="143">
      <c r="P143" s="43"/>
      <c r="Q143" s="43"/>
      <c r="S143" s="43"/>
      <c r="U143" s="43"/>
      <c r="V143" s="43"/>
      <c r="X143" s="43"/>
    </row>
    <row r="144">
      <c r="P144" s="43"/>
      <c r="Q144" s="43"/>
      <c r="S144" s="43"/>
      <c r="U144" s="43"/>
      <c r="V144" s="43"/>
      <c r="X144" s="43"/>
    </row>
    <row r="145">
      <c r="P145" s="43"/>
      <c r="Q145" s="43"/>
      <c r="S145" s="43"/>
      <c r="U145" s="43"/>
      <c r="V145" s="43"/>
      <c r="X145" s="43"/>
    </row>
    <row r="146">
      <c r="P146" s="43"/>
      <c r="Q146" s="43"/>
      <c r="S146" s="43"/>
      <c r="U146" s="43"/>
      <c r="V146" s="43"/>
      <c r="X146" s="43"/>
    </row>
    <row r="147">
      <c r="P147" s="43"/>
      <c r="Q147" s="43"/>
      <c r="S147" s="43"/>
      <c r="U147" s="43"/>
      <c r="V147" s="43"/>
      <c r="X147" s="43"/>
    </row>
    <row r="148">
      <c r="P148" s="43"/>
      <c r="Q148" s="43"/>
      <c r="S148" s="43"/>
      <c r="U148" s="43"/>
      <c r="V148" s="43"/>
      <c r="X148" s="43"/>
    </row>
    <row r="149">
      <c r="P149" s="43"/>
      <c r="Q149" s="43"/>
      <c r="S149" s="43"/>
      <c r="U149" s="43"/>
      <c r="V149" s="43"/>
      <c r="X149" s="43"/>
    </row>
    <row r="150">
      <c r="P150" s="43"/>
      <c r="Q150" s="43"/>
      <c r="S150" s="43"/>
      <c r="U150" s="43"/>
      <c r="V150" s="43"/>
      <c r="X150" s="43"/>
    </row>
    <row r="151">
      <c r="P151" s="43"/>
      <c r="Q151" s="43"/>
      <c r="S151" s="43"/>
      <c r="U151" s="43"/>
      <c r="V151" s="43"/>
      <c r="X151" s="43"/>
    </row>
    <row r="152">
      <c r="P152" s="43"/>
      <c r="Q152" s="43"/>
      <c r="S152" s="43"/>
      <c r="U152" s="43"/>
      <c r="V152" s="43"/>
      <c r="X152" s="43"/>
    </row>
    <row r="153">
      <c r="P153" s="43"/>
      <c r="Q153" s="43"/>
      <c r="S153" s="43"/>
      <c r="U153" s="43"/>
      <c r="V153" s="43"/>
      <c r="X153" s="43"/>
    </row>
    <row r="154">
      <c r="P154" s="43"/>
      <c r="Q154" s="43"/>
      <c r="S154" s="43"/>
      <c r="U154" s="43"/>
      <c r="V154" s="43"/>
      <c r="X154" s="43"/>
    </row>
    <row r="155">
      <c r="P155" s="43"/>
      <c r="Q155" s="43"/>
      <c r="S155" s="43"/>
      <c r="U155" s="43"/>
      <c r="V155" s="43"/>
      <c r="X155" s="43"/>
    </row>
    <row r="156">
      <c r="P156" s="43"/>
      <c r="Q156" s="43"/>
      <c r="S156" s="43"/>
      <c r="U156" s="43"/>
      <c r="V156" s="43"/>
      <c r="X156" s="43"/>
    </row>
    <row r="157">
      <c r="P157" s="43"/>
      <c r="Q157" s="43"/>
      <c r="S157" s="43"/>
      <c r="U157" s="43"/>
      <c r="V157" s="43"/>
      <c r="X157" s="43"/>
    </row>
    <row r="158">
      <c r="P158" s="43"/>
      <c r="Q158" s="43"/>
      <c r="S158" s="43"/>
      <c r="U158" s="43"/>
      <c r="V158" s="43"/>
      <c r="X158" s="43"/>
    </row>
    <row r="159">
      <c r="P159" s="43"/>
      <c r="Q159" s="43"/>
      <c r="S159" s="43"/>
      <c r="U159" s="43"/>
      <c r="V159" s="43"/>
      <c r="X159" s="43"/>
    </row>
    <row r="160">
      <c r="P160" s="43"/>
      <c r="Q160" s="43"/>
      <c r="S160" s="43"/>
      <c r="U160" s="43"/>
      <c r="V160" s="43"/>
      <c r="X160" s="43"/>
    </row>
    <row r="161">
      <c r="P161" s="43"/>
      <c r="Q161" s="43"/>
      <c r="S161" s="43"/>
      <c r="U161" s="43"/>
      <c r="V161" s="43"/>
      <c r="X161" s="43"/>
    </row>
    <row r="162">
      <c r="P162" s="43"/>
      <c r="Q162" s="43"/>
      <c r="S162" s="43"/>
      <c r="U162" s="43"/>
      <c r="V162" s="43"/>
      <c r="X162" s="43"/>
    </row>
    <row r="163">
      <c r="P163" s="43"/>
      <c r="Q163" s="43"/>
      <c r="S163" s="43"/>
      <c r="U163" s="43"/>
      <c r="V163" s="43"/>
      <c r="X163" s="43"/>
    </row>
    <row r="164">
      <c r="P164" s="43"/>
      <c r="Q164" s="43"/>
      <c r="S164" s="43"/>
      <c r="U164" s="43"/>
      <c r="V164" s="43"/>
      <c r="X164" s="43"/>
    </row>
    <row r="165">
      <c r="P165" s="43"/>
      <c r="Q165" s="43"/>
      <c r="S165" s="43"/>
      <c r="U165" s="43"/>
      <c r="V165" s="43"/>
      <c r="X165" s="43"/>
    </row>
    <row r="166">
      <c r="P166" s="43"/>
      <c r="Q166" s="43"/>
      <c r="S166" s="43"/>
      <c r="U166" s="43"/>
      <c r="V166" s="43"/>
      <c r="X166" s="43"/>
    </row>
    <row r="167">
      <c r="P167" s="43"/>
      <c r="Q167" s="43"/>
      <c r="S167" s="43"/>
      <c r="U167" s="43"/>
      <c r="V167" s="43"/>
      <c r="X167" s="43"/>
    </row>
    <row r="168">
      <c r="P168" s="43"/>
      <c r="Q168" s="43"/>
      <c r="S168" s="43"/>
      <c r="U168" s="43"/>
      <c r="V168" s="43"/>
      <c r="X168" s="43"/>
    </row>
    <row r="169">
      <c r="P169" s="43"/>
      <c r="Q169" s="43"/>
      <c r="S169" s="43"/>
      <c r="U169" s="43"/>
      <c r="V169" s="43"/>
      <c r="X169" s="43"/>
    </row>
    <row r="170">
      <c r="P170" s="43"/>
      <c r="Q170" s="43"/>
      <c r="S170" s="43"/>
      <c r="U170" s="43"/>
      <c r="V170" s="43"/>
      <c r="X170" s="43"/>
    </row>
    <row r="171">
      <c r="P171" s="43"/>
      <c r="Q171" s="43"/>
      <c r="S171" s="43"/>
      <c r="U171" s="43"/>
      <c r="V171" s="43"/>
      <c r="X171" s="43"/>
    </row>
    <row r="172">
      <c r="P172" s="43"/>
      <c r="Q172" s="43"/>
      <c r="S172" s="43"/>
      <c r="U172" s="43"/>
      <c r="V172" s="43"/>
      <c r="X172" s="43"/>
    </row>
    <row r="173">
      <c r="P173" s="43"/>
      <c r="Q173" s="43"/>
      <c r="S173" s="43"/>
      <c r="U173" s="43"/>
      <c r="V173" s="43"/>
      <c r="X173" s="43"/>
    </row>
    <row r="174">
      <c r="P174" s="43"/>
      <c r="Q174" s="43"/>
      <c r="S174" s="43"/>
      <c r="U174" s="43"/>
      <c r="V174" s="43"/>
      <c r="X174" s="43"/>
    </row>
    <row r="175">
      <c r="P175" s="43"/>
      <c r="Q175" s="43"/>
      <c r="S175" s="43"/>
      <c r="U175" s="43"/>
      <c r="V175" s="43"/>
      <c r="X175" s="43"/>
    </row>
    <row r="176">
      <c r="P176" s="43"/>
      <c r="Q176" s="43"/>
      <c r="S176" s="43"/>
      <c r="U176" s="43"/>
      <c r="V176" s="43"/>
      <c r="X176" s="43"/>
    </row>
    <row r="177">
      <c r="P177" s="43"/>
      <c r="Q177" s="43"/>
      <c r="S177" s="43"/>
      <c r="U177" s="43"/>
      <c r="V177" s="43"/>
      <c r="X177" s="43"/>
    </row>
    <row r="178">
      <c r="P178" s="43"/>
      <c r="Q178" s="43"/>
      <c r="S178" s="43"/>
      <c r="U178" s="43"/>
      <c r="V178" s="43"/>
      <c r="X178" s="43"/>
    </row>
    <row r="179">
      <c r="P179" s="43"/>
      <c r="Q179" s="43"/>
      <c r="S179" s="43"/>
      <c r="U179" s="43"/>
      <c r="V179" s="43"/>
      <c r="X179" s="43"/>
    </row>
    <row r="180">
      <c r="P180" s="43"/>
      <c r="Q180" s="43"/>
      <c r="S180" s="43"/>
      <c r="U180" s="43"/>
      <c r="V180" s="43"/>
      <c r="X180" s="43"/>
    </row>
    <row r="181">
      <c r="P181" s="43"/>
      <c r="Q181" s="43"/>
      <c r="S181" s="43"/>
      <c r="U181" s="43"/>
      <c r="V181" s="43"/>
      <c r="X181" s="43"/>
    </row>
    <row r="182">
      <c r="P182" s="43"/>
      <c r="Q182" s="43"/>
      <c r="S182" s="43"/>
      <c r="U182" s="43"/>
      <c r="V182" s="43"/>
      <c r="X182" s="43"/>
    </row>
    <row r="183">
      <c r="P183" s="43"/>
      <c r="Q183" s="43"/>
      <c r="S183" s="43"/>
      <c r="U183" s="43"/>
      <c r="V183" s="43"/>
      <c r="X183" s="43"/>
    </row>
    <row r="184">
      <c r="P184" s="43"/>
      <c r="Q184" s="43"/>
      <c r="S184" s="43"/>
      <c r="U184" s="43"/>
      <c r="V184" s="43"/>
      <c r="X184" s="43"/>
    </row>
    <row r="185">
      <c r="P185" s="43"/>
      <c r="Q185" s="43"/>
      <c r="S185" s="43"/>
      <c r="U185" s="43"/>
      <c r="V185" s="43"/>
      <c r="X185" s="43"/>
    </row>
    <row r="186">
      <c r="P186" s="43"/>
      <c r="Q186" s="43"/>
      <c r="S186" s="43"/>
      <c r="U186" s="43"/>
      <c r="V186" s="43"/>
      <c r="X186" s="43"/>
    </row>
    <row r="187">
      <c r="P187" s="43"/>
      <c r="Q187" s="43"/>
      <c r="S187" s="43"/>
      <c r="U187" s="43"/>
      <c r="V187" s="43"/>
      <c r="X187" s="43"/>
    </row>
    <row r="188">
      <c r="P188" s="43"/>
      <c r="Q188" s="43"/>
      <c r="S188" s="43"/>
      <c r="U188" s="43"/>
      <c r="V188" s="43"/>
      <c r="X188" s="43"/>
    </row>
    <row r="189">
      <c r="P189" s="43"/>
      <c r="Q189" s="43"/>
      <c r="S189" s="43"/>
      <c r="U189" s="43"/>
      <c r="V189" s="43"/>
      <c r="X189" s="43"/>
    </row>
    <row r="190">
      <c r="P190" s="43"/>
      <c r="Q190" s="43"/>
      <c r="S190" s="43"/>
      <c r="U190" s="43"/>
      <c r="V190" s="43"/>
      <c r="X190" s="43"/>
    </row>
    <row r="191">
      <c r="P191" s="43"/>
      <c r="Q191" s="43"/>
      <c r="S191" s="43"/>
      <c r="U191" s="43"/>
      <c r="V191" s="43"/>
      <c r="X191" s="43"/>
    </row>
    <row r="192">
      <c r="P192" s="43"/>
      <c r="Q192" s="43"/>
      <c r="S192" s="43"/>
      <c r="U192" s="43"/>
      <c r="V192" s="43"/>
      <c r="X192" s="43"/>
    </row>
    <row r="193">
      <c r="P193" s="43"/>
      <c r="Q193" s="43"/>
      <c r="S193" s="43"/>
      <c r="U193" s="43"/>
      <c r="V193" s="43"/>
      <c r="X193" s="43"/>
    </row>
    <row r="194">
      <c r="P194" s="43"/>
      <c r="Q194" s="43"/>
      <c r="S194" s="43"/>
      <c r="U194" s="43"/>
      <c r="V194" s="43"/>
      <c r="X194" s="43"/>
    </row>
    <row r="195">
      <c r="P195" s="43"/>
      <c r="Q195" s="43"/>
      <c r="S195" s="43"/>
      <c r="U195" s="43"/>
      <c r="V195" s="43"/>
      <c r="X195" s="43"/>
    </row>
    <row r="196">
      <c r="P196" s="43"/>
      <c r="Q196" s="43"/>
      <c r="S196" s="43"/>
      <c r="U196" s="43"/>
      <c r="V196" s="43"/>
      <c r="X196" s="43"/>
    </row>
    <row r="197">
      <c r="P197" s="43"/>
      <c r="Q197" s="43"/>
      <c r="S197" s="43"/>
      <c r="U197" s="43"/>
      <c r="V197" s="43"/>
      <c r="X197" s="43"/>
    </row>
    <row r="198">
      <c r="P198" s="43"/>
      <c r="Q198" s="43"/>
      <c r="S198" s="43"/>
      <c r="U198" s="43"/>
      <c r="V198" s="43"/>
      <c r="X198" s="43"/>
    </row>
    <row r="199">
      <c r="P199" s="43"/>
      <c r="Q199" s="43"/>
      <c r="S199" s="43"/>
      <c r="U199" s="43"/>
      <c r="V199" s="43"/>
      <c r="X199" s="43"/>
    </row>
    <row r="200">
      <c r="P200" s="43"/>
      <c r="Q200" s="43"/>
      <c r="S200" s="43"/>
      <c r="U200" s="43"/>
      <c r="V200" s="43"/>
      <c r="X200" s="43"/>
    </row>
    <row r="201">
      <c r="P201" s="43"/>
      <c r="Q201" s="43"/>
      <c r="S201" s="43"/>
      <c r="U201" s="43"/>
      <c r="V201" s="43"/>
      <c r="X201" s="43"/>
    </row>
    <row r="202">
      <c r="P202" s="43"/>
      <c r="Q202" s="43"/>
      <c r="S202" s="43"/>
      <c r="U202" s="43"/>
      <c r="V202" s="43"/>
      <c r="X202" s="43"/>
    </row>
    <row r="203">
      <c r="P203" s="43"/>
      <c r="Q203" s="43"/>
      <c r="S203" s="43"/>
      <c r="U203" s="43"/>
      <c r="V203" s="43"/>
      <c r="X203" s="43"/>
    </row>
    <row r="204">
      <c r="P204" s="43"/>
      <c r="Q204" s="43"/>
      <c r="S204" s="43"/>
      <c r="U204" s="43"/>
      <c r="V204" s="43"/>
      <c r="X204" s="43"/>
    </row>
    <row r="205">
      <c r="P205" s="43"/>
      <c r="Q205" s="43"/>
      <c r="S205" s="43"/>
      <c r="U205" s="43"/>
      <c r="V205" s="43"/>
      <c r="X205" s="43"/>
    </row>
    <row r="206">
      <c r="P206" s="43"/>
      <c r="Q206" s="43"/>
      <c r="S206" s="43"/>
      <c r="U206" s="43"/>
      <c r="V206" s="43"/>
      <c r="X206" s="43"/>
    </row>
    <row r="207">
      <c r="P207" s="43"/>
      <c r="Q207" s="43"/>
      <c r="S207" s="43"/>
      <c r="U207" s="43"/>
      <c r="V207" s="43"/>
      <c r="X207" s="43"/>
    </row>
    <row r="208">
      <c r="P208" s="43"/>
      <c r="Q208" s="43"/>
      <c r="S208" s="43"/>
      <c r="U208" s="43"/>
      <c r="V208" s="43"/>
      <c r="X208" s="43"/>
    </row>
    <row r="209">
      <c r="P209" s="43"/>
      <c r="Q209" s="43"/>
      <c r="S209" s="43"/>
      <c r="U209" s="43"/>
      <c r="V209" s="43"/>
      <c r="X209" s="43"/>
    </row>
    <row r="210">
      <c r="P210" s="43"/>
      <c r="Q210" s="43"/>
      <c r="S210" s="43"/>
      <c r="U210" s="43"/>
      <c r="V210" s="43"/>
      <c r="X210" s="43"/>
    </row>
    <row r="211">
      <c r="P211" s="43"/>
      <c r="Q211" s="43"/>
      <c r="S211" s="43"/>
      <c r="U211" s="43"/>
      <c r="V211" s="43"/>
      <c r="X211" s="43"/>
    </row>
    <row r="212">
      <c r="P212" s="43"/>
      <c r="Q212" s="43"/>
      <c r="S212" s="43"/>
      <c r="U212" s="43"/>
      <c r="V212" s="43"/>
      <c r="X212" s="43"/>
    </row>
    <row r="213">
      <c r="P213" s="43"/>
      <c r="Q213" s="43"/>
      <c r="S213" s="43"/>
      <c r="U213" s="43"/>
      <c r="V213" s="43"/>
      <c r="X213" s="43"/>
    </row>
    <row r="214">
      <c r="P214" s="43"/>
      <c r="Q214" s="43"/>
      <c r="S214" s="43"/>
      <c r="U214" s="43"/>
      <c r="V214" s="43"/>
      <c r="X214" s="43"/>
    </row>
    <row r="215">
      <c r="P215" s="43"/>
      <c r="Q215" s="43"/>
      <c r="S215" s="43"/>
      <c r="U215" s="43"/>
      <c r="V215" s="43"/>
      <c r="X215" s="43"/>
    </row>
    <row r="216">
      <c r="P216" s="43"/>
      <c r="Q216" s="43"/>
      <c r="S216" s="43"/>
      <c r="U216" s="43"/>
      <c r="V216" s="43"/>
      <c r="X216" s="43"/>
    </row>
    <row r="217">
      <c r="P217" s="43"/>
      <c r="Q217" s="43"/>
      <c r="S217" s="43"/>
      <c r="U217" s="43"/>
      <c r="V217" s="43"/>
      <c r="X217" s="43"/>
    </row>
    <row r="218">
      <c r="P218" s="43"/>
      <c r="Q218" s="43"/>
      <c r="S218" s="43"/>
      <c r="U218" s="43"/>
      <c r="V218" s="43"/>
      <c r="X218" s="43"/>
    </row>
    <row r="219">
      <c r="P219" s="43"/>
      <c r="Q219" s="43"/>
      <c r="S219" s="43"/>
      <c r="U219" s="43"/>
      <c r="V219" s="43"/>
      <c r="X219" s="43"/>
    </row>
    <row r="220">
      <c r="P220" s="43"/>
      <c r="Q220" s="43"/>
      <c r="S220" s="43"/>
      <c r="U220" s="43"/>
      <c r="V220" s="43"/>
      <c r="X220" s="43"/>
    </row>
    <row r="221">
      <c r="P221" s="43"/>
      <c r="Q221" s="43"/>
      <c r="S221" s="43"/>
      <c r="U221" s="43"/>
      <c r="V221" s="43"/>
      <c r="X221" s="43"/>
    </row>
    <row r="222">
      <c r="P222" s="43"/>
      <c r="Q222" s="43"/>
      <c r="S222" s="43"/>
      <c r="U222" s="43"/>
      <c r="V222" s="43"/>
      <c r="X222" s="43"/>
    </row>
    <row r="223">
      <c r="P223" s="43"/>
      <c r="Q223" s="43"/>
      <c r="S223" s="43"/>
      <c r="U223" s="43"/>
      <c r="V223" s="43"/>
      <c r="X223" s="43"/>
    </row>
    <row r="224">
      <c r="P224" s="43"/>
      <c r="Q224" s="43"/>
      <c r="S224" s="43"/>
      <c r="U224" s="43"/>
      <c r="V224" s="43"/>
      <c r="X224" s="43"/>
    </row>
    <row r="225">
      <c r="P225" s="43"/>
      <c r="Q225" s="43"/>
      <c r="S225" s="43"/>
      <c r="U225" s="43"/>
      <c r="V225" s="43"/>
      <c r="X225" s="43"/>
    </row>
    <row r="226">
      <c r="P226" s="43"/>
      <c r="Q226" s="43"/>
      <c r="S226" s="43"/>
      <c r="U226" s="43"/>
      <c r="V226" s="43"/>
      <c r="X226" s="43"/>
    </row>
    <row r="227">
      <c r="P227" s="43"/>
      <c r="Q227" s="43"/>
      <c r="S227" s="43"/>
      <c r="U227" s="43"/>
      <c r="V227" s="43"/>
      <c r="X227" s="43"/>
    </row>
    <row r="228">
      <c r="P228" s="43"/>
      <c r="Q228" s="43"/>
      <c r="S228" s="43"/>
      <c r="U228" s="43"/>
      <c r="V228" s="43"/>
      <c r="X228" s="43"/>
    </row>
    <row r="229">
      <c r="P229" s="43"/>
      <c r="Q229" s="43"/>
      <c r="S229" s="43"/>
      <c r="U229" s="43"/>
      <c r="V229" s="43"/>
      <c r="X229" s="43"/>
    </row>
    <row r="230">
      <c r="P230" s="43"/>
      <c r="Q230" s="43"/>
      <c r="S230" s="43"/>
      <c r="U230" s="43"/>
      <c r="V230" s="43"/>
      <c r="X230" s="43"/>
    </row>
    <row r="231">
      <c r="P231" s="43"/>
      <c r="Q231" s="43"/>
      <c r="S231" s="43"/>
      <c r="U231" s="43"/>
      <c r="V231" s="43"/>
      <c r="X231" s="43"/>
    </row>
    <row r="232">
      <c r="P232" s="43"/>
      <c r="Q232" s="43"/>
      <c r="S232" s="43"/>
      <c r="U232" s="43"/>
      <c r="V232" s="43"/>
      <c r="X232" s="43"/>
    </row>
    <row r="233">
      <c r="P233" s="43"/>
      <c r="Q233" s="43"/>
      <c r="S233" s="43"/>
      <c r="U233" s="43"/>
      <c r="V233" s="43"/>
      <c r="X233" s="43"/>
    </row>
    <row r="234">
      <c r="P234" s="43"/>
      <c r="Q234" s="43"/>
      <c r="S234" s="43"/>
      <c r="U234" s="43"/>
      <c r="V234" s="43"/>
      <c r="X234" s="43"/>
    </row>
    <row r="235">
      <c r="P235" s="43"/>
      <c r="Q235" s="43"/>
      <c r="S235" s="43"/>
      <c r="U235" s="43"/>
      <c r="V235" s="43"/>
      <c r="X235" s="43"/>
    </row>
    <row r="236">
      <c r="P236" s="43"/>
      <c r="Q236" s="43"/>
      <c r="S236" s="43"/>
      <c r="U236" s="43"/>
      <c r="V236" s="43"/>
      <c r="X236" s="43"/>
    </row>
    <row r="237">
      <c r="P237" s="43"/>
      <c r="Q237" s="43"/>
      <c r="S237" s="43"/>
      <c r="U237" s="43"/>
      <c r="V237" s="43"/>
      <c r="X237" s="43"/>
    </row>
    <row r="238">
      <c r="P238" s="43"/>
      <c r="Q238" s="43"/>
      <c r="S238" s="43"/>
      <c r="U238" s="43"/>
      <c r="V238" s="43"/>
      <c r="X238" s="43"/>
    </row>
    <row r="239">
      <c r="P239" s="43"/>
      <c r="Q239" s="43"/>
      <c r="S239" s="43"/>
      <c r="U239" s="43"/>
      <c r="V239" s="43"/>
      <c r="X239" s="43"/>
    </row>
    <row r="240">
      <c r="P240" s="43"/>
      <c r="Q240" s="43"/>
      <c r="S240" s="43"/>
      <c r="U240" s="43"/>
      <c r="V240" s="43"/>
      <c r="X240" s="43"/>
    </row>
    <row r="241">
      <c r="P241" s="43"/>
      <c r="Q241" s="43"/>
      <c r="S241" s="43"/>
      <c r="U241" s="43"/>
      <c r="V241" s="43"/>
      <c r="X241" s="43"/>
    </row>
    <row r="242">
      <c r="P242" s="43"/>
      <c r="Q242" s="43"/>
      <c r="S242" s="43"/>
      <c r="U242" s="43"/>
      <c r="V242" s="43"/>
      <c r="X242" s="43"/>
    </row>
    <row r="243">
      <c r="P243" s="43"/>
      <c r="Q243" s="43"/>
      <c r="S243" s="43"/>
      <c r="U243" s="43"/>
      <c r="V243" s="43"/>
      <c r="X243" s="43"/>
    </row>
    <row r="244">
      <c r="P244" s="43"/>
      <c r="Q244" s="43"/>
      <c r="S244" s="43"/>
      <c r="U244" s="43"/>
      <c r="V244" s="43"/>
      <c r="X244" s="43"/>
    </row>
    <row r="245">
      <c r="P245" s="43"/>
      <c r="Q245" s="43"/>
      <c r="S245" s="43"/>
      <c r="U245" s="43"/>
      <c r="V245" s="43"/>
      <c r="X245" s="43"/>
    </row>
    <row r="246">
      <c r="P246" s="43"/>
      <c r="Q246" s="43"/>
      <c r="S246" s="43"/>
      <c r="U246" s="43"/>
      <c r="V246" s="43"/>
      <c r="X246" s="43"/>
    </row>
    <row r="247">
      <c r="P247" s="43"/>
      <c r="Q247" s="43"/>
      <c r="S247" s="43"/>
      <c r="U247" s="43"/>
      <c r="V247" s="43"/>
      <c r="X247" s="43"/>
    </row>
    <row r="248">
      <c r="P248" s="43"/>
      <c r="Q248" s="43"/>
      <c r="S248" s="43"/>
      <c r="U248" s="43"/>
      <c r="V248" s="43"/>
      <c r="X248" s="43"/>
    </row>
    <row r="249">
      <c r="P249" s="43"/>
      <c r="Q249" s="43"/>
      <c r="S249" s="43"/>
      <c r="U249" s="43"/>
      <c r="V249" s="43"/>
      <c r="X249" s="43"/>
    </row>
    <row r="250">
      <c r="P250" s="43"/>
      <c r="Q250" s="43"/>
      <c r="S250" s="43"/>
      <c r="U250" s="43"/>
      <c r="V250" s="43"/>
      <c r="X250" s="43"/>
    </row>
    <row r="251">
      <c r="P251" s="43"/>
      <c r="Q251" s="43"/>
      <c r="S251" s="43"/>
      <c r="U251" s="43"/>
      <c r="V251" s="43"/>
      <c r="X251" s="43"/>
    </row>
    <row r="252">
      <c r="P252" s="43"/>
      <c r="Q252" s="43"/>
      <c r="S252" s="43"/>
      <c r="U252" s="43"/>
      <c r="V252" s="43"/>
      <c r="X252" s="43"/>
    </row>
    <row r="253">
      <c r="P253" s="43"/>
      <c r="Q253" s="43"/>
      <c r="S253" s="43"/>
      <c r="U253" s="43"/>
      <c r="V253" s="43"/>
      <c r="X253" s="43"/>
    </row>
    <row r="254">
      <c r="P254" s="43"/>
      <c r="Q254" s="43"/>
      <c r="S254" s="43"/>
      <c r="U254" s="43"/>
      <c r="V254" s="43"/>
      <c r="X254" s="43"/>
    </row>
    <row r="255">
      <c r="P255" s="43"/>
      <c r="Q255" s="43"/>
      <c r="S255" s="43"/>
      <c r="U255" s="43"/>
      <c r="V255" s="43"/>
      <c r="X255" s="43"/>
    </row>
    <row r="256">
      <c r="P256" s="43"/>
      <c r="Q256" s="43"/>
      <c r="S256" s="43"/>
      <c r="U256" s="43"/>
      <c r="V256" s="43"/>
      <c r="X256" s="43"/>
    </row>
    <row r="257">
      <c r="P257" s="43"/>
      <c r="Q257" s="43"/>
      <c r="S257" s="43"/>
      <c r="U257" s="43"/>
      <c r="V257" s="43"/>
      <c r="X257" s="43"/>
    </row>
    <row r="258">
      <c r="P258" s="43"/>
      <c r="Q258" s="43"/>
      <c r="S258" s="43"/>
      <c r="U258" s="43"/>
      <c r="V258" s="43"/>
      <c r="X258" s="43"/>
    </row>
    <row r="259">
      <c r="P259" s="43"/>
      <c r="Q259" s="43"/>
      <c r="S259" s="43"/>
      <c r="U259" s="43"/>
      <c r="V259" s="43"/>
      <c r="X259" s="43"/>
    </row>
    <row r="260">
      <c r="P260" s="43"/>
      <c r="Q260" s="43"/>
      <c r="S260" s="43"/>
      <c r="U260" s="43"/>
      <c r="V260" s="43"/>
      <c r="X260" s="43"/>
    </row>
    <row r="261">
      <c r="P261" s="43"/>
      <c r="Q261" s="43"/>
      <c r="S261" s="43"/>
      <c r="U261" s="43"/>
      <c r="V261" s="43"/>
      <c r="X261" s="43"/>
    </row>
    <row r="262">
      <c r="P262" s="43"/>
      <c r="Q262" s="43"/>
      <c r="S262" s="43"/>
      <c r="U262" s="43"/>
      <c r="V262" s="43"/>
      <c r="X262" s="43"/>
    </row>
    <row r="263">
      <c r="P263" s="43"/>
      <c r="Q263" s="43"/>
      <c r="S263" s="43"/>
      <c r="U263" s="43"/>
      <c r="V263" s="43"/>
      <c r="X263" s="43"/>
    </row>
    <row r="264">
      <c r="P264" s="43"/>
      <c r="Q264" s="43"/>
      <c r="S264" s="43"/>
      <c r="U264" s="43"/>
      <c r="V264" s="43"/>
      <c r="X264" s="43"/>
    </row>
    <row r="265">
      <c r="P265" s="43"/>
      <c r="Q265" s="43"/>
      <c r="S265" s="43"/>
      <c r="U265" s="43"/>
      <c r="V265" s="43"/>
      <c r="X265" s="43"/>
    </row>
    <row r="266">
      <c r="P266" s="43"/>
      <c r="Q266" s="43"/>
      <c r="S266" s="43"/>
      <c r="U266" s="43"/>
      <c r="V266" s="43"/>
      <c r="X266" s="43"/>
    </row>
    <row r="267">
      <c r="P267" s="43"/>
      <c r="Q267" s="43"/>
      <c r="S267" s="43"/>
      <c r="U267" s="43"/>
      <c r="V267" s="43"/>
      <c r="X267" s="43"/>
    </row>
    <row r="268">
      <c r="P268" s="43"/>
      <c r="Q268" s="43"/>
      <c r="S268" s="43"/>
      <c r="U268" s="43"/>
      <c r="V268" s="43"/>
      <c r="X268" s="43"/>
    </row>
    <row r="269">
      <c r="P269" s="43"/>
      <c r="Q269" s="43"/>
      <c r="S269" s="43"/>
      <c r="U269" s="43"/>
      <c r="V269" s="43"/>
      <c r="X269" s="43"/>
    </row>
    <row r="270">
      <c r="P270" s="43"/>
      <c r="Q270" s="43"/>
      <c r="S270" s="43"/>
      <c r="U270" s="43"/>
      <c r="V270" s="43"/>
      <c r="X270" s="43"/>
    </row>
    <row r="271">
      <c r="P271" s="43"/>
      <c r="Q271" s="43"/>
      <c r="S271" s="43"/>
      <c r="U271" s="43"/>
      <c r="V271" s="43"/>
      <c r="X271" s="43"/>
    </row>
    <row r="272">
      <c r="P272" s="43"/>
      <c r="Q272" s="43"/>
      <c r="S272" s="43"/>
      <c r="U272" s="43"/>
      <c r="V272" s="43"/>
      <c r="X272" s="43"/>
    </row>
    <row r="273">
      <c r="P273" s="43"/>
      <c r="Q273" s="43"/>
      <c r="S273" s="43"/>
      <c r="U273" s="43"/>
      <c r="V273" s="43"/>
      <c r="X273" s="43"/>
    </row>
    <row r="274">
      <c r="P274" s="43"/>
      <c r="Q274" s="43"/>
      <c r="S274" s="43"/>
      <c r="U274" s="43"/>
      <c r="V274" s="43"/>
      <c r="X274" s="43"/>
    </row>
    <row r="275">
      <c r="P275" s="43"/>
      <c r="Q275" s="43"/>
      <c r="S275" s="43"/>
      <c r="U275" s="43"/>
      <c r="V275" s="43"/>
      <c r="X275" s="43"/>
    </row>
    <row r="276">
      <c r="P276" s="43"/>
      <c r="Q276" s="43"/>
      <c r="S276" s="43"/>
      <c r="U276" s="43"/>
      <c r="V276" s="43"/>
      <c r="X276" s="43"/>
    </row>
    <row r="277">
      <c r="P277" s="43"/>
      <c r="Q277" s="43"/>
      <c r="S277" s="43"/>
      <c r="U277" s="43"/>
      <c r="V277" s="43"/>
      <c r="X277" s="43"/>
    </row>
    <row r="278">
      <c r="P278" s="43"/>
      <c r="Q278" s="43"/>
      <c r="S278" s="43"/>
      <c r="U278" s="43"/>
      <c r="V278" s="43"/>
      <c r="X278" s="43"/>
    </row>
    <row r="279">
      <c r="P279" s="43"/>
      <c r="Q279" s="43"/>
      <c r="S279" s="43"/>
      <c r="U279" s="43"/>
      <c r="V279" s="43"/>
      <c r="X279" s="43"/>
    </row>
    <row r="280">
      <c r="P280" s="43"/>
      <c r="Q280" s="43"/>
      <c r="S280" s="43"/>
      <c r="U280" s="43"/>
      <c r="V280" s="43"/>
      <c r="X280" s="43"/>
    </row>
    <row r="281">
      <c r="P281" s="43"/>
      <c r="Q281" s="43"/>
      <c r="S281" s="43"/>
      <c r="U281" s="43"/>
      <c r="V281" s="43"/>
      <c r="X281" s="43"/>
    </row>
    <row r="282">
      <c r="P282" s="43"/>
      <c r="Q282" s="43"/>
      <c r="S282" s="43"/>
      <c r="U282" s="43"/>
      <c r="V282" s="43"/>
      <c r="X282" s="43"/>
    </row>
    <row r="283">
      <c r="P283" s="43"/>
      <c r="Q283" s="43"/>
      <c r="S283" s="43"/>
      <c r="U283" s="43"/>
      <c r="V283" s="43"/>
      <c r="X283" s="43"/>
    </row>
    <row r="284">
      <c r="P284" s="43"/>
      <c r="Q284" s="43"/>
      <c r="S284" s="43"/>
      <c r="U284" s="43"/>
      <c r="V284" s="43"/>
      <c r="X284" s="43"/>
    </row>
    <row r="285">
      <c r="P285" s="43"/>
      <c r="Q285" s="43"/>
      <c r="S285" s="43"/>
      <c r="U285" s="43"/>
      <c r="V285" s="43"/>
      <c r="X285" s="43"/>
    </row>
    <row r="286">
      <c r="P286" s="43"/>
      <c r="Q286" s="43"/>
      <c r="S286" s="43"/>
      <c r="U286" s="43"/>
      <c r="V286" s="43"/>
      <c r="X286" s="43"/>
    </row>
    <row r="287">
      <c r="P287" s="43"/>
      <c r="Q287" s="43"/>
      <c r="S287" s="43"/>
      <c r="U287" s="43"/>
      <c r="V287" s="43"/>
      <c r="X287" s="43"/>
    </row>
    <row r="288">
      <c r="P288" s="43"/>
      <c r="Q288" s="43"/>
      <c r="S288" s="43"/>
      <c r="U288" s="43"/>
      <c r="V288" s="43"/>
      <c r="X288" s="43"/>
    </row>
    <row r="289">
      <c r="P289" s="43"/>
      <c r="Q289" s="43"/>
      <c r="S289" s="43"/>
      <c r="U289" s="43"/>
      <c r="V289" s="43"/>
      <c r="X289" s="43"/>
    </row>
    <row r="290">
      <c r="P290" s="43"/>
      <c r="Q290" s="43"/>
      <c r="S290" s="43"/>
      <c r="U290" s="43"/>
      <c r="V290" s="43"/>
      <c r="X290" s="43"/>
    </row>
    <row r="291">
      <c r="P291" s="43"/>
      <c r="Q291" s="43"/>
      <c r="S291" s="43"/>
      <c r="U291" s="43"/>
      <c r="V291" s="43"/>
      <c r="X291" s="43"/>
    </row>
    <row r="292">
      <c r="P292" s="43"/>
      <c r="Q292" s="43"/>
      <c r="S292" s="43"/>
      <c r="U292" s="43"/>
      <c r="V292" s="43"/>
      <c r="X292" s="43"/>
    </row>
    <row r="293">
      <c r="P293" s="43"/>
      <c r="Q293" s="43"/>
      <c r="S293" s="43"/>
      <c r="U293" s="43"/>
      <c r="V293" s="43"/>
      <c r="X293" s="43"/>
    </row>
    <row r="294">
      <c r="P294" s="43"/>
      <c r="Q294" s="43"/>
      <c r="S294" s="43"/>
      <c r="U294" s="43"/>
      <c r="V294" s="43"/>
      <c r="X294" s="43"/>
    </row>
    <row r="295">
      <c r="P295" s="43"/>
      <c r="Q295" s="43"/>
      <c r="S295" s="43"/>
      <c r="U295" s="43"/>
      <c r="V295" s="43"/>
      <c r="X295" s="43"/>
    </row>
    <row r="296">
      <c r="P296" s="43"/>
      <c r="Q296" s="43"/>
      <c r="S296" s="43"/>
      <c r="U296" s="43"/>
      <c r="V296" s="43"/>
      <c r="X296" s="43"/>
    </row>
    <row r="297">
      <c r="P297" s="43"/>
      <c r="Q297" s="43"/>
      <c r="S297" s="43"/>
      <c r="U297" s="43"/>
      <c r="V297" s="43"/>
      <c r="X297" s="43"/>
    </row>
    <row r="298">
      <c r="P298" s="43"/>
      <c r="Q298" s="43"/>
      <c r="S298" s="43"/>
      <c r="U298" s="43"/>
      <c r="V298" s="43"/>
      <c r="X298" s="43"/>
    </row>
    <row r="299">
      <c r="P299" s="43"/>
      <c r="Q299" s="43"/>
      <c r="S299" s="43"/>
      <c r="U299" s="43"/>
      <c r="V299" s="43"/>
      <c r="X299" s="43"/>
    </row>
    <row r="300">
      <c r="P300" s="43"/>
      <c r="Q300" s="43"/>
      <c r="S300" s="43"/>
      <c r="U300" s="43"/>
      <c r="V300" s="43"/>
      <c r="X300" s="43"/>
    </row>
    <row r="301">
      <c r="P301" s="43"/>
      <c r="Q301" s="43"/>
      <c r="S301" s="43"/>
      <c r="U301" s="43"/>
      <c r="V301" s="43"/>
      <c r="X301" s="43"/>
    </row>
    <row r="302">
      <c r="P302" s="43"/>
      <c r="Q302" s="43"/>
      <c r="S302" s="43"/>
      <c r="U302" s="43"/>
      <c r="V302" s="43"/>
      <c r="X302" s="43"/>
    </row>
    <row r="303">
      <c r="P303" s="43"/>
      <c r="Q303" s="43"/>
      <c r="S303" s="43"/>
      <c r="U303" s="43"/>
      <c r="V303" s="43"/>
      <c r="X303" s="43"/>
    </row>
    <row r="304">
      <c r="P304" s="43"/>
      <c r="Q304" s="43"/>
      <c r="S304" s="43"/>
      <c r="U304" s="43"/>
      <c r="V304" s="43"/>
      <c r="X304" s="43"/>
    </row>
    <row r="305">
      <c r="P305" s="43"/>
      <c r="Q305" s="43"/>
      <c r="S305" s="43"/>
      <c r="U305" s="43"/>
      <c r="V305" s="43"/>
      <c r="X305" s="43"/>
    </row>
    <row r="306">
      <c r="P306" s="43"/>
      <c r="Q306" s="43"/>
      <c r="S306" s="43"/>
      <c r="U306" s="43"/>
      <c r="V306" s="43"/>
      <c r="X306" s="43"/>
    </row>
    <row r="307">
      <c r="P307" s="43"/>
      <c r="Q307" s="43"/>
      <c r="S307" s="43"/>
      <c r="U307" s="43"/>
      <c r="V307" s="43"/>
      <c r="X307" s="43"/>
    </row>
    <row r="308">
      <c r="P308" s="43"/>
      <c r="Q308" s="43"/>
      <c r="S308" s="43"/>
      <c r="U308" s="43"/>
      <c r="V308" s="43"/>
      <c r="X308" s="43"/>
    </row>
    <row r="309">
      <c r="P309" s="43"/>
      <c r="Q309" s="43"/>
      <c r="S309" s="43"/>
      <c r="U309" s="43"/>
      <c r="V309" s="43"/>
      <c r="X309" s="43"/>
    </row>
    <row r="310">
      <c r="P310" s="43"/>
      <c r="Q310" s="43"/>
      <c r="S310" s="43"/>
      <c r="U310" s="43"/>
      <c r="V310" s="43"/>
      <c r="X310" s="43"/>
    </row>
    <row r="311">
      <c r="P311" s="43"/>
      <c r="Q311" s="43"/>
      <c r="S311" s="43"/>
      <c r="U311" s="43"/>
      <c r="V311" s="43"/>
      <c r="X311" s="43"/>
    </row>
    <row r="312">
      <c r="P312" s="43"/>
      <c r="Q312" s="43"/>
      <c r="S312" s="43"/>
      <c r="U312" s="43"/>
      <c r="V312" s="43"/>
      <c r="X312" s="43"/>
    </row>
    <row r="313">
      <c r="P313" s="43"/>
      <c r="Q313" s="43"/>
      <c r="S313" s="43"/>
      <c r="U313" s="43"/>
      <c r="V313" s="43"/>
      <c r="X313" s="43"/>
    </row>
    <row r="314">
      <c r="P314" s="43"/>
      <c r="Q314" s="43"/>
      <c r="S314" s="43"/>
      <c r="U314" s="43"/>
      <c r="V314" s="43"/>
      <c r="X314" s="43"/>
    </row>
    <row r="315">
      <c r="P315" s="43"/>
      <c r="Q315" s="43"/>
      <c r="S315" s="43"/>
      <c r="U315" s="43"/>
      <c r="V315" s="43"/>
      <c r="X315" s="43"/>
    </row>
    <row r="316">
      <c r="P316" s="43"/>
      <c r="Q316" s="43"/>
      <c r="S316" s="43"/>
      <c r="U316" s="43"/>
      <c r="V316" s="43"/>
      <c r="X316" s="43"/>
    </row>
    <row r="317">
      <c r="P317" s="43"/>
      <c r="Q317" s="43"/>
      <c r="S317" s="43"/>
      <c r="U317" s="43"/>
      <c r="V317" s="43"/>
      <c r="X317" s="43"/>
    </row>
    <row r="318">
      <c r="P318" s="43"/>
      <c r="Q318" s="43"/>
      <c r="S318" s="43"/>
      <c r="U318" s="43"/>
      <c r="V318" s="43"/>
      <c r="X318" s="43"/>
    </row>
    <row r="319">
      <c r="P319" s="43"/>
      <c r="Q319" s="43"/>
      <c r="S319" s="43"/>
      <c r="U319" s="43"/>
      <c r="V319" s="43"/>
      <c r="X319" s="43"/>
    </row>
    <row r="320">
      <c r="P320" s="43"/>
      <c r="Q320" s="43"/>
      <c r="S320" s="43"/>
      <c r="U320" s="43"/>
      <c r="V320" s="43"/>
      <c r="X320" s="43"/>
    </row>
    <row r="321">
      <c r="P321" s="43"/>
      <c r="Q321" s="43"/>
      <c r="S321" s="43"/>
      <c r="U321" s="43"/>
      <c r="V321" s="43"/>
      <c r="X321" s="43"/>
    </row>
    <row r="322">
      <c r="P322" s="43"/>
      <c r="Q322" s="43"/>
      <c r="S322" s="43"/>
      <c r="U322" s="43"/>
      <c r="V322" s="43"/>
      <c r="X322" s="43"/>
    </row>
    <row r="323">
      <c r="P323" s="43"/>
      <c r="Q323" s="43"/>
      <c r="S323" s="43"/>
      <c r="U323" s="43"/>
      <c r="V323" s="43"/>
      <c r="X323" s="43"/>
    </row>
    <row r="324">
      <c r="P324" s="43"/>
      <c r="Q324" s="43"/>
      <c r="S324" s="43"/>
      <c r="U324" s="43"/>
      <c r="V324" s="43"/>
      <c r="X324" s="43"/>
    </row>
    <row r="325">
      <c r="P325" s="43"/>
      <c r="Q325" s="43"/>
      <c r="S325" s="43"/>
      <c r="U325" s="43"/>
      <c r="V325" s="43"/>
      <c r="X325" s="43"/>
    </row>
    <row r="326">
      <c r="P326" s="43"/>
      <c r="Q326" s="43"/>
      <c r="S326" s="43"/>
      <c r="U326" s="43"/>
      <c r="V326" s="43"/>
      <c r="X326" s="43"/>
    </row>
    <row r="327">
      <c r="P327" s="43"/>
      <c r="Q327" s="43"/>
      <c r="S327" s="43"/>
      <c r="U327" s="43"/>
      <c r="V327" s="43"/>
      <c r="X327" s="43"/>
    </row>
    <row r="328">
      <c r="P328" s="43"/>
      <c r="Q328" s="43"/>
      <c r="S328" s="43"/>
      <c r="U328" s="43"/>
      <c r="V328" s="43"/>
      <c r="X328" s="43"/>
    </row>
    <row r="329">
      <c r="P329" s="43"/>
      <c r="Q329" s="43"/>
      <c r="S329" s="43"/>
      <c r="U329" s="43"/>
      <c r="V329" s="43"/>
      <c r="X329" s="43"/>
    </row>
    <row r="330">
      <c r="P330" s="43"/>
      <c r="Q330" s="43"/>
      <c r="S330" s="43"/>
      <c r="U330" s="43"/>
      <c r="V330" s="43"/>
      <c r="X330" s="43"/>
    </row>
    <row r="331">
      <c r="P331" s="43"/>
      <c r="Q331" s="43"/>
      <c r="S331" s="43"/>
      <c r="U331" s="43"/>
      <c r="V331" s="43"/>
      <c r="X331" s="43"/>
    </row>
    <row r="332">
      <c r="P332" s="43"/>
      <c r="Q332" s="43"/>
      <c r="S332" s="43"/>
      <c r="U332" s="43"/>
      <c r="V332" s="43"/>
      <c r="X332" s="43"/>
    </row>
    <row r="333">
      <c r="P333" s="43"/>
      <c r="Q333" s="43"/>
      <c r="S333" s="43"/>
      <c r="U333" s="43"/>
      <c r="V333" s="43"/>
      <c r="X333" s="43"/>
    </row>
    <row r="334">
      <c r="P334" s="43"/>
      <c r="Q334" s="43"/>
      <c r="S334" s="43"/>
      <c r="U334" s="43"/>
      <c r="V334" s="43"/>
      <c r="X334" s="43"/>
    </row>
    <row r="335">
      <c r="P335" s="43"/>
      <c r="Q335" s="43"/>
      <c r="S335" s="43"/>
      <c r="U335" s="43"/>
      <c r="V335" s="43"/>
      <c r="X335" s="43"/>
    </row>
    <row r="336">
      <c r="P336" s="43"/>
      <c r="Q336" s="43"/>
      <c r="S336" s="43"/>
      <c r="U336" s="43"/>
      <c r="V336" s="43"/>
      <c r="X336" s="43"/>
    </row>
    <row r="337">
      <c r="P337" s="43"/>
      <c r="Q337" s="43"/>
      <c r="S337" s="43"/>
      <c r="U337" s="43"/>
      <c r="V337" s="43"/>
      <c r="X337" s="43"/>
    </row>
    <row r="338">
      <c r="P338" s="43"/>
      <c r="Q338" s="43"/>
      <c r="S338" s="43"/>
      <c r="U338" s="43"/>
      <c r="V338" s="43"/>
      <c r="X338" s="43"/>
    </row>
    <row r="339">
      <c r="P339" s="43"/>
      <c r="Q339" s="43"/>
      <c r="S339" s="43"/>
      <c r="U339" s="43"/>
      <c r="V339" s="43"/>
      <c r="X339" s="43"/>
    </row>
    <row r="340">
      <c r="P340" s="43"/>
      <c r="Q340" s="43"/>
      <c r="S340" s="43"/>
      <c r="U340" s="43"/>
      <c r="V340" s="43"/>
      <c r="X340" s="43"/>
    </row>
    <row r="341">
      <c r="P341" s="43"/>
      <c r="Q341" s="43"/>
      <c r="S341" s="43"/>
      <c r="U341" s="43"/>
      <c r="V341" s="43"/>
      <c r="X341" s="43"/>
    </row>
    <row r="342">
      <c r="P342" s="43"/>
      <c r="Q342" s="43"/>
      <c r="S342" s="43"/>
      <c r="U342" s="43"/>
      <c r="V342" s="43"/>
      <c r="X342" s="43"/>
    </row>
    <row r="343">
      <c r="P343" s="43"/>
      <c r="Q343" s="43"/>
      <c r="S343" s="43"/>
      <c r="U343" s="43"/>
      <c r="V343" s="43"/>
      <c r="X343" s="43"/>
    </row>
    <row r="344">
      <c r="P344" s="43"/>
      <c r="Q344" s="43"/>
      <c r="S344" s="43"/>
      <c r="U344" s="43"/>
      <c r="V344" s="43"/>
      <c r="X344" s="43"/>
    </row>
    <row r="345">
      <c r="P345" s="43"/>
      <c r="Q345" s="43"/>
      <c r="S345" s="43"/>
      <c r="U345" s="43"/>
      <c r="V345" s="43"/>
      <c r="X345" s="43"/>
    </row>
    <row r="346">
      <c r="P346" s="43"/>
      <c r="Q346" s="43"/>
      <c r="S346" s="43"/>
      <c r="U346" s="43"/>
      <c r="V346" s="43"/>
      <c r="X346" s="43"/>
    </row>
    <row r="347">
      <c r="P347" s="43"/>
      <c r="Q347" s="43"/>
      <c r="S347" s="43"/>
      <c r="U347" s="43"/>
      <c r="V347" s="43"/>
      <c r="X347" s="43"/>
    </row>
    <row r="348">
      <c r="P348" s="43"/>
      <c r="Q348" s="43"/>
      <c r="S348" s="43"/>
      <c r="U348" s="43"/>
      <c r="V348" s="43"/>
      <c r="X348" s="43"/>
    </row>
    <row r="349">
      <c r="P349" s="43"/>
      <c r="Q349" s="43"/>
      <c r="S349" s="43"/>
      <c r="U349" s="43"/>
      <c r="V349" s="43"/>
      <c r="X349" s="43"/>
    </row>
    <row r="350">
      <c r="P350" s="43"/>
      <c r="Q350" s="43"/>
      <c r="S350" s="43"/>
      <c r="U350" s="43"/>
      <c r="V350" s="43"/>
      <c r="X350" s="43"/>
    </row>
    <row r="351">
      <c r="P351" s="43"/>
      <c r="Q351" s="43"/>
      <c r="S351" s="43"/>
      <c r="U351" s="43"/>
      <c r="V351" s="43"/>
      <c r="X351" s="43"/>
    </row>
    <row r="352">
      <c r="P352" s="43"/>
      <c r="Q352" s="43"/>
      <c r="S352" s="43"/>
      <c r="U352" s="43"/>
      <c r="V352" s="43"/>
      <c r="X352" s="43"/>
    </row>
    <row r="353">
      <c r="P353" s="43"/>
      <c r="Q353" s="43"/>
      <c r="S353" s="43"/>
      <c r="U353" s="43"/>
      <c r="V353" s="43"/>
      <c r="X353" s="43"/>
    </row>
    <row r="354">
      <c r="P354" s="43"/>
      <c r="Q354" s="43"/>
      <c r="S354" s="43"/>
      <c r="U354" s="43"/>
      <c r="V354" s="43"/>
      <c r="X354" s="43"/>
    </row>
    <row r="355">
      <c r="P355" s="43"/>
      <c r="Q355" s="43"/>
      <c r="S355" s="43"/>
      <c r="U355" s="43"/>
      <c r="V355" s="43"/>
      <c r="X355" s="43"/>
    </row>
    <row r="356">
      <c r="P356" s="43"/>
      <c r="Q356" s="43"/>
      <c r="S356" s="43"/>
      <c r="U356" s="43"/>
      <c r="V356" s="43"/>
      <c r="X356" s="43"/>
    </row>
    <row r="357">
      <c r="P357" s="43"/>
      <c r="Q357" s="43"/>
      <c r="S357" s="43"/>
      <c r="U357" s="43"/>
      <c r="V357" s="43"/>
      <c r="X357" s="43"/>
    </row>
    <row r="358">
      <c r="P358" s="43"/>
      <c r="Q358" s="43"/>
      <c r="S358" s="43"/>
      <c r="U358" s="43"/>
      <c r="V358" s="43"/>
      <c r="X358" s="43"/>
    </row>
    <row r="359">
      <c r="P359" s="43"/>
      <c r="Q359" s="43"/>
      <c r="S359" s="43"/>
      <c r="U359" s="43"/>
      <c r="V359" s="43"/>
      <c r="X359" s="43"/>
    </row>
    <row r="360">
      <c r="P360" s="43"/>
      <c r="Q360" s="43"/>
      <c r="S360" s="43"/>
      <c r="U360" s="43"/>
      <c r="V360" s="43"/>
      <c r="X360" s="43"/>
    </row>
    <row r="361">
      <c r="P361" s="43"/>
      <c r="Q361" s="43"/>
      <c r="S361" s="43"/>
      <c r="U361" s="43"/>
      <c r="V361" s="43"/>
      <c r="X361" s="43"/>
    </row>
    <row r="362">
      <c r="P362" s="43"/>
      <c r="Q362" s="43"/>
      <c r="S362" s="43"/>
      <c r="U362" s="43"/>
      <c r="V362" s="43"/>
      <c r="X362" s="43"/>
    </row>
    <row r="363">
      <c r="P363" s="43"/>
      <c r="Q363" s="43"/>
      <c r="S363" s="43"/>
      <c r="U363" s="43"/>
      <c r="V363" s="43"/>
      <c r="X363" s="43"/>
    </row>
    <row r="364">
      <c r="P364" s="43"/>
      <c r="Q364" s="43"/>
      <c r="S364" s="43"/>
      <c r="U364" s="43"/>
      <c r="V364" s="43"/>
      <c r="X364" s="43"/>
    </row>
    <row r="365">
      <c r="P365" s="43"/>
      <c r="Q365" s="43"/>
      <c r="S365" s="43"/>
      <c r="U365" s="43"/>
      <c r="V365" s="43"/>
      <c r="X365" s="43"/>
    </row>
    <row r="366">
      <c r="P366" s="43"/>
      <c r="Q366" s="43"/>
      <c r="S366" s="43"/>
      <c r="U366" s="43"/>
      <c r="V366" s="43"/>
      <c r="X366" s="43"/>
    </row>
    <row r="367">
      <c r="P367" s="43"/>
      <c r="Q367" s="43"/>
      <c r="S367" s="43"/>
      <c r="U367" s="43"/>
      <c r="V367" s="43"/>
      <c r="X367" s="43"/>
    </row>
    <row r="368">
      <c r="P368" s="43"/>
      <c r="Q368" s="43"/>
      <c r="S368" s="43"/>
      <c r="U368" s="43"/>
      <c r="V368" s="43"/>
      <c r="X368" s="43"/>
    </row>
    <row r="369">
      <c r="P369" s="43"/>
      <c r="Q369" s="43"/>
      <c r="S369" s="43"/>
      <c r="U369" s="43"/>
      <c r="V369" s="43"/>
      <c r="X369" s="43"/>
    </row>
    <row r="370">
      <c r="P370" s="43"/>
      <c r="Q370" s="43"/>
      <c r="S370" s="43"/>
      <c r="U370" s="43"/>
      <c r="V370" s="43"/>
      <c r="X370" s="43"/>
    </row>
    <row r="371">
      <c r="P371" s="43"/>
      <c r="Q371" s="43"/>
      <c r="S371" s="43"/>
      <c r="U371" s="43"/>
      <c r="V371" s="43"/>
      <c r="X371" s="43"/>
    </row>
    <row r="372">
      <c r="P372" s="43"/>
      <c r="Q372" s="43"/>
      <c r="S372" s="43"/>
      <c r="U372" s="43"/>
      <c r="V372" s="43"/>
      <c r="X372" s="43"/>
    </row>
    <row r="373">
      <c r="P373" s="43"/>
      <c r="Q373" s="43"/>
      <c r="S373" s="43"/>
      <c r="U373" s="43"/>
      <c r="V373" s="43"/>
      <c r="X373" s="43"/>
    </row>
    <row r="374">
      <c r="P374" s="43"/>
      <c r="Q374" s="43"/>
      <c r="S374" s="43"/>
      <c r="U374" s="43"/>
      <c r="V374" s="43"/>
      <c r="X374" s="43"/>
    </row>
    <row r="375">
      <c r="P375" s="43"/>
      <c r="Q375" s="43"/>
      <c r="S375" s="43"/>
      <c r="U375" s="43"/>
      <c r="V375" s="43"/>
      <c r="X375" s="43"/>
    </row>
    <row r="376">
      <c r="P376" s="43"/>
      <c r="Q376" s="43"/>
      <c r="S376" s="43"/>
      <c r="U376" s="43"/>
      <c r="V376" s="43"/>
      <c r="X376" s="43"/>
    </row>
    <row r="377">
      <c r="P377" s="43"/>
      <c r="Q377" s="43"/>
      <c r="S377" s="43"/>
      <c r="U377" s="43"/>
      <c r="V377" s="43"/>
      <c r="X377" s="43"/>
    </row>
    <row r="378">
      <c r="P378" s="43"/>
      <c r="Q378" s="43"/>
      <c r="S378" s="43"/>
      <c r="U378" s="43"/>
      <c r="V378" s="43"/>
      <c r="X378" s="43"/>
    </row>
    <row r="379">
      <c r="P379" s="43"/>
      <c r="Q379" s="43"/>
      <c r="S379" s="43"/>
      <c r="U379" s="43"/>
      <c r="V379" s="43"/>
      <c r="X379" s="43"/>
    </row>
    <row r="380">
      <c r="P380" s="43"/>
      <c r="Q380" s="43"/>
      <c r="S380" s="43"/>
      <c r="U380" s="43"/>
      <c r="V380" s="43"/>
      <c r="X380" s="43"/>
    </row>
    <row r="381">
      <c r="P381" s="43"/>
      <c r="Q381" s="43"/>
      <c r="S381" s="43"/>
      <c r="U381" s="43"/>
      <c r="V381" s="43"/>
      <c r="X381" s="43"/>
    </row>
    <row r="382">
      <c r="P382" s="43"/>
      <c r="Q382" s="43"/>
      <c r="S382" s="43"/>
      <c r="U382" s="43"/>
      <c r="V382" s="43"/>
      <c r="X382" s="43"/>
    </row>
    <row r="383">
      <c r="P383" s="43"/>
      <c r="Q383" s="43"/>
      <c r="S383" s="43"/>
      <c r="U383" s="43"/>
      <c r="V383" s="43"/>
      <c r="X383" s="43"/>
    </row>
    <row r="384">
      <c r="P384" s="43"/>
      <c r="Q384" s="43"/>
      <c r="S384" s="43"/>
      <c r="U384" s="43"/>
      <c r="V384" s="43"/>
      <c r="X384" s="43"/>
    </row>
    <row r="385">
      <c r="P385" s="43"/>
      <c r="Q385" s="43"/>
      <c r="S385" s="43"/>
      <c r="U385" s="43"/>
      <c r="V385" s="43"/>
      <c r="X385" s="43"/>
    </row>
    <row r="386">
      <c r="P386" s="43"/>
      <c r="Q386" s="43"/>
      <c r="S386" s="43"/>
      <c r="U386" s="43"/>
      <c r="V386" s="43"/>
      <c r="X386" s="43"/>
    </row>
    <row r="387">
      <c r="P387" s="43"/>
      <c r="Q387" s="43"/>
      <c r="S387" s="43"/>
      <c r="U387" s="43"/>
      <c r="V387" s="43"/>
      <c r="X387" s="43"/>
    </row>
    <row r="388">
      <c r="P388" s="43"/>
      <c r="Q388" s="43"/>
      <c r="S388" s="43"/>
      <c r="U388" s="43"/>
      <c r="V388" s="43"/>
      <c r="X388" s="43"/>
    </row>
    <row r="389">
      <c r="P389" s="43"/>
      <c r="Q389" s="43"/>
      <c r="S389" s="43"/>
      <c r="U389" s="43"/>
      <c r="V389" s="43"/>
      <c r="X389" s="43"/>
    </row>
    <row r="390">
      <c r="P390" s="43"/>
      <c r="Q390" s="43"/>
      <c r="S390" s="43"/>
      <c r="U390" s="43"/>
      <c r="V390" s="43"/>
      <c r="X390" s="43"/>
    </row>
    <row r="391">
      <c r="P391" s="43"/>
      <c r="Q391" s="43"/>
      <c r="S391" s="43"/>
      <c r="U391" s="43"/>
      <c r="V391" s="43"/>
      <c r="X391" s="43"/>
    </row>
    <row r="392">
      <c r="P392" s="43"/>
      <c r="Q392" s="43"/>
      <c r="S392" s="43"/>
      <c r="U392" s="43"/>
      <c r="V392" s="43"/>
      <c r="X392" s="43"/>
    </row>
    <row r="393">
      <c r="P393" s="43"/>
      <c r="Q393" s="43"/>
      <c r="S393" s="43"/>
      <c r="U393" s="43"/>
      <c r="V393" s="43"/>
      <c r="X393" s="43"/>
    </row>
    <row r="394">
      <c r="P394" s="43"/>
      <c r="Q394" s="43"/>
      <c r="S394" s="43"/>
      <c r="U394" s="43"/>
      <c r="V394" s="43"/>
      <c r="X394" s="43"/>
    </row>
    <row r="395">
      <c r="P395" s="43"/>
      <c r="Q395" s="43"/>
      <c r="S395" s="43"/>
      <c r="U395" s="43"/>
      <c r="V395" s="43"/>
      <c r="X395" s="43"/>
    </row>
    <row r="396">
      <c r="P396" s="43"/>
      <c r="Q396" s="43"/>
      <c r="S396" s="43"/>
      <c r="U396" s="43"/>
      <c r="V396" s="43"/>
      <c r="X396" s="43"/>
    </row>
    <row r="397">
      <c r="P397" s="43"/>
      <c r="Q397" s="43"/>
      <c r="S397" s="43"/>
      <c r="U397" s="43"/>
      <c r="V397" s="43"/>
      <c r="X397" s="43"/>
    </row>
    <row r="398">
      <c r="P398" s="43"/>
      <c r="Q398" s="43"/>
      <c r="S398" s="43"/>
      <c r="U398" s="43"/>
      <c r="V398" s="43"/>
      <c r="X398" s="43"/>
    </row>
    <row r="399">
      <c r="P399" s="43"/>
      <c r="Q399" s="43"/>
      <c r="S399" s="43"/>
      <c r="U399" s="43"/>
      <c r="V399" s="43"/>
      <c r="X399" s="43"/>
    </row>
    <row r="400">
      <c r="P400" s="43"/>
      <c r="Q400" s="43"/>
      <c r="S400" s="43"/>
      <c r="U400" s="43"/>
      <c r="V400" s="43"/>
      <c r="X400" s="43"/>
    </row>
    <row r="401">
      <c r="P401" s="43"/>
      <c r="Q401" s="43"/>
      <c r="S401" s="43"/>
      <c r="U401" s="43"/>
      <c r="V401" s="43"/>
      <c r="X401" s="43"/>
    </row>
    <row r="402">
      <c r="P402" s="43"/>
      <c r="Q402" s="43"/>
      <c r="S402" s="43"/>
      <c r="U402" s="43"/>
      <c r="V402" s="43"/>
      <c r="X402" s="43"/>
    </row>
    <row r="403">
      <c r="P403" s="43"/>
      <c r="Q403" s="43"/>
      <c r="S403" s="43"/>
      <c r="U403" s="43"/>
      <c r="V403" s="43"/>
      <c r="X403" s="43"/>
    </row>
    <row r="404">
      <c r="P404" s="43"/>
      <c r="Q404" s="43"/>
      <c r="S404" s="43"/>
      <c r="U404" s="43"/>
      <c r="V404" s="43"/>
      <c r="X404" s="43"/>
    </row>
    <row r="405">
      <c r="P405" s="43"/>
      <c r="Q405" s="43"/>
      <c r="S405" s="43"/>
      <c r="U405" s="43"/>
      <c r="V405" s="43"/>
      <c r="X405" s="43"/>
    </row>
    <row r="406">
      <c r="P406" s="43"/>
      <c r="Q406" s="43"/>
      <c r="S406" s="43"/>
      <c r="U406" s="43"/>
      <c r="V406" s="43"/>
      <c r="X406" s="43"/>
    </row>
    <row r="407">
      <c r="P407" s="43"/>
      <c r="Q407" s="43"/>
      <c r="S407" s="43"/>
      <c r="U407" s="43"/>
      <c r="V407" s="43"/>
      <c r="X407" s="43"/>
    </row>
    <row r="408">
      <c r="P408" s="43"/>
      <c r="Q408" s="43"/>
      <c r="S408" s="43"/>
      <c r="U408" s="43"/>
      <c r="V408" s="43"/>
      <c r="X408" s="43"/>
    </row>
    <row r="409">
      <c r="P409" s="43"/>
      <c r="Q409" s="43"/>
      <c r="S409" s="43"/>
      <c r="U409" s="43"/>
      <c r="V409" s="43"/>
      <c r="X409" s="43"/>
    </row>
    <row r="410">
      <c r="P410" s="43"/>
      <c r="Q410" s="43"/>
      <c r="S410" s="43"/>
      <c r="U410" s="43"/>
      <c r="V410" s="43"/>
      <c r="X410" s="43"/>
    </row>
    <row r="411">
      <c r="P411" s="43"/>
      <c r="Q411" s="43"/>
      <c r="S411" s="43"/>
      <c r="U411" s="43"/>
      <c r="V411" s="43"/>
      <c r="X411" s="43"/>
    </row>
    <row r="412">
      <c r="P412" s="43"/>
      <c r="Q412" s="43"/>
      <c r="S412" s="43"/>
      <c r="U412" s="43"/>
      <c r="V412" s="43"/>
      <c r="X412" s="43"/>
    </row>
    <row r="413">
      <c r="P413" s="43"/>
      <c r="Q413" s="43"/>
      <c r="S413" s="43"/>
      <c r="U413" s="43"/>
      <c r="V413" s="43"/>
      <c r="X413" s="43"/>
    </row>
    <row r="414">
      <c r="P414" s="43"/>
      <c r="Q414" s="43"/>
      <c r="S414" s="43"/>
      <c r="U414" s="43"/>
      <c r="V414" s="43"/>
      <c r="X414" s="43"/>
    </row>
    <row r="415">
      <c r="P415" s="43"/>
      <c r="Q415" s="43"/>
      <c r="S415" s="43"/>
      <c r="U415" s="43"/>
      <c r="V415" s="43"/>
      <c r="X415" s="43"/>
    </row>
    <row r="416">
      <c r="P416" s="43"/>
      <c r="Q416" s="43"/>
      <c r="S416" s="43"/>
      <c r="U416" s="43"/>
      <c r="V416" s="43"/>
      <c r="X416" s="43"/>
    </row>
    <row r="417">
      <c r="P417" s="43"/>
      <c r="Q417" s="43"/>
      <c r="S417" s="43"/>
      <c r="U417" s="43"/>
      <c r="V417" s="43"/>
      <c r="X417" s="43"/>
    </row>
    <row r="418">
      <c r="P418" s="43"/>
      <c r="Q418" s="43"/>
      <c r="S418" s="43"/>
      <c r="U418" s="43"/>
      <c r="V418" s="43"/>
      <c r="X418" s="43"/>
    </row>
    <row r="419">
      <c r="P419" s="43"/>
      <c r="Q419" s="43"/>
      <c r="S419" s="43"/>
      <c r="U419" s="43"/>
      <c r="V419" s="43"/>
      <c r="X419" s="43"/>
    </row>
    <row r="420">
      <c r="P420" s="43"/>
      <c r="Q420" s="43"/>
      <c r="S420" s="43"/>
      <c r="U420" s="43"/>
      <c r="V420" s="43"/>
      <c r="X420" s="43"/>
    </row>
    <row r="421">
      <c r="P421" s="43"/>
      <c r="Q421" s="43"/>
      <c r="S421" s="43"/>
      <c r="U421" s="43"/>
      <c r="V421" s="43"/>
      <c r="X421" s="43"/>
    </row>
    <row r="422">
      <c r="P422" s="43"/>
      <c r="Q422" s="43"/>
      <c r="S422" s="43"/>
      <c r="U422" s="43"/>
      <c r="V422" s="43"/>
      <c r="X422" s="43"/>
    </row>
    <row r="423">
      <c r="P423" s="43"/>
      <c r="Q423" s="43"/>
      <c r="S423" s="43"/>
      <c r="U423" s="43"/>
      <c r="V423" s="43"/>
      <c r="X423" s="43"/>
    </row>
    <row r="424">
      <c r="P424" s="43"/>
      <c r="Q424" s="43"/>
      <c r="S424" s="43"/>
      <c r="U424" s="43"/>
      <c r="V424" s="43"/>
      <c r="X424" s="43"/>
    </row>
    <row r="425">
      <c r="P425" s="43"/>
      <c r="Q425" s="43"/>
      <c r="S425" s="43"/>
      <c r="U425" s="43"/>
      <c r="V425" s="43"/>
      <c r="X425" s="43"/>
    </row>
    <row r="426">
      <c r="P426" s="43"/>
      <c r="Q426" s="43"/>
      <c r="S426" s="43"/>
      <c r="U426" s="43"/>
      <c r="V426" s="43"/>
      <c r="X426" s="43"/>
    </row>
    <row r="427">
      <c r="P427" s="43"/>
      <c r="Q427" s="43"/>
      <c r="S427" s="43"/>
      <c r="U427" s="43"/>
      <c r="V427" s="43"/>
      <c r="X427" s="43"/>
    </row>
    <row r="428">
      <c r="P428" s="43"/>
      <c r="Q428" s="43"/>
      <c r="S428" s="43"/>
      <c r="U428" s="43"/>
      <c r="V428" s="43"/>
      <c r="X428" s="43"/>
    </row>
    <row r="429">
      <c r="P429" s="43"/>
      <c r="Q429" s="43"/>
      <c r="S429" s="43"/>
      <c r="U429" s="43"/>
      <c r="V429" s="43"/>
      <c r="X429" s="43"/>
    </row>
    <row r="430">
      <c r="P430" s="43"/>
      <c r="Q430" s="43"/>
      <c r="S430" s="43"/>
      <c r="U430" s="43"/>
      <c r="V430" s="43"/>
      <c r="X430" s="43"/>
    </row>
    <row r="431">
      <c r="P431" s="43"/>
      <c r="Q431" s="43"/>
      <c r="S431" s="43"/>
      <c r="U431" s="43"/>
      <c r="V431" s="43"/>
      <c r="X431" s="43"/>
    </row>
    <row r="432">
      <c r="P432" s="43"/>
      <c r="Q432" s="43"/>
      <c r="S432" s="43"/>
      <c r="U432" s="43"/>
      <c r="V432" s="43"/>
      <c r="X432" s="43"/>
    </row>
    <row r="433">
      <c r="P433" s="43"/>
      <c r="Q433" s="43"/>
      <c r="S433" s="43"/>
      <c r="U433" s="43"/>
      <c r="V433" s="43"/>
      <c r="X433" s="43"/>
    </row>
    <row r="434">
      <c r="P434" s="43"/>
      <c r="Q434" s="43"/>
      <c r="S434" s="43"/>
      <c r="U434" s="43"/>
      <c r="V434" s="43"/>
      <c r="X434" s="43"/>
    </row>
    <row r="435">
      <c r="P435" s="43"/>
      <c r="Q435" s="43"/>
      <c r="S435" s="43"/>
      <c r="U435" s="43"/>
      <c r="V435" s="43"/>
      <c r="X435" s="43"/>
    </row>
    <row r="436">
      <c r="P436" s="43"/>
      <c r="Q436" s="43"/>
      <c r="S436" s="43"/>
      <c r="U436" s="43"/>
      <c r="V436" s="43"/>
      <c r="X436" s="43"/>
    </row>
    <row r="437">
      <c r="P437" s="43"/>
      <c r="Q437" s="43"/>
      <c r="S437" s="43"/>
      <c r="U437" s="43"/>
      <c r="V437" s="43"/>
      <c r="X437" s="43"/>
    </row>
    <row r="438">
      <c r="P438" s="43"/>
      <c r="Q438" s="43"/>
      <c r="S438" s="43"/>
      <c r="U438" s="43"/>
      <c r="V438" s="43"/>
      <c r="X438" s="43"/>
    </row>
    <row r="439">
      <c r="P439" s="43"/>
      <c r="Q439" s="43"/>
      <c r="S439" s="43"/>
      <c r="U439" s="43"/>
      <c r="V439" s="43"/>
      <c r="X439" s="43"/>
    </row>
    <row r="440">
      <c r="P440" s="43"/>
      <c r="Q440" s="43"/>
      <c r="S440" s="43"/>
      <c r="U440" s="43"/>
      <c r="V440" s="43"/>
      <c r="X440" s="43"/>
    </row>
    <row r="441">
      <c r="P441" s="43"/>
      <c r="Q441" s="43"/>
      <c r="S441" s="43"/>
      <c r="U441" s="43"/>
      <c r="V441" s="43"/>
      <c r="X441" s="43"/>
    </row>
    <row r="442">
      <c r="P442" s="43"/>
      <c r="Q442" s="43"/>
      <c r="S442" s="43"/>
      <c r="U442" s="43"/>
      <c r="V442" s="43"/>
      <c r="X442" s="43"/>
    </row>
    <row r="443">
      <c r="P443" s="43"/>
      <c r="Q443" s="43"/>
      <c r="S443" s="43"/>
      <c r="U443" s="43"/>
      <c r="V443" s="43"/>
      <c r="X443" s="43"/>
    </row>
    <row r="444">
      <c r="P444" s="43"/>
      <c r="Q444" s="43"/>
      <c r="S444" s="43"/>
      <c r="U444" s="43"/>
      <c r="V444" s="43"/>
      <c r="X444" s="43"/>
    </row>
    <row r="445">
      <c r="P445" s="43"/>
      <c r="Q445" s="43"/>
      <c r="S445" s="43"/>
      <c r="U445" s="43"/>
      <c r="V445" s="43"/>
      <c r="X445" s="43"/>
    </row>
    <row r="446">
      <c r="P446" s="43"/>
      <c r="Q446" s="43"/>
      <c r="S446" s="43"/>
      <c r="U446" s="43"/>
      <c r="V446" s="43"/>
      <c r="X446" s="43"/>
    </row>
    <row r="447">
      <c r="P447" s="43"/>
      <c r="Q447" s="43"/>
      <c r="S447" s="43"/>
      <c r="U447" s="43"/>
      <c r="V447" s="43"/>
      <c r="X447" s="43"/>
    </row>
    <row r="448">
      <c r="P448" s="43"/>
      <c r="Q448" s="43"/>
      <c r="S448" s="43"/>
      <c r="U448" s="43"/>
      <c r="V448" s="43"/>
      <c r="X448" s="43"/>
    </row>
    <row r="449">
      <c r="P449" s="43"/>
      <c r="Q449" s="43"/>
      <c r="S449" s="43"/>
      <c r="U449" s="43"/>
      <c r="V449" s="43"/>
      <c r="X449" s="43"/>
    </row>
    <row r="450">
      <c r="P450" s="43"/>
      <c r="Q450" s="43"/>
      <c r="S450" s="43"/>
      <c r="U450" s="43"/>
      <c r="V450" s="43"/>
      <c r="X450" s="43"/>
    </row>
    <row r="451">
      <c r="P451" s="43"/>
      <c r="Q451" s="43"/>
      <c r="S451" s="43"/>
      <c r="U451" s="43"/>
      <c r="V451" s="43"/>
      <c r="X451" s="43"/>
    </row>
    <row r="452">
      <c r="P452" s="43"/>
      <c r="Q452" s="43"/>
      <c r="S452" s="43"/>
      <c r="U452" s="43"/>
      <c r="V452" s="43"/>
      <c r="X452" s="43"/>
    </row>
    <row r="453">
      <c r="P453" s="43"/>
      <c r="Q453" s="43"/>
      <c r="S453" s="43"/>
      <c r="U453" s="43"/>
      <c r="V453" s="43"/>
      <c r="X453" s="43"/>
    </row>
    <row r="454">
      <c r="P454" s="43"/>
      <c r="Q454" s="43"/>
      <c r="S454" s="43"/>
      <c r="U454" s="43"/>
      <c r="V454" s="43"/>
      <c r="X454" s="43"/>
    </row>
    <row r="455">
      <c r="P455" s="43"/>
      <c r="Q455" s="43"/>
      <c r="S455" s="43"/>
      <c r="U455" s="43"/>
      <c r="V455" s="43"/>
      <c r="X455" s="43"/>
    </row>
    <row r="456">
      <c r="P456" s="43"/>
      <c r="Q456" s="43"/>
      <c r="S456" s="43"/>
      <c r="U456" s="43"/>
      <c r="V456" s="43"/>
      <c r="X456" s="43"/>
    </row>
    <row r="457">
      <c r="P457" s="43"/>
      <c r="Q457" s="43"/>
      <c r="S457" s="43"/>
      <c r="U457" s="43"/>
      <c r="V457" s="43"/>
      <c r="X457" s="43"/>
    </row>
    <row r="458">
      <c r="P458" s="43"/>
      <c r="Q458" s="43"/>
      <c r="S458" s="43"/>
      <c r="U458" s="43"/>
      <c r="V458" s="43"/>
      <c r="X458" s="43"/>
    </row>
    <row r="459">
      <c r="P459" s="43"/>
      <c r="Q459" s="43"/>
      <c r="S459" s="43"/>
      <c r="U459" s="43"/>
      <c r="V459" s="43"/>
      <c r="X459" s="43"/>
    </row>
    <row r="460">
      <c r="P460" s="43"/>
      <c r="Q460" s="43"/>
      <c r="S460" s="43"/>
      <c r="U460" s="43"/>
      <c r="V460" s="43"/>
      <c r="X460" s="43"/>
    </row>
    <row r="461">
      <c r="P461" s="43"/>
      <c r="Q461" s="43"/>
      <c r="S461" s="43"/>
      <c r="U461" s="43"/>
      <c r="V461" s="43"/>
      <c r="X461" s="43"/>
    </row>
    <row r="462">
      <c r="P462" s="43"/>
      <c r="Q462" s="43"/>
      <c r="S462" s="43"/>
      <c r="U462" s="43"/>
      <c r="V462" s="43"/>
      <c r="X462" s="43"/>
    </row>
    <row r="463">
      <c r="P463" s="43"/>
      <c r="Q463" s="43"/>
      <c r="S463" s="43"/>
      <c r="U463" s="43"/>
      <c r="V463" s="43"/>
      <c r="X463" s="43"/>
    </row>
    <row r="464">
      <c r="P464" s="43"/>
      <c r="Q464" s="43"/>
      <c r="S464" s="43"/>
      <c r="U464" s="43"/>
      <c r="V464" s="43"/>
      <c r="X464" s="43"/>
    </row>
    <row r="465">
      <c r="P465" s="43"/>
      <c r="Q465" s="43"/>
      <c r="S465" s="43"/>
      <c r="U465" s="43"/>
      <c r="V465" s="43"/>
      <c r="X465" s="43"/>
    </row>
    <row r="466">
      <c r="P466" s="43"/>
      <c r="Q466" s="43"/>
      <c r="S466" s="43"/>
      <c r="U466" s="43"/>
      <c r="V466" s="43"/>
      <c r="X466" s="43"/>
    </row>
    <row r="467">
      <c r="P467" s="43"/>
      <c r="Q467" s="43"/>
      <c r="S467" s="43"/>
      <c r="U467" s="43"/>
      <c r="V467" s="43"/>
      <c r="X467" s="43"/>
    </row>
    <row r="468">
      <c r="P468" s="43"/>
      <c r="Q468" s="43"/>
      <c r="S468" s="43"/>
      <c r="U468" s="43"/>
      <c r="V468" s="43"/>
      <c r="X468" s="43"/>
    </row>
    <row r="469">
      <c r="P469" s="43"/>
      <c r="Q469" s="43"/>
      <c r="S469" s="43"/>
      <c r="U469" s="43"/>
      <c r="V469" s="43"/>
      <c r="X469" s="43"/>
    </row>
    <row r="470">
      <c r="P470" s="43"/>
      <c r="Q470" s="43"/>
      <c r="S470" s="43"/>
      <c r="U470" s="43"/>
      <c r="V470" s="43"/>
      <c r="X470" s="43"/>
    </row>
    <row r="471">
      <c r="P471" s="43"/>
      <c r="Q471" s="43"/>
      <c r="S471" s="43"/>
      <c r="U471" s="43"/>
      <c r="V471" s="43"/>
      <c r="X471" s="43"/>
    </row>
    <row r="472">
      <c r="P472" s="43"/>
      <c r="Q472" s="43"/>
      <c r="S472" s="43"/>
      <c r="U472" s="43"/>
      <c r="V472" s="43"/>
      <c r="X472" s="43"/>
    </row>
    <row r="473">
      <c r="P473" s="43"/>
      <c r="Q473" s="43"/>
      <c r="S473" s="43"/>
      <c r="U473" s="43"/>
      <c r="V473" s="43"/>
      <c r="X473" s="43"/>
    </row>
    <row r="474">
      <c r="P474" s="43"/>
      <c r="Q474" s="43"/>
      <c r="S474" s="43"/>
      <c r="U474" s="43"/>
      <c r="V474" s="43"/>
      <c r="X474" s="43"/>
    </row>
    <row r="475">
      <c r="P475" s="43"/>
      <c r="Q475" s="43"/>
      <c r="S475" s="43"/>
      <c r="U475" s="43"/>
      <c r="V475" s="43"/>
      <c r="X475" s="43"/>
    </row>
    <row r="476">
      <c r="P476" s="43"/>
      <c r="Q476" s="43"/>
      <c r="S476" s="43"/>
      <c r="U476" s="43"/>
      <c r="V476" s="43"/>
      <c r="X476" s="43"/>
    </row>
    <row r="477">
      <c r="P477" s="43"/>
      <c r="Q477" s="43"/>
      <c r="S477" s="43"/>
      <c r="U477" s="43"/>
      <c r="V477" s="43"/>
      <c r="X477" s="43"/>
    </row>
    <row r="478">
      <c r="P478" s="43"/>
      <c r="Q478" s="43"/>
      <c r="S478" s="43"/>
      <c r="U478" s="43"/>
      <c r="V478" s="43"/>
      <c r="X478" s="43"/>
    </row>
    <row r="479">
      <c r="P479" s="43"/>
      <c r="Q479" s="43"/>
      <c r="S479" s="43"/>
      <c r="U479" s="43"/>
      <c r="V479" s="43"/>
      <c r="X479" s="43"/>
    </row>
    <row r="480">
      <c r="P480" s="43"/>
      <c r="Q480" s="43"/>
      <c r="S480" s="43"/>
      <c r="U480" s="43"/>
      <c r="V480" s="43"/>
      <c r="X480" s="43"/>
    </row>
    <row r="481">
      <c r="P481" s="43"/>
      <c r="Q481" s="43"/>
      <c r="S481" s="43"/>
      <c r="U481" s="43"/>
      <c r="V481" s="43"/>
      <c r="X481" s="43"/>
    </row>
    <row r="482">
      <c r="P482" s="43"/>
      <c r="Q482" s="43"/>
      <c r="S482" s="43"/>
      <c r="U482" s="43"/>
      <c r="V482" s="43"/>
      <c r="X482" s="43"/>
    </row>
    <row r="483">
      <c r="P483" s="43"/>
      <c r="Q483" s="43"/>
      <c r="S483" s="43"/>
      <c r="U483" s="43"/>
      <c r="V483" s="43"/>
      <c r="X483" s="43"/>
    </row>
    <row r="484">
      <c r="P484" s="43"/>
      <c r="Q484" s="43"/>
      <c r="S484" s="43"/>
      <c r="U484" s="43"/>
      <c r="V484" s="43"/>
      <c r="X484" s="43"/>
    </row>
    <row r="485">
      <c r="P485" s="43"/>
      <c r="Q485" s="43"/>
      <c r="S485" s="43"/>
      <c r="U485" s="43"/>
      <c r="V485" s="43"/>
      <c r="X485" s="43"/>
    </row>
    <row r="486">
      <c r="P486" s="43"/>
      <c r="Q486" s="43"/>
      <c r="S486" s="43"/>
      <c r="U486" s="43"/>
      <c r="V486" s="43"/>
      <c r="X486" s="43"/>
    </row>
    <row r="487">
      <c r="P487" s="43"/>
      <c r="Q487" s="43"/>
      <c r="S487" s="43"/>
      <c r="U487" s="43"/>
      <c r="V487" s="43"/>
      <c r="X487" s="43"/>
    </row>
    <row r="488">
      <c r="P488" s="43"/>
      <c r="Q488" s="43"/>
      <c r="S488" s="43"/>
      <c r="U488" s="43"/>
      <c r="V488" s="43"/>
      <c r="X488" s="43"/>
    </row>
    <row r="489">
      <c r="P489" s="43"/>
      <c r="Q489" s="43"/>
      <c r="S489" s="43"/>
      <c r="U489" s="43"/>
      <c r="V489" s="43"/>
      <c r="X489" s="43"/>
    </row>
    <row r="490">
      <c r="P490" s="43"/>
      <c r="Q490" s="43"/>
      <c r="S490" s="43"/>
      <c r="U490" s="43"/>
      <c r="V490" s="43"/>
      <c r="X490" s="43"/>
    </row>
    <row r="491">
      <c r="P491" s="43"/>
      <c r="Q491" s="43"/>
      <c r="S491" s="43"/>
      <c r="U491" s="43"/>
      <c r="V491" s="43"/>
      <c r="X491" s="43"/>
    </row>
    <row r="492">
      <c r="P492" s="43"/>
      <c r="Q492" s="43"/>
      <c r="S492" s="43"/>
      <c r="U492" s="43"/>
      <c r="V492" s="43"/>
      <c r="X492" s="43"/>
    </row>
    <row r="493">
      <c r="P493" s="43"/>
      <c r="Q493" s="43"/>
      <c r="S493" s="43"/>
      <c r="U493" s="43"/>
      <c r="V493" s="43"/>
      <c r="X493" s="43"/>
    </row>
    <row r="494">
      <c r="P494" s="43"/>
      <c r="Q494" s="43"/>
      <c r="S494" s="43"/>
      <c r="U494" s="43"/>
      <c r="V494" s="43"/>
      <c r="X494" s="43"/>
    </row>
    <row r="495">
      <c r="P495" s="43"/>
      <c r="Q495" s="43"/>
      <c r="S495" s="43"/>
      <c r="U495" s="43"/>
      <c r="V495" s="43"/>
      <c r="X495" s="43"/>
    </row>
    <row r="496">
      <c r="P496" s="43"/>
      <c r="Q496" s="43"/>
      <c r="S496" s="43"/>
      <c r="U496" s="43"/>
      <c r="V496" s="43"/>
      <c r="X496" s="43"/>
    </row>
    <row r="497">
      <c r="P497" s="43"/>
      <c r="Q497" s="43"/>
      <c r="S497" s="43"/>
      <c r="U497" s="43"/>
      <c r="V497" s="43"/>
      <c r="X497" s="43"/>
    </row>
    <row r="498">
      <c r="P498" s="43"/>
      <c r="Q498" s="43"/>
      <c r="S498" s="43"/>
      <c r="U498" s="43"/>
      <c r="V498" s="43"/>
      <c r="X498" s="43"/>
    </row>
    <row r="499">
      <c r="P499" s="43"/>
      <c r="Q499" s="43"/>
      <c r="S499" s="43"/>
      <c r="U499" s="43"/>
      <c r="V499" s="43"/>
      <c r="X499" s="43"/>
    </row>
    <row r="500">
      <c r="P500" s="43"/>
      <c r="Q500" s="43"/>
      <c r="S500" s="43"/>
      <c r="U500" s="43"/>
      <c r="V500" s="43"/>
      <c r="X500" s="43"/>
    </row>
    <row r="501">
      <c r="P501" s="43"/>
      <c r="Q501" s="43"/>
      <c r="S501" s="43"/>
      <c r="U501" s="43"/>
      <c r="V501" s="43"/>
      <c r="X501" s="43"/>
    </row>
    <row r="502">
      <c r="P502" s="43"/>
      <c r="Q502" s="43"/>
      <c r="S502" s="43"/>
      <c r="U502" s="43"/>
      <c r="V502" s="43"/>
      <c r="X502" s="43"/>
    </row>
    <row r="503">
      <c r="P503" s="43"/>
      <c r="Q503" s="43"/>
      <c r="S503" s="43"/>
      <c r="U503" s="43"/>
      <c r="V503" s="43"/>
      <c r="X503" s="43"/>
    </row>
    <row r="504">
      <c r="P504" s="43"/>
      <c r="Q504" s="43"/>
      <c r="S504" s="43"/>
      <c r="U504" s="43"/>
      <c r="V504" s="43"/>
      <c r="X504" s="43"/>
    </row>
    <row r="505">
      <c r="P505" s="43"/>
      <c r="Q505" s="43"/>
      <c r="S505" s="43"/>
      <c r="U505" s="43"/>
      <c r="V505" s="43"/>
      <c r="X505" s="43"/>
    </row>
    <row r="506">
      <c r="P506" s="43"/>
      <c r="Q506" s="43"/>
      <c r="S506" s="43"/>
      <c r="U506" s="43"/>
      <c r="V506" s="43"/>
      <c r="X506" s="43"/>
    </row>
    <row r="507">
      <c r="P507" s="43"/>
      <c r="Q507" s="43"/>
      <c r="S507" s="43"/>
      <c r="U507" s="43"/>
      <c r="V507" s="43"/>
      <c r="X507" s="43"/>
    </row>
    <row r="508">
      <c r="P508" s="43"/>
      <c r="Q508" s="43"/>
      <c r="S508" s="43"/>
      <c r="U508" s="43"/>
      <c r="V508" s="43"/>
      <c r="X508" s="43"/>
    </row>
    <row r="509">
      <c r="P509" s="43"/>
      <c r="Q509" s="43"/>
      <c r="S509" s="43"/>
      <c r="U509" s="43"/>
      <c r="V509" s="43"/>
      <c r="X509" s="43"/>
    </row>
    <row r="510">
      <c r="P510" s="43"/>
      <c r="Q510" s="43"/>
      <c r="S510" s="43"/>
      <c r="U510" s="43"/>
      <c r="V510" s="43"/>
      <c r="X510" s="43"/>
    </row>
    <row r="511">
      <c r="P511" s="43"/>
      <c r="Q511" s="43"/>
      <c r="S511" s="43"/>
      <c r="U511" s="43"/>
      <c r="V511" s="43"/>
      <c r="X511" s="43"/>
    </row>
    <row r="512">
      <c r="P512" s="43"/>
      <c r="Q512" s="43"/>
      <c r="S512" s="43"/>
      <c r="U512" s="43"/>
      <c r="V512" s="43"/>
      <c r="X512" s="43"/>
    </row>
    <row r="513">
      <c r="P513" s="43"/>
      <c r="Q513" s="43"/>
      <c r="S513" s="43"/>
      <c r="U513" s="43"/>
      <c r="V513" s="43"/>
      <c r="X513" s="43"/>
    </row>
    <row r="514">
      <c r="P514" s="43"/>
      <c r="Q514" s="43"/>
      <c r="S514" s="43"/>
      <c r="U514" s="43"/>
      <c r="V514" s="43"/>
      <c r="X514" s="43"/>
    </row>
    <row r="515">
      <c r="P515" s="43"/>
      <c r="Q515" s="43"/>
      <c r="S515" s="43"/>
      <c r="U515" s="43"/>
      <c r="V515" s="43"/>
      <c r="X515" s="43"/>
    </row>
    <row r="516">
      <c r="P516" s="43"/>
      <c r="Q516" s="43"/>
      <c r="S516" s="43"/>
      <c r="U516" s="43"/>
      <c r="V516" s="43"/>
      <c r="X516" s="43"/>
    </row>
    <row r="517">
      <c r="P517" s="43"/>
      <c r="Q517" s="43"/>
      <c r="S517" s="43"/>
      <c r="U517" s="43"/>
      <c r="V517" s="43"/>
      <c r="X517" s="43"/>
    </row>
    <row r="518">
      <c r="P518" s="43"/>
      <c r="Q518" s="43"/>
      <c r="S518" s="43"/>
      <c r="U518" s="43"/>
      <c r="V518" s="43"/>
      <c r="X518" s="43"/>
    </row>
    <row r="519">
      <c r="P519" s="43"/>
      <c r="Q519" s="43"/>
      <c r="S519" s="43"/>
      <c r="U519" s="43"/>
      <c r="V519" s="43"/>
      <c r="X519" s="43"/>
    </row>
    <row r="520">
      <c r="P520" s="43"/>
      <c r="Q520" s="43"/>
      <c r="S520" s="43"/>
      <c r="U520" s="43"/>
      <c r="V520" s="43"/>
      <c r="X520" s="43"/>
    </row>
    <row r="521">
      <c r="P521" s="43"/>
      <c r="Q521" s="43"/>
      <c r="S521" s="43"/>
      <c r="U521" s="43"/>
      <c r="V521" s="43"/>
      <c r="X521" s="43"/>
    </row>
    <row r="522">
      <c r="P522" s="43"/>
      <c r="Q522" s="43"/>
      <c r="S522" s="43"/>
      <c r="U522" s="43"/>
      <c r="V522" s="43"/>
      <c r="X522" s="43"/>
    </row>
    <row r="523">
      <c r="P523" s="43"/>
      <c r="Q523" s="43"/>
      <c r="S523" s="43"/>
      <c r="U523" s="43"/>
      <c r="V523" s="43"/>
      <c r="X523" s="43"/>
    </row>
    <row r="524">
      <c r="P524" s="43"/>
      <c r="Q524" s="43"/>
      <c r="S524" s="43"/>
      <c r="U524" s="43"/>
      <c r="V524" s="43"/>
      <c r="X524" s="43"/>
    </row>
    <row r="525">
      <c r="P525" s="43"/>
      <c r="Q525" s="43"/>
      <c r="S525" s="43"/>
      <c r="U525" s="43"/>
      <c r="V525" s="43"/>
      <c r="X525" s="43"/>
    </row>
    <row r="526">
      <c r="P526" s="43"/>
      <c r="Q526" s="43"/>
      <c r="S526" s="43"/>
      <c r="U526" s="43"/>
      <c r="V526" s="43"/>
      <c r="X526" s="43"/>
    </row>
    <row r="527">
      <c r="P527" s="43"/>
      <c r="Q527" s="43"/>
      <c r="S527" s="43"/>
      <c r="U527" s="43"/>
      <c r="V527" s="43"/>
      <c r="X527" s="43"/>
    </row>
    <row r="528">
      <c r="P528" s="43"/>
      <c r="Q528" s="43"/>
      <c r="S528" s="43"/>
      <c r="U528" s="43"/>
      <c r="V528" s="43"/>
      <c r="X528" s="43"/>
    </row>
    <row r="529">
      <c r="P529" s="43"/>
      <c r="Q529" s="43"/>
      <c r="S529" s="43"/>
      <c r="U529" s="43"/>
      <c r="V529" s="43"/>
      <c r="X529" s="43"/>
    </row>
    <row r="530">
      <c r="P530" s="43"/>
      <c r="Q530" s="43"/>
      <c r="S530" s="43"/>
      <c r="U530" s="43"/>
      <c r="V530" s="43"/>
      <c r="X530" s="43"/>
    </row>
    <row r="531">
      <c r="P531" s="43"/>
      <c r="Q531" s="43"/>
      <c r="S531" s="43"/>
      <c r="U531" s="43"/>
      <c r="V531" s="43"/>
      <c r="X531" s="43"/>
    </row>
    <row r="532">
      <c r="P532" s="43"/>
      <c r="Q532" s="43"/>
      <c r="S532" s="43"/>
      <c r="U532" s="43"/>
      <c r="V532" s="43"/>
      <c r="X532" s="43"/>
    </row>
    <row r="533">
      <c r="P533" s="43"/>
      <c r="Q533" s="43"/>
      <c r="S533" s="43"/>
      <c r="U533" s="43"/>
      <c r="V533" s="43"/>
      <c r="X533" s="43"/>
    </row>
    <row r="534">
      <c r="P534" s="43"/>
      <c r="Q534" s="43"/>
      <c r="S534" s="43"/>
      <c r="U534" s="43"/>
      <c r="V534" s="43"/>
      <c r="X534" s="43"/>
    </row>
    <row r="535">
      <c r="P535" s="43"/>
      <c r="Q535" s="43"/>
      <c r="S535" s="43"/>
      <c r="U535" s="43"/>
      <c r="V535" s="43"/>
      <c r="X535" s="43"/>
    </row>
    <row r="536">
      <c r="P536" s="43"/>
      <c r="Q536" s="43"/>
      <c r="S536" s="43"/>
      <c r="U536" s="43"/>
      <c r="V536" s="43"/>
      <c r="X536" s="43"/>
    </row>
    <row r="537">
      <c r="P537" s="43"/>
      <c r="Q537" s="43"/>
      <c r="S537" s="43"/>
      <c r="U537" s="43"/>
      <c r="V537" s="43"/>
      <c r="X537" s="43"/>
    </row>
    <row r="538">
      <c r="P538" s="43"/>
      <c r="Q538" s="43"/>
      <c r="S538" s="43"/>
      <c r="U538" s="43"/>
      <c r="V538" s="43"/>
      <c r="X538" s="43"/>
    </row>
    <row r="539">
      <c r="P539" s="43"/>
      <c r="Q539" s="43"/>
      <c r="S539" s="43"/>
      <c r="U539" s="43"/>
      <c r="V539" s="43"/>
      <c r="X539" s="43"/>
    </row>
    <row r="540">
      <c r="P540" s="43"/>
      <c r="Q540" s="43"/>
      <c r="S540" s="43"/>
      <c r="U540" s="43"/>
      <c r="V540" s="43"/>
      <c r="X540" s="43"/>
    </row>
    <row r="541">
      <c r="P541" s="43"/>
      <c r="Q541" s="43"/>
      <c r="S541" s="43"/>
      <c r="U541" s="43"/>
      <c r="V541" s="43"/>
      <c r="X541" s="43"/>
    </row>
    <row r="542">
      <c r="P542" s="43"/>
      <c r="Q542" s="43"/>
      <c r="S542" s="43"/>
      <c r="U542" s="43"/>
      <c r="V542" s="43"/>
      <c r="X542" s="43"/>
    </row>
    <row r="543">
      <c r="P543" s="43"/>
      <c r="Q543" s="43"/>
      <c r="S543" s="43"/>
      <c r="U543" s="43"/>
      <c r="V543" s="43"/>
      <c r="X543" s="43"/>
    </row>
    <row r="544">
      <c r="P544" s="43"/>
      <c r="Q544" s="43"/>
      <c r="S544" s="43"/>
      <c r="U544" s="43"/>
      <c r="V544" s="43"/>
      <c r="X544" s="43"/>
    </row>
    <row r="545">
      <c r="P545" s="43"/>
      <c r="Q545" s="43"/>
      <c r="S545" s="43"/>
      <c r="U545" s="43"/>
      <c r="V545" s="43"/>
      <c r="X545" s="43"/>
    </row>
    <row r="546">
      <c r="P546" s="43"/>
      <c r="Q546" s="43"/>
      <c r="S546" s="43"/>
      <c r="U546" s="43"/>
      <c r="V546" s="43"/>
      <c r="X546" s="43"/>
    </row>
    <row r="547">
      <c r="P547" s="43"/>
      <c r="Q547" s="43"/>
      <c r="S547" s="43"/>
      <c r="U547" s="43"/>
      <c r="V547" s="43"/>
      <c r="X547" s="43"/>
    </row>
    <row r="548">
      <c r="P548" s="43"/>
      <c r="Q548" s="43"/>
      <c r="S548" s="43"/>
      <c r="U548" s="43"/>
      <c r="V548" s="43"/>
      <c r="X548" s="43"/>
    </row>
    <row r="549">
      <c r="P549" s="43"/>
      <c r="Q549" s="43"/>
      <c r="S549" s="43"/>
      <c r="U549" s="43"/>
      <c r="V549" s="43"/>
      <c r="X549" s="43"/>
    </row>
    <row r="550">
      <c r="P550" s="43"/>
      <c r="Q550" s="43"/>
      <c r="S550" s="43"/>
      <c r="U550" s="43"/>
      <c r="V550" s="43"/>
      <c r="X550" s="43"/>
    </row>
    <row r="551">
      <c r="P551" s="43"/>
      <c r="Q551" s="43"/>
      <c r="S551" s="43"/>
      <c r="U551" s="43"/>
      <c r="V551" s="43"/>
      <c r="X551" s="43"/>
    </row>
    <row r="552">
      <c r="P552" s="43"/>
      <c r="Q552" s="43"/>
      <c r="S552" s="43"/>
      <c r="U552" s="43"/>
      <c r="V552" s="43"/>
      <c r="X552" s="43"/>
    </row>
    <row r="553">
      <c r="P553" s="43"/>
      <c r="Q553" s="43"/>
      <c r="S553" s="43"/>
      <c r="U553" s="43"/>
      <c r="V553" s="43"/>
      <c r="X553" s="43"/>
    </row>
    <row r="554">
      <c r="P554" s="43"/>
      <c r="Q554" s="43"/>
      <c r="S554" s="43"/>
      <c r="U554" s="43"/>
      <c r="V554" s="43"/>
      <c r="X554" s="43"/>
    </row>
    <row r="555">
      <c r="P555" s="43"/>
      <c r="Q555" s="43"/>
      <c r="S555" s="43"/>
      <c r="U555" s="43"/>
      <c r="V555" s="43"/>
      <c r="X555" s="43"/>
    </row>
    <row r="556">
      <c r="P556" s="43"/>
      <c r="Q556" s="43"/>
      <c r="S556" s="43"/>
      <c r="U556" s="43"/>
      <c r="V556" s="43"/>
      <c r="X556" s="43"/>
    </row>
    <row r="557">
      <c r="P557" s="43"/>
      <c r="Q557" s="43"/>
      <c r="S557" s="43"/>
      <c r="U557" s="43"/>
      <c r="V557" s="43"/>
      <c r="X557" s="43"/>
    </row>
    <row r="558">
      <c r="P558" s="43"/>
      <c r="Q558" s="43"/>
      <c r="S558" s="43"/>
      <c r="U558" s="43"/>
      <c r="V558" s="43"/>
      <c r="X558" s="43"/>
    </row>
    <row r="559">
      <c r="P559" s="43"/>
      <c r="Q559" s="43"/>
      <c r="S559" s="43"/>
      <c r="U559" s="43"/>
      <c r="V559" s="43"/>
      <c r="X559" s="43"/>
    </row>
    <row r="560">
      <c r="P560" s="43"/>
      <c r="Q560" s="43"/>
      <c r="S560" s="43"/>
      <c r="U560" s="43"/>
      <c r="V560" s="43"/>
      <c r="X560" s="43"/>
    </row>
    <row r="561">
      <c r="P561" s="43"/>
      <c r="Q561" s="43"/>
      <c r="S561" s="43"/>
      <c r="U561" s="43"/>
      <c r="V561" s="43"/>
      <c r="X561" s="43"/>
    </row>
    <row r="562">
      <c r="P562" s="43"/>
      <c r="Q562" s="43"/>
      <c r="S562" s="43"/>
      <c r="U562" s="43"/>
      <c r="V562" s="43"/>
      <c r="X562" s="43"/>
    </row>
    <row r="563">
      <c r="P563" s="43"/>
      <c r="Q563" s="43"/>
      <c r="S563" s="43"/>
      <c r="U563" s="43"/>
      <c r="V563" s="43"/>
      <c r="X563" s="43"/>
    </row>
    <row r="564">
      <c r="P564" s="43"/>
      <c r="Q564" s="43"/>
      <c r="S564" s="43"/>
      <c r="U564" s="43"/>
      <c r="V564" s="43"/>
      <c r="X564" s="43"/>
    </row>
    <row r="565">
      <c r="P565" s="43"/>
      <c r="Q565" s="43"/>
      <c r="S565" s="43"/>
      <c r="U565" s="43"/>
      <c r="V565" s="43"/>
      <c r="X565" s="43"/>
    </row>
    <row r="566">
      <c r="P566" s="43"/>
      <c r="Q566" s="43"/>
      <c r="S566" s="43"/>
      <c r="U566" s="43"/>
      <c r="V566" s="43"/>
      <c r="X566" s="43"/>
    </row>
    <row r="567">
      <c r="P567" s="43"/>
      <c r="Q567" s="43"/>
      <c r="S567" s="43"/>
      <c r="U567" s="43"/>
      <c r="V567" s="43"/>
      <c r="X567" s="43"/>
    </row>
    <row r="568">
      <c r="P568" s="43"/>
      <c r="Q568" s="43"/>
      <c r="S568" s="43"/>
      <c r="U568" s="43"/>
      <c r="V568" s="43"/>
      <c r="X568" s="43"/>
    </row>
    <row r="569">
      <c r="P569" s="43"/>
      <c r="Q569" s="43"/>
      <c r="S569" s="43"/>
      <c r="U569" s="43"/>
      <c r="V569" s="43"/>
      <c r="X569" s="43"/>
    </row>
    <row r="570">
      <c r="P570" s="43"/>
      <c r="Q570" s="43"/>
      <c r="S570" s="43"/>
      <c r="U570" s="43"/>
      <c r="V570" s="43"/>
      <c r="X570" s="43"/>
    </row>
    <row r="571">
      <c r="P571" s="43"/>
      <c r="Q571" s="43"/>
      <c r="S571" s="43"/>
      <c r="U571" s="43"/>
      <c r="V571" s="43"/>
      <c r="X571" s="43"/>
    </row>
    <row r="572">
      <c r="P572" s="43"/>
      <c r="Q572" s="43"/>
      <c r="S572" s="43"/>
      <c r="U572" s="43"/>
      <c r="V572" s="43"/>
      <c r="X572" s="43"/>
    </row>
    <row r="573">
      <c r="P573" s="43"/>
      <c r="Q573" s="43"/>
      <c r="S573" s="43"/>
      <c r="U573" s="43"/>
      <c r="V573" s="43"/>
      <c r="X573" s="43"/>
    </row>
    <row r="574">
      <c r="P574" s="43"/>
      <c r="Q574" s="43"/>
      <c r="S574" s="43"/>
      <c r="U574" s="43"/>
      <c r="V574" s="43"/>
      <c r="X574" s="43"/>
    </row>
    <row r="575">
      <c r="P575" s="43"/>
      <c r="Q575" s="43"/>
      <c r="S575" s="43"/>
      <c r="U575" s="43"/>
      <c r="V575" s="43"/>
      <c r="X575" s="43"/>
    </row>
    <row r="576">
      <c r="P576" s="43"/>
      <c r="Q576" s="43"/>
      <c r="S576" s="43"/>
      <c r="U576" s="43"/>
      <c r="V576" s="43"/>
      <c r="X576" s="43"/>
    </row>
    <row r="577">
      <c r="P577" s="43"/>
      <c r="Q577" s="43"/>
      <c r="S577" s="43"/>
      <c r="U577" s="43"/>
      <c r="V577" s="43"/>
      <c r="X577" s="43"/>
    </row>
    <row r="578">
      <c r="P578" s="43"/>
      <c r="Q578" s="43"/>
      <c r="S578" s="43"/>
      <c r="U578" s="43"/>
      <c r="V578" s="43"/>
      <c r="X578" s="43"/>
    </row>
    <row r="579">
      <c r="P579" s="43"/>
      <c r="Q579" s="43"/>
      <c r="S579" s="43"/>
      <c r="U579" s="43"/>
      <c r="V579" s="43"/>
      <c r="X579" s="43"/>
    </row>
    <row r="580">
      <c r="P580" s="43"/>
      <c r="Q580" s="43"/>
      <c r="S580" s="43"/>
      <c r="U580" s="43"/>
      <c r="V580" s="43"/>
      <c r="X580" s="43"/>
    </row>
    <row r="581">
      <c r="P581" s="43"/>
      <c r="Q581" s="43"/>
      <c r="S581" s="43"/>
      <c r="U581" s="43"/>
      <c r="V581" s="43"/>
      <c r="X581" s="43"/>
    </row>
    <row r="582">
      <c r="P582" s="43"/>
      <c r="Q582" s="43"/>
      <c r="S582" s="43"/>
      <c r="U582" s="43"/>
      <c r="V582" s="43"/>
      <c r="X582" s="43"/>
    </row>
    <row r="583">
      <c r="P583" s="43"/>
      <c r="Q583" s="43"/>
      <c r="S583" s="43"/>
      <c r="U583" s="43"/>
      <c r="V583" s="43"/>
      <c r="X583" s="43"/>
    </row>
    <row r="584">
      <c r="P584" s="43"/>
      <c r="Q584" s="43"/>
      <c r="S584" s="43"/>
      <c r="U584" s="43"/>
      <c r="V584" s="43"/>
      <c r="X584" s="43"/>
    </row>
    <row r="585">
      <c r="P585" s="43"/>
      <c r="Q585" s="43"/>
      <c r="S585" s="43"/>
      <c r="U585" s="43"/>
      <c r="V585" s="43"/>
      <c r="X585" s="43"/>
    </row>
    <row r="586">
      <c r="P586" s="43"/>
      <c r="Q586" s="43"/>
      <c r="S586" s="43"/>
      <c r="U586" s="43"/>
      <c r="V586" s="43"/>
      <c r="X586" s="43"/>
    </row>
    <row r="587">
      <c r="P587" s="43"/>
      <c r="Q587" s="43"/>
      <c r="S587" s="43"/>
      <c r="U587" s="43"/>
      <c r="V587" s="43"/>
      <c r="X587" s="43"/>
    </row>
    <row r="588">
      <c r="P588" s="43"/>
      <c r="Q588" s="43"/>
      <c r="S588" s="43"/>
      <c r="U588" s="43"/>
      <c r="V588" s="43"/>
      <c r="X588" s="43"/>
    </row>
    <row r="589">
      <c r="P589" s="43"/>
      <c r="Q589" s="43"/>
      <c r="S589" s="43"/>
      <c r="U589" s="43"/>
      <c r="V589" s="43"/>
      <c r="X589" s="43"/>
    </row>
    <row r="590">
      <c r="P590" s="43"/>
      <c r="Q590" s="43"/>
      <c r="S590" s="43"/>
      <c r="U590" s="43"/>
      <c r="V590" s="43"/>
      <c r="X590" s="43"/>
    </row>
    <row r="591">
      <c r="P591" s="43"/>
      <c r="Q591" s="43"/>
      <c r="S591" s="43"/>
      <c r="U591" s="43"/>
      <c r="V591" s="43"/>
      <c r="X591" s="43"/>
    </row>
    <row r="592">
      <c r="P592" s="43"/>
      <c r="Q592" s="43"/>
      <c r="S592" s="43"/>
      <c r="U592" s="43"/>
      <c r="V592" s="43"/>
      <c r="X592" s="43"/>
    </row>
    <row r="593">
      <c r="P593" s="43"/>
      <c r="Q593" s="43"/>
      <c r="S593" s="43"/>
      <c r="U593" s="43"/>
      <c r="V593" s="43"/>
      <c r="X593" s="43"/>
    </row>
    <row r="594">
      <c r="P594" s="43"/>
      <c r="Q594" s="43"/>
      <c r="S594" s="43"/>
      <c r="U594" s="43"/>
      <c r="V594" s="43"/>
      <c r="X594" s="43"/>
    </row>
    <row r="595">
      <c r="P595" s="43"/>
      <c r="Q595" s="43"/>
      <c r="S595" s="43"/>
      <c r="U595" s="43"/>
      <c r="V595" s="43"/>
      <c r="X595" s="43"/>
    </row>
    <row r="596">
      <c r="P596" s="43"/>
      <c r="Q596" s="43"/>
      <c r="S596" s="43"/>
      <c r="U596" s="43"/>
      <c r="V596" s="43"/>
      <c r="X596" s="43"/>
    </row>
    <row r="597">
      <c r="P597" s="43"/>
      <c r="Q597" s="43"/>
      <c r="S597" s="43"/>
      <c r="U597" s="43"/>
      <c r="V597" s="43"/>
      <c r="X597" s="43"/>
    </row>
    <row r="598">
      <c r="P598" s="43"/>
      <c r="Q598" s="43"/>
      <c r="S598" s="43"/>
      <c r="U598" s="43"/>
      <c r="V598" s="43"/>
      <c r="X598" s="43"/>
    </row>
    <row r="599">
      <c r="P599" s="43"/>
      <c r="Q599" s="43"/>
      <c r="S599" s="43"/>
      <c r="U599" s="43"/>
      <c r="V599" s="43"/>
      <c r="X599" s="43"/>
    </row>
    <row r="600">
      <c r="P600" s="43"/>
      <c r="Q600" s="43"/>
      <c r="S600" s="43"/>
      <c r="U600" s="43"/>
      <c r="V600" s="43"/>
      <c r="X600" s="43"/>
    </row>
    <row r="601">
      <c r="P601" s="43"/>
      <c r="Q601" s="43"/>
      <c r="S601" s="43"/>
      <c r="U601" s="43"/>
      <c r="V601" s="43"/>
      <c r="X601" s="43"/>
    </row>
    <row r="602">
      <c r="P602" s="43"/>
      <c r="Q602" s="43"/>
      <c r="S602" s="43"/>
      <c r="U602" s="43"/>
      <c r="V602" s="43"/>
      <c r="X602" s="43"/>
    </row>
    <row r="603">
      <c r="P603" s="43"/>
      <c r="Q603" s="43"/>
      <c r="S603" s="43"/>
      <c r="U603" s="43"/>
      <c r="V603" s="43"/>
      <c r="X603" s="43"/>
    </row>
    <row r="604">
      <c r="P604" s="43"/>
      <c r="Q604" s="43"/>
      <c r="S604" s="43"/>
      <c r="U604" s="43"/>
      <c r="V604" s="43"/>
      <c r="X604" s="43"/>
    </row>
    <row r="605">
      <c r="P605" s="43"/>
      <c r="Q605" s="43"/>
      <c r="S605" s="43"/>
      <c r="U605" s="43"/>
      <c r="V605" s="43"/>
      <c r="X605" s="43"/>
    </row>
    <row r="606">
      <c r="P606" s="43"/>
      <c r="Q606" s="43"/>
      <c r="S606" s="43"/>
      <c r="U606" s="43"/>
      <c r="V606" s="43"/>
      <c r="X606" s="43"/>
    </row>
    <row r="607">
      <c r="P607" s="43"/>
      <c r="Q607" s="43"/>
      <c r="S607" s="43"/>
      <c r="U607" s="43"/>
      <c r="V607" s="43"/>
      <c r="X607" s="43"/>
    </row>
    <row r="608">
      <c r="P608" s="43"/>
      <c r="Q608" s="43"/>
      <c r="S608" s="43"/>
      <c r="U608" s="43"/>
      <c r="V608" s="43"/>
      <c r="X608" s="43"/>
    </row>
    <row r="609">
      <c r="P609" s="43"/>
      <c r="Q609" s="43"/>
      <c r="S609" s="43"/>
      <c r="U609" s="43"/>
      <c r="V609" s="43"/>
      <c r="X609" s="43"/>
    </row>
    <row r="610">
      <c r="P610" s="43"/>
      <c r="Q610" s="43"/>
      <c r="S610" s="43"/>
      <c r="U610" s="43"/>
      <c r="V610" s="43"/>
      <c r="X610" s="43"/>
    </row>
    <row r="611">
      <c r="P611" s="43"/>
      <c r="Q611" s="43"/>
      <c r="S611" s="43"/>
      <c r="U611" s="43"/>
      <c r="V611" s="43"/>
      <c r="X611" s="43"/>
    </row>
    <row r="612">
      <c r="P612" s="43"/>
      <c r="Q612" s="43"/>
      <c r="S612" s="43"/>
      <c r="U612" s="43"/>
      <c r="V612" s="43"/>
      <c r="X612" s="43"/>
    </row>
    <row r="613">
      <c r="P613" s="43"/>
      <c r="Q613" s="43"/>
      <c r="S613" s="43"/>
      <c r="U613" s="43"/>
      <c r="V613" s="43"/>
      <c r="X613" s="43"/>
    </row>
    <row r="614">
      <c r="P614" s="43"/>
      <c r="Q614" s="43"/>
      <c r="S614" s="43"/>
      <c r="U614" s="43"/>
      <c r="V614" s="43"/>
      <c r="X614" s="43"/>
    </row>
    <row r="615">
      <c r="P615" s="43"/>
      <c r="Q615" s="43"/>
      <c r="S615" s="43"/>
      <c r="U615" s="43"/>
      <c r="V615" s="43"/>
      <c r="X615" s="43"/>
    </row>
    <row r="616">
      <c r="P616" s="43"/>
      <c r="Q616" s="43"/>
      <c r="S616" s="43"/>
      <c r="U616" s="43"/>
      <c r="V616" s="43"/>
      <c r="X616" s="43"/>
    </row>
    <row r="617">
      <c r="P617" s="43"/>
      <c r="Q617" s="43"/>
      <c r="S617" s="43"/>
      <c r="U617" s="43"/>
      <c r="V617" s="43"/>
      <c r="X617" s="43"/>
    </row>
    <row r="618">
      <c r="P618" s="43"/>
      <c r="Q618" s="43"/>
      <c r="S618" s="43"/>
      <c r="U618" s="43"/>
      <c r="V618" s="43"/>
      <c r="X618" s="43"/>
    </row>
    <row r="619">
      <c r="P619" s="43"/>
      <c r="Q619" s="43"/>
      <c r="S619" s="43"/>
      <c r="U619" s="43"/>
      <c r="V619" s="43"/>
      <c r="X619" s="43"/>
    </row>
    <row r="620">
      <c r="P620" s="43"/>
      <c r="Q620" s="43"/>
      <c r="S620" s="43"/>
      <c r="U620" s="43"/>
      <c r="V620" s="43"/>
      <c r="X620" s="43"/>
    </row>
    <row r="621">
      <c r="P621" s="43"/>
      <c r="Q621" s="43"/>
      <c r="S621" s="43"/>
      <c r="U621" s="43"/>
      <c r="V621" s="43"/>
      <c r="X621" s="43"/>
    </row>
    <row r="622">
      <c r="P622" s="43"/>
      <c r="Q622" s="43"/>
      <c r="S622" s="43"/>
      <c r="U622" s="43"/>
      <c r="V622" s="43"/>
      <c r="X622" s="43"/>
    </row>
    <row r="623">
      <c r="P623" s="43"/>
      <c r="Q623" s="43"/>
      <c r="S623" s="43"/>
      <c r="U623" s="43"/>
      <c r="V623" s="43"/>
      <c r="X623" s="43"/>
    </row>
    <row r="624">
      <c r="P624" s="43"/>
      <c r="Q624" s="43"/>
      <c r="S624" s="43"/>
      <c r="U624" s="43"/>
      <c r="V624" s="43"/>
      <c r="X624" s="43"/>
    </row>
    <row r="625">
      <c r="P625" s="43"/>
      <c r="Q625" s="43"/>
      <c r="S625" s="43"/>
      <c r="U625" s="43"/>
      <c r="V625" s="43"/>
      <c r="X625" s="43"/>
    </row>
    <row r="626">
      <c r="P626" s="43"/>
      <c r="Q626" s="43"/>
      <c r="S626" s="43"/>
      <c r="U626" s="43"/>
      <c r="V626" s="43"/>
      <c r="X626" s="43"/>
    </row>
    <row r="627">
      <c r="P627" s="43"/>
      <c r="Q627" s="43"/>
      <c r="S627" s="43"/>
      <c r="U627" s="43"/>
      <c r="V627" s="43"/>
      <c r="X627" s="43"/>
    </row>
    <row r="628">
      <c r="P628" s="43"/>
      <c r="Q628" s="43"/>
      <c r="S628" s="43"/>
      <c r="U628" s="43"/>
      <c r="V628" s="43"/>
      <c r="X628" s="43"/>
    </row>
    <row r="629">
      <c r="P629" s="43"/>
      <c r="Q629" s="43"/>
      <c r="S629" s="43"/>
      <c r="U629" s="43"/>
      <c r="V629" s="43"/>
      <c r="X629" s="43"/>
    </row>
    <row r="630">
      <c r="P630" s="43"/>
      <c r="Q630" s="43"/>
      <c r="S630" s="43"/>
      <c r="U630" s="43"/>
      <c r="V630" s="43"/>
      <c r="X630" s="43"/>
    </row>
    <row r="631">
      <c r="P631" s="43"/>
      <c r="Q631" s="43"/>
      <c r="S631" s="43"/>
      <c r="U631" s="43"/>
      <c r="V631" s="43"/>
      <c r="X631" s="43"/>
    </row>
    <row r="632">
      <c r="P632" s="43"/>
      <c r="Q632" s="43"/>
      <c r="S632" s="43"/>
      <c r="U632" s="43"/>
      <c r="V632" s="43"/>
      <c r="X632" s="43"/>
    </row>
    <row r="633">
      <c r="P633" s="43"/>
      <c r="Q633" s="43"/>
      <c r="S633" s="43"/>
      <c r="U633" s="43"/>
      <c r="V633" s="43"/>
      <c r="X633" s="43"/>
    </row>
    <row r="634">
      <c r="P634" s="43"/>
      <c r="Q634" s="43"/>
      <c r="S634" s="43"/>
      <c r="U634" s="43"/>
      <c r="V634" s="43"/>
      <c r="X634" s="43"/>
    </row>
    <row r="635">
      <c r="P635" s="43"/>
      <c r="Q635" s="43"/>
      <c r="S635" s="43"/>
      <c r="U635" s="43"/>
      <c r="V635" s="43"/>
      <c r="X635" s="43"/>
    </row>
    <row r="636">
      <c r="P636" s="43"/>
      <c r="Q636" s="43"/>
      <c r="S636" s="43"/>
      <c r="U636" s="43"/>
      <c r="V636" s="43"/>
      <c r="X636" s="43"/>
    </row>
    <row r="637">
      <c r="P637" s="43"/>
      <c r="Q637" s="43"/>
      <c r="S637" s="43"/>
      <c r="U637" s="43"/>
      <c r="V637" s="43"/>
      <c r="X637" s="43"/>
    </row>
    <row r="638">
      <c r="P638" s="43"/>
      <c r="Q638" s="43"/>
      <c r="S638" s="43"/>
      <c r="U638" s="43"/>
      <c r="V638" s="43"/>
      <c r="X638" s="43"/>
    </row>
    <row r="639">
      <c r="P639" s="43"/>
      <c r="Q639" s="43"/>
      <c r="S639" s="43"/>
      <c r="U639" s="43"/>
      <c r="V639" s="43"/>
      <c r="X639" s="43"/>
    </row>
    <row r="640">
      <c r="P640" s="43"/>
      <c r="Q640" s="43"/>
      <c r="S640" s="43"/>
      <c r="U640" s="43"/>
      <c r="V640" s="43"/>
      <c r="X640" s="43"/>
    </row>
    <row r="641">
      <c r="P641" s="43"/>
      <c r="Q641" s="43"/>
      <c r="S641" s="43"/>
      <c r="U641" s="43"/>
      <c r="V641" s="43"/>
      <c r="X641" s="43"/>
    </row>
    <row r="642">
      <c r="P642" s="43"/>
      <c r="Q642" s="43"/>
      <c r="S642" s="43"/>
      <c r="U642" s="43"/>
      <c r="V642" s="43"/>
      <c r="X642" s="43"/>
    </row>
    <row r="643">
      <c r="P643" s="43"/>
      <c r="Q643" s="43"/>
      <c r="S643" s="43"/>
      <c r="U643" s="43"/>
      <c r="V643" s="43"/>
      <c r="X643" s="43"/>
    </row>
    <row r="644">
      <c r="P644" s="43"/>
      <c r="Q644" s="43"/>
      <c r="S644" s="43"/>
      <c r="U644" s="43"/>
      <c r="V644" s="43"/>
      <c r="X644" s="43"/>
    </row>
    <row r="645">
      <c r="P645" s="43"/>
      <c r="Q645" s="43"/>
      <c r="S645" s="43"/>
      <c r="U645" s="43"/>
      <c r="V645" s="43"/>
      <c r="X645" s="43"/>
    </row>
    <row r="646">
      <c r="P646" s="43"/>
      <c r="Q646" s="43"/>
      <c r="S646" s="43"/>
      <c r="U646" s="43"/>
      <c r="V646" s="43"/>
      <c r="X646" s="43"/>
    </row>
    <row r="647">
      <c r="P647" s="43"/>
      <c r="Q647" s="43"/>
      <c r="S647" s="43"/>
      <c r="U647" s="43"/>
      <c r="V647" s="43"/>
      <c r="X647" s="43"/>
    </row>
    <row r="648">
      <c r="P648" s="43"/>
      <c r="Q648" s="43"/>
      <c r="S648" s="43"/>
      <c r="U648" s="43"/>
      <c r="V648" s="43"/>
      <c r="X648" s="43"/>
    </row>
    <row r="649">
      <c r="P649" s="43"/>
      <c r="Q649" s="43"/>
      <c r="S649" s="43"/>
      <c r="U649" s="43"/>
      <c r="V649" s="43"/>
      <c r="X649" s="43"/>
    </row>
    <row r="650">
      <c r="P650" s="43"/>
      <c r="Q650" s="43"/>
      <c r="S650" s="43"/>
      <c r="U650" s="43"/>
      <c r="V650" s="43"/>
      <c r="X650" s="43"/>
    </row>
    <row r="651">
      <c r="P651" s="43"/>
      <c r="Q651" s="43"/>
      <c r="S651" s="43"/>
      <c r="U651" s="43"/>
      <c r="V651" s="43"/>
      <c r="X651" s="43"/>
    </row>
    <row r="652">
      <c r="P652" s="43"/>
      <c r="Q652" s="43"/>
      <c r="S652" s="43"/>
      <c r="U652" s="43"/>
      <c r="V652" s="43"/>
      <c r="X652" s="43"/>
    </row>
    <row r="653">
      <c r="P653" s="43"/>
      <c r="Q653" s="43"/>
      <c r="S653" s="43"/>
      <c r="U653" s="43"/>
      <c r="V653" s="43"/>
      <c r="X653" s="43"/>
    </row>
    <row r="654">
      <c r="P654" s="43"/>
      <c r="Q654" s="43"/>
      <c r="S654" s="43"/>
      <c r="U654" s="43"/>
      <c r="V654" s="43"/>
      <c r="X654" s="43"/>
    </row>
    <row r="655">
      <c r="P655" s="43"/>
      <c r="Q655" s="43"/>
      <c r="S655" s="43"/>
      <c r="U655" s="43"/>
      <c r="V655" s="43"/>
      <c r="X655" s="43"/>
    </row>
    <row r="656">
      <c r="P656" s="43"/>
      <c r="Q656" s="43"/>
      <c r="S656" s="43"/>
      <c r="U656" s="43"/>
      <c r="V656" s="43"/>
      <c r="X656" s="43"/>
    </row>
    <row r="657">
      <c r="P657" s="43"/>
      <c r="Q657" s="43"/>
      <c r="S657" s="43"/>
      <c r="U657" s="43"/>
      <c r="V657" s="43"/>
      <c r="X657" s="43"/>
    </row>
    <row r="658">
      <c r="P658" s="43"/>
      <c r="Q658" s="43"/>
      <c r="S658" s="43"/>
      <c r="U658" s="43"/>
      <c r="V658" s="43"/>
      <c r="X658" s="43"/>
    </row>
    <row r="659">
      <c r="P659" s="43"/>
      <c r="Q659" s="43"/>
      <c r="S659" s="43"/>
      <c r="U659" s="43"/>
      <c r="V659" s="43"/>
      <c r="X659" s="43"/>
    </row>
    <row r="660">
      <c r="P660" s="43"/>
      <c r="Q660" s="43"/>
      <c r="S660" s="43"/>
      <c r="U660" s="43"/>
      <c r="V660" s="43"/>
      <c r="X660" s="43"/>
    </row>
    <row r="661">
      <c r="P661" s="43"/>
      <c r="Q661" s="43"/>
      <c r="S661" s="43"/>
      <c r="U661" s="43"/>
      <c r="V661" s="43"/>
      <c r="X661" s="43"/>
    </row>
    <row r="662">
      <c r="P662" s="43"/>
      <c r="Q662" s="43"/>
      <c r="S662" s="43"/>
      <c r="U662" s="43"/>
      <c r="V662" s="43"/>
      <c r="X662" s="43"/>
    </row>
    <row r="663">
      <c r="P663" s="43"/>
      <c r="Q663" s="43"/>
      <c r="S663" s="43"/>
      <c r="U663" s="43"/>
      <c r="V663" s="43"/>
      <c r="X663" s="43"/>
    </row>
    <row r="664">
      <c r="P664" s="43"/>
      <c r="Q664" s="43"/>
      <c r="S664" s="43"/>
      <c r="U664" s="43"/>
      <c r="V664" s="43"/>
      <c r="X664" s="43"/>
    </row>
    <row r="665">
      <c r="P665" s="43"/>
      <c r="Q665" s="43"/>
      <c r="S665" s="43"/>
      <c r="U665" s="43"/>
      <c r="V665" s="43"/>
      <c r="X665" s="43"/>
    </row>
    <row r="666">
      <c r="P666" s="43"/>
      <c r="Q666" s="43"/>
      <c r="S666" s="43"/>
      <c r="U666" s="43"/>
      <c r="V666" s="43"/>
      <c r="X666" s="43"/>
    </row>
    <row r="667">
      <c r="P667" s="43"/>
      <c r="Q667" s="43"/>
      <c r="S667" s="43"/>
      <c r="U667" s="43"/>
      <c r="V667" s="43"/>
      <c r="X667" s="43"/>
    </row>
    <row r="668">
      <c r="P668" s="43"/>
      <c r="Q668" s="43"/>
      <c r="S668" s="43"/>
      <c r="U668" s="43"/>
      <c r="V668" s="43"/>
      <c r="X668" s="43"/>
    </row>
    <row r="669">
      <c r="P669" s="43"/>
      <c r="Q669" s="43"/>
      <c r="S669" s="43"/>
      <c r="U669" s="43"/>
      <c r="V669" s="43"/>
      <c r="X669" s="43"/>
    </row>
    <row r="670">
      <c r="P670" s="43"/>
      <c r="Q670" s="43"/>
      <c r="S670" s="43"/>
      <c r="U670" s="43"/>
      <c r="V670" s="43"/>
      <c r="X670" s="43"/>
    </row>
    <row r="671">
      <c r="P671" s="43"/>
      <c r="Q671" s="43"/>
      <c r="S671" s="43"/>
      <c r="U671" s="43"/>
      <c r="V671" s="43"/>
      <c r="X671" s="43"/>
    </row>
    <row r="672">
      <c r="P672" s="43"/>
      <c r="Q672" s="43"/>
      <c r="S672" s="43"/>
      <c r="U672" s="43"/>
      <c r="V672" s="43"/>
      <c r="X672" s="43"/>
    </row>
    <row r="673">
      <c r="P673" s="43"/>
      <c r="Q673" s="43"/>
      <c r="S673" s="43"/>
      <c r="U673" s="43"/>
      <c r="V673" s="43"/>
      <c r="X673" s="43"/>
    </row>
    <row r="674">
      <c r="P674" s="43"/>
      <c r="Q674" s="43"/>
      <c r="S674" s="43"/>
      <c r="U674" s="43"/>
      <c r="V674" s="43"/>
      <c r="X674" s="43"/>
    </row>
    <row r="675">
      <c r="P675" s="43"/>
      <c r="Q675" s="43"/>
      <c r="S675" s="43"/>
      <c r="U675" s="43"/>
      <c r="V675" s="43"/>
      <c r="X675" s="43"/>
    </row>
    <row r="676">
      <c r="P676" s="43"/>
      <c r="Q676" s="43"/>
      <c r="S676" s="43"/>
      <c r="U676" s="43"/>
      <c r="V676" s="43"/>
      <c r="X676" s="43"/>
    </row>
    <row r="677">
      <c r="P677" s="43"/>
      <c r="Q677" s="43"/>
      <c r="S677" s="43"/>
      <c r="U677" s="43"/>
      <c r="V677" s="43"/>
      <c r="X677" s="43"/>
    </row>
    <row r="678">
      <c r="P678" s="43"/>
      <c r="Q678" s="43"/>
      <c r="S678" s="43"/>
      <c r="U678" s="43"/>
      <c r="V678" s="43"/>
      <c r="X678" s="43"/>
    </row>
    <row r="679">
      <c r="P679" s="43"/>
      <c r="Q679" s="43"/>
      <c r="S679" s="43"/>
      <c r="U679" s="43"/>
      <c r="V679" s="43"/>
      <c r="X679" s="43"/>
    </row>
    <row r="680">
      <c r="P680" s="43"/>
      <c r="Q680" s="43"/>
      <c r="S680" s="43"/>
      <c r="U680" s="43"/>
      <c r="V680" s="43"/>
      <c r="X680" s="43"/>
    </row>
    <row r="681">
      <c r="P681" s="43"/>
      <c r="Q681" s="43"/>
      <c r="S681" s="43"/>
      <c r="U681" s="43"/>
      <c r="V681" s="43"/>
      <c r="X681" s="43"/>
    </row>
    <row r="682">
      <c r="P682" s="43"/>
      <c r="Q682" s="43"/>
      <c r="S682" s="43"/>
      <c r="U682" s="43"/>
      <c r="V682" s="43"/>
      <c r="X682" s="43"/>
    </row>
    <row r="683">
      <c r="P683" s="43"/>
      <c r="Q683" s="43"/>
      <c r="S683" s="43"/>
      <c r="U683" s="43"/>
      <c r="V683" s="43"/>
      <c r="X683" s="43"/>
    </row>
    <row r="684">
      <c r="P684" s="43"/>
      <c r="Q684" s="43"/>
      <c r="S684" s="43"/>
      <c r="U684" s="43"/>
      <c r="V684" s="43"/>
      <c r="X684" s="43"/>
    </row>
    <row r="685">
      <c r="P685" s="43"/>
      <c r="Q685" s="43"/>
      <c r="S685" s="43"/>
      <c r="U685" s="43"/>
      <c r="V685" s="43"/>
      <c r="X685" s="43"/>
    </row>
    <row r="686">
      <c r="P686" s="43"/>
      <c r="Q686" s="43"/>
      <c r="S686" s="43"/>
      <c r="U686" s="43"/>
      <c r="V686" s="43"/>
      <c r="X686" s="43"/>
    </row>
    <row r="687">
      <c r="P687" s="43"/>
      <c r="Q687" s="43"/>
      <c r="S687" s="43"/>
      <c r="U687" s="43"/>
      <c r="V687" s="43"/>
      <c r="X687" s="43"/>
    </row>
    <row r="688">
      <c r="P688" s="43"/>
      <c r="Q688" s="43"/>
      <c r="S688" s="43"/>
      <c r="U688" s="43"/>
      <c r="V688" s="43"/>
      <c r="X688" s="43"/>
    </row>
    <row r="689">
      <c r="P689" s="43"/>
      <c r="Q689" s="43"/>
      <c r="S689" s="43"/>
      <c r="U689" s="43"/>
      <c r="V689" s="43"/>
      <c r="X689" s="43"/>
    </row>
    <row r="690">
      <c r="P690" s="43"/>
      <c r="Q690" s="43"/>
      <c r="S690" s="43"/>
      <c r="U690" s="43"/>
      <c r="V690" s="43"/>
      <c r="X690" s="43"/>
    </row>
    <row r="691">
      <c r="P691" s="43"/>
      <c r="Q691" s="43"/>
      <c r="S691" s="43"/>
      <c r="U691" s="43"/>
      <c r="V691" s="43"/>
      <c r="X691" s="43"/>
    </row>
    <row r="692">
      <c r="P692" s="43"/>
      <c r="Q692" s="43"/>
      <c r="S692" s="43"/>
      <c r="U692" s="43"/>
      <c r="V692" s="43"/>
      <c r="X692" s="43"/>
    </row>
    <row r="693">
      <c r="P693" s="43"/>
      <c r="Q693" s="43"/>
      <c r="S693" s="43"/>
      <c r="U693" s="43"/>
      <c r="V693" s="43"/>
      <c r="X693" s="43"/>
    </row>
    <row r="694">
      <c r="P694" s="43"/>
      <c r="Q694" s="43"/>
      <c r="S694" s="43"/>
      <c r="U694" s="43"/>
      <c r="V694" s="43"/>
      <c r="X694" s="43"/>
    </row>
    <row r="695">
      <c r="P695" s="43"/>
      <c r="Q695" s="43"/>
      <c r="S695" s="43"/>
      <c r="U695" s="43"/>
      <c r="V695" s="43"/>
      <c r="X695" s="43"/>
    </row>
    <row r="696">
      <c r="P696" s="43"/>
      <c r="Q696" s="43"/>
      <c r="S696" s="43"/>
      <c r="U696" s="43"/>
      <c r="V696" s="43"/>
      <c r="X696" s="43"/>
    </row>
    <row r="697">
      <c r="P697" s="43"/>
      <c r="Q697" s="43"/>
      <c r="S697" s="43"/>
      <c r="U697" s="43"/>
      <c r="V697" s="43"/>
      <c r="X697" s="43"/>
    </row>
    <row r="698">
      <c r="P698" s="43"/>
      <c r="Q698" s="43"/>
      <c r="S698" s="43"/>
      <c r="U698" s="43"/>
      <c r="V698" s="43"/>
      <c r="X698" s="43"/>
    </row>
    <row r="699">
      <c r="P699" s="43"/>
      <c r="Q699" s="43"/>
      <c r="S699" s="43"/>
      <c r="U699" s="43"/>
      <c r="V699" s="43"/>
      <c r="X699" s="43"/>
    </row>
    <row r="700">
      <c r="P700" s="43"/>
      <c r="Q700" s="43"/>
      <c r="S700" s="43"/>
      <c r="U700" s="43"/>
      <c r="V700" s="43"/>
      <c r="X700" s="43"/>
    </row>
    <row r="701">
      <c r="P701" s="43"/>
      <c r="Q701" s="43"/>
      <c r="S701" s="43"/>
      <c r="U701" s="43"/>
      <c r="V701" s="43"/>
      <c r="X701" s="43"/>
    </row>
    <row r="702">
      <c r="P702" s="43"/>
      <c r="Q702" s="43"/>
      <c r="S702" s="43"/>
      <c r="U702" s="43"/>
      <c r="V702" s="43"/>
      <c r="X702" s="43"/>
    </row>
    <row r="703">
      <c r="P703" s="43"/>
      <c r="Q703" s="43"/>
      <c r="S703" s="43"/>
      <c r="U703" s="43"/>
      <c r="V703" s="43"/>
      <c r="X703" s="43"/>
    </row>
    <row r="704">
      <c r="P704" s="43"/>
      <c r="Q704" s="43"/>
      <c r="S704" s="43"/>
      <c r="U704" s="43"/>
      <c r="V704" s="43"/>
      <c r="X704" s="43"/>
    </row>
    <row r="705">
      <c r="P705" s="43"/>
      <c r="Q705" s="43"/>
      <c r="S705" s="43"/>
      <c r="U705" s="43"/>
      <c r="V705" s="43"/>
      <c r="X705" s="43"/>
    </row>
    <row r="706">
      <c r="P706" s="43"/>
      <c r="Q706" s="43"/>
      <c r="S706" s="43"/>
      <c r="U706" s="43"/>
      <c r="V706" s="43"/>
      <c r="X706" s="43"/>
    </row>
    <row r="707">
      <c r="P707" s="43"/>
      <c r="Q707" s="43"/>
      <c r="S707" s="43"/>
      <c r="U707" s="43"/>
      <c r="V707" s="43"/>
      <c r="X707" s="43"/>
    </row>
    <row r="708">
      <c r="P708" s="43"/>
      <c r="Q708" s="43"/>
      <c r="S708" s="43"/>
      <c r="U708" s="43"/>
      <c r="V708" s="43"/>
      <c r="X708" s="43"/>
    </row>
    <row r="709">
      <c r="P709" s="43"/>
      <c r="Q709" s="43"/>
      <c r="S709" s="43"/>
      <c r="U709" s="43"/>
      <c r="V709" s="43"/>
      <c r="X709" s="43"/>
    </row>
    <row r="710">
      <c r="P710" s="43"/>
      <c r="Q710" s="43"/>
      <c r="S710" s="43"/>
      <c r="U710" s="43"/>
      <c r="V710" s="43"/>
      <c r="X710" s="43"/>
    </row>
    <row r="711">
      <c r="P711" s="43"/>
      <c r="Q711" s="43"/>
      <c r="S711" s="43"/>
      <c r="U711" s="43"/>
      <c r="V711" s="43"/>
      <c r="X711" s="43"/>
    </row>
    <row r="712">
      <c r="P712" s="43"/>
      <c r="Q712" s="43"/>
      <c r="S712" s="43"/>
      <c r="U712" s="43"/>
      <c r="V712" s="43"/>
      <c r="X712" s="43"/>
    </row>
    <row r="713">
      <c r="P713" s="43"/>
      <c r="Q713" s="43"/>
      <c r="S713" s="43"/>
      <c r="U713" s="43"/>
      <c r="V713" s="43"/>
      <c r="X713" s="43"/>
    </row>
    <row r="714">
      <c r="P714" s="43"/>
      <c r="Q714" s="43"/>
      <c r="S714" s="43"/>
      <c r="U714" s="43"/>
      <c r="V714" s="43"/>
      <c r="X714" s="43"/>
    </row>
    <row r="715">
      <c r="P715" s="43"/>
      <c r="Q715" s="43"/>
      <c r="S715" s="43"/>
      <c r="U715" s="43"/>
      <c r="V715" s="43"/>
      <c r="X715" s="43"/>
    </row>
    <row r="716">
      <c r="P716" s="43"/>
      <c r="Q716" s="43"/>
      <c r="S716" s="43"/>
      <c r="U716" s="43"/>
      <c r="V716" s="43"/>
      <c r="X716" s="43"/>
    </row>
    <row r="717">
      <c r="P717" s="43"/>
      <c r="Q717" s="43"/>
      <c r="S717" s="43"/>
      <c r="U717" s="43"/>
      <c r="V717" s="43"/>
      <c r="X717" s="43"/>
    </row>
    <row r="718">
      <c r="P718" s="43"/>
      <c r="Q718" s="43"/>
      <c r="S718" s="43"/>
      <c r="U718" s="43"/>
      <c r="V718" s="43"/>
      <c r="X718" s="43"/>
    </row>
    <row r="719">
      <c r="P719" s="43"/>
      <c r="Q719" s="43"/>
      <c r="S719" s="43"/>
      <c r="U719" s="43"/>
      <c r="V719" s="43"/>
      <c r="X719" s="43"/>
    </row>
    <row r="720">
      <c r="P720" s="43"/>
      <c r="Q720" s="43"/>
      <c r="S720" s="43"/>
      <c r="U720" s="43"/>
      <c r="V720" s="43"/>
      <c r="X720" s="43"/>
    </row>
    <row r="721">
      <c r="P721" s="43"/>
      <c r="Q721" s="43"/>
      <c r="S721" s="43"/>
      <c r="U721" s="43"/>
      <c r="V721" s="43"/>
      <c r="X721" s="43"/>
    </row>
    <row r="722">
      <c r="P722" s="43"/>
      <c r="Q722" s="43"/>
      <c r="S722" s="43"/>
      <c r="U722" s="43"/>
      <c r="V722" s="43"/>
      <c r="X722" s="43"/>
    </row>
    <row r="723">
      <c r="P723" s="43"/>
      <c r="Q723" s="43"/>
      <c r="S723" s="43"/>
      <c r="U723" s="43"/>
      <c r="V723" s="43"/>
      <c r="X723" s="43"/>
    </row>
    <row r="724">
      <c r="P724" s="43"/>
      <c r="Q724" s="43"/>
      <c r="S724" s="43"/>
      <c r="U724" s="43"/>
      <c r="V724" s="43"/>
      <c r="X724" s="43"/>
    </row>
    <row r="725">
      <c r="P725" s="43"/>
      <c r="Q725" s="43"/>
      <c r="S725" s="43"/>
      <c r="U725" s="43"/>
      <c r="V725" s="43"/>
      <c r="X725" s="43"/>
    </row>
    <row r="726">
      <c r="P726" s="43"/>
      <c r="Q726" s="43"/>
      <c r="S726" s="43"/>
      <c r="U726" s="43"/>
      <c r="V726" s="43"/>
      <c r="X726" s="43"/>
    </row>
    <row r="727">
      <c r="P727" s="43"/>
      <c r="Q727" s="43"/>
      <c r="S727" s="43"/>
      <c r="U727" s="43"/>
      <c r="V727" s="43"/>
      <c r="X727" s="43"/>
    </row>
    <row r="728">
      <c r="P728" s="43"/>
      <c r="Q728" s="43"/>
      <c r="S728" s="43"/>
      <c r="U728" s="43"/>
      <c r="V728" s="43"/>
      <c r="X728" s="43"/>
    </row>
    <row r="729">
      <c r="P729" s="43"/>
      <c r="Q729" s="43"/>
      <c r="S729" s="43"/>
      <c r="U729" s="43"/>
      <c r="V729" s="43"/>
      <c r="X729" s="43"/>
    </row>
    <row r="730">
      <c r="P730" s="43"/>
      <c r="Q730" s="43"/>
      <c r="S730" s="43"/>
      <c r="U730" s="43"/>
      <c r="V730" s="43"/>
      <c r="X730" s="43"/>
    </row>
    <row r="731">
      <c r="P731" s="43"/>
      <c r="Q731" s="43"/>
      <c r="S731" s="43"/>
      <c r="U731" s="43"/>
      <c r="V731" s="43"/>
      <c r="X731" s="43"/>
    </row>
    <row r="732">
      <c r="P732" s="43"/>
      <c r="Q732" s="43"/>
      <c r="S732" s="43"/>
      <c r="U732" s="43"/>
      <c r="V732" s="43"/>
      <c r="X732" s="43"/>
    </row>
    <row r="733">
      <c r="P733" s="43"/>
      <c r="Q733" s="43"/>
      <c r="S733" s="43"/>
      <c r="U733" s="43"/>
      <c r="V733" s="43"/>
      <c r="X733" s="43"/>
    </row>
    <row r="734">
      <c r="P734" s="43"/>
      <c r="Q734" s="43"/>
      <c r="S734" s="43"/>
      <c r="U734" s="43"/>
      <c r="V734" s="43"/>
      <c r="X734" s="43"/>
    </row>
    <row r="735">
      <c r="P735" s="43"/>
      <c r="Q735" s="43"/>
      <c r="S735" s="43"/>
      <c r="U735" s="43"/>
      <c r="V735" s="43"/>
      <c r="X735" s="43"/>
    </row>
    <row r="736">
      <c r="P736" s="43"/>
      <c r="Q736" s="43"/>
      <c r="S736" s="43"/>
      <c r="U736" s="43"/>
      <c r="V736" s="43"/>
      <c r="X736" s="43"/>
    </row>
    <row r="737">
      <c r="P737" s="43"/>
      <c r="Q737" s="43"/>
      <c r="S737" s="43"/>
      <c r="U737" s="43"/>
      <c r="V737" s="43"/>
      <c r="X737" s="43"/>
    </row>
    <row r="738">
      <c r="P738" s="43"/>
      <c r="Q738" s="43"/>
      <c r="S738" s="43"/>
      <c r="U738" s="43"/>
      <c r="V738" s="43"/>
      <c r="X738" s="43"/>
    </row>
    <row r="739">
      <c r="P739" s="43"/>
      <c r="Q739" s="43"/>
      <c r="S739" s="43"/>
      <c r="U739" s="43"/>
      <c r="V739" s="43"/>
      <c r="X739" s="43"/>
    </row>
    <row r="740">
      <c r="P740" s="43"/>
      <c r="Q740" s="43"/>
      <c r="S740" s="43"/>
      <c r="U740" s="43"/>
      <c r="V740" s="43"/>
      <c r="X740" s="43"/>
    </row>
    <row r="741">
      <c r="P741" s="43"/>
      <c r="Q741" s="43"/>
      <c r="S741" s="43"/>
      <c r="U741" s="43"/>
      <c r="V741" s="43"/>
      <c r="X741" s="43"/>
    </row>
    <row r="742">
      <c r="P742" s="43"/>
      <c r="Q742" s="43"/>
      <c r="S742" s="43"/>
      <c r="U742" s="43"/>
      <c r="V742" s="43"/>
      <c r="X742" s="43"/>
    </row>
    <row r="743">
      <c r="P743" s="43"/>
      <c r="Q743" s="43"/>
      <c r="S743" s="43"/>
      <c r="U743" s="43"/>
      <c r="V743" s="43"/>
      <c r="X743" s="43"/>
    </row>
    <row r="744">
      <c r="P744" s="43"/>
      <c r="Q744" s="43"/>
      <c r="S744" s="43"/>
      <c r="U744" s="43"/>
      <c r="V744" s="43"/>
      <c r="X744" s="43"/>
    </row>
    <row r="745">
      <c r="P745" s="43"/>
      <c r="Q745" s="43"/>
      <c r="S745" s="43"/>
      <c r="U745" s="43"/>
      <c r="V745" s="43"/>
      <c r="X745" s="43"/>
    </row>
    <row r="746">
      <c r="P746" s="43"/>
      <c r="Q746" s="43"/>
      <c r="S746" s="43"/>
      <c r="U746" s="43"/>
      <c r="V746" s="43"/>
      <c r="X746" s="43"/>
    </row>
    <row r="747">
      <c r="P747" s="43"/>
      <c r="Q747" s="43"/>
      <c r="S747" s="43"/>
      <c r="U747" s="43"/>
      <c r="V747" s="43"/>
      <c r="X747" s="43"/>
    </row>
    <row r="748">
      <c r="P748" s="43"/>
      <c r="Q748" s="43"/>
      <c r="S748" s="43"/>
      <c r="U748" s="43"/>
      <c r="V748" s="43"/>
      <c r="X748" s="43"/>
    </row>
    <row r="749">
      <c r="P749" s="43"/>
      <c r="Q749" s="43"/>
      <c r="S749" s="43"/>
      <c r="U749" s="43"/>
      <c r="V749" s="43"/>
      <c r="X749" s="43"/>
    </row>
    <row r="750">
      <c r="P750" s="43"/>
      <c r="Q750" s="43"/>
      <c r="S750" s="43"/>
      <c r="U750" s="43"/>
      <c r="V750" s="43"/>
      <c r="X750" s="43"/>
    </row>
    <row r="751">
      <c r="P751" s="43"/>
      <c r="Q751" s="43"/>
      <c r="S751" s="43"/>
      <c r="U751" s="43"/>
      <c r="V751" s="43"/>
      <c r="X751" s="43"/>
    </row>
    <row r="752">
      <c r="P752" s="43"/>
      <c r="Q752" s="43"/>
      <c r="S752" s="43"/>
      <c r="U752" s="43"/>
      <c r="V752" s="43"/>
      <c r="X752" s="43"/>
    </row>
    <row r="753">
      <c r="P753" s="43"/>
      <c r="Q753" s="43"/>
      <c r="S753" s="43"/>
      <c r="U753" s="43"/>
      <c r="V753" s="43"/>
      <c r="X753" s="43"/>
    </row>
    <row r="754">
      <c r="P754" s="43"/>
      <c r="Q754" s="43"/>
      <c r="S754" s="43"/>
      <c r="U754" s="43"/>
      <c r="V754" s="43"/>
      <c r="X754" s="43"/>
    </row>
    <row r="755">
      <c r="P755" s="43"/>
      <c r="Q755" s="43"/>
      <c r="S755" s="43"/>
      <c r="U755" s="43"/>
      <c r="V755" s="43"/>
      <c r="X755" s="43"/>
    </row>
    <row r="756">
      <c r="P756" s="43"/>
      <c r="Q756" s="43"/>
      <c r="S756" s="43"/>
      <c r="U756" s="43"/>
      <c r="V756" s="43"/>
      <c r="X756" s="43"/>
    </row>
    <row r="757">
      <c r="P757" s="43"/>
      <c r="Q757" s="43"/>
      <c r="S757" s="43"/>
      <c r="U757" s="43"/>
      <c r="V757" s="43"/>
      <c r="X757" s="43"/>
    </row>
    <row r="758">
      <c r="P758" s="43"/>
      <c r="Q758" s="43"/>
      <c r="S758" s="43"/>
      <c r="U758" s="43"/>
      <c r="V758" s="43"/>
      <c r="X758" s="43"/>
    </row>
    <row r="759">
      <c r="P759" s="43"/>
      <c r="Q759" s="43"/>
      <c r="S759" s="43"/>
      <c r="U759" s="43"/>
      <c r="V759" s="43"/>
      <c r="X759" s="43"/>
    </row>
    <row r="760">
      <c r="P760" s="43"/>
      <c r="Q760" s="43"/>
      <c r="S760" s="43"/>
      <c r="U760" s="43"/>
      <c r="V760" s="43"/>
      <c r="X760" s="43"/>
    </row>
    <row r="761">
      <c r="P761" s="43"/>
      <c r="Q761" s="43"/>
      <c r="S761" s="43"/>
      <c r="U761" s="43"/>
      <c r="V761" s="43"/>
      <c r="X761" s="43"/>
    </row>
    <row r="762">
      <c r="P762" s="43"/>
      <c r="Q762" s="43"/>
      <c r="S762" s="43"/>
      <c r="U762" s="43"/>
      <c r="V762" s="43"/>
      <c r="X762" s="43"/>
    </row>
    <row r="763">
      <c r="P763" s="43"/>
      <c r="Q763" s="43"/>
      <c r="S763" s="43"/>
      <c r="U763" s="43"/>
      <c r="V763" s="43"/>
      <c r="X763" s="43"/>
    </row>
    <row r="764">
      <c r="P764" s="43"/>
      <c r="Q764" s="43"/>
      <c r="S764" s="43"/>
      <c r="U764" s="43"/>
      <c r="V764" s="43"/>
      <c r="X764" s="43"/>
    </row>
    <row r="765">
      <c r="P765" s="43"/>
      <c r="Q765" s="43"/>
      <c r="S765" s="43"/>
      <c r="U765" s="43"/>
      <c r="V765" s="43"/>
      <c r="X765" s="43"/>
    </row>
    <row r="766">
      <c r="P766" s="43"/>
      <c r="Q766" s="43"/>
      <c r="S766" s="43"/>
      <c r="U766" s="43"/>
      <c r="V766" s="43"/>
      <c r="X766" s="43"/>
    </row>
    <row r="767">
      <c r="P767" s="43"/>
      <c r="Q767" s="43"/>
      <c r="S767" s="43"/>
      <c r="U767" s="43"/>
      <c r="V767" s="43"/>
      <c r="X767" s="43"/>
    </row>
    <row r="768">
      <c r="P768" s="43"/>
      <c r="Q768" s="43"/>
      <c r="S768" s="43"/>
      <c r="U768" s="43"/>
      <c r="V768" s="43"/>
      <c r="X768" s="43"/>
    </row>
    <row r="769">
      <c r="P769" s="43"/>
      <c r="Q769" s="43"/>
      <c r="S769" s="43"/>
      <c r="U769" s="43"/>
      <c r="V769" s="43"/>
      <c r="X769" s="43"/>
    </row>
    <row r="770">
      <c r="P770" s="43"/>
      <c r="Q770" s="43"/>
      <c r="S770" s="43"/>
      <c r="U770" s="43"/>
      <c r="V770" s="43"/>
      <c r="X770" s="43"/>
    </row>
    <row r="771">
      <c r="P771" s="43"/>
      <c r="Q771" s="43"/>
      <c r="S771" s="43"/>
      <c r="U771" s="43"/>
      <c r="V771" s="43"/>
      <c r="X771" s="43"/>
    </row>
    <row r="772">
      <c r="P772" s="43"/>
      <c r="Q772" s="43"/>
      <c r="S772" s="43"/>
      <c r="U772" s="43"/>
      <c r="V772" s="43"/>
      <c r="X772" s="43"/>
    </row>
    <row r="773">
      <c r="P773" s="43"/>
      <c r="Q773" s="43"/>
      <c r="S773" s="43"/>
      <c r="U773" s="43"/>
      <c r="V773" s="43"/>
      <c r="X773" s="43"/>
    </row>
    <row r="774">
      <c r="P774" s="43"/>
      <c r="Q774" s="43"/>
      <c r="S774" s="43"/>
      <c r="U774" s="43"/>
      <c r="V774" s="43"/>
      <c r="X774" s="43"/>
    </row>
    <row r="775">
      <c r="P775" s="43"/>
      <c r="Q775" s="43"/>
      <c r="S775" s="43"/>
      <c r="U775" s="43"/>
      <c r="V775" s="43"/>
      <c r="X775" s="43"/>
    </row>
    <row r="776">
      <c r="P776" s="43"/>
      <c r="Q776" s="43"/>
      <c r="S776" s="43"/>
      <c r="U776" s="43"/>
      <c r="V776" s="43"/>
      <c r="X776" s="43"/>
    </row>
    <row r="777">
      <c r="P777" s="43"/>
      <c r="Q777" s="43"/>
      <c r="S777" s="43"/>
      <c r="U777" s="43"/>
      <c r="V777" s="43"/>
      <c r="X777" s="43"/>
    </row>
    <row r="778">
      <c r="P778" s="43"/>
      <c r="Q778" s="43"/>
      <c r="S778" s="43"/>
      <c r="U778" s="43"/>
      <c r="V778" s="43"/>
      <c r="X778" s="43"/>
    </row>
    <row r="779">
      <c r="P779" s="43"/>
      <c r="Q779" s="43"/>
      <c r="S779" s="43"/>
      <c r="U779" s="43"/>
      <c r="V779" s="43"/>
      <c r="X779" s="43"/>
    </row>
    <row r="780">
      <c r="P780" s="43"/>
      <c r="Q780" s="43"/>
      <c r="S780" s="43"/>
      <c r="U780" s="43"/>
      <c r="V780" s="43"/>
      <c r="X780" s="43"/>
    </row>
    <row r="781">
      <c r="P781" s="43"/>
      <c r="Q781" s="43"/>
      <c r="S781" s="43"/>
      <c r="U781" s="43"/>
      <c r="V781" s="43"/>
      <c r="X781" s="43"/>
    </row>
    <row r="782">
      <c r="P782" s="43"/>
      <c r="Q782" s="43"/>
      <c r="S782" s="43"/>
      <c r="U782" s="43"/>
      <c r="V782" s="43"/>
      <c r="X782" s="43"/>
    </row>
    <row r="783">
      <c r="P783" s="43"/>
      <c r="Q783" s="43"/>
      <c r="S783" s="43"/>
      <c r="U783" s="43"/>
      <c r="V783" s="43"/>
      <c r="X783" s="43"/>
    </row>
    <row r="784">
      <c r="P784" s="43"/>
      <c r="Q784" s="43"/>
      <c r="S784" s="43"/>
      <c r="U784" s="43"/>
      <c r="V784" s="43"/>
      <c r="X784" s="43"/>
    </row>
    <row r="785">
      <c r="P785" s="43"/>
      <c r="Q785" s="43"/>
      <c r="S785" s="43"/>
      <c r="U785" s="43"/>
      <c r="V785" s="43"/>
      <c r="X785" s="43"/>
    </row>
    <row r="786">
      <c r="P786" s="43"/>
      <c r="Q786" s="43"/>
      <c r="S786" s="43"/>
      <c r="U786" s="43"/>
      <c r="V786" s="43"/>
      <c r="X786" s="43"/>
    </row>
    <row r="787">
      <c r="P787" s="43"/>
      <c r="Q787" s="43"/>
      <c r="S787" s="43"/>
      <c r="U787" s="43"/>
      <c r="V787" s="43"/>
      <c r="X787" s="43"/>
    </row>
    <row r="788">
      <c r="P788" s="43"/>
      <c r="Q788" s="43"/>
      <c r="S788" s="43"/>
      <c r="U788" s="43"/>
      <c r="V788" s="43"/>
      <c r="X788" s="43"/>
    </row>
    <row r="789">
      <c r="P789" s="43"/>
      <c r="Q789" s="43"/>
      <c r="S789" s="43"/>
      <c r="U789" s="43"/>
      <c r="V789" s="43"/>
      <c r="X789" s="43"/>
    </row>
    <row r="790">
      <c r="P790" s="43"/>
      <c r="Q790" s="43"/>
      <c r="S790" s="43"/>
      <c r="U790" s="43"/>
      <c r="V790" s="43"/>
      <c r="X790" s="43"/>
    </row>
    <row r="791">
      <c r="P791" s="43"/>
      <c r="Q791" s="43"/>
      <c r="S791" s="43"/>
      <c r="U791" s="43"/>
      <c r="V791" s="43"/>
      <c r="X791" s="43"/>
    </row>
    <row r="792">
      <c r="P792" s="43"/>
      <c r="Q792" s="43"/>
      <c r="S792" s="43"/>
      <c r="U792" s="43"/>
      <c r="V792" s="43"/>
      <c r="X792" s="43"/>
    </row>
    <row r="793">
      <c r="P793" s="43"/>
      <c r="Q793" s="43"/>
      <c r="S793" s="43"/>
      <c r="U793" s="43"/>
      <c r="V793" s="43"/>
      <c r="X793" s="43"/>
    </row>
    <row r="794">
      <c r="P794" s="43"/>
      <c r="Q794" s="43"/>
      <c r="S794" s="43"/>
      <c r="U794" s="43"/>
      <c r="V794" s="43"/>
      <c r="X794" s="43"/>
    </row>
    <row r="795">
      <c r="P795" s="43"/>
      <c r="Q795" s="43"/>
      <c r="S795" s="43"/>
      <c r="U795" s="43"/>
      <c r="V795" s="43"/>
      <c r="X795" s="43"/>
    </row>
    <row r="796">
      <c r="P796" s="43"/>
      <c r="Q796" s="43"/>
      <c r="S796" s="43"/>
      <c r="U796" s="43"/>
      <c r="V796" s="43"/>
      <c r="X796" s="43"/>
    </row>
    <row r="797">
      <c r="P797" s="43"/>
      <c r="Q797" s="43"/>
      <c r="S797" s="43"/>
      <c r="U797" s="43"/>
      <c r="V797" s="43"/>
      <c r="X797" s="43"/>
    </row>
    <row r="798">
      <c r="P798" s="43"/>
      <c r="Q798" s="43"/>
      <c r="S798" s="43"/>
      <c r="U798" s="43"/>
      <c r="V798" s="43"/>
      <c r="X798" s="43"/>
    </row>
    <row r="799">
      <c r="P799" s="43"/>
      <c r="Q799" s="43"/>
      <c r="S799" s="43"/>
      <c r="U799" s="43"/>
      <c r="V799" s="43"/>
      <c r="X799" s="43"/>
    </row>
    <row r="800">
      <c r="P800" s="43"/>
      <c r="Q800" s="43"/>
      <c r="S800" s="43"/>
      <c r="U800" s="43"/>
      <c r="V800" s="43"/>
      <c r="X800" s="43"/>
    </row>
    <row r="801">
      <c r="P801" s="43"/>
      <c r="Q801" s="43"/>
      <c r="S801" s="43"/>
      <c r="U801" s="43"/>
      <c r="V801" s="43"/>
      <c r="X801" s="43"/>
    </row>
    <row r="802">
      <c r="P802" s="43"/>
      <c r="Q802" s="43"/>
      <c r="S802" s="43"/>
      <c r="U802" s="43"/>
      <c r="V802" s="43"/>
      <c r="X802" s="43"/>
    </row>
    <row r="803">
      <c r="P803" s="43"/>
      <c r="Q803" s="43"/>
      <c r="S803" s="43"/>
      <c r="U803" s="43"/>
      <c r="V803" s="43"/>
      <c r="X803" s="43"/>
    </row>
    <row r="804">
      <c r="P804" s="43"/>
      <c r="Q804" s="43"/>
      <c r="S804" s="43"/>
      <c r="U804" s="43"/>
      <c r="V804" s="43"/>
      <c r="X804" s="43"/>
    </row>
    <row r="805">
      <c r="P805" s="43"/>
      <c r="Q805" s="43"/>
      <c r="S805" s="43"/>
      <c r="U805" s="43"/>
      <c r="V805" s="43"/>
      <c r="X805" s="43"/>
    </row>
    <row r="806">
      <c r="P806" s="43"/>
      <c r="Q806" s="43"/>
      <c r="S806" s="43"/>
      <c r="U806" s="43"/>
      <c r="V806" s="43"/>
      <c r="X806" s="43"/>
    </row>
    <row r="807">
      <c r="P807" s="43"/>
      <c r="Q807" s="43"/>
      <c r="S807" s="43"/>
      <c r="U807" s="43"/>
      <c r="V807" s="43"/>
      <c r="X807" s="43"/>
    </row>
    <row r="808">
      <c r="P808" s="43"/>
      <c r="Q808" s="43"/>
      <c r="S808" s="43"/>
      <c r="U808" s="43"/>
      <c r="V808" s="43"/>
      <c r="X808" s="43"/>
    </row>
    <row r="809">
      <c r="P809" s="43"/>
      <c r="Q809" s="43"/>
      <c r="S809" s="43"/>
      <c r="U809" s="43"/>
      <c r="V809" s="43"/>
      <c r="X809" s="43"/>
    </row>
    <row r="810">
      <c r="P810" s="43"/>
      <c r="Q810" s="43"/>
      <c r="S810" s="43"/>
      <c r="U810" s="43"/>
      <c r="V810" s="43"/>
      <c r="X810" s="43"/>
    </row>
    <row r="811">
      <c r="P811" s="43"/>
      <c r="Q811" s="43"/>
      <c r="S811" s="43"/>
      <c r="U811" s="43"/>
      <c r="V811" s="43"/>
      <c r="X811" s="43"/>
    </row>
    <row r="812">
      <c r="P812" s="43"/>
      <c r="Q812" s="43"/>
      <c r="S812" s="43"/>
      <c r="U812" s="43"/>
      <c r="V812" s="43"/>
      <c r="X812" s="43"/>
    </row>
    <row r="813">
      <c r="P813" s="43"/>
      <c r="Q813" s="43"/>
      <c r="S813" s="43"/>
      <c r="U813" s="43"/>
      <c r="V813" s="43"/>
      <c r="X813" s="43"/>
    </row>
    <row r="814">
      <c r="P814" s="43"/>
      <c r="Q814" s="43"/>
      <c r="S814" s="43"/>
      <c r="U814" s="43"/>
      <c r="V814" s="43"/>
      <c r="X814" s="43"/>
    </row>
    <row r="815">
      <c r="P815" s="43"/>
      <c r="Q815" s="43"/>
      <c r="S815" s="43"/>
      <c r="U815" s="43"/>
      <c r="V815" s="43"/>
      <c r="X815" s="43"/>
    </row>
    <row r="816">
      <c r="P816" s="43"/>
      <c r="Q816" s="43"/>
      <c r="S816" s="43"/>
      <c r="U816" s="43"/>
      <c r="V816" s="43"/>
      <c r="X816" s="43"/>
    </row>
    <row r="817">
      <c r="P817" s="43"/>
      <c r="Q817" s="43"/>
      <c r="S817" s="43"/>
      <c r="U817" s="43"/>
      <c r="V817" s="43"/>
      <c r="X817" s="43"/>
    </row>
    <row r="818">
      <c r="P818" s="43"/>
      <c r="Q818" s="43"/>
      <c r="S818" s="43"/>
      <c r="U818" s="43"/>
      <c r="V818" s="43"/>
      <c r="X818" s="43"/>
    </row>
    <row r="819">
      <c r="P819" s="43"/>
      <c r="Q819" s="43"/>
      <c r="S819" s="43"/>
      <c r="U819" s="43"/>
      <c r="V819" s="43"/>
      <c r="X819" s="43"/>
    </row>
    <row r="820">
      <c r="P820" s="43"/>
      <c r="Q820" s="43"/>
      <c r="S820" s="43"/>
      <c r="U820" s="43"/>
      <c r="V820" s="43"/>
      <c r="X820" s="43"/>
    </row>
    <row r="821">
      <c r="P821" s="43"/>
      <c r="Q821" s="43"/>
      <c r="S821" s="43"/>
      <c r="U821" s="43"/>
      <c r="V821" s="43"/>
      <c r="X821" s="43"/>
    </row>
    <row r="822">
      <c r="P822" s="43"/>
      <c r="Q822" s="43"/>
      <c r="S822" s="43"/>
      <c r="U822" s="43"/>
      <c r="V822" s="43"/>
      <c r="X822" s="43"/>
    </row>
    <row r="823">
      <c r="P823" s="43"/>
      <c r="Q823" s="43"/>
      <c r="S823" s="43"/>
      <c r="U823" s="43"/>
      <c r="V823" s="43"/>
      <c r="X823" s="43"/>
    </row>
    <row r="824">
      <c r="P824" s="43"/>
      <c r="Q824" s="43"/>
      <c r="S824" s="43"/>
      <c r="U824" s="43"/>
      <c r="V824" s="43"/>
      <c r="X824" s="43"/>
    </row>
    <row r="825">
      <c r="P825" s="43"/>
      <c r="Q825" s="43"/>
      <c r="S825" s="43"/>
      <c r="U825" s="43"/>
      <c r="V825" s="43"/>
      <c r="X825" s="43"/>
    </row>
    <row r="826">
      <c r="P826" s="43"/>
      <c r="Q826" s="43"/>
      <c r="S826" s="43"/>
      <c r="U826" s="43"/>
      <c r="V826" s="43"/>
      <c r="X826" s="43"/>
    </row>
    <row r="827">
      <c r="P827" s="43"/>
      <c r="Q827" s="43"/>
      <c r="S827" s="43"/>
      <c r="U827" s="43"/>
      <c r="V827" s="43"/>
      <c r="X827" s="43"/>
    </row>
    <row r="828">
      <c r="P828" s="43"/>
      <c r="Q828" s="43"/>
      <c r="S828" s="43"/>
      <c r="U828" s="43"/>
      <c r="V828" s="43"/>
      <c r="X828" s="43"/>
    </row>
    <row r="829">
      <c r="P829" s="43"/>
      <c r="Q829" s="43"/>
      <c r="S829" s="43"/>
      <c r="U829" s="43"/>
      <c r="V829" s="43"/>
      <c r="X829" s="43"/>
    </row>
    <row r="830">
      <c r="P830" s="43"/>
      <c r="Q830" s="43"/>
      <c r="S830" s="43"/>
      <c r="U830" s="43"/>
      <c r="V830" s="43"/>
      <c r="X830" s="43"/>
    </row>
    <row r="831">
      <c r="P831" s="43"/>
      <c r="Q831" s="43"/>
      <c r="S831" s="43"/>
      <c r="U831" s="43"/>
      <c r="V831" s="43"/>
      <c r="X831" s="43"/>
    </row>
    <row r="832">
      <c r="P832" s="43"/>
      <c r="Q832" s="43"/>
      <c r="S832" s="43"/>
      <c r="U832" s="43"/>
      <c r="V832" s="43"/>
      <c r="X832" s="43"/>
    </row>
    <row r="833">
      <c r="P833" s="43"/>
      <c r="Q833" s="43"/>
      <c r="S833" s="43"/>
      <c r="U833" s="43"/>
      <c r="V833" s="43"/>
      <c r="X833" s="43"/>
    </row>
    <row r="834">
      <c r="P834" s="43"/>
      <c r="Q834" s="43"/>
      <c r="S834" s="43"/>
      <c r="U834" s="43"/>
      <c r="V834" s="43"/>
      <c r="X834" s="43"/>
    </row>
    <row r="835">
      <c r="P835" s="43"/>
      <c r="Q835" s="43"/>
      <c r="S835" s="43"/>
      <c r="U835" s="43"/>
      <c r="V835" s="43"/>
      <c r="X835" s="43"/>
    </row>
    <row r="836">
      <c r="P836" s="43"/>
      <c r="Q836" s="43"/>
      <c r="S836" s="43"/>
      <c r="U836" s="43"/>
      <c r="V836" s="43"/>
      <c r="X836" s="43"/>
    </row>
    <row r="837">
      <c r="P837" s="43"/>
      <c r="Q837" s="43"/>
      <c r="S837" s="43"/>
      <c r="U837" s="43"/>
      <c r="V837" s="43"/>
      <c r="X837" s="43"/>
    </row>
    <row r="838">
      <c r="P838" s="43"/>
      <c r="Q838" s="43"/>
      <c r="S838" s="43"/>
      <c r="U838" s="43"/>
      <c r="V838" s="43"/>
      <c r="X838" s="43"/>
    </row>
    <row r="839">
      <c r="P839" s="43"/>
      <c r="Q839" s="43"/>
      <c r="S839" s="43"/>
      <c r="U839" s="43"/>
      <c r="V839" s="43"/>
      <c r="X839" s="43"/>
    </row>
    <row r="840">
      <c r="P840" s="43"/>
      <c r="Q840" s="43"/>
      <c r="S840" s="43"/>
      <c r="U840" s="43"/>
      <c r="V840" s="43"/>
      <c r="X840" s="43"/>
    </row>
    <row r="841">
      <c r="P841" s="43"/>
      <c r="Q841" s="43"/>
      <c r="S841" s="43"/>
      <c r="U841" s="43"/>
      <c r="V841" s="43"/>
      <c r="X841" s="43"/>
    </row>
    <row r="842">
      <c r="P842" s="43"/>
      <c r="Q842" s="43"/>
      <c r="S842" s="43"/>
      <c r="U842" s="43"/>
      <c r="V842" s="43"/>
      <c r="X842" s="43"/>
    </row>
    <row r="843">
      <c r="P843" s="43"/>
      <c r="Q843" s="43"/>
      <c r="S843" s="43"/>
      <c r="U843" s="43"/>
      <c r="V843" s="43"/>
      <c r="X843" s="43"/>
    </row>
    <row r="844">
      <c r="P844" s="43"/>
      <c r="Q844" s="43"/>
      <c r="S844" s="43"/>
      <c r="U844" s="43"/>
      <c r="V844" s="43"/>
      <c r="X844" s="43"/>
    </row>
    <row r="845">
      <c r="P845" s="43"/>
      <c r="Q845" s="43"/>
      <c r="S845" s="43"/>
      <c r="U845" s="43"/>
      <c r="V845" s="43"/>
      <c r="X845" s="43"/>
    </row>
    <row r="846">
      <c r="P846" s="43"/>
      <c r="Q846" s="43"/>
      <c r="S846" s="43"/>
      <c r="U846" s="43"/>
      <c r="V846" s="43"/>
      <c r="X846" s="43"/>
    </row>
    <row r="847">
      <c r="P847" s="43"/>
      <c r="Q847" s="43"/>
      <c r="S847" s="43"/>
      <c r="U847" s="43"/>
      <c r="V847" s="43"/>
      <c r="X847" s="43"/>
    </row>
    <row r="848">
      <c r="P848" s="43"/>
      <c r="Q848" s="43"/>
      <c r="S848" s="43"/>
      <c r="U848" s="43"/>
      <c r="V848" s="43"/>
      <c r="X848" s="43"/>
    </row>
    <row r="849">
      <c r="P849" s="43"/>
      <c r="Q849" s="43"/>
      <c r="S849" s="43"/>
      <c r="U849" s="43"/>
      <c r="V849" s="43"/>
      <c r="X849" s="43"/>
    </row>
    <row r="850">
      <c r="P850" s="43"/>
      <c r="Q850" s="43"/>
      <c r="S850" s="43"/>
      <c r="U850" s="43"/>
      <c r="V850" s="43"/>
      <c r="X850" s="43"/>
    </row>
    <row r="851">
      <c r="P851" s="43"/>
      <c r="Q851" s="43"/>
      <c r="S851" s="43"/>
      <c r="U851" s="43"/>
      <c r="V851" s="43"/>
      <c r="X851" s="43"/>
    </row>
    <row r="852">
      <c r="P852" s="43"/>
      <c r="Q852" s="43"/>
      <c r="S852" s="43"/>
      <c r="U852" s="43"/>
      <c r="V852" s="43"/>
      <c r="X852" s="43"/>
    </row>
    <row r="853">
      <c r="P853" s="43"/>
      <c r="Q853" s="43"/>
      <c r="S853" s="43"/>
      <c r="U853" s="43"/>
      <c r="V853" s="43"/>
      <c r="X853" s="43"/>
    </row>
    <row r="854">
      <c r="P854" s="43"/>
      <c r="Q854" s="43"/>
      <c r="S854" s="43"/>
      <c r="U854" s="43"/>
      <c r="V854" s="43"/>
      <c r="X854" s="43"/>
    </row>
    <row r="855">
      <c r="P855" s="43"/>
      <c r="Q855" s="43"/>
      <c r="S855" s="43"/>
      <c r="U855" s="43"/>
      <c r="V855" s="43"/>
      <c r="X855" s="43"/>
    </row>
    <row r="856">
      <c r="P856" s="43"/>
      <c r="Q856" s="43"/>
      <c r="S856" s="43"/>
      <c r="U856" s="43"/>
      <c r="V856" s="43"/>
      <c r="X856" s="43"/>
    </row>
    <row r="857">
      <c r="P857" s="43"/>
      <c r="Q857" s="43"/>
      <c r="S857" s="43"/>
      <c r="U857" s="43"/>
      <c r="V857" s="43"/>
      <c r="X857" s="43"/>
    </row>
    <row r="858">
      <c r="P858" s="43"/>
      <c r="Q858" s="43"/>
      <c r="S858" s="43"/>
      <c r="U858" s="43"/>
      <c r="V858" s="43"/>
      <c r="X858" s="43"/>
    </row>
    <row r="859">
      <c r="P859" s="43"/>
      <c r="Q859" s="43"/>
      <c r="S859" s="43"/>
      <c r="U859" s="43"/>
      <c r="V859" s="43"/>
      <c r="X859" s="43"/>
    </row>
    <row r="860">
      <c r="P860" s="43"/>
      <c r="Q860" s="43"/>
      <c r="S860" s="43"/>
      <c r="U860" s="43"/>
      <c r="V860" s="43"/>
      <c r="X860" s="43"/>
    </row>
    <row r="861">
      <c r="P861" s="43"/>
      <c r="Q861" s="43"/>
      <c r="S861" s="43"/>
      <c r="U861" s="43"/>
      <c r="V861" s="43"/>
      <c r="X861" s="43"/>
    </row>
    <row r="862">
      <c r="P862" s="43"/>
      <c r="Q862" s="43"/>
      <c r="S862" s="43"/>
      <c r="U862" s="43"/>
      <c r="V862" s="43"/>
      <c r="X862" s="43"/>
    </row>
    <row r="863">
      <c r="P863" s="43"/>
      <c r="Q863" s="43"/>
      <c r="S863" s="43"/>
      <c r="U863" s="43"/>
      <c r="V863" s="43"/>
      <c r="X863" s="43"/>
    </row>
    <row r="864">
      <c r="P864" s="43"/>
      <c r="Q864" s="43"/>
      <c r="S864" s="43"/>
      <c r="U864" s="43"/>
      <c r="V864" s="43"/>
      <c r="X864" s="43"/>
    </row>
    <row r="865">
      <c r="P865" s="43"/>
      <c r="Q865" s="43"/>
      <c r="S865" s="43"/>
      <c r="U865" s="43"/>
      <c r="V865" s="43"/>
      <c r="X865" s="43"/>
    </row>
    <row r="866">
      <c r="P866" s="43"/>
      <c r="Q866" s="43"/>
      <c r="S866" s="43"/>
      <c r="U866" s="43"/>
      <c r="V866" s="43"/>
      <c r="X866" s="43"/>
    </row>
    <row r="867">
      <c r="P867" s="43"/>
      <c r="Q867" s="43"/>
      <c r="S867" s="43"/>
      <c r="U867" s="43"/>
      <c r="V867" s="43"/>
      <c r="X867" s="43"/>
    </row>
    <row r="868">
      <c r="P868" s="43"/>
      <c r="Q868" s="43"/>
      <c r="S868" s="43"/>
      <c r="U868" s="43"/>
      <c r="V868" s="43"/>
      <c r="X868" s="43"/>
    </row>
    <row r="869">
      <c r="P869" s="43"/>
      <c r="Q869" s="43"/>
      <c r="S869" s="43"/>
      <c r="U869" s="43"/>
      <c r="V869" s="43"/>
      <c r="X869" s="43"/>
    </row>
    <row r="870">
      <c r="P870" s="43"/>
      <c r="Q870" s="43"/>
      <c r="S870" s="43"/>
      <c r="U870" s="43"/>
      <c r="V870" s="43"/>
      <c r="X870" s="43"/>
    </row>
    <row r="871">
      <c r="P871" s="43"/>
      <c r="Q871" s="43"/>
      <c r="S871" s="43"/>
      <c r="U871" s="43"/>
      <c r="V871" s="43"/>
      <c r="X871" s="43"/>
    </row>
    <row r="872">
      <c r="P872" s="43"/>
      <c r="Q872" s="43"/>
      <c r="S872" s="43"/>
      <c r="U872" s="43"/>
      <c r="V872" s="43"/>
      <c r="X872" s="43"/>
    </row>
    <row r="873">
      <c r="P873" s="43"/>
      <c r="Q873" s="43"/>
      <c r="S873" s="43"/>
      <c r="U873" s="43"/>
      <c r="V873" s="43"/>
      <c r="X873" s="43"/>
    </row>
    <row r="874">
      <c r="P874" s="43"/>
      <c r="Q874" s="43"/>
      <c r="S874" s="43"/>
      <c r="U874" s="43"/>
      <c r="V874" s="43"/>
      <c r="X874" s="43"/>
    </row>
    <row r="875">
      <c r="P875" s="43"/>
      <c r="Q875" s="43"/>
      <c r="S875" s="43"/>
      <c r="U875" s="43"/>
      <c r="V875" s="43"/>
      <c r="X875" s="43"/>
    </row>
    <row r="876">
      <c r="P876" s="43"/>
      <c r="Q876" s="43"/>
      <c r="S876" s="43"/>
      <c r="U876" s="43"/>
      <c r="V876" s="43"/>
      <c r="X876" s="43"/>
    </row>
    <row r="877">
      <c r="P877" s="43"/>
      <c r="Q877" s="43"/>
      <c r="S877" s="43"/>
      <c r="U877" s="43"/>
      <c r="V877" s="43"/>
      <c r="X877" s="43"/>
    </row>
    <row r="878">
      <c r="P878" s="43"/>
      <c r="Q878" s="43"/>
      <c r="S878" s="43"/>
      <c r="U878" s="43"/>
      <c r="V878" s="43"/>
      <c r="X878" s="43"/>
    </row>
    <row r="879">
      <c r="P879" s="43"/>
      <c r="Q879" s="43"/>
      <c r="S879" s="43"/>
      <c r="U879" s="43"/>
      <c r="V879" s="43"/>
      <c r="X879" s="43"/>
    </row>
    <row r="880">
      <c r="P880" s="43"/>
      <c r="Q880" s="43"/>
      <c r="S880" s="43"/>
      <c r="U880" s="43"/>
      <c r="V880" s="43"/>
      <c r="X880" s="43"/>
    </row>
    <row r="881">
      <c r="P881" s="43"/>
      <c r="Q881" s="43"/>
      <c r="S881" s="43"/>
      <c r="U881" s="43"/>
      <c r="V881" s="43"/>
      <c r="X881" s="43"/>
    </row>
    <row r="882">
      <c r="P882" s="43"/>
      <c r="Q882" s="43"/>
      <c r="S882" s="43"/>
      <c r="U882" s="43"/>
      <c r="V882" s="43"/>
      <c r="X882" s="43"/>
    </row>
    <row r="883">
      <c r="P883" s="43"/>
      <c r="Q883" s="43"/>
      <c r="S883" s="43"/>
      <c r="U883" s="43"/>
      <c r="V883" s="43"/>
      <c r="X883" s="43"/>
    </row>
    <row r="884">
      <c r="P884" s="43"/>
      <c r="Q884" s="43"/>
      <c r="S884" s="43"/>
      <c r="U884" s="43"/>
      <c r="V884" s="43"/>
      <c r="X884" s="43"/>
    </row>
    <row r="885">
      <c r="P885" s="43"/>
      <c r="Q885" s="43"/>
      <c r="S885" s="43"/>
      <c r="U885" s="43"/>
      <c r="V885" s="43"/>
      <c r="X885" s="43"/>
    </row>
    <row r="886">
      <c r="P886" s="43"/>
      <c r="Q886" s="43"/>
      <c r="S886" s="43"/>
      <c r="U886" s="43"/>
      <c r="V886" s="43"/>
      <c r="X886" s="43"/>
    </row>
    <row r="887">
      <c r="P887" s="43"/>
      <c r="Q887" s="43"/>
      <c r="S887" s="43"/>
      <c r="U887" s="43"/>
      <c r="V887" s="43"/>
      <c r="X887" s="43"/>
    </row>
    <row r="888">
      <c r="P888" s="43"/>
      <c r="Q888" s="43"/>
      <c r="S888" s="43"/>
      <c r="U888" s="43"/>
      <c r="V888" s="43"/>
      <c r="X888" s="43"/>
    </row>
    <row r="889">
      <c r="P889" s="43"/>
      <c r="Q889" s="43"/>
      <c r="S889" s="43"/>
      <c r="U889" s="43"/>
      <c r="V889" s="43"/>
      <c r="X889" s="43"/>
    </row>
    <row r="890">
      <c r="P890" s="43"/>
      <c r="Q890" s="43"/>
      <c r="S890" s="43"/>
      <c r="U890" s="43"/>
      <c r="V890" s="43"/>
      <c r="X890" s="43"/>
    </row>
    <row r="891">
      <c r="P891" s="43"/>
      <c r="Q891" s="43"/>
      <c r="S891" s="43"/>
      <c r="U891" s="43"/>
      <c r="V891" s="43"/>
      <c r="X891" s="43"/>
    </row>
    <row r="892">
      <c r="P892" s="43"/>
      <c r="Q892" s="43"/>
      <c r="S892" s="43"/>
      <c r="U892" s="43"/>
      <c r="V892" s="43"/>
      <c r="X892" s="43"/>
    </row>
    <row r="893">
      <c r="P893" s="43"/>
      <c r="Q893" s="43"/>
      <c r="S893" s="43"/>
      <c r="U893" s="43"/>
      <c r="V893" s="43"/>
      <c r="X893" s="43"/>
    </row>
    <row r="894">
      <c r="P894" s="43"/>
      <c r="Q894" s="43"/>
      <c r="S894" s="43"/>
      <c r="U894" s="43"/>
      <c r="V894" s="43"/>
      <c r="X894" s="43"/>
    </row>
    <row r="895">
      <c r="P895" s="43"/>
      <c r="Q895" s="43"/>
      <c r="S895" s="43"/>
      <c r="U895" s="43"/>
      <c r="V895" s="43"/>
      <c r="X895" s="43"/>
    </row>
    <row r="896">
      <c r="P896" s="43"/>
      <c r="Q896" s="43"/>
      <c r="S896" s="43"/>
      <c r="U896" s="43"/>
      <c r="V896" s="43"/>
      <c r="X896" s="43"/>
    </row>
    <row r="897">
      <c r="P897" s="43"/>
      <c r="Q897" s="43"/>
      <c r="S897" s="43"/>
      <c r="U897" s="43"/>
      <c r="V897" s="43"/>
      <c r="X897" s="43"/>
    </row>
    <row r="898">
      <c r="P898" s="43"/>
      <c r="Q898" s="43"/>
      <c r="S898" s="43"/>
      <c r="U898" s="43"/>
      <c r="V898" s="43"/>
      <c r="X898" s="43"/>
    </row>
    <row r="899">
      <c r="P899" s="43"/>
      <c r="Q899" s="43"/>
      <c r="S899" s="43"/>
      <c r="U899" s="43"/>
      <c r="V899" s="43"/>
      <c r="X899" s="43"/>
    </row>
    <row r="900">
      <c r="P900" s="43"/>
      <c r="Q900" s="43"/>
      <c r="S900" s="43"/>
      <c r="U900" s="43"/>
      <c r="V900" s="43"/>
      <c r="X900" s="43"/>
    </row>
    <row r="901">
      <c r="P901" s="43"/>
      <c r="Q901" s="43"/>
      <c r="S901" s="43"/>
      <c r="U901" s="43"/>
      <c r="V901" s="43"/>
      <c r="X901" s="43"/>
    </row>
    <row r="902">
      <c r="P902" s="43"/>
      <c r="Q902" s="43"/>
      <c r="S902" s="43"/>
      <c r="U902" s="43"/>
      <c r="V902" s="43"/>
      <c r="X902" s="43"/>
    </row>
    <row r="903">
      <c r="P903" s="43"/>
      <c r="Q903" s="43"/>
      <c r="S903" s="43"/>
      <c r="U903" s="43"/>
      <c r="V903" s="43"/>
      <c r="X903" s="43"/>
    </row>
    <row r="904">
      <c r="P904" s="43"/>
      <c r="Q904" s="43"/>
      <c r="S904" s="43"/>
      <c r="U904" s="43"/>
      <c r="V904" s="43"/>
      <c r="X904" s="43"/>
    </row>
    <row r="905">
      <c r="P905" s="43"/>
      <c r="Q905" s="43"/>
      <c r="S905" s="43"/>
      <c r="U905" s="43"/>
      <c r="V905" s="43"/>
      <c r="X905" s="43"/>
    </row>
    <row r="906">
      <c r="P906" s="43"/>
      <c r="Q906" s="43"/>
      <c r="S906" s="43"/>
      <c r="U906" s="43"/>
      <c r="V906" s="43"/>
      <c r="X906" s="43"/>
    </row>
    <row r="907">
      <c r="P907" s="43"/>
      <c r="Q907" s="43"/>
      <c r="S907" s="43"/>
      <c r="U907" s="43"/>
      <c r="V907" s="43"/>
      <c r="X907" s="43"/>
    </row>
    <row r="908">
      <c r="P908" s="43"/>
      <c r="Q908" s="43"/>
      <c r="S908" s="43"/>
      <c r="U908" s="43"/>
      <c r="V908" s="43"/>
      <c r="X908" s="43"/>
    </row>
    <row r="909">
      <c r="P909" s="43"/>
      <c r="Q909" s="43"/>
      <c r="S909" s="43"/>
      <c r="U909" s="43"/>
      <c r="V909" s="43"/>
      <c r="X909" s="43"/>
    </row>
    <row r="910">
      <c r="P910" s="43"/>
      <c r="Q910" s="43"/>
      <c r="S910" s="43"/>
      <c r="U910" s="43"/>
      <c r="V910" s="43"/>
      <c r="X910" s="43"/>
    </row>
    <row r="911">
      <c r="P911" s="43"/>
      <c r="Q911" s="43"/>
      <c r="S911" s="43"/>
      <c r="U911" s="43"/>
      <c r="V911" s="43"/>
      <c r="X911" s="43"/>
    </row>
    <row r="912">
      <c r="P912" s="43"/>
      <c r="Q912" s="43"/>
      <c r="S912" s="43"/>
      <c r="U912" s="43"/>
      <c r="V912" s="43"/>
      <c r="X912" s="43"/>
    </row>
    <row r="913">
      <c r="P913" s="43"/>
      <c r="Q913" s="43"/>
      <c r="S913" s="43"/>
      <c r="U913" s="43"/>
      <c r="V913" s="43"/>
      <c r="X913" s="43"/>
    </row>
    <row r="914">
      <c r="P914" s="43"/>
      <c r="Q914" s="43"/>
      <c r="S914" s="43"/>
      <c r="U914" s="43"/>
      <c r="V914" s="43"/>
      <c r="X914" s="43"/>
    </row>
    <row r="915">
      <c r="P915" s="43"/>
      <c r="Q915" s="43"/>
      <c r="S915" s="43"/>
      <c r="U915" s="43"/>
      <c r="V915" s="43"/>
      <c r="X915" s="43"/>
    </row>
    <row r="916">
      <c r="P916" s="43"/>
      <c r="Q916" s="43"/>
      <c r="S916" s="43"/>
      <c r="U916" s="43"/>
      <c r="V916" s="43"/>
      <c r="X916" s="43"/>
    </row>
    <row r="917">
      <c r="P917" s="43"/>
      <c r="Q917" s="43"/>
      <c r="S917" s="43"/>
      <c r="U917" s="43"/>
      <c r="V917" s="43"/>
      <c r="X917" s="43"/>
    </row>
    <row r="918">
      <c r="P918" s="43"/>
      <c r="Q918" s="43"/>
      <c r="S918" s="43"/>
      <c r="U918" s="43"/>
      <c r="V918" s="43"/>
      <c r="X918" s="43"/>
    </row>
    <row r="919">
      <c r="P919" s="43"/>
      <c r="Q919" s="43"/>
      <c r="S919" s="43"/>
      <c r="U919" s="43"/>
      <c r="V919" s="43"/>
      <c r="X919" s="43"/>
    </row>
    <row r="920">
      <c r="P920" s="43"/>
      <c r="Q920" s="43"/>
      <c r="S920" s="43"/>
      <c r="U920" s="43"/>
      <c r="V920" s="43"/>
      <c r="X920" s="43"/>
    </row>
    <row r="921">
      <c r="P921" s="43"/>
      <c r="Q921" s="43"/>
      <c r="S921" s="43"/>
      <c r="U921" s="43"/>
      <c r="V921" s="43"/>
      <c r="X921" s="43"/>
    </row>
    <row r="922">
      <c r="P922" s="43"/>
      <c r="Q922" s="43"/>
      <c r="S922" s="43"/>
      <c r="U922" s="43"/>
      <c r="V922" s="43"/>
      <c r="X922" s="43"/>
    </row>
    <row r="923">
      <c r="P923" s="43"/>
      <c r="Q923" s="43"/>
      <c r="S923" s="43"/>
      <c r="U923" s="43"/>
      <c r="V923" s="43"/>
      <c r="X923" s="43"/>
    </row>
    <row r="924">
      <c r="P924" s="43"/>
      <c r="Q924" s="43"/>
      <c r="S924" s="43"/>
      <c r="U924" s="43"/>
      <c r="V924" s="43"/>
      <c r="X924" s="43"/>
    </row>
    <row r="925">
      <c r="P925" s="43"/>
      <c r="Q925" s="43"/>
      <c r="S925" s="43"/>
      <c r="U925" s="43"/>
      <c r="V925" s="43"/>
      <c r="X925" s="43"/>
    </row>
    <row r="926">
      <c r="P926" s="43"/>
      <c r="Q926" s="43"/>
      <c r="S926" s="43"/>
      <c r="U926" s="43"/>
      <c r="V926" s="43"/>
      <c r="X926" s="43"/>
    </row>
    <row r="927">
      <c r="P927" s="43"/>
      <c r="Q927" s="43"/>
      <c r="S927" s="43"/>
      <c r="U927" s="43"/>
      <c r="V927" s="43"/>
      <c r="X927" s="43"/>
    </row>
    <row r="928">
      <c r="P928" s="43"/>
      <c r="Q928" s="43"/>
      <c r="S928" s="43"/>
      <c r="U928" s="43"/>
      <c r="V928" s="43"/>
      <c r="X928" s="43"/>
    </row>
    <row r="929">
      <c r="P929" s="43"/>
      <c r="Q929" s="43"/>
      <c r="S929" s="43"/>
      <c r="U929" s="43"/>
      <c r="V929" s="43"/>
      <c r="X929" s="43"/>
    </row>
    <row r="930">
      <c r="P930" s="43"/>
      <c r="Q930" s="43"/>
      <c r="S930" s="43"/>
      <c r="U930" s="43"/>
      <c r="V930" s="43"/>
      <c r="X930" s="43"/>
    </row>
    <row r="931">
      <c r="P931" s="43"/>
      <c r="Q931" s="43"/>
      <c r="S931" s="43"/>
      <c r="U931" s="43"/>
      <c r="V931" s="43"/>
      <c r="X931" s="43"/>
    </row>
    <row r="932">
      <c r="P932" s="43"/>
      <c r="Q932" s="43"/>
      <c r="S932" s="43"/>
      <c r="U932" s="43"/>
      <c r="V932" s="43"/>
      <c r="X932" s="43"/>
    </row>
    <row r="933">
      <c r="P933" s="43"/>
      <c r="Q933" s="43"/>
      <c r="S933" s="43"/>
      <c r="U933" s="43"/>
      <c r="V933" s="43"/>
      <c r="X933" s="43"/>
    </row>
    <row r="934">
      <c r="P934" s="43"/>
      <c r="Q934" s="43"/>
      <c r="S934" s="43"/>
      <c r="U934" s="43"/>
      <c r="V934" s="43"/>
      <c r="X934" s="43"/>
    </row>
    <row r="935">
      <c r="P935" s="43"/>
      <c r="Q935" s="43"/>
      <c r="S935" s="43"/>
      <c r="U935" s="43"/>
      <c r="V935" s="43"/>
      <c r="X935" s="43"/>
    </row>
    <row r="936">
      <c r="P936" s="43"/>
      <c r="Q936" s="43"/>
      <c r="S936" s="43"/>
      <c r="U936" s="43"/>
      <c r="V936" s="43"/>
      <c r="X936" s="43"/>
    </row>
    <row r="937">
      <c r="P937" s="43"/>
      <c r="Q937" s="43"/>
      <c r="S937" s="43"/>
      <c r="U937" s="43"/>
      <c r="V937" s="43"/>
      <c r="X937" s="43"/>
    </row>
    <row r="938">
      <c r="P938" s="43"/>
      <c r="Q938" s="43"/>
      <c r="S938" s="43"/>
      <c r="U938" s="43"/>
      <c r="V938" s="43"/>
      <c r="X938" s="43"/>
    </row>
    <row r="939">
      <c r="P939" s="43"/>
      <c r="Q939" s="43"/>
      <c r="S939" s="43"/>
      <c r="U939" s="43"/>
      <c r="V939" s="43"/>
      <c r="X939" s="43"/>
    </row>
    <row r="940">
      <c r="P940" s="43"/>
      <c r="Q940" s="43"/>
      <c r="S940" s="43"/>
      <c r="U940" s="43"/>
      <c r="V940" s="43"/>
      <c r="X940" s="43"/>
    </row>
    <row r="941">
      <c r="P941" s="43"/>
      <c r="Q941" s="43"/>
      <c r="S941" s="43"/>
      <c r="U941" s="43"/>
      <c r="V941" s="43"/>
      <c r="X941" s="43"/>
    </row>
    <row r="942">
      <c r="P942" s="43"/>
      <c r="Q942" s="43"/>
      <c r="S942" s="43"/>
      <c r="U942" s="43"/>
      <c r="V942" s="43"/>
      <c r="X942" s="43"/>
    </row>
    <row r="943">
      <c r="P943" s="43"/>
      <c r="Q943" s="43"/>
      <c r="S943" s="43"/>
      <c r="U943" s="43"/>
      <c r="V943" s="43"/>
      <c r="X943" s="43"/>
    </row>
    <row r="944">
      <c r="P944" s="43"/>
      <c r="Q944" s="43"/>
      <c r="S944" s="43"/>
      <c r="U944" s="43"/>
      <c r="V944" s="43"/>
      <c r="X944" s="43"/>
    </row>
    <row r="945">
      <c r="P945" s="43"/>
      <c r="Q945" s="43"/>
      <c r="S945" s="43"/>
      <c r="U945" s="43"/>
      <c r="V945" s="43"/>
      <c r="X945" s="43"/>
    </row>
    <row r="946">
      <c r="P946" s="43"/>
      <c r="Q946" s="43"/>
      <c r="S946" s="43"/>
      <c r="U946" s="43"/>
      <c r="V946" s="43"/>
      <c r="X946" s="43"/>
    </row>
    <row r="947">
      <c r="P947" s="43"/>
      <c r="Q947" s="43"/>
      <c r="S947" s="43"/>
      <c r="U947" s="43"/>
      <c r="V947" s="43"/>
      <c r="X947" s="43"/>
    </row>
    <row r="948">
      <c r="P948" s="43"/>
      <c r="Q948" s="43"/>
      <c r="S948" s="43"/>
      <c r="U948" s="43"/>
      <c r="V948" s="43"/>
      <c r="X948" s="43"/>
    </row>
    <row r="949">
      <c r="P949" s="43"/>
      <c r="Q949" s="43"/>
      <c r="S949" s="43"/>
      <c r="U949" s="43"/>
      <c r="V949" s="43"/>
      <c r="X949" s="43"/>
    </row>
    <row r="950">
      <c r="P950" s="43"/>
      <c r="Q950" s="43"/>
      <c r="S950" s="43"/>
      <c r="U950" s="43"/>
      <c r="V950" s="43"/>
      <c r="X950" s="43"/>
    </row>
    <row r="951">
      <c r="P951" s="43"/>
      <c r="Q951" s="43"/>
      <c r="S951" s="43"/>
      <c r="U951" s="43"/>
      <c r="V951" s="43"/>
      <c r="X951" s="43"/>
    </row>
    <row r="952">
      <c r="P952" s="43"/>
      <c r="Q952" s="43"/>
      <c r="S952" s="43"/>
      <c r="U952" s="43"/>
      <c r="V952" s="43"/>
      <c r="X952" s="43"/>
    </row>
    <row r="953">
      <c r="P953" s="43"/>
      <c r="Q953" s="43"/>
      <c r="S953" s="43"/>
      <c r="U953" s="43"/>
      <c r="V953" s="43"/>
      <c r="X953" s="43"/>
    </row>
  </sheetData>
  <autoFilter ref="$C$1:$AE$953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hidden="1" min="4" max="4" width="12.63"/>
    <col customWidth="1" min="9" max="9" width="16.0"/>
    <col customWidth="1" min="12" max="12" width="17.5"/>
    <col customWidth="1" min="16" max="16" width="14.25"/>
    <col customWidth="1" min="30" max="30" width="14.88"/>
    <col customWidth="1" min="31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932</v>
      </c>
      <c r="S1" s="87" t="s">
        <v>11</v>
      </c>
      <c r="T1" s="87" t="s">
        <v>933</v>
      </c>
      <c r="U1" s="87" t="s">
        <v>21</v>
      </c>
      <c r="V1" s="87" t="s">
        <v>22</v>
      </c>
      <c r="W1" s="87" t="s">
        <v>23</v>
      </c>
      <c r="X1" s="87" t="s">
        <v>24</v>
      </c>
      <c r="Y1" s="87" t="s">
        <v>25</v>
      </c>
      <c r="Z1" s="87" t="s">
        <v>26</v>
      </c>
      <c r="AA1" s="87" t="s">
        <v>29</v>
      </c>
      <c r="AB1" s="87" t="s">
        <v>919</v>
      </c>
      <c r="AC1" s="87" t="s">
        <v>32</v>
      </c>
      <c r="AD1" s="87" t="s">
        <v>920</v>
      </c>
      <c r="AE1" s="87" t="s">
        <v>921</v>
      </c>
    </row>
    <row r="2">
      <c r="A2" s="9" t="s">
        <v>660</v>
      </c>
      <c r="B2" s="9" t="s">
        <v>2446</v>
      </c>
      <c r="C2" s="92" t="s">
        <v>923</v>
      </c>
      <c r="D2" s="2" t="s">
        <v>2447</v>
      </c>
      <c r="E2" s="114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91.501305</v>
      </c>
      <c r="G2" s="144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0.116900116</v>
      </c>
      <c r="J2" s="143" t="str">
        <f>VLOOKUP($A2, RawData!$A:$AM, 37, FALSE)</f>
        <v/>
      </c>
      <c r="K2" s="99">
        <f>VLOOKUP($A2, RawData!$A:$AM, 38, FALSE)</f>
        <v>0.067510255</v>
      </c>
      <c r="L2" s="99">
        <f>VLOOKUP($A2, RawData!$A:$AM, 39, FALSE)</f>
        <v>0.026025735</v>
      </c>
      <c r="M2" s="100">
        <f>VLOOKUP($A2, RawData!$A:$AJ, 30, FALSE)</f>
        <v>4.6082654</v>
      </c>
      <c r="N2" s="144">
        <f>VLOOKUP($A2, RawData!$A:$AJ, 5, FALSE)</f>
        <v>0.017478991</v>
      </c>
      <c r="O2" s="99">
        <f>VLOOKUP($A2, RawData!$A:$AJ, 6, FALSE)</f>
        <v>0.06557377</v>
      </c>
      <c r="P2" s="96">
        <f>VLOOKUP($A2, RawData!$A:$AJ, 7, FALSE)</f>
        <v>-0.28974763</v>
      </c>
      <c r="Q2" s="99">
        <f>VLOOKUP($A2, RawData!$A:$AJ, 8, FALSE)</f>
        <v>0.5786</v>
      </c>
      <c r="R2" s="123">
        <f>VLOOKUP($A2, RawData!$A:$AJ, 11, FALSE)</f>
        <v>0.0123</v>
      </c>
      <c r="S2" s="144">
        <f>VLOOKUP($A2, RawData!$A:$AJ, 13, FALSE)</f>
        <v>9.326</v>
      </c>
      <c r="T2" s="99" t="str">
        <f>VLOOKUP($A2, RawData!$A:$AJ, 14, FALSE)</f>
        <v/>
      </c>
      <c r="U2" s="99" t="str">
        <f>VLOOKUP($A2, RawData!$A:$AJ, 23, FALSE)</f>
        <v/>
      </c>
      <c r="V2" s="99">
        <f>VLOOKUP($A2, RawData!$A:$AJ, 24, FALSE)</f>
        <v>0.007999139</v>
      </c>
      <c r="W2" s="99" t="str">
        <f>VLOOKUP($A2, RawData!$A:$AJ, 25, FALSE)</f>
        <v/>
      </c>
      <c r="X2" s="100">
        <f>VLOOKUP($A2, RawData!$A:$AJ, 26, FALSE)</f>
        <v>175.96405</v>
      </c>
      <c r="Y2" s="100" t="str">
        <f>VLOOKUP($A2, RawData!$A:$AJ, 27, FALSE)</f>
        <v/>
      </c>
      <c r="Z2" s="107">
        <f>VLOOKUP($A2, RawData!$A:$AJ, 28, FALSE)</f>
        <v>1.1173685</v>
      </c>
      <c r="AA2" s="100">
        <f>VLOOKUP($A2, RawData!$A:$AJ, 31, FALSE)</f>
        <v>7.5868864</v>
      </c>
      <c r="AB2" s="96">
        <f>VLOOKUP($A2, RawData!$A:$AJ,32, FALSE)</f>
        <v>0.00008648339</v>
      </c>
      <c r="AC2" s="144" t="str">
        <f>VLOOKUP($A2, RawData!$A:$AJ, 34, FALSE)</f>
        <v/>
      </c>
      <c r="AD2" s="144">
        <f>VLOOKUP($A2, RawData!$A:$AJ, 35, FALSE)/100</f>
        <v>2.90035</v>
      </c>
      <c r="AE2" s="113">
        <f>VLOOKUP($A2, RawData!$A:$AJ, 36, FALSE)</f>
        <v>29.75</v>
      </c>
    </row>
    <row r="3">
      <c r="A3" s="9" t="s">
        <v>661</v>
      </c>
      <c r="B3" s="9" t="s">
        <v>2448</v>
      </c>
      <c r="C3" s="92" t="s">
        <v>930</v>
      </c>
      <c r="D3" s="2" t="s">
        <v>2449</v>
      </c>
      <c r="E3" s="114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725.8923</v>
      </c>
      <c r="G3" s="144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0.1976829</v>
      </c>
      <c r="J3" s="143" t="str">
        <f>VLOOKUP($A3, RawData!$A:$AM, 37, FALSE)</f>
        <v/>
      </c>
      <c r="K3" s="99">
        <f>VLOOKUP($A3, RawData!$A:$AM, 38, FALSE)</f>
        <v>0.3742645</v>
      </c>
      <c r="L3" s="99" t="str">
        <f>VLOOKUP($A3, RawData!$A:$AM, 39, FALSE)</f>
        <v>No data</v>
      </c>
      <c r="M3" s="100">
        <f>VLOOKUP($A3, RawData!$A:$AJ, 30, FALSE)</f>
        <v>34.566807</v>
      </c>
      <c r="N3" s="144">
        <f>VLOOKUP($A3, RawData!$A:$AJ, 5, FALSE)</f>
        <v>0.002693384</v>
      </c>
      <c r="O3" s="99">
        <f>VLOOKUP($A3, RawData!$A:$AJ, 6, FALSE)</f>
        <v>-0.9376302</v>
      </c>
      <c r="P3" s="106" t="str">
        <f>VLOOKUP($A3, RawData!$A:$AJ, 7, FALSE)</f>
        <v>No data</v>
      </c>
      <c r="Q3" s="99">
        <f>VLOOKUP($A3, RawData!$A:$AJ, 8, FALSE)</f>
        <v>0.8189</v>
      </c>
      <c r="R3" s="123">
        <f>VLOOKUP($A3, RawData!$A:$AJ, 11, FALSE)</f>
        <v>0.0333</v>
      </c>
      <c r="S3" s="144">
        <f>VLOOKUP($A3, RawData!$A:$AJ, 13, FALSE)</f>
        <v>28.88</v>
      </c>
      <c r="T3" s="99" t="str">
        <f>VLOOKUP($A3, RawData!$A:$AJ, 14, FALSE)</f>
        <v/>
      </c>
      <c r="U3" s="99" t="str">
        <f>VLOOKUP($A3, RawData!$A:$AJ, 23, FALSE)</f>
        <v/>
      </c>
      <c r="V3" s="99">
        <f>VLOOKUP($A3, RawData!$A:$AJ, 24, FALSE)</f>
        <v>0.034758497</v>
      </c>
      <c r="W3" s="99" t="str">
        <f>VLOOKUP($A3, RawData!$A:$AJ, 25, FALSE)</f>
        <v/>
      </c>
      <c r="X3" s="100">
        <f>VLOOKUP($A3, RawData!$A:$AJ, 26, FALSE)</f>
        <v>904.7017</v>
      </c>
      <c r="Y3" s="100" t="str">
        <f>VLOOKUP($A3, RawData!$A:$AJ, 27, FALSE)</f>
        <v/>
      </c>
      <c r="Z3" s="107">
        <f>VLOOKUP($A3, RawData!$A:$AJ, 28, FALSE)</f>
        <v>4.171397</v>
      </c>
      <c r="AA3" s="100">
        <f>VLOOKUP($A3, RawData!$A:$AJ, 31, FALSE)</f>
        <v>32.149044</v>
      </c>
      <c r="AB3" s="96">
        <f>VLOOKUP($A3, RawData!$A:$AJ,32, FALSE)</f>
        <v>0</v>
      </c>
      <c r="AC3" s="144" t="str">
        <f>VLOOKUP($A3, RawData!$A:$AJ, 34, FALSE)</f>
        <v/>
      </c>
      <c r="AD3" s="144">
        <f>VLOOKUP($A3, RawData!$A:$AJ, 35, FALSE)/100</f>
        <v>2.104</v>
      </c>
      <c r="AE3" s="113">
        <f>VLOOKUP($A3, RawData!$A:$AJ, 36, FALSE)</f>
        <v>400.24</v>
      </c>
    </row>
    <row r="4">
      <c r="A4" s="9" t="s">
        <v>662</v>
      </c>
      <c r="B4" s="9" t="s">
        <v>2450</v>
      </c>
      <c r="C4" s="92" t="s">
        <v>923</v>
      </c>
      <c r="D4" s="2" t="s">
        <v>2451</v>
      </c>
      <c r="E4" s="114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76.02408</v>
      </c>
      <c r="G4" s="144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0.3569265</v>
      </c>
      <c r="J4" s="143" t="str">
        <f>VLOOKUP($A4, RawData!$A:$AM, 37, FALSE)</f>
        <v/>
      </c>
      <c r="K4" s="99">
        <f>VLOOKUP($A4, RawData!$A:$AM, 38, FALSE)</f>
        <v>1.2309663</v>
      </c>
      <c r="L4" s="99">
        <f>VLOOKUP($A4, RawData!$A:$AM, 39, FALSE)</f>
        <v>0.33319345</v>
      </c>
      <c r="M4" s="100">
        <f>VLOOKUP($A4, RawData!$A:$AJ, 30, FALSE)</f>
        <v>4.609634</v>
      </c>
      <c r="N4" s="144">
        <f>VLOOKUP($A4, RawData!$A:$AJ, 5, FALSE)</f>
        <v>0.27307087</v>
      </c>
      <c r="O4" s="99">
        <f>VLOOKUP($A4, RawData!$A:$AJ, 6, FALSE)</f>
        <v>1.0249373</v>
      </c>
      <c r="P4" s="96">
        <f>VLOOKUP($A4, RawData!$A:$AJ, 7, FALSE)</f>
        <v>0.25740033</v>
      </c>
      <c r="Q4" s="99">
        <f>VLOOKUP($A4, RawData!$A:$AJ, 8, FALSE)</f>
        <v>0.5</v>
      </c>
      <c r="R4" s="123">
        <f>VLOOKUP($A4, RawData!$A:$AJ, 11, FALSE)</f>
        <v>0.3151</v>
      </c>
      <c r="S4" s="144">
        <f>VLOOKUP($A4, RawData!$A:$AJ, 13, FALSE)</f>
        <v>6.33153</v>
      </c>
      <c r="T4" s="99" t="str">
        <f>VLOOKUP($A4, RawData!$A:$AJ, 14, FALSE)</f>
        <v/>
      </c>
      <c r="U4" s="99" t="str">
        <f>VLOOKUP($A4, RawData!$A:$AJ, 23, FALSE)</f>
        <v/>
      </c>
      <c r="V4" s="99">
        <f>VLOOKUP($A4, RawData!$A:$AJ, 24, FALSE)</f>
        <v>0.32557806</v>
      </c>
      <c r="W4" s="99" t="str">
        <f>VLOOKUP($A4, RawData!$A:$AJ, 25, FALSE)</f>
        <v/>
      </c>
      <c r="X4" s="100">
        <f>VLOOKUP($A4, RawData!$A:$AJ, 26, FALSE)</f>
        <v>7.6601887</v>
      </c>
      <c r="Y4" s="100" t="str">
        <f>VLOOKUP($A4, RawData!$A:$AJ, 27, FALSE)</f>
        <v/>
      </c>
      <c r="Z4" s="107">
        <f>VLOOKUP($A4, RawData!$A:$AJ, 28, FALSE)</f>
        <v>1.6630855</v>
      </c>
      <c r="AA4" s="100">
        <f>VLOOKUP($A4, RawData!$A:$AJ, 31, FALSE)</f>
        <v>16.512552</v>
      </c>
      <c r="AB4" s="96">
        <f>VLOOKUP($A4, RawData!$A:$AJ,32, FALSE)</f>
        <v>0.0005354107</v>
      </c>
      <c r="AC4" s="144" t="str">
        <f>VLOOKUP($A4, RawData!$A:$AJ, 34, FALSE)</f>
        <v/>
      </c>
      <c r="AD4" s="144">
        <f>VLOOKUP($A4, RawData!$A:$AJ, 35, FALSE)/100</f>
        <v>1.55035</v>
      </c>
      <c r="AE4" s="113">
        <f>VLOOKUP($A4, RawData!$A:$AJ, 36, FALSE)</f>
        <v>48.83</v>
      </c>
    </row>
    <row r="5">
      <c r="A5" s="9" t="s">
        <v>663</v>
      </c>
      <c r="B5" s="9" t="s">
        <v>2452</v>
      </c>
      <c r="C5" s="92" t="s">
        <v>930</v>
      </c>
      <c r="D5" s="2" t="s">
        <v>2453</v>
      </c>
      <c r="E5" s="114" t="str">
        <f>IFERROR(__xludf.DUMMYFUNCTION("IFERROR(HYPERLINK(REGEXEXTRACT(D5,""\(([^)]*)\)""),REGEXEXTRACT(D5,""\[([^\]]+)\]"")),"""")"),"READ PITCH")</f>
        <v>READ PITCH</v>
      </c>
      <c r="F5" s="144">
        <f>VLOOKUP($A5, RawData!$A:$AJ, 33, FALSE)</f>
        <v>66.59014</v>
      </c>
      <c r="G5" s="144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0.3901196</v>
      </c>
      <c r="J5" s="143" t="str">
        <f>VLOOKUP($A5, RawData!$A:$AM, 37, FALSE)</f>
        <v/>
      </c>
      <c r="K5" s="99">
        <f>VLOOKUP($A5, RawData!$A:$AM, 38, FALSE)</f>
        <v>0.38408753</v>
      </c>
      <c r="L5" s="99">
        <f>VLOOKUP($A5, RawData!$A:$AM, 39, FALSE)</f>
        <v>0.8694075</v>
      </c>
      <c r="M5" s="100">
        <f>VLOOKUP($A5, RawData!$A:$AJ, 30, FALSE)</f>
        <v>4.9623938</v>
      </c>
      <c r="N5" s="144">
        <f>VLOOKUP($A5, RawData!$A:$AJ, 5, FALSE)</f>
        <v>-0.034346584</v>
      </c>
      <c r="O5" s="99">
        <f>VLOOKUP($A5, RawData!$A:$AJ, 6, FALSE)</f>
        <v>-0.6984489</v>
      </c>
      <c r="P5" s="96">
        <f>VLOOKUP($A5, RawData!$A:$AJ, 7, FALSE)</f>
        <v>0.06605775</v>
      </c>
      <c r="Q5" s="99">
        <f>VLOOKUP($A5, RawData!$A:$AJ, 8, FALSE)</f>
        <v>0.7999</v>
      </c>
      <c r="R5" s="123">
        <f>VLOOKUP($A5, RawData!$A:$AJ, 11, FALSE)</f>
        <v>-0.0495</v>
      </c>
      <c r="S5" s="144">
        <f>VLOOKUP($A5, RawData!$A:$AJ, 13, FALSE)</f>
        <v>-0.684</v>
      </c>
      <c r="T5" s="99" t="str">
        <f>VLOOKUP($A5, RawData!$A:$AJ, 14, FALSE)</f>
        <v/>
      </c>
      <c r="U5" s="99" t="str">
        <f>VLOOKUP($A5, RawData!$A:$AJ, 23, FALSE)</f>
        <v/>
      </c>
      <c r="V5" s="99">
        <f>VLOOKUP($A5, RawData!$A:$AJ, 24, FALSE)</f>
        <v>-0.10293545</v>
      </c>
      <c r="W5" s="99" t="str">
        <f>VLOOKUP($A5, RawData!$A:$AJ, 25, FALSE)</f>
        <v/>
      </c>
      <c r="X5" s="100" t="str">
        <f>VLOOKUP($A5, RawData!$A:$AJ, 26, FALSE)</f>
        <v/>
      </c>
      <c r="Y5" s="100" t="str">
        <f>VLOOKUP($A5, RawData!$A:$AJ, 27, FALSE)</f>
        <v/>
      </c>
      <c r="Z5" s="107">
        <f>VLOOKUP($A5, RawData!$A:$AJ, 28, FALSE)</f>
        <v>1.6557934</v>
      </c>
      <c r="AA5" s="100">
        <f>VLOOKUP($A5, RawData!$A:$AJ, 31, FALSE)</f>
        <v>-155.11107</v>
      </c>
      <c r="AB5" s="96">
        <f>VLOOKUP($A5, RawData!$A:$AJ,32, FALSE)</f>
        <v>0</v>
      </c>
      <c r="AC5" s="144" t="str">
        <f>VLOOKUP($A5, RawData!$A:$AJ, 34, FALSE)</f>
        <v/>
      </c>
      <c r="AD5" s="144">
        <f>VLOOKUP($A5, RawData!$A:$AJ, 35, FALSE)/100</f>
        <v>0.86533</v>
      </c>
      <c r="AE5" s="113">
        <f>VLOOKUP($A5, RawData!$A:$AJ, 36, FALSE)</f>
        <v>76.98</v>
      </c>
    </row>
    <row r="6">
      <c r="A6" s="63" t="s">
        <v>664</v>
      </c>
      <c r="B6" s="9" t="s">
        <v>2454</v>
      </c>
      <c r="C6" s="92" t="s">
        <v>930</v>
      </c>
      <c r="D6" s="2" t="s">
        <v>2455</v>
      </c>
      <c r="E6" s="114" t="str">
        <f>IFERROR(__xludf.DUMMYFUNCTION("IFERROR(HYPERLINK(REGEXEXTRACT(D6,""\(([^)]*)\)""),REGEXEXTRACT(D6,""\[([^\]]+)\]"")),"""")"),"READ PITCH")</f>
        <v>READ PITCH</v>
      </c>
      <c r="F6" s="144">
        <f>VLOOKUP($A6, RawData!$A:$AJ, 33, FALSE)</f>
        <v>79.47558</v>
      </c>
      <c r="G6" s="144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0.20584066</v>
      </c>
      <c r="J6" s="143" t="str">
        <f>VLOOKUP($A6, RawData!$A:$AM, 37, FALSE)</f>
        <v/>
      </c>
      <c r="K6" s="99">
        <f>VLOOKUP($A6, RawData!$A:$AM, 38, FALSE)</f>
        <v>0.08879556</v>
      </c>
      <c r="L6" s="99">
        <f>VLOOKUP($A6, RawData!$A:$AM, 39, FALSE)</f>
        <v>0.1699937</v>
      </c>
      <c r="M6" s="100">
        <f>VLOOKUP($A6, RawData!$A:$AJ, 30, FALSE)</f>
        <v>7.1659026</v>
      </c>
      <c r="N6" s="144">
        <f>VLOOKUP($A6, RawData!$A:$AJ, 5, FALSE)</f>
        <v>0.043846227</v>
      </c>
      <c r="O6" s="99">
        <f>VLOOKUP($A6, RawData!$A:$AJ, 6, FALSE)</f>
        <v>0.322469</v>
      </c>
      <c r="P6" s="96">
        <f>VLOOKUP($A6, RawData!$A:$AJ, 7, FALSE)</f>
        <v>0.07184519</v>
      </c>
      <c r="Q6" s="99">
        <f>VLOOKUP($A6, RawData!$A:$AJ, 8, FALSE)</f>
        <v>0.6334</v>
      </c>
      <c r="R6" s="123">
        <f>VLOOKUP($A6, RawData!$A:$AJ, 11, FALSE)</f>
        <v>0.1113</v>
      </c>
      <c r="S6" s="144">
        <f>VLOOKUP($A6, RawData!$A:$AJ, 13, FALSE)</f>
        <v>6.59</v>
      </c>
      <c r="T6" s="99" t="str">
        <f>VLOOKUP($A6, RawData!$A:$AJ, 14, FALSE)</f>
        <v/>
      </c>
      <c r="U6" s="99" t="str">
        <f>VLOOKUP($A6, RawData!$A:$AJ, 23, FALSE)</f>
        <v/>
      </c>
      <c r="V6" s="99">
        <f>VLOOKUP($A6, RawData!$A:$AJ, 24, FALSE)</f>
        <v>0.08905333</v>
      </c>
      <c r="W6" s="99" t="str">
        <f>VLOOKUP($A6, RawData!$A:$AJ, 25, FALSE)</f>
        <v/>
      </c>
      <c r="X6" s="100">
        <f>VLOOKUP($A6, RawData!$A:$AJ, 26, FALSE)</f>
        <v>17.333822</v>
      </c>
      <c r="Y6" s="100" t="str">
        <f>VLOOKUP($A6, RawData!$A:$AJ, 27, FALSE)</f>
        <v/>
      </c>
      <c r="Z6" s="107">
        <f>VLOOKUP($A6, RawData!$A:$AJ, 28, FALSE)</f>
        <v>1.1469661</v>
      </c>
      <c r="AA6" s="100">
        <f>VLOOKUP($A6, RawData!$A:$AJ, 31, FALSE)</f>
        <v>15.786734</v>
      </c>
      <c r="AB6" s="96">
        <f>VLOOKUP($A6, RawData!$A:$AJ,32, FALSE)</f>
        <v>0</v>
      </c>
      <c r="AC6" s="144" t="str">
        <f>VLOOKUP($A6, RawData!$A:$AJ, 34, FALSE)</f>
        <v/>
      </c>
      <c r="AD6" s="144">
        <f>VLOOKUP($A6, RawData!$A:$AJ, 35, FALSE)/100</f>
        <v>0.77527</v>
      </c>
      <c r="AE6" s="113">
        <f>VLOOKUP($A6, RawData!$A:$AJ, 36, FALSE)</f>
        <v>104.57</v>
      </c>
    </row>
    <row r="7">
      <c r="A7" s="63" t="s">
        <v>665</v>
      </c>
      <c r="B7" s="9" t="s">
        <v>2456</v>
      </c>
      <c r="C7" s="92" t="s">
        <v>930</v>
      </c>
      <c r="D7" s="2" t="s">
        <v>2457</v>
      </c>
      <c r="E7" s="114" t="str">
        <f>IFERROR(__xludf.DUMMYFUNCTION("IFERROR(HYPERLINK(REGEXEXTRACT(D7,""\(([^)]*)\)""),REGEXEXTRACT(D7,""\[([^\]]+)\]"")),"""")"),"READ PITCH")</f>
        <v>READ PITCH</v>
      </c>
      <c r="F7" s="144">
        <f>VLOOKUP($A7, RawData!$A:$AJ, 33, FALSE)</f>
        <v>111.51487</v>
      </c>
      <c r="G7" s="144" t="str">
        <f>VLOOKUP($A7, RawData!$A:$AJ, 2, FALSE)</f>
        <v/>
      </c>
      <c r="H7" s="96" t="str">
        <f>VLOOKUP($A7, RawData!$A:$AJ, 3, FALSE)</f>
        <v/>
      </c>
      <c r="I7" s="96">
        <f>VLOOKUP($A7, RawData!$A:$AJ, 4, FALSE)</f>
        <v>0.09559984</v>
      </c>
      <c r="J7" s="143" t="str">
        <f>VLOOKUP($A7, RawData!$A:$AM, 37, FALSE)</f>
        <v/>
      </c>
      <c r="K7" s="99">
        <f>VLOOKUP($A7, RawData!$A:$AM, 38, FALSE)</f>
        <v>0.008492439</v>
      </c>
      <c r="L7" s="99">
        <f>VLOOKUP($A7, RawData!$A:$AM, 39, FALSE)</f>
        <v>0.011205192</v>
      </c>
      <c r="M7" s="100">
        <f>VLOOKUP($A7, RawData!$A:$AJ, 30, FALSE)</f>
        <v>5.6801524</v>
      </c>
      <c r="N7" s="144">
        <f>VLOOKUP($A7, RawData!$A:$AJ, 5, FALSE)</f>
        <v>0.03315792</v>
      </c>
      <c r="O7" s="99">
        <f>VLOOKUP($A7, RawData!$A:$AJ, 6, FALSE)</f>
        <v>0.6752362</v>
      </c>
      <c r="P7" s="96">
        <f>VLOOKUP($A7, RawData!$A:$AJ, 7, FALSE)</f>
        <v>-0.19092724</v>
      </c>
      <c r="Q7" s="99">
        <f>VLOOKUP($A7, RawData!$A:$AJ, 8, FALSE)</f>
        <v>0.358</v>
      </c>
      <c r="R7" s="123">
        <f>VLOOKUP($A7, RawData!$A:$AJ, 11, FALSE)</f>
        <v>0.1414</v>
      </c>
      <c r="S7" s="144">
        <f>VLOOKUP($A7, RawData!$A:$AJ, 13, FALSE)</f>
        <v>12.165</v>
      </c>
      <c r="T7" s="99" t="str">
        <f>VLOOKUP($A7, RawData!$A:$AJ, 14, FALSE)</f>
        <v/>
      </c>
      <c r="U7" s="99" t="str">
        <f>VLOOKUP($A7, RawData!$A:$AJ, 23, FALSE)</f>
        <v/>
      </c>
      <c r="V7" s="99">
        <f>VLOOKUP($A7, RawData!$A:$AJ, 24, FALSE)</f>
        <v>0.16560593</v>
      </c>
      <c r="W7" s="99" t="str">
        <f>VLOOKUP($A7, RawData!$A:$AJ, 25, FALSE)</f>
        <v/>
      </c>
      <c r="X7" s="100">
        <f>VLOOKUP($A7, RawData!$A:$AJ, 26, FALSE)</f>
        <v>14.626819</v>
      </c>
      <c r="Y7" s="100" t="str">
        <f>VLOOKUP($A7, RawData!$A:$AJ, 27, FALSE)</f>
        <v/>
      </c>
      <c r="Z7" s="107">
        <f>VLOOKUP($A7, RawData!$A:$AJ, 28, FALSE)</f>
        <v>0.80590045</v>
      </c>
      <c r="AA7" s="100">
        <f>VLOOKUP($A7, RawData!$A:$AJ, 31, FALSE)</f>
        <v>15.414621</v>
      </c>
      <c r="AB7" s="96">
        <f>VLOOKUP($A7, RawData!$A:$AJ,32, FALSE)</f>
        <v>0</v>
      </c>
      <c r="AC7" s="144" t="str">
        <f>VLOOKUP($A7, RawData!$A:$AJ, 34, FALSE)</f>
        <v/>
      </c>
      <c r="AD7" s="144">
        <f>VLOOKUP($A7, RawData!$A:$AJ, 35, FALSE)/100</f>
        <v>0.49567</v>
      </c>
      <c r="AE7" s="113">
        <f>VLOOKUP($A7, RawData!$A:$AJ, 36, FALSE)</f>
        <v>229.93</v>
      </c>
    </row>
    <row r="8">
      <c r="A8" s="63" t="s">
        <v>666</v>
      </c>
      <c r="B8" s="9" t="s">
        <v>2458</v>
      </c>
      <c r="C8" s="92" t="s">
        <v>930</v>
      </c>
      <c r="D8" s="2" t="s">
        <v>2459</v>
      </c>
      <c r="E8" s="114" t="str">
        <f>IFERROR(__xludf.DUMMYFUNCTION("IFERROR(HYPERLINK(REGEXEXTRACT(D8,""\(([^)]*)\)""),REGEXEXTRACT(D8,""\[([^\]]+)\]"")),"""")"),"READ PITCH")</f>
        <v>READ PITCH</v>
      </c>
      <c r="F8" s="144">
        <f>VLOOKUP($A8, RawData!$A:$AJ, 33, FALSE)</f>
        <v>52.496586</v>
      </c>
      <c r="G8" s="144" t="str">
        <f>VLOOKUP($A8, RawData!$A:$AJ, 2, FALSE)</f>
        <v/>
      </c>
      <c r="H8" s="96" t="str">
        <f>VLOOKUP($A8, RawData!$A:$AJ, 3, FALSE)</f>
        <v/>
      </c>
      <c r="I8" s="96">
        <f>VLOOKUP($A8, RawData!$A:$AJ, 4, FALSE)</f>
        <v>0.14651257</v>
      </c>
      <c r="J8" s="143" t="str">
        <f>VLOOKUP($A8, RawData!$A:$AM, 37, FALSE)</f>
        <v/>
      </c>
      <c r="K8" s="99">
        <f>VLOOKUP($A8, RawData!$A:$AM, 38, FALSE)</f>
        <v>-0.54463685</v>
      </c>
      <c r="L8" s="99">
        <f>VLOOKUP($A8, RawData!$A:$AM, 39, FALSE)</f>
        <v>0.38519248</v>
      </c>
      <c r="M8" s="100">
        <f>VLOOKUP($A8, RawData!$A:$AJ, 30, FALSE)</f>
        <v>33.54987</v>
      </c>
      <c r="N8" s="144">
        <f>VLOOKUP($A8, RawData!$A:$AJ, 5, FALSE)</f>
        <v>-0.0032059667</v>
      </c>
      <c r="O8" s="99">
        <f>VLOOKUP($A8, RawData!$A:$AJ, 6, FALSE)</f>
        <v>-3.060226</v>
      </c>
      <c r="P8" s="96">
        <f>VLOOKUP($A8, RawData!$A:$AJ, 7, FALSE)</f>
        <v>-0.20626825</v>
      </c>
      <c r="Q8" s="99">
        <f>VLOOKUP($A8, RawData!$A:$AJ, 8, FALSE)</f>
        <v>0.9092</v>
      </c>
      <c r="R8" s="123">
        <f>VLOOKUP($A8, RawData!$A:$AJ, 11, FALSE)</f>
        <v>-0.0709</v>
      </c>
      <c r="S8" s="144">
        <f>VLOOKUP($A8, RawData!$A:$AJ, 13, FALSE)</f>
        <v>-5.423</v>
      </c>
      <c r="T8" s="99" t="str">
        <f>VLOOKUP($A8, RawData!$A:$AJ, 14, FALSE)</f>
        <v/>
      </c>
      <c r="U8" s="99" t="str">
        <f>VLOOKUP($A8, RawData!$A:$AJ, 23, FALSE)</f>
        <v/>
      </c>
      <c r="V8" s="99">
        <f>VLOOKUP($A8, RawData!$A:$AJ, 24, FALSE)</f>
        <v>-0.09866603</v>
      </c>
      <c r="W8" s="99" t="str">
        <f>VLOOKUP($A8, RawData!$A:$AJ, 25, FALSE)</f>
        <v/>
      </c>
      <c r="X8" s="100" t="str">
        <f>VLOOKUP($A8, RawData!$A:$AJ, 26, FALSE)</f>
        <v/>
      </c>
      <c r="Y8" s="100" t="str">
        <f>VLOOKUP($A8, RawData!$A:$AJ, 27, FALSE)</f>
        <v/>
      </c>
      <c r="Z8" s="107">
        <f>VLOOKUP($A8, RawData!$A:$AJ, 28, FALSE)</f>
        <v>3.0264528</v>
      </c>
      <c r="AA8" s="100">
        <f>VLOOKUP($A8, RawData!$A:$AJ, 31, FALSE)</f>
        <v>-12.527842</v>
      </c>
      <c r="AB8" s="96">
        <f>VLOOKUP($A8, RawData!$A:$AJ,32, FALSE)</f>
        <v>0</v>
      </c>
      <c r="AC8" s="144" t="str">
        <f>VLOOKUP($A8, RawData!$A:$AJ, 34, FALSE)</f>
        <v/>
      </c>
      <c r="AD8" s="144">
        <f>VLOOKUP($A8, RawData!$A:$AJ, 35, FALSE)/100</f>
        <v>0.13033</v>
      </c>
      <c r="AE8" s="113">
        <f>VLOOKUP($A8, RawData!$A:$AJ, 36, FALSE)</f>
        <v>512.17</v>
      </c>
    </row>
    <row r="9">
      <c r="A9" s="63" t="s">
        <v>889</v>
      </c>
      <c r="B9" s="9" t="s">
        <v>2460</v>
      </c>
      <c r="C9" s="92" t="s">
        <v>1164</v>
      </c>
      <c r="D9" s="2" t="s">
        <v>2461</v>
      </c>
      <c r="E9" s="114" t="str">
        <f>IFERROR(__xludf.DUMMYFUNCTION("IFERROR(HYPERLINK(REGEXEXTRACT(D9,""\(([^)]*)\)""),REGEXEXTRACT(D9,""\[([^\]]+)\]"")),"""")"),"READ PITCH")</f>
        <v>READ PITCH</v>
      </c>
      <c r="F9" s="144">
        <f>VLOOKUP($A9, RawData!$A:$AJ, 33, FALSE)</f>
        <v>201.29865</v>
      </c>
      <c r="G9" s="106">
        <f>VLOOKUP($A9, RawData!$A:$AJ, 2, FALSE)</f>
        <v>83.921</v>
      </c>
      <c r="H9" s="96">
        <f>VLOOKUP($A9, RawData!$A:$AJ, 3, FALSE)</f>
        <v>0.0627</v>
      </c>
      <c r="I9" s="96">
        <f>VLOOKUP($A9, RawData!$A:$AJ, 4, FALSE)</f>
        <v>0.121014245</v>
      </c>
      <c r="J9" s="143">
        <f>VLOOKUP($A9, RawData!$A:$AM, 37, FALSE)</f>
        <v>35.382</v>
      </c>
      <c r="K9" s="99">
        <f>VLOOKUP($A9, RawData!$A:$AM, 38, FALSE)</f>
        <v>0.13403846</v>
      </c>
      <c r="L9" s="99" t="str">
        <f>VLOOKUP($A9, RawData!$A:$AM, 39, FALSE)</f>
        <v/>
      </c>
      <c r="M9" s="100">
        <f>VLOOKUP($A9, RawData!$A:$AJ, 30, FALSE)</f>
        <v>4.716173</v>
      </c>
      <c r="N9" s="144">
        <f>VLOOKUP($A9, RawData!$A:$AJ, 5, FALSE)</f>
        <v>0.036419753</v>
      </c>
      <c r="O9" s="106">
        <f>VLOOKUP($A9, RawData!$A:$AJ, 6, FALSE)</f>
        <v>0.013012832</v>
      </c>
      <c r="P9" s="96">
        <f>VLOOKUP($A9, RawData!$A:$AJ, 7, FALSE)</f>
        <v>0.011463308</v>
      </c>
      <c r="Q9" s="99">
        <f>VLOOKUP($A9, RawData!$A:$AJ, 8, FALSE)</f>
        <v>0.793</v>
      </c>
      <c r="R9" s="106">
        <f>VLOOKUP($A9, RawData!$A:$AJ, 11, FALSE)</f>
        <v>0.1617</v>
      </c>
      <c r="S9" s="144">
        <f>VLOOKUP($A9, RawData!$A:$AJ, 13, FALSE)</f>
        <v>11.704</v>
      </c>
      <c r="T9" s="106" t="str">
        <f>VLOOKUP($A9, RawData!$A:$AJ, 14, FALSE)</f>
        <v/>
      </c>
      <c r="U9" s="99">
        <f>VLOOKUP($A9, RawData!$A:$AJ, 23, FALSE)</f>
        <v>0.0838</v>
      </c>
      <c r="V9" s="106">
        <f>VLOOKUP($A9, RawData!$A:$AJ, 24, FALSE)</f>
        <v>0.10871884</v>
      </c>
      <c r="W9" s="106">
        <f>VLOOKUP($A9, RawData!$A:$AJ, 25, FALSE)</f>
        <v>0.34314808</v>
      </c>
      <c r="X9" s="100">
        <f>VLOOKUP($A9, RawData!$A:$AJ, 26, FALSE)</f>
        <v>17.95706</v>
      </c>
      <c r="Y9" s="106">
        <f>VLOOKUP($A9, RawData!$A:$AJ, 27, FALSE)</f>
        <v>1349.1459</v>
      </c>
      <c r="Z9" s="107">
        <f>VLOOKUP($A9, RawData!$A:$AJ, 28, FALSE)</f>
        <v>2.3986683</v>
      </c>
      <c r="AA9" s="100">
        <f>VLOOKUP($A9, RawData!$A:$AJ, 31, FALSE)</f>
        <v>14.257317</v>
      </c>
      <c r="AB9" s="96" t="str">
        <f>VLOOKUP($A9, RawData!$A:$AJ,32, FALSE)</f>
        <v/>
      </c>
      <c r="AC9" s="144">
        <f>VLOOKUP($A9, RawData!$A:$AJ, 34, FALSE)</f>
        <v>166.86765</v>
      </c>
      <c r="AD9" s="144">
        <f>VLOOKUP($A9, RawData!$A:$AJ, 35, FALSE)/100</f>
        <v>0.634</v>
      </c>
      <c r="AE9" s="113">
        <f>VLOOKUP($A9, RawData!$A:$AJ, 36, FALSE)</f>
        <v>307.8</v>
      </c>
    </row>
    <row r="10"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</row>
    <row r="11"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</row>
    <row r="12"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</row>
    <row r="13"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</row>
    <row r="15"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</row>
    <row r="16"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</row>
    <row r="17"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</row>
    <row r="18"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  <row r="20"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</row>
    <row r="22"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</row>
    <row r="24"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</row>
    <row r="26"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</row>
    <row r="27"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</row>
  </sheetData>
  <autoFilter ref="$C$1:$AE$956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customWidth="1" min="3" max="3" width="9.75"/>
    <col hidden="1" min="4" max="4" width="12.63"/>
    <col customWidth="1" min="9" max="9" width="16.0"/>
    <col customWidth="1" min="12" max="12" width="17.5"/>
    <col customWidth="1" min="16" max="16" width="14.25"/>
    <col customWidth="1" min="21" max="21" width="16.0"/>
    <col customWidth="1" min="26" max="26" width="19.38"/>
    <col customWidth="1" min="35" max="35" width="13.38"/>
    <col customWidth="1" min="37" max="37" width="14.88"/>
    <col customWidth="1" min="38" max="38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108" t="s">
        <v>0</v>
      </c>
      <c r="H1" s="108" t="s">
        <v>912</v>
      </c>
      <c r="I1" s="108" t="s">
        <v>913</v>
      </c>
      <c r="J1" s="108" t="s">
        <v>35</v>
      </c>
      <c r="K1" s="108" t="s">
        <v>914</v>
      </c>
      <c r="L1" s="108" t="s">
        <v>915</v>
      </c>
      <c r="M1" s="108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26" t="s">
        <v>8</v>
      </c>
      <c r="T1" s="108" t="s">
        <v>932</v>
      </c>
      <c r="U1" s="108" t="s">
        <v>1702</v>
      </c>
      <c r="V1" s="108" t="s">
        <v>11</v>
      </c>
      <c r="W1" s="108" t="s">
        <v>933</v>
      </c>
      <c r="X1" s="108" t="s">
        <v>1179</v>
      </c>
      <c r="Y1" s="108" t="s">
        <v>1180</v>
      </c>
      <c r="Z1" s="108" t="s">
        <v>1494</v>
      </c>
      <c r="AA1" s="108" t="s">
        <v>21</v>
      </c>
      <c r="AB1" s="108" t="s">
        <v>22</v>
      </c>
      <c r="AC1" s="108" t="s">
        <v>23</v>
      </c>
      <c r="AD1" s="108" t="s">
        <v>24</v>
      </c>
      <c r="AE1" s="108" t="s">
        <v>25</v>
      </c>
      <c r="AF1" s="108" t="s">
        <v>26</v>
      </c>
      <c r="AG1" s="108" t="s">
        <v>27</v>
      </c>
      <c r="AH1" s="108" t="s">
        <v>29</v>
      </c>
      <c r="AI1" s="108" t="s">
        <v>919</v>
      </c>
      <c r="AJ1" s="108" t="s">
        <v>32</v>
      </c>
      <c r="AK1" s="108" t="s">
        <v>920</v>
      </c>
      <c r="AL1" s="108" t="s">
        <v>921</v>
      </c>
    </row>
    <row r="2">
      <c r="A2" s="115" t="s">
        <v>667</v>
      </c>
      <c r="B2" s="115" t="s">
        <v>2462</v>
      </c>
      <c r="C2" s="92" t="s">
        <v>930</v>
      </c>
      <c r="D2" s="2" t="s">
        <v>2463</v>
      </c>
      <c r="E2" s="114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162.33907</v>
      </c>
      <c r="G2" s="145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0.112064414</v>
      </c>
      <c r="J2" s="143" t="str">
        <f>VLOOKUP($A2, RawData!$A:$AM, 37, FALSE)</f>
        <v/>
      </c>
      <c r="K2" s="99">
        <f>VLOOKUP($A2, RawData!$A:$AM, 38, FALSE)</f>
        <v>0.27890277</v>
      </c>
      <c r="L2" s="99">
        <f>VLOOKUP($A2, RawData!$A:$AM, 39, FALSE)</f>
        <v>0.11518356</v>
      </c>
      <c r="M2" s="100">
        <f>VLOOKUP($A2, RawData!$A:$AJ, 30, FALSE)</f>
        <v>10.064911</v>
      </c>
      <c r="N2" s="144">
        <f>VLOOKUP($A2, RawData!$A:$AJ, 5, FALSE)</f>
        <v>0.19794747</v>
      </c>
      <c r="O2" s="101">
        <f>VLOOKUP($A2, RawData!$A:$AJ, 6, FALSE)</f>
        <v>0.7908247</v>
      </c>
      <c r="P2" s="96">
        <f>VLOOKUP($A2, RawData!$A:$AJ, 7, FALSE)</f>
        <v>0.3645883</v>
      </c>
      <c r="Q2" s="99">
        <f>VLOOKUP($A2, RawData!$A:$AJ, 8, FALSE)</f>
        <v>0.3166</v>
      </c>
      <c r="R2" s="99">
        <f>VLOOKUP($A2, RawData!$A:$AJ, 9, FALSE)</f>
        <v>0.2567101</v>
      </c>
      <c r="S2" s="99">
        <f>VLOOKUP($A2, RawData!$A:$AJ, 10, FALSE)</f>
        <v>0.113870315</v>
      </c>
      <c r="T2" s="99">
        <f>VLOOKUP($A2, RawData!$A:$AJ, 11, FALSE)</f>
        <v>0.0512</v>
      </c>
      <c r="U2" s="100">
        <f>VLOOKUP($A2, RawData!$A:$AJ, 12, FALSE)</f>
        <v>2.8876805</v>
      </c>
      <c r="V2" s="98">
        <f>VLOOKUP($A2, RawData!$A:$AJ, 13, FALSE)</f>
        <v>-2.803</v>
      </c>
      <c r="W2" s="99" t="str">
        <f>VLOOKUP($A2, RawData!$A:$AJ, 14, FALSE)</f>
        <v/>
      </c>
      <c r="X2" s="100">
        <f>VLOOKUP($A2, RawData!$A:$AJ, 15, FALSE)</f>
        <v>5.434</v>
      </c>
      <c r="Y2" s="99">
        <f>VLOOKUP($A2, RawData!$A:$AJ, 16, FALSE)</f>
        <v>0.09139036</v>
      </c>
      <c r="Z2" s="101">
        <f>VLOOKUP($A2, RawData!$A:$AJ, 22, FALSE)</f>
        <v>0.1495214</v>
      </c>
      <c r="AA2" s="35" t="str">
        <f>VLOOKUP($A2, RawData!$A:$AJ, 23, FALSE)</f>
        <v/>
      </c>
      <c r="AB2" s="101">
        <f>VLOOKUP($A2, RawData!$A:$AJ, 24, FALSE)</f>
        <v>0.057963073</v>
      </c>
      <c r="AC2" s="101" t="str">
        <f>VLOOKUP($A2, RawData!$A:$AJ, 25, FALSE)</f>
        <v/>
      </c>
      <c r="AD2" s="100">
        <f>VLOOKUP($A2, RawData!$A:$AJ, 26, FALSE)</f>
        <v>24.754356</v>
      </c>
      <c r="AE2" s="100" t="str">
        <f>VLOOKUP($A2, RawData!$A:$AJ, 27, FALSE)</f>
        <v/>
      </c>
      <c r="AF2" s="107">
        <f>VLOOKUP($A2, RawData!$A:$AJ, 28, FALSE)</f>
        <v>1.0379337</v>
      </c>
      <c r="AG2" s="102">
        <f>VLOOKUP($A2, RawData!$A:$AJ, 29, FALSE)</f>
        <v>1.5886</v>
      </c>
      <c r="AH2" s="100">
        <f>VLOOKUP($A2, RawData!$A:$AJ, 31, FALSE)</f>
        <v>-63.951504</v>
      </c>
      <c r="AI2" s="97">
        <f>VLOOKUP($A2, RawData!$A:$AJ,32, FALSE)</f>
        <v>0.00008490507</v>
      </c>
      <c r="AJ2" s="144" t="str">
        <f>VLOOKUP($A2, RawData!$A:$AJ, 34, FALSE)</f>
        <v/>
      </c>
      <c r="AK2" s="144">
        <f>VLOOKUP($A2, RawData!$A:$AJ, 35, FALSE)/100</f>
        <v>5.4083</v>
      </c>
      <c r="AL2" s="104">
        <f>VLOOKUP($A2, RawData!$A:$AJ, 36, FALSE)</f>
        <v>33.13</v>
      </c>
    </row>
    <row r="3">
      <c r="A3" s="9" t="s">
        <v>668</v>
      </c>
      <c r="B3" s="9" t="s">
        <v>2464</v>
      </c>
      <c r="C3" s="92" t="s">
        <v>962</v>
      </c>
      <c r="D3" s="2" t="s">
        <v>2465</v>
      </c>
      <c r="E3" s="114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257.99744</v>
      </c>
      <c r="G3" s="145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0.41210458</v>
      </c>
      <c r="J3" s="143" t="str">
        <f>VLOOKUP($A3, RawData!$A:$AM, 37, FALSE)</f>
        <v/>
      </c>
      <c r="K3" s="99">
        <f>VLOOKUP($A3, RawData!$A:$AM, 38, FALSE)</f>
        <v>0.3514558</v>
      </c>
      <c r="L3" s="99">
        <f>VLOOKUP($A3, RawData!$A:$AM, 39, FALSE)</f>
        <v>0.48528636</v>
      </c>
      <c r="M3" s="100">
        <f>VLOOKUP($A3, RawData!$A:$AJ, 30, FALSE)</f>
        <v>5.0453587</v>
      </c>
      <c r="N3" s="144">
        <f>VLOOKUP($A3, RawData!$A:$AJ, 5, FALSE)</f>
        <v>0.36325973</v>
      </c>
      <c r="O3" s="101">
        <f>VLOOKUP($A3, RawData!$A:$AJ, 6, FALSE)</f>
        <v>0.19534694</v>
      </c>
      <c r="P3" s="96">
        <f>VLOOKUP($A3, RawData!$A:$AJ, 7, FALSE)</f>
        <v>1.0133417</v>
      </c>
      <c r="Q3" s="99">
        <f>VLOOKUP($A3, RawData!$A:$AJ, 8, FALSE)</f>
        <v>0.7596</v>
      </c>
      <c r="R3" s="99">
        <f>VLOOKUP($A3, RawData!$A:$AJ, 9, FALSE)</f>
        <v>0.4020147</v>
      </c>
      <c r="S3" s="99">
        <f>VLOOKUP($A3, RawData!$A:$AJ, 10, FALSE)</f>
        <v>0.4138823</v>
      </c>
      <c r="T3" s="99">
        <f>VLOOKUP($A3, RawData!$A:$AJ, 11, FALSE)</f>
        <v>0.2427</v>
      </c>
      <c r="U3" s="100">
        <f>VLOOKUP($A3, RawData!$A:$AJ, 12, FALSE)</f>
        <v>-11.134939</v>
      </c>
      <c r="V3" s="98">
        <f>VLOOKUP($A3, RawData!$A:$AJ, 13, FALSE)</f>
        <v>8.227</v>
      </c>
      <c r="W3" s="99" t="str">
        <f>VLOOKUP($A3, RawData!$A:$AJ, 14, FALSE)</f>
        <v/>
      </c>
      <c r="X3" s="100">
        <f>VLOOKUP($A3, RawData!$A:$AJ, 15, FALSE)</f>
        <v>5.0824</v>
      </c>
      <c r="Y3" s="99">
        <f>VLOOKUP($A3, RawData!$A:$AJ, 16, FALSE)</f>
        <v>0.17812635</v>
      </c>
      <c r="Z3" s="101">
        <f>VLOOKUP($A3, RawData!$A:$AJ, 22, FALSE)</f>
        <v>0.95691377</v>
      </c>
      <c r="AA3" s="35" t="str">
        <f>VLOOKUP($A3, RawData!$A:$AJ, 23, FALSE)</f>
        <v/>
      </c>
      <c r="AB3" s="101">
        <f>VLOOKUP($A3, RawData!$A:$AJ, 24, FALSE)</f>
        <v>0.21242829</v>
      </c>
      <c r="AC3" s="101" t="str">
        <f>VLOOKUP($A3, RawData!$A:$AJ, 25, FALSE)</f>
        <v/>
      </c>
      <c r="AD3" s="100">
        <f>VLOOKUP($A3, RawData!$A:$AJ, 26, FALSE)</f>
        <v>8.809583</v>
      </c>
      <c r="AE3" s="100" t="str">
        <f>VLOOKUP($A3, RawData!$A:$AJ, 27, FALSE)</f>
        <v/>
      </c>
      <c r="AF3" s="107">
        <f>VLOOKUP($A3, RawData!$A:$AJ, 28, FALSE)</f>
        <v>1.3816825</v>
      </c>
      <c r="AG3" s="102">
        <f>VLOOKUP($A3, RawData!$A:$AJ, 29, FALSE)</f>
        <v>1.8831</v>
      </c>
      <c r="AH3" s="100">
        <f>VLOOKUP($A3, RawData!$A:$AJ, 31, FALSE)</f>
        <v>47.395214</v>
      </c>
      <c r="AI3" s="97">
        <f>VLOOKUP($A3, RawData!$A:$AJ,32, FALSE)</f>
        <v>0.000036492987</v>
      </c>
      <c r="AJ3" s="144" t="str">
        <f>VLOOKUP($A3, RawData!$A:$AJ, 34, FALSE)</f>
        <v/>
      </c>
      <c r="AK3" s="144">
        <f>VLOOKUP($A3, RawData!$A:$AJ, 35, FALSE)/100</f>
        <v>3.28</v>
      </c>
      <c r="AL3" s="104">
        <f>VLOOKUP($A3, RawData!$A:$AJ, 36, FALSE)</f>
        <v>80.62</v>
      </c>
    </row>
    <row r="4">
      <c r="A4" s="9" t="s">
        <v>669</v>
      </c>
      <c r="B4" s="9" t="s">
        <v>2466</v>
      </c>
      <c r="C4" s="92" t="s">
        <v>930</v>
      </c>
      <c r="D4" s="2" t="s">
        <v>2467</v>
      </c>
      <c r="E4" s="114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47.449257</v>
      </c>
      <c r="G4" s="145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0.0064181024</v>
      </c>
      <c r="J4" s="143" t="str">
        <f>VLOOKUP($A4, RawData!$A:$AM, 37, FALSE)</f>
        <v/>
      </c>
      <c r="K4" s="99">
        <f>VLOOKUP($A4, RawData!$A:$AM, 38, FALSE)</f>
        <v>-0.35610273</v>
      </c>
      <c r="L4" s="99">
        <f>VLOOKUP($A4, RawData!$A:$AM, 39, FALSE)</f>
        <v>0.10927443</v>
      </c>
      <c r="M4" s="100">
        <f>VLOOKUP($A4, RawData!$A:$AJ, 30, FALSE)</f>
        <v>3.1197839</v>
      </c>
      <c r="N4" s="144">
        <f>VLOOKUP($A4, RawData!$A:$AJ, 5, FALSE)</f>
        <v>0.45784312</v>
      </c>
      <c r="O4" s="101">
        <f>VLOOKUP($A4, RawData!$A:$AJ, 6, FALSE)</f>
        <v>-0.4082846</v>
      </c>
      <c r="P4" s="96">
        <f>VLOOKUP($A4, RawData!$A:$AJ, 7, FALSE)</f>
        <v>0.14058569</v>
      </c>
      <c r="Q4" s="99">
        <f>VLOOKUP($A4, RawData!$A:$AJ, 8, FALSE)</f>
        <v>0.5264</v>
      </c>
      <c r="R4" s="99">
        <f>VLOOKUP($A4, RawData!$A:$AJ, 9, FALSE)</f>
        <v>0.3043375</v>
      </c>
      <c r="S4" s="99">
        <f>VLOOKUP($A4, RawData!$A:$AJ, 10, FALSE)</f>
        <v>0.10034556</v>
      </c>
      <c r="T4" s="99">
        <f>VLOOKUP($A4, RawData!$A:$AJ, 11, FALSE)</f>
        <v>0.0743</v>
      </c>
      <c r="U4" s="100">
        <f>VLOOKUP($A4, RawData!$A:$AJ, 12, FALSE)</f>
        <v>1.7233281</v>
      </c>
      <c r="V4" s="98">
        <f>VLOOKUP($A4, RawData!$A:$AJ, 13, FALSE)</f>
        <v>-0.891</v>
      </c>
      <c r="W4" s="99" t="str">
        <f>VLOOKUP($A4, RawData!$A:$AJ, 14, FALSE)</f>
        <v/>
      </c>
      <c r="X4" s="100">
        <f>VLOOKUP($A4, RawData!$A:$AJ, 15, FALSE)</f>
        <v>3.0588</v>
      </c>
      <c r="Y4" s="99">
        <f>VLOOKUP($A4, RawData!$A:$AJ, 16, FALSE)</f>
        <v>0.053215742</v>
      </c>
      <c r="Z4" s="101">
        <f>VLOOKUP($A4, RawData!$A:$AJ, 22, FALSE)</f>
        <v>-0.33365855</v>
      </c>
      <c r="AA4" s="35" t="str">
        <f>VLOOKUP($A4, RawData!$A:$AJ, 23, FALSE)</f>
        <v/>
      </c>
      <c r="AB4" s="101">
        <f>VLOOKUP($A4, RawData!$A:$AJ, 24, FALSE)</f>
        <v>0.11845854</v>
      </c>
      <c r="AC4" s="101" t="str">
        <f>VLOOKUP($A4, RawData!$A:$AJ, 25, FALSE)</f>
        <v/>
      </c>
      <c r="AD4" s="100">
        <f>VLOOKUP($A4, RawData!$A:$AJ, 26, FALSE)</f>
        <v>7.8157234</v>
      </c>
      <c r="AE4" s="100" t="str">
        <f>VLOOKUP($A4, RawData!$A:$AJ, 27, FALSE)</f>
        <v/>
      </c>
      <c r="AF4" s="107">
        <f>VLOOKUP($A4, RawData!$A:$AJ, 28, FALSE)</f>
        <v>0.48944512</v>
      </c>
      <c r="AG4" s="102">
        <f>VLOOKUP($A4, RawData!$A:$AJ, 29, FALSE)</f>
        <v>0.9382</v>
      </c>
      <c r="AH4" s="100">
        <f>VLOOKUP($A4, RawData!$A:$AJ, 31, FALSE)</f>
        <v>-34.062016</v>
      </c>
      <c r="AI4" s="97">
        <f>VLOOKUP($A4, RawData!$A:$AJ,32, FALSE)</f>
        <v>0.00083135</v>
      </c>
      <c r="AJ4" s="144" t="str">
        <f>VLOOKUP($A4, RawData!$A:$AJ, 34, FALSE)</f>
        <v/>
      </c>
      <c r="AK4" s="144">
        <f>VLOOKUP($A4, RawData!$A:$AJ, 35, FALSE)/100</f>
        <v>3.87577</v>
      </c>
      <c r="AL4" s="104">
        <f>VLOOKUP($A4, RawData!$A:$AJ, 36, FALSE)</f>
        <v>13.26</v>
      </c>
    </row>
    <row r="5">
      <c r="A5" s="9" t="s">
        <v>670</v>
      </c>
      <c r="B5" s="9" t="s">
        <v>2468</v>
      </c>
      <c r="C5" s="92" t="s">
        <v>942</v>
      </c>
      <c r="D5" s="2" t="s">
        <v>2469</v>
      </c>
      <c r="E5" s="114" t="str">
        <f>IFERROR(__xludf.DUMMYFUNCTION("IFERROR(HYPERLINK(REGEXEXTRACT(D5,""\(([^)]*)\)""),REGEXEXTRACT(D5,""\[([^\]]+)\]"")),"""")"),"READ PITCH")</f>
        <v>READ PITCH</v>
      </c>
      <c r="F5" s="144">
        <f>VLOOKUP($A5, RawData!$A:$AJ, 33, FALSE)</f>
        <v>61.98413</v>
      </c>
      <c r="G5" s="145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0.18002076</v>
      </c>
      <c r="J5" s="143" t="str">
        <f>VLOOKUP($A5, RawData!$A:$AM, 37, FALSE)</f>
        <v/>
      </c>
      <c r="K5" s="99">
        <f>VLOOKUP($A5, RawData!$A:$AM, 38, FALSE)</f>
        <v>0.058095943</v>
      </c>
      <c r="L5" s="99">
        <f>VLOOKUP($A5, RawData!$A:$AM, 39, FALSE)</f>
        <v>0.14770627</v>
      </c>
      <c r="M5" s="100">
        <f>VLOOKUP($A5, RawData!$A:$AJ, 30, FALSE)</f>
        <v>7.768381</v>
      </c>
      <c r="N5" s="144">
        <f>VLOOKUP($A5, RawData!$A:$AJ, 5, FALSE)</f>
        <v>0.2609616</v>
      </c>
      <c r="O5" s="101">
        <f>VLOOKUP($A5, RawData!$A:$AJ, 6, FALSE)</f>
        <v>-0.08816075</v>
      </c>
      <c r="P5" s="96">
        <f>VLOOKUP($A5, RawData!$A:$AJ, 7, FALSE)</f>
        <v>0.08837342</v>
      </c>
      <c r="Q5" s="99">
        <f>VLOOKUP($A5, RawData!$A:$AJ, 8, FALSE)</f>
        <v>0.8946</v>
      </c>
      <c r="R5" s="99">
        <f>VLOOKUP($A5, RawData!$A:$AJ, 9, FALSE)</f>
        <v>0.8051139</v>
      </c>
      <c r="S5" s="99">
        <f>VLOOKUP($A5, RawData!$A:$AJ, 10, FALSE)</f>
        <v>0.16465043</v>
      </c>
      <c r="T5" s="99">
        <f>VLOOKUP($A5, RawData!$A:$AJ, 11, FALSE)</f>
        <v>0.0873</v>
      </c>
      <c r="U5" s="100">
        <f>VLOOKUP($A5, RawData!$A:$AJ, 12, FALSE)</f>
        <v>-0.12253628</v>
      </c>
      <c r="V5" s="98">
        <f>VLOOKUP($A5, RawData!$A:$AJ, 13, FALSE)</f>
        <v>11.11459</v>
      </c>
      <c r="W5" s="99" t="str">
        <f>VLOOKUP($A5, RawData!$A:$AJ, 14, FALSE)</f>
        <v/>
      </c>
      <c r="X5" s="100">
        <f>VLOOKUP($A5, RawData!$A:$AJ, 15, FALSE)</f>
        <v>10.4355</v>
      </c>
      <c r="Y5" s="99">
        <f>VLOOKUP($A5, RawData!$A:$AJ, 16, FALSE)</f>
        <v>0.020875271</v>
      </c>
      <c r="Z5" s="101">
        <f>VLOOKUP($A5, RawData!$A:$AJ, 22, FALSE)</f>
        <v>0.40964225</v>
      </c>
      <c r="AA5" s="35" t="str">
        <f>VLOOKUP($A5, RawData!$A:$AJ, 23, FALSE)</f>
        <v/>
      </c>
      <c r="AB5" s="101">
        <f>VLOOKUP($A5, RawData!$A:$AJ, 24, FALSE)</f>
        <v>0.06525845</v>
      </c>
      <c r="AC5" s="101" t="str">
        <f>VLOOKUP($A5, RawData!$A:$AJ, 25, FALSE)</f>
        <v/>
      </c>
      <c r="AD5" s="100">
        <f>VLOOKUP($A5, RawData!$A:$AJ, 26, FALSE)</f>
        <v>18.84946</v>
      </c>
      <c r="AE5" s="100" t="str">
        <f>VLOOKUP($A5, RawData!$A:$AJ, 27, FALSE)</f>
        <v/>
      </c>
      <c r="AF5" s="107">
        <f>VLOOKUP($A5, RawData!$A:$AJ, 28, FALSE)</f>
        <v>0.9595261</v>
      </c>
      <c r="AG5" s="102">
        <f>VLOOKUP($A5, RawData!$A:$AJ, 29, FALSE)</f>
        <v>1.217</v>
      </c>
      <c r="AH5" s="100">
        <f>VLOOKUP($A5, RawData!$A:$AJ, 31, FALSE)</f>
        <v>9.987919</v>
      </c>
      <c r="AI5" s="97">
        <f>VLOOKUP($A5, RawData!$A:$AJ,32, FALSE)</f>
        <v>0</v>
      </c>
      <c r="AJ5" s="144" t="str">
        <f>VLOOKUP($A5, RawData!$A:$AJ, 34, FALSE)</f>
        <v/>
      </c>
      <c r="AK5" s="144">
        <f>VLOOKUP($A5, RawData!$A:$AJ, 35, FALSE)/100</f>
        <v>3.24077</v>
      </c>
      <c r="AL5" s="104">
        <f>VLOOKUP($A5, RawData!$A:$AJ, 36, FALSE)</f>
        <v>16.93</v>
      </c>
    </row>
    <row r="6">
      <c r="A6" s="9" t="s">
        <v>671</v>
      </c>
      <c r="B6" s="9" t="s">
        <v>2470</v>
      </c>
      <c r="C6" s="92" t="s">
        <v>930</v>
      </c>
      <c r="D6" s="2" t="s">
        <v>2471</v>
      </c>
      <c r="E6" s="114" t="str">
        <f>IFERROR(__xludf.DUMMYFUNCTION("IFERROR(HYPERLINK(REGEXEXTRACT(D6,""\(([^)]*)\)""),REGEXEXTRACT(D6,""\[([^\]]+)\]"")),"""")"),"READ PITCH")</f>
        <v>READ PITCH</v>
      </c>
      <c r="F6" s="144">
        <f>VLOOKUP($A6, RawData!$A:$AJ, 33, FALSE)</f>
        <v>117.59243</v>
      </c>
      <c r="G6" s="145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0.025718402</v>
      </c>
      <c r="J6" s="143" t="str">
        <f>VLOOKUP($A6, RawData!$A:$AM, 37, FALSE)</f>
        <v/>
      </c>
      <c r="K6" s="99">
        <f>VLOOKUP($A6, RawData!$A:$AM, 38, FALSE)</f>
        <v>-0.33236757</v>
      </c>
      <c r="L6" s="99">
        <f>VLOOKUP($A6, RawData!$A:$AM, 39, FALSE)</f>
        <v>-0.041715406</v>
      </c>
      <c r="M6" s="100">
        <f>VLOOKUP($A6, RawData!$A:$AJ, 30, FALSE)</f>
        <v>6.60071</v>
      </c>
      <c r="N6" s="144">
        <f>VLOOKUP($A6, RawData!$A:$AJ, 5, FALSE)</f>
        <v>0.24077831</v>
      </c>
      <c r="O6" s="101">
        <f>VLOOKUP($A6, RawData!$A:$AJ, 6, FALSE)</f>
        <v>-0.44957417</v>
      </c>
      <c r="P6" s="96">
        <f>VLOOKUP($A6, RawData!$A:$AJ, 7, FALSE)</f>
        <v>-0.07044948</v>
      </c>
      <c r="Q6" s="99">
        <f>VLOOKUP($A6, RawData!$A:$AJ, 8, FALSE)</f>
        <v>0.5304</v>
      </c>
      <c r="R6" s="99">
        <f>VLOOKUP($A6, RawData!$A:$AJ, 9, FALSE)</f>
        <v>0.31900394</v>
      </c>
      <c r="S6" s="99">
        <f>VLOOKUP($A6, RawData!$A:$AJ, 10, FALSE)</f>
        <v>0.20874381</v>
      </c>
      <c r="T6" s="99">
        <f>VLOOKUP($A6, RawData!$A:$AJ, 11, FALSE)</f>
        <v>0.187</v>
      </c>
      <c r="U6" s="100">
        <f>VLOOKUP($A6, RawData!$A:$AJ, 12, FALSE)</f>
        <v>2.511369</v>
      </c>
      <c r="V6" s="98">
        <f>VLOOKUP($A6, RawData!$A:$AJ, 13, FALSE)</f>
        <v>17.566</v>
      </c>
      <c r="W6" s="99" t="str">
        <f>VLOOKUP($A6, RawData!$A:$AJ, 14, FALSE)</f>
        <v/>
      </c>
      <c r="X6" s="100">
        <f>VLOOKUP($A6, RawData!$A:$AJ, 15, FALSE)</f>
        <v>1.8804</v>
      </c>
      <c r="Y6" s="99">
        <f>VLOOKUP($A6, RawData!$A:$AJ, 16, FALSE)</f>
        <v>0.013433804</v>
      </c>
      <c r="Z6" s="101">
        <f>VLOOKUP($A6, RawData!$A:$AJ, 22, FALSE)</f>
        <v>-0.30534437</v>
      </c>
      <c r="AA6" s="35" t="str">
        <f>VLOOKUP($A6, RawData!$A:$AJ, 23, FALSE)</f>
        <v/>
      </c>
      <c r="AB6" s="101">
        <f>VLOOKUP($A6, RawData!$A:$AJ, 24, FALSE)</f>
        <v>0.16541229</v>
      </c>
      <c r="AC6" s="101" t="str">
        <f>VLOOKUP($A6, RawData!$A:$AJ, 25, FALSE)</f>
        <v/>
      </c>
      <c r="AD6" s="100">
        <f>VLOOKUP($A6, RawData!$A:$AJ, 26, FALSE)</f>
        <v>12.098675</v>
      </c>
      <c r="AE6" s="100" t="str">
        <f>VLOOKUP($A6, RawData!$A:$AJ, 27, FALSE)</f>
        <v/>
      </c>
      <c r="AF6" s="107">
        <f>VLOOKUP($A6, RawData!$A:$AJ, 28, FALSE)</f>
        <v>1.625935</v>
      </c>
      <c r="AG6" s="102">
        <f>VLOOKUP($A6, RawData!$A:$AJ, 29, FALSE)</f>
        <v>2.0077</v>
      </c>
      <c r="AH6" s="100">
        <f>VLOOKUP($A6, RawData!$A:$AJ, 31, FALSE)</f>
        <v>7.6197877</v>
      </c>
      <c r="AI6" s="97">
        <f>VLOOKUP($A6, RawData!$A:$AJ,32, FALSE)</f>
        <v>0.0007356041</v>
      </c>
      <c r="AJ6" s="144" t="str">
        <f>VLOOKUP($A6, RawData!$A:$AJ, 34, FALSE)</f>
        <v/>
      </c>
      <c r="AK6" s="144">
        <f>VLOOKUP($A6, RawData!$A:$AJ, 35, FALSE)/100</f>
        <v>2.15035</v>
      </c>
      <c r="AL6" s="104">
        <f>VLOOKUP($A6, RawData!$A:$AJ, 36, FALSE)</f>
        <v>54.22</v>
      </c>
    </row>
    <row r="7">
      <c r="A7" s="9" t="s">
        <v>672</v>
      </c>
      <c r="B7" s="9" t="s">
        <v>2472</v>
      </c>
      <c r="C7" s="92" t="s">
        <v>923</v>
      </c>
      <c r="D7" s="2" t="s">
        <v>2473</v>
      </c>
      <c r="E7" s="114" t="str">
        <f>IFERROR(__xludf.DUMMYFUNCTION("IFERROR(HYPERLINK(REGEXEXTRACT(D7,""\(([^)]*)\)""),REGEXEXTRACT(D7,""\[([^\]]+)\]"")),"""")"),"READ PITCH")</f>
        <v>READ PITCH</v>
      </c>
      <c r="F7" s="144">
        <f>VLOOKUP($A7, RawData!$A:$AJ, 33, FALSE)</f>
        <v>10.61531</v>
      </c>
      <c r="G7" s="145" t="str">
        <f>VLOOKUP($A7, RawData!$A:$AJ, 2, FALSE)</f>
        <v/>
      </c>
      <c r="H7" s="96" t="str">
        <f>VLOOKUP($A7, RawData!$A:$AJ, 3, FALSE)</f>
        <v/>
      </c>
      <c r="I7" s="96">
        <f>VLOOKUP($A7, RawData!$A:$AJ, 4, FALSE)</f>
        <v>-0.1823697</v>
      </c>
      <c r="J7" s="143" t="str">
        <f>VLOOKUP($A7, RawData!$A:$AM, 37, FALSE)</f>
        <v/>
      </c>
      <c r="K7" s="99">
        <f>VLOOKUP($A7, RawData!$A:$AM, 38, FALSE)</f>
        <v>-0.9994597</v>
      </c>
      <c r="L7" s="99">
        <f>VLOOKUP($A7, RawData!$A:$AM, 39, FALSE)</f>
        <v>-0.45254597</v>
      </c>
      <c r="M7" s="100">
        <f>VLOOKUP($A7, RawData!$A:$AJ, 30, FALSE)</f>
        <v>-306.17868</v>
      </c>
      <c r="N7" s="144">
        <f>VLOOKUP($A7, RawData!$A:$AJ, 5, FALSE)</f>
        <v>-0.35315615</v>
      </c>
      <c r="O7" s="101">
        <f>VLOOKUP($A7, RawData!$A:$AJ, 6, FALSE)</f>
        <v>-0.78987944</v>
      </c>
      <c r="P7" s="96">
        <f>VLOOKUP($A7, RawData!$A:$AJ, 7, FALSE)</f>
        <v>0.51803166</v>
      </c>
      <c r="Q7" s="99">
        <f>VLOOKUP($A7, RawData!$A:$AJ, 8, FALSE)</f>
        <v>0.142</v>
      </c>
      <c r="R7" s="99">
        <f>VLOOKUP($A7, RawData!$A:$AJ, 9, FALSE)</f>
        <v>0.20066677</v>
      </c>
      <c r="S7" s="99">
        <f>VLOOKUP($A7, RawData!$A:$AJ, 10, FALSE)</f>
        <v>-0.0006993007</v>
      </c>
      <c r="T7" s="99">
        <f>VLOOKUP($A7, RawData!$A:$AJ, 11, FALSE)</f>
        <v>-0.0418</v>
      </c>
      <c r="U7" s="100">
        <f>VLOOKUP($A7, RawData!$A:$AJ, 12, FALSE)</f>
        <v>30.513405</v>
      </c>
      <c r="V7" s="98">
        <f>VLOOKUP($A7, RawData!$A:$AJ, 13, FALSE)</f>
        <v>4.926</v>
      </c>
      <c r="W7" s="99" t="str">
        <f>VLOOKUP($A7, RawData!$A:$AJ, 14, FALSE)</f>
        <v/>
      </c>
      <c r="X7" s="100">
        <f>VLOOKUP($A7, RawData!$A:$AJ, 15, FALSE)</f>
        <v>2229.5</v>
      </c>
      <c r="Y7" s="99">
        <f>VLOOKUP($A7, RawData!$A:$AJ, 16, FALSE)</f>
        <v>0.02763051</v>
      </c>
      <c r="Z7" s="101">
        <f>VLOOKUP($A7, RawData!$A:$AJ, 22, FALSE)</f>
        <v>0.077853255</v>
      </c>
      <c r="AA7" s="35" t="str">
        <f>VLOOKUP($A7, RawData!$A:$AJ, 23, FALSE)</f>
        <v/>
      </c>
      <c r="AB7" s="101">
        <f>VLOOKUP($A7, RawData!$A:$AJ, 24, FALSE)</f>
        <v>-0.11341893</v>
      </c>
      <c r="AC7" s="101" t="str">
        <f>VLOOKUP($A7, RawData!$A:$AJ, 25, FALSE)</f>
        <v/>
      </c>
      <c r="AD7" s="100" t="str">
        <f>VLOOKUP($A7, RawData!$A:$AJ, 26, FALSE)</f>
        <v/>
      </c>
      <c r="AE7" s="100" t="str">
        <f>VLOOKUP($A7, RawData!$A:$AJ, 27, FALSE)</f>
        <v/>
      </c>
      <c r="AF7" s="107">
        <f>VLOOKUP($A7, RawData!$A:$AJ, 28, FALSE)</f>
        <v>0.17851168</v>
      </c>
      <c r="AG7" s="102">
        <f>VLOOKUP($A7, RawData!$A:$AJ, 29, FALSE)</f>
        <v>0.3775</v>
      </c>
      <c r="AH7" s="100">
        <f>VLOOKUP($A7, RawData!$A:$AJ, 31, FALSE)</f>
        <v>2.6726925</v>
      </c>
      <c r="AI7" s="97">
        <f>VLOOKUP($A7, RawData!$A:$AJ,32, FALSE)</f>
        <v>0.00025541362</v>
      </c>
      <c r="AJ7" s="144" t="str">
        <f>VLOOKUP($A7, RawData!$A:$AJ, 34, FALSE)</f>
        <v/>
      </c>
      <c r="AK7" s="144">
        <f>VLOOKUP($A7, RawData!$A:$AJ, 35, FALSE)/100</f>
        <v>1.17535</v>
      </c>
      <c r="AL7" s="104">
        <f>VLOOKUP($A7, RawData!$A:$AJ, 36, FALSE)</f>
        <v>9.03</v>
      </c>
    </row>
    <row r="8">
      <c r="A8" s="36" t="s">
        <v>673</v>
      </c>
      <c r="B8" s="115" t="s">
        <v>2474</v>
      </c>
      <c r="C8" s="92" t="s">
        <v>923</v>
      </c>
      <c r="D8" s="2" t="s">
        <v>2475</v>
      </c>
      <c r="E8" s="114" t="str">
        <f>IFERROR(__xludf.DUMMYFUNCTION("IFERROR(HYPERLINK(REGEXEXTRACT(D8,""\(([^)]*)\)""),REGEXEXTRACT(D8,""\[([^\]]+)\]"")),"""")"),"READ PITCH")</f>
        <v>READ PITCH</v>
      </c>
      <c r="F8" s="144">
        <f>VLOOKUP($A8, RawData!$A:$AJ, 33, FALSE)</f>
        <v>199.74425</v>
      </c>
      <c r="G8" s="145" t="str">
        <f>VLOOKUP($A8, RawData!$A:$AJ, 2, FALSE)</f>
        <v/>
      </c>
      <c r="H8" s="96" t="str">
        <f>VLOOKUP($A8, RawData!$A:$AJ, 3, FALSE)</f>
        <v/>
      </c>
      <c r="I8" s="96">
        <f>VLOOKUP($A8, RawData!$A:$AJ, 4, FALSE)</f>
        <v>0.09941214</v>
      </c>
      <c r="J8" s="143" t="str">
        <f>VLOOKUP($A8, RawData!$A:$AM, 37, FALSE)</f>
        <v/>
      </c>
      <c r="K8" s="99">
        <f>VLOOKUP($A8, RawData!$A:$AM, 38, FALSE)</f>
        <v>0.15506329</v>
      </c>
      <c r="L8" s="99">
        <f>VLOOKUP($A8, RawData!$A:$AM, 39, FALSE)</f>
        <v>0.04209493</v>
      </c>
      <c r="M8" s="100">
        <f>VLOOKUP($A8, RawData!$A:$AJ, 30, FALSE)</f>
        <v>7.392993</v>
      </c>
      <c r="N8" s="144">
        <f>VLOOKUP($A8, RawData!$A:$AJ, 5, FALSE)</f>
        <v>0.088930346</v>
      </c>
      <c r="O8" s="101">
        <f>VLOOKUP($A8, RawData!$A:$AJ, 6, FALSE)</f>
        <v>-0.21857923</v>
      </c>
      <c r="P8" s="96">
        <f>VLOOKUP($A8, RawData!$A:$AJ, 7, FALSE)</f>
        <v>-0.019752394</v>
      </c>
      <c r="Q8" s="99">
        <f>VLOOKUP($A8, RawData!$A:$AJ, 8, FALSE)</f>
        <v>0.4072</v>
      </c>
      <c r="R8" s="99">
        <f>VLOOKUP($A8, RawData!$A:$AJ, 9, FALSE)</f>
        <v>0.2896365</v>
      </c>
      <c r="S8" s="99">
        <f>VLOOKUP($A8, RawData!$A:$AJ, 10, FALSE)</f>
        <v>0.14114462</v>
      </c>
      <c r="T8" s="99">
        <f>VLOOKUP($A8, RawData!$A:$AJ, 11, FALSE)</f>
        <v>0.0955</v>
      </c>
      <c r="U8" s="100">
        <f>VLOOKUP($A8, RawData!$A:$AJ, 12, FALSE)</f>
        <v>0.51743716</v>
      </c>
      <c r="V8" s="98">
        <f>VLOOKUP($A8, RawData!$A:$AJ, 13, FALSE)</f>
        <v>20.6</v>
      </c>
      <c r="W8" s="99" t="str">
        <f>VLOOKUP($A8, RawData!$A:$AJ, 14, FALSE)</f>
        <v/>
      </c>
      <c r="X8" s="100">
        <f>VLOOKUP($A8, RawData!$A:$AJ, 15, FALSE)</f>
        <v>2.7085</v>
      </c>
      <c r="Y8" s="99">
        <f>VLOOKUP($A8, RawData!$A:$AJ, 16, FALSE)</f>
        <v>0.034416087</v>
      </c>
      <c r="Z8" s="101">
        <f>VLOOKUP($A8, RawData!$A:$AJ, 22, FALSE)</f>
        <v>0.7611292</v>
      </c>
      <c r="AA8" s="35" t="str">
        <f>VLOOKUP($A8, RawData!$A:$AJ, 23, FALSE)</f>
        <v/>
      </c>
      <c r="AB8" s="101">
        <f>VLOOKUP($A8, RawData!$A:$AJ, 24, FALSE)</f>
        <v>0.15526602</v>
      </c>
      <c r="AC8" s="101" t="str">
        <f>VLOOKUP($A8, RawData!$A:$AJ, 25, FALSE)</f>
        <v/>
      </c>
      <c r="AD8" s="100">
        <f>VLOOKUP($A8, RawData!$A:$AJ, 26, FALSE)</f>
        <v>13.968129</v>
      </c>
      <c r="AE8" s="100" t="str">
        <f>VLOOKUP($A8, RawData!$A:$AJ, 27, FALSE)</f>
        <v/>
      </c>
      <c r="AF8" s="107">
        <f>VLOOKUP($A8, RawData!$A:$AJ, 28, FALSE)</f>
        <v>0.7724062</v>
      </c>
      <c r="AG8" s="102">
        <f>VLOOKUP($A8, RawData!$A:$AJ, 29, FALSE)</f>
        <v>2.1721</v>
      </c>
      <c r="AH8" s="100">
        <f>VLOOKUP($A8, RawData!$A:$AJ, 31, FALSE)</f>
        <v>13.099235</v>
      </c>
      <c r="AI8" s="97">
        <f>VLOOKUP($A8, RawData!$A:$AJ,32, FALSE)</f>
        <v>0.00036412713</v>
      </c>
      <c r="AJ8" s="144" t="str">
        <f>VLOOKUP($A8, RawData!$A:$AJ, 34, FALSE)</f>
        <v/>
      </c>
      <c r="AK8" s="144">
        <f>VLOOKUP($A8, RawData!$A:$AJ, 35, FALSE)/100</f>
        <v>1.324</v>
      </c>
      <c r="AL8" s="104">
        <f>VLOOKUP($A8, RawData!$A:$AJ, 36, FALSE)</f>
        <v>160.8</v>
      </c>
    </row>
    <row r="9">
      <c r="A9" s="9" t="s">
        <v>674</v>
      </c>
      <c r="B9" s="9" t="s">
        <v>2476</v>
      </c>
      <c r="C9" s="92" t="s">
        <v>942</v>
      </c>
      <c r="D9" s="2" t="s">
        <v>2477</v>
      </c>
      <c r="E9" s="114" t="str">
        <f>IFERROR(__xludf.DUMMYFUNCTION("IFERROR(HYPERLINK(REGEXEXTRACT(D9,""\(([^)]*)\)""),REGEXEXTRACT(D9,""\[([^\]]+)\]"")),"""")"),"READ PITCH")</f>
        <v>READ PITCH</v>
      </c>
      <c r="F9" s="144">
        <f>VLOOKUP($A9, RawData!$A:$AJ, 33, FALSE)</f>
        <v>25.41036</v>
      </c>
      <c r="G9" s="145" t="str">
        <f>VLOOKUP($A9, RawData!$A:$AJ, 2, FALSE)</f>
        <v/>
      </c>
      <c r="H9" s="96" t="str">
        <f>VLOOKUP($A9, RawData!$A:$AJ, 3, FALSE)</f>
        <v/>
      </c>
      <c r="I9" s="96">
        <f>VLOOKUP($A9, RawData!$A:$AJ, 4, FALSE)</f>
        <v>-0.009266485</v>
      </c>
      <c r="J9" s="143" t="str">
        <f>VLOOKUP($A9, RawData!$A:$AM, 37, FALSE)</f>
        <v/>
      </c>
      <c r="K9" s="99" t="str">
        <f>VLOOKUP($A9, RawData!$A:$AM, 38, FALSE)</f>
        <v>No data</v>
      </c>
      <c r="L9" s="99" t="str">
        <f>VLOOKUP($A9, RawData!$A:$AM, 39, FALSE)</f>
        <v>No data</v>
      </c>
      <c r="M9" s="100" t="str">
        <f>VLOOKUP($A9, RawData!$A:$AJ, 30, FALSE)</f>
        <v/>
      </c>
      <c r="N9" s="144">
        <f>VLOOKUP($A9, RawData!$A:$AJ, 5, FALSE)</f>
        <v>0.014494408</v>
      </c>
      <c r="O9" s="101">
        <f>VLOOKUP($A9, RawData!$A:$AJ, 6, FALSE)</f>
        <v>6.0555553</v>
      </c>
      <c r="P9" s="96">
        <f>VLOOKUP($A9, RawData!$A:$AJ, 7, FALSE)</f>
        <v>-0.4155391</v>
      </c>
      <c r="Q9" s="99">
        <f>VLOOKUP($A9, RawData!$A:$AJ, 8, FALSE)</f>
        <v>0.3472</v>
      </c>
      <c r="R9" s="99">
        <f>VLOOKUP($A9, RawData!$A:$AJ, 9, FALSE)</f>
        <v>0.26377022</v>
      </c>
      <c r="S9" s="106" t="str">
        <f>VLOOKUP($A9, RawData!$A:$AJ, 10, FALSE)</f>
        <v>No data</v>
      </c>
      <c r="T9" s="99">
        <f>VLOOKUP($A9, RawData!$A:$AJ, 11, FALSE)</f>
        <v>0.0834</v>
      </c>
      <c r="U9" s="100">
        <f>VLOOKUP($A9, RawData!$A:$AJ, 12, FALSE)</f>
        <v>614.94415</v>
      </c>
      <c r="V9" s="98">
        <f>VLOOKUP($A9, RawData!$A:$AJ, 13, FALSE)</f>
        <v>2.356</v>
      </c>
      <c r="W9" s="99" t="str">
        <f>VLOOKUP($A9, RawData!$A:$AJ, 14, FALSE)</f>
        <v/>
      </c>
      <c r="X9" s="100">
        <f>VLOOKUP($A9, RawData!$A:$AJ, 15, FALSE)</f>
        <v>52.15235</v>
      </c>
      <c r="Y9" s="99">
        <f>VLOOKUP($A9, RawData!$A:$AJ, 16, FALSE)</f>
        <v>0.00107495</v>
      </c>
      <c r="Z9" s="101">
        <f>VLOOKUP($A9, RawData!$A:$AJ, 22, FALSE)</f>
        <v>0.26369396</v>
      </c>
      <c r="AA9" s="35" t="str">
        <f>VLOOKUP($A9, RawData!$A:$AJ, 23, FALSE)</f>
        <v/>
      </c>
      <c r="AB9" s="101">
        <f>VLOOKUP($A9, RawData!$A:$AJ, 24, FALSE)</f>
        <v>0.015472709</v>
      </c>
      <c r="AC9" s="118" t="str">
        <f>VLOOKUP($A9, RawData!$A:$AJ, 25, FALSE)</f>
        <v/>
      </c>
      <c r="AD9" s="100">
        <f>VLOOKUP($A9, RawData!$A:$AJ, 26, FALSE)</f>
        <v>40.016315</v>
      </c>
      <c r="AE9" s="100" t="str">
        <f>VLOOKUP($A9, RawData!$A:$AJ, 27, FALSE)</f>
        <v/>
      </c>
      <c r="AF9" s="107">
        <f>VLOOKUP($A9, RawData!$A:$AJ, 28, FALSE)</f>
        <v>0.882488</v>
      </c>
      <c r="AG9" s="102">
        <f>VLOOKUP($A9, RawData!$A:$AJ, 29, FALSE)</f>
        <v>0.5925</v>
      </c>
      <c r="AH9" s="100">
        <f>VLOOKUP($A9, RawData!$A:$AJ, 31, FALSE)</f>
        <v>15.37876</v>
      </c>
      <c r="AI9" s="97">
        <f>VLOOKUP($A9, RawData!$A:$AJ,32, FALSE)</f>
        <v>0</v>
      </c>
      <c r="AJ9" s="144" t="str">
        <f>VLOOKUP($A9, RawData!$A:$AJ, 34, FALSE)</f>
        <v/>
      </c>
      <c r="AK9" s="144">
        <f>VLOOKUP($A9, RawData!$A:$AJ, 35, FALSE)/100</f>
        <v>0.60533</v>
      </c>
      <c r="AL9" s="104">
        <f>VLOOKUP($A9, RawData!$A:$AJ, 36, FALSE)</f>
        <v>43.81</v>
      </c>
    </row>
    <row r="10">
      <c r="A10" s="9" t="s">
        <v>675</v>
      </c>
      <c r="B10" s="9" t="s">
        <v>2478</v>
      </c>
      <c r="C10" s="92" t="s">
        <v>930</v>
      </c>
      <c r="D10" s="2" t="s">
        <v>2479</v>
      </c>
      <c r="E10" s="114" t="str">
        <f>IFERROR(__xludf.DUMMYFUNCTION("IFERROR(HYPERLINK(REGEXEXTRACT(D10,""\(([^)]*)\)""),REGEXEXTRACT(D10,""\[([^\]]+)\]"")),"""")"),"READ PITCH")</f>
        <v>READ PITCH</v>
      </c>
      <c r="F10" s="144">
        <f>VLOOKUP($A10, RawData!$A:$AJ, 33, FALSE)</f>
        <v>11.936488</v>
      </c>
      <c r="G10" s="145" t="str">
        <f>VLOOKUP($A10, RawData!$A:$AJ, 2, FALSE)</f>
        <v/>
      </c>
      <c r="H10" s="96" t="str">
        <f>VLOOKUP($A10, RawData!$A:$AJ, 3, FALSE)</f>
        <v/>
      </c>
      <c r="I10" s="96">
        <f>VLOOKUP($A10, RawData!$A:$AJ, 4, FALSE)</f>
        <v>0.4392071</v>
      </c>
      <c r="J10" s="143" t="str">
        <f>VLOOKUP($A10, RawData!$A:$AM, 37, FALSE)</f>
        <v/>
      </c>
      <c r="K10" s="99">
        <f>VLOOKUP($A10, RawData!$A:$AM, 38, FALSE)</f>
        <v>-0.15902399</v>
      </c>
      <c r="L10" s="99" t="str">
        <f>VLOOKUP($A10, RawData!$A:$AM, 39, FALSE)</f>
        <v>No data</v>
      </c>
      <c r="M10" s="100">
        <f>VLOOKUP($A10, RawData!$A:$AJ, 30, FALSE)</f>
        <v>6.9267073</v>
      </c>
      <c r="N10" s="144">
        <f>VLOOKUP($A10, RawData!$A:$AJ, 5, FALSE)</f>
        <v>-0.014763113</v>
      </c>
      <c r="O10" s="101">
        <f>VLOOKUP($A10, RawData!$A:$AJ, 6, FALSE)</f>
        <v>-2.5650225</v>
      </c>
      <c r="P10" s="96">
        <f>VLOOKUP($A10, RawData!$A:$AJ, 7, FALSE)</f>
        <v>0.36369967</v>
      </c>
      <c r="Q10" s="99">
        <f>VLOOKUP($A10, RawData!$A:$AJ, 8, FALSE)</f>
        <v>0.3017</v>
      </c>
      <c r="R10" s="99">
        <f>VLOOKUP($A10, RawData!$A:$AJ, 9, FALSE)</f>
        <v>0.19320938</v>
      </c>
      <c r="S10" s="99">
        <f>VLOOKUP($A10, RawData!$A:$AJ, 10, FALSE)</f>
        <v>0.08977814</v>
      </c>
      <c r="T10" s="99">
        <f>VLOOKUP($A10, RawData!$A:$AJ, 11, FALSE)</f>
        <v>-0.0062</v>
      </c>
      <c r="U10" s="100">
        <f>VLOOKUP($A10, RawData!$A:$AJ, 12, FALSE)</f>
        <v>-17.940989</v>
      </c>
      <c r="V10" s="98">
        <f>VLOOKUP($A10, RawData!$A:$AJ, 13, FALSE)</f>
        <v>1.741</v>
      </c>
      <c r="W10" s="99" t="str">
        <f>VLOOKUP($A10, RawData!$A:$AJ, 14, FALSE)</f>
        <v/>
      </c>
      <c r="X10" s="100">
        <f>VLOOKUP($A10, RawData!$A:$AJ, 15, FALSE)</f>
        <v>5182.6665</v>
      </c>
      <c r="Y10" s="99">
        <f>VLOOKUP($A10, RawData!$A:$AJ, 16, FALSE)</f>
        <v>0.025464835</v>
      </c>
      <c r="Z10" s="101">
        <f>VLOOKUP($A10, RawData!$A:$AJ, 22, FALSE)</f>
        <v>0.19161317</v>
      </c>
      <c r="AA10" s="35" t="str">
        <f>VLOOKUP($A10, RawData!$A:$AJ, 23, FALSE)</f>
        <v/>
      </c>
      <c r="AB10" s="101">
        <f>VLOOKUP($A10, RawData!$A:$AJ, 24, FALSE)</f>
        <v>-0.03501204</v>
      </c>
      <c r="AC10" s="101" t="str">
        <f>VLOOKUP($A10, RawData!$A:$AJ, 25, FALSE)</f>
        <v/>
      </c>
      <c r="AD10" s="100" t="str">
        <f>VLOOKUP($A10, RawData!$A:$AJ, 26, FALSE)</f>
        <v/>
      </c>
      <c r="AE10" s="100" t="str">
        <f>VLOOKUP($A10, RawData!$A:$AJ, 27, FALSE)</f>
        <v/>
      </c>
      <c r="AF10" s="107">
        <f>VLOOKUP($A10, RawData!$A:$AJ, 28, FALSE)</f>
        <v>0.53608584</v>
      </c>
      <c r="AG10" s="102">
        <f>VLOOKUP($A10, RawData!$A:$AJ, 29, FALSE)</f>
        <v>1.1975</v>
      </c>
      <c r="AH10" s="100">
        <f>VLOOKUP($A10, RawData!$A:$AJ, 31, FALSE)</f>
        <v>7.953181</v>
      </c>
      <c r="AI10" s="97">
        <f>VLOOKUP($A10, RawData!$A:$AJ,32, FALSE)</f>
        <v>0</v>
      </c>
      <c r="AJ10" s="144" t="str">
        <f>VLOOKUP($A10, RawData!$A:$AJ, 34, FALSE)</f>
        <v/>
      </c>
      <c r="AK10" s="144">
        <f>VLOOKUP($A10, RawData!$A:$AJ, 35, FALSE)/100</f>
        <v>0.49018</v>
      </c>
      <c r="AL10" s="104">
        <f>VLOOKUP($A10, RawData!$A:$AJ, 36, FALSE)</f>
        <v>23.64</v>
      </c>
    </row>
    <row r="11">
      <c r="A11" s="9" t="s">
        <v>676</v>
      </c>
      <c r="B11" s="9" t="s">
        <v>2480</v>
      </c>
      <c r="C11" s="92" t="s">
        <v>942</v>
      </c>
      <c r="D11" s="2" t="s">
        <v>2481</v>
      </c>
      <c r="E11" s="114" t="str">
        <f>IFERROR(__xludf.DUMMYFUNCTION("IFERROR(HYPERLINK(REGEXEXTRACT(D11,""\(([^)]*)\)""),REGEXEXTRACT(D11,""\[([^\]]+)\]"")),"""")"),"READ PITCH")</f>
        <v>READ PITCH</v>
      </c>
      <c r="F11" s="144">
        <f>VLOOKUP($A11, RawData!$A:$AJ, 33, FALSE)</f>
        <v>56.02</v>
      </c>
      <c r="G11" s="145" t="str">
        <f>VLOOKUP($A11, RawData!$A:$AJ, 2, FALSE)</f>
        <v/>
      </c>
      <c r="H11" s="96" t="str">
        <f>VLOOKUP($A11, RawData!$A:$AJ, 3, FALSE)</f>
        <v/>
      </c>
      <c r="I11" s="96">
        <f>VLOOKUP($A11, RawData!$A:$AJ, 4, FALSE)</f>
        <v>0.0011495521</v>
      </c>
      <c r="J11" s="143" t="str">
        <f>VLOOKUP($A11, RawData!$A:$AM, 37, FALSE)</f>
        <v/>
      </c>
      <c r="K11" s="99">
        <f>VLOOKUP($A11, RawData!$A:$AM, 38, FALSE)</f>
        <v>0.17040971</v>
      </c>
      <c r="L11" s="99">
        <f>VLOOKUP($A11, RawData!$A:$AM, 39, FALSE)</f>
        <v>-0.022918615</v>
      </c>
      <c r="M11" s="100">
        <f>VLOOKUP($A11, RawData!$A:$AJ, 30, FALSE)</f>
        <v>7.403887</v>
      </c>
      <c r="N11" s="144">
        <f>VLOOKUP($A11, RawData!$A:$AJ, 5, FALSE)</f>
        <v>-0.0015219755</v>
      </c>
      <c r="O11" s="101">
        <f>VLOOKUP($A11, RawData!$A:$AJ, 6, FALSE)</f>
        <v>-1.0309148</v>
      </c>
      <c r="P11" s="96">
        <f>VLOOKUP($A11, RawData!$A:$AJ, 7, FALSE)</f>
        <v>-0.5967428</v>
      </c>
      <c r="Q11" s="99">
        <f>VLOOKUP($A11, RawData!$A:$AJ, 8, FALSE)</f>
        <v>0.3086</v>
      </c>
      <c r="R11" s="99">
        <f>VLOOKUP($A11, RawData!$A:$AJ, 9, FALSE)</f>
        <v>0.20376186</v>
      </c>
      <c r="S11" s="99">
        <f>VLOOKUP($A11, RawData!$A:$AJ, 10, FALSE)</f>
        <v>0.12170798</v>
      </c>
      <c r="T11" s="99">
        <f>VLOOKUP($A11, RawData!$A:$AJ, 11, FALSE)</f>
        <v>0.1049</v>
      </c>
      <c r="U11" s="100">
        <f>VLOOKUP($A11, RawData!$A:$AJ, 12, FALSE)</f>
        <v>86.48785</v>
      </c>
      <c r="V11" s="98">
        <f>VLOOKUP($A11, RawData!$A:$AJ, 13, FALSE)</f>
        <v>-1.094</v>
      </c>
      <c r="W11" s="99" t="str">
        <f>VLOOKUP($A11, RawData!$A:$AJ, 14, FALSE)</f>
        <v/>
      </c>
      <c r="X11" s="100">
        <f>VLOOKUP($A11, RawData!$A:$AJ, 15, FALSE)</f>
        <v>16.3603</v>
      </c>
      <c r="Y11" s="99">
        <f>VLOOKUP($A11, RawData!$A:$AJ, 16, FALSE)</f>
        <v>0.0044971835</v>
      </c>
      <c r="Z11" s="101">
        <f>VLOOKUP($A11, RawData!$A:$AJ, 22, FALSE)</f>
        <v>1.9732665</v>
      </c>
      <c r="AA11" s="35" t="str">
        <f>VLOOKUP($A11, RawData!$A:$AJ, 23, FALSE)</f>
        <v/>
      </c>
      <c r="AB11" s="101">
        <f>VLOOKUP($A11, RawData!$A:$AJ, 24, FALSE)</f>
        <v>-0.081871346</v>
      </c>
      <c r="AC11" s="101" t="str">
        <f>VLOOKUP($A11, RawData!$A:$AJ, 25, FALSE)</f>
        <v/>
      </c>
      <c r="AD11" s="100" t="str">
        <f>VLOOKUP($A11, RawData!$A:$AJ, 26, FALSE)</f>
        <v/>
      </c>
      <c r="AE11" s="100" t="str">
        <f>VLOOKUP($A11, RawData!$A:$AJ, 27, FALSE)</f>
        <v/>
      </c>
      <c r="AF11" s="107">
        <f>VLOOKUP($A11, RawData!$A:$AJ, 28, FALSE)</f>
        <v>0.86384076</v>
      </c>
      <c r="AG11" s="102">
        <f>VLOOKUP($A11, RawData!$A:$AJ, 29, FALSE)</f>
        <v>46.7986</v>
      </c>
      <c r="AH11" s="100">
        <f>VLOOKUP($A11, RawData!$A:$AJ, 31, FALSE)</f>
        <v>-52.199432</v>
      </c>
      <c r="AI11" s="97">
        <f>VLOOKUP($A11, RawData!$A:$AJ,32, FALSE)</f>
        <v>0</v>
      </c>
      <c r="AJ11" s="144" t="str">
        <f>VLOOKUP($A11, RawData!$A:$AJ, 34, FALSE)</f>
        <v/>
      </c>
      <c r="AK11" s="144" t="str">
        <f>VLOOKUP($A11, RawData!$A:$AJ, 35, FALSE)/100</f>
        <v>#VALUE!</v>
      </c>
      <c r="AL11" s="104">
        <f>VLOOKUP($A11, RawData!$A:$AJ, 36, FALSE)</f>
        <v>64.39</v>
      </c>
    </row>
    <row r="12">
      <c r="A12" s="9" t="s">
        <v>677</v>
      </c>
      <c r="B12" s="9" t="s">
        <v>2482</v>
      </c>
      <c r="C12" s="92" t="s">
        <v>942</v>
      </c>
      <c r="D12" s="2" t="s">
        <v>2483</v>
      </c>
      <c r="E12" s="114" t="str">
        <f>IFERROR(__xludf.DUMMYFUNCTION("IFERROR(HYPERLINK(REGEXEXTRACT(D12,""\(([^)]*)\)""),REGEXEXTRACT(D12,""\[([^\]]+)\]"")),"""")"),"READ PITCH")</f>
        <v>READ PITCH</v>
      </c>
      <c r="F12" s="144">
        <f>VLOOKUP($A12, RawData!$A:$AJ, 33, FALSE)</f>
        <v>32.34</v>
      </c>
      <c r="G12" s="145" t="str">
        <f>VLOOKUP($A12, RawData!$A:$AJ, 2, FALSE)</f>
        <v/>
      </c>
      <c r="H12" s="96" t="str">
        <f>VLOOKUP($A12, RawData!$A:$AJ, 3, FALSE)</f>
        <v/>
      </c>
      <c r="I12" s="96">
        <f>VLOOKUP($A12, RawData!$A:$AJ, 4, FALSE)</f>
        <v>0.12563612</v>
      </c>
      <c r="J12" s="143" t="str">
        <f>VLOOKUP($A12, RawData!$A:$AM, 37, FALSE)</f>
        <v/>
      </c>
      <c r="K12" s="99">
        <f>VLOOKUP($A12, RawData!$A:$AM, 38, FALSE)</f>
        <v>-0.30476192</v>
      </c>
      <c r="L12" s="99">
        <f>VLOOKUP($A12, RawData!$A:$AM, 39, FALSE)</f>
        <v>0.019120153</v>
      </c>
      <c r="M12" s="100">
        <f>VLOOKUP($A12, RawData!$A:$AJ, 30, FALSE)</f>
        <v>3.3076406</v>
      </c>
      <c r="N12" s="144">
        <f>VLOOKUP($A12, RawData!$A:$AJ, 5, FALSE)</f>
        <v>0.119389735</v>
      </c>
      <c r="O12" s="101">
        <f>VLOOKUP($A12, RawData!$A:$AJ, 6, FALSE)</f>
        <v>-0.22630778</v>
      </c>
      <c r="P12" s="96">
        <f>VLOOKUP($A12, RawData!$A:$AJ, 7, FALSE)</f>
        <v>-0.082442746</v>
      </c>
      <c r="Q12" s="99">
        <f>VLOOKUP($A12, RawData!$A:$AJ, 8, FALSE)</f>
        <v>0.7291</v>
      </c>
      <c r="R12" s="99">
        <f>VLOOKUP($A12, RawData!$A:$AJ, 9, FALSE)</f>
        <v>0.48763022</v>
      </c>
      <c r="S12" s="99">
        <f>VLOOKUP($A12, RawData!$A:$AJ, 10, FALSE)</f>
        <v>0.24182749</v>
      </c>
      <c r="T12" s="99">
        <f>VLOOKUP($A12, RawData!$A:$AJ, 11, FALSE)</f>
        <v>0.1795</v>
      </c>
      <c r="U12" s="100">
        <f>VLOOKUP($A12, RawData!$A:$AJ, 12, FALSE)</f>
        <v>7.2031417</v>
      </c>
      <c r="V12" s="98">
        <f>VLOOKUP($A12, RawData!$A:$AJ, 13, FALSE)</f>
        <v>-5.853</v>
      </c>
      <c r="W12" s="99" t="str">
        <f>VLOOKUP($A12, RawData!$A:$AJ, 14, FALSE)</f>
        <v/>
      </c>
      <c r="X12" s="100">
        <f>VLOOKUP($A12, RawData!$A:$AJ, 15, FALSE)</f>
        <v>52.15235</v>
      </c>
      <c r="Y12" s="99">
        <f>VLOOKUP($A12, RawData!$A:$AJ, 16, FALSE)</f>
        <v>0.0064914925</v>
      </c>
      <c r="Z12" s="101">
        <f>VLOOKUP($A12, RawData!$A:$AJ, 22, FALSE)</f>
        <v>0.4874762</v>
      </c>
      <c r="AA12" s="35" t="str">
        <f>VLOOKUP($A12, RawData!$A:$AJ, 23, FALSE)</f>
        <v/>
      </c>
      <c r="AB12" s="101">
        <f>VLOOKUP($A12, RawData!$A:$AJ, 24, FALSE)</f>
        <v>0.0698527</v>
      </c>
      <c r="AC12" s="101" t="str">
        <f>VLOOKUP($A12, RawData!$A:$AJ, 25, FALSE)</f>
        <v/>
      </c>
      <c r="AD12" s="100">
        <f>VLOOKUP($A12, RawData!$A:$AJ, 26, FALSE)</f>
        <v>2.7217836</v>
      </c>
      <c r="AE12" s="100" t="str">
        <f>VLOOKUP($A12, RawData!$A:$AJ, 27, FALSE)</f>
        <v/>
      </c>
      <c r="AF12" s="107">
        <f>VLOOKUP($A12, RawData!$A:$AJ, 28, FALSE)</f>
        <v>0.22443329</v>
      </c>
      <c r="AG12" s="102">
        <f>VLOOKUP($A12, RawData!$A:$AJ, 29, FALSE)</f>
        <v>0.1931</v>
      </c>
      <c r="AH12" s="100">
        <f>VLOOKUP($A12, RawData!$A:$AJ, 31, FALSE)</f>
        <v>-19.389227</v>
      </c>
      <c r="AI12" s="97">
        <f>VLOOKUP($A12, RawData!$A:$AJ,32, FALSE)</f>
        <v>0.0005473667</v>
      </c>
      <c r="AJ12" s="144" t="str">
        <f>VLOOKUP($A12, RawData!$A:$AJ, 34, FALSE)</f>
        <v/>
      </c>
      <c r="AK12" s="144" t="str">
        <f>VLOOKUP($A12, RawData!$A:$AJ, 35, FALSE)/100</f>
        <v>#VALUE!</v>
      </c>
      <c r="AL12" s="104">
        <f>VLOOKUP($A12, RawData!$A:$AJ, 36, FALSE)</f>
        <v>97.99</v>
      </c>
    </row>
    <row r="13">
      <c r="A13" s="9" t="s">
        <v>678</v>
      </c>
      <c r="B13" s="9" t="s">
        <v>2484</v>
      </c>
      <c r="C13" s="92" t="s">
        <v>923</v>
      </c>
      <c r="D13" s="2" t="s">
        <v>1290</v>
      </c>
      <c r="E13" s="114" t="str">
        <f>IFERROR(__xludf.DUMMYFUNCTION("IFERROR(HYPERLINK(REGEXEXTRACT(D13,""\(([^)]*)\)""),REGEXEXTRACT(D13,""\[([^\]]+)\]"")),"""")"),"READ PITCH")</f>
        <v>READ PITCH</v>
      </c>
      <c r="F13" s="144">
        <f>VLOOKUP($A13, RawData!$A:$AJ, 33, FALSE)</f>
        <v>185.53</v>
      </c>
      <c r="G13" s="145" t="str">
        <f>VLOOKUP($A13, RawData!$A:$AJ, 2, FALSE)</f>
        <v/>
      </c>
      <c r="H13" s="96" t="str">
        <f>VLOOKUP($A13, RawData!$A:$AJ, 3, FALSE)</f>
        <v/>
      </c>
      <c r="I13" s="96">
        <f>VLOOKUP($A13, RawData!$A:$AJ, 4, FALSE)</f>
        <v>0.052913435</v>
      </c>
      <c r="J13" s="143" t="str">
        <f>VLOOKUP($A13, RawData!$A:$AM, 37, FALSE)</f>
        <v/>
      </c>
      <c r="K13" s="99">
        <f>VLOOKUP($A13, RawData!$A:$AM, 38, FALSE)</f>
        <v>0.0123152705</v>
      </c>
      <c r="L13" s="99">
        <f>VLOOKUP($A13, RawData!$A:$AM, 39, FALSE)</f>
        <v>0.16563262</v>
      </c>
      <c r="M13" s="100">
        <f>VLOOKUP($A13, RawData!$A:$AJ, 30, FALSE)</f>
        <v>5.4979873</v>
      </c>
      <c r="N13" s="144">
        <f>VLOOKUP($A13, RawData!$A:$AJ, 5, FALSE)</f>
        <v>0.06657555</v>
      </c>
      <c r="O13" s="101">
        <f>VLOOKUP($A13, RawData!$A:$AJ, 6, FALSE)</f>
        <v>-0.116959065</v>
      </c>
      <c r="P13" s="96">
        <f>VLOOKUP($A13, RawData!$A:$AJ, 7, FALSE)</f>
        <v>0.53017426</v>
      </c>
      <c r="Q13" s="99">
        <f>VLOOKUP($A13, RawData!$A:$AJ, 8, FALSE)</f>
        <v>0.1197</v>
      </c>
      <c r="R13" s="99">
        <f>VLOOKUP($A13, RawData!$A:$AJ, 9, FALSE)</f>
        <v>0</v>
      </c>
      <c r="S13" s="99">
        <f>VLOOKUP($A13, RawData!$A:$AJ, 10, FALSE)</f>
        <v>0.16768666</v>
      </c>
      <c r="T13" s="99">
        <f>VLOOKUP($A13, RawData!$A:$AJ, 11, FALSE)</f>
        <v>0.1163</v>
      </c>
      <c r="U13" s="100">
        <f>VLOOKUP($A13, RawData!$A:$AJ, 12, FALSE)</f>
        <v>-3.7685628</v>
      </c>
      <c r="V13" s="98">
        <f>VLOOKUP($A13, RawData!$A:$AJ, 13, FALSE)</f>
        <v>11.5</v>
      </c>
      <c r="W13" s="99" t="str">
        <f>VLOOKUP($A13, RawData!$A:$AJ, 14, FALSE)</f>
        <v/>
      </c>
      <c r="X13" s="100">
        <f>VLOOKUP($A13, RawData!$A:$AJ, 15, FALSE)</f>
        <v>3.8356807</v>
      </c>
      <c r="Y13" s="99">
        <f>VLOOKUP($A13, RawData!$A:$AJ, 16, FALSE)</f>
        <v>0.05507956</v>
      </c>
      <c r="Z13" s="101">
        <f>VLOOKUP($A13, RawData!$A:$AJ, 22, FALSE)</f>
        <v>0.958457</v>
      </c>
      <c r="AA13" s="35" t="str">
        <f>VLOOKUP($A13, RawData!$A:$AJ, 23, FALSE)</f>
        <v/>
      </c>
      <c r="AB13" s="101">
        <f>VLOOKUP($A13, RawData!$A:$AJ, 24, FALSE)</f>
        <v>0.2240356</v>
      </c>
      <c r="AC13" s="101" t="str">
        <f>VLOOKUP($A13, RawData!$A:$AJ, 25, FALSE)</f>
        <v/>
      </c>
      <c r="AD13" s="100">
        <f>VLOOKUP($A13, RawData!$A:$AJ, 26, FALSE)</f>
        <v>10.686574</v>
      </c>
      <c r="AE13" s="100" t="str">
        <f>VLOOKUP($A13, RawData!$A:$AJ, 27, FALSE)</f>
        <v/>
      </c>
      <c r="AF13" s="107">
        <f>VLOOKUP($A13, RawData!$A:$AJ, 28, FALSE)</f>
        <v>0.65837324</v>
      </c>
      <c r="AG13" s="102">
        <f>VLOOKUP($A13, RawData!$A:$AJ, 29, FALSE)</f>
        <v>2.7527</v>
      </c>
      <c r="AH13" s="100">
        <f>VLOOKUP($A13, RawData!$A:$AJ, 31, FALSE)</f>
        <v>19.649328</v>
      </c>
      <c r="AI13" s="97">
        <f>VLOOKUP($A13, RawData!$A:$AJ,32, FALSE)</f>
        <v>0.000054632514</v>
      </c>
      <c r="AJ13" s="144" t="str">
        <f>VLOOKUP($A13, RawData!$A:$AJ, 34, FALSE)</f>
        <v/>
      </c>
      <c r="AK13" s="144" t="str">
        <f>VLOOKUP($A13, RawData!$A:$AJ, 35, FALSE)/100</f>
        <v>#VALUE!</v>
      </c>
      <c r="AL13" s="104">
        <f>VLOOKUP($A13, RawData!$A:$AJ, 36, FALSE)</f>
        <v>226.81</v>
      </c>
    </row>
    <row r="14">
      <c r="A14" s="9" t="s">
        <v>679</v>
      </c>
      <c r="B14" s="9" t="s">
        <v>2485</v>
      </c>
      <c r="C14" s="92" t="s">
        <v>923</v>
      </c>
      <c r="D14" s="2" t="s">
        <v>2486</v>
      </c>
      <c r="E14" s="114" t="str">
        <f>IFERROR(__xludf.DUMMYFUNCTION("IFERROR(HYPERLINK(REGEXEXTRACT(D14,""\(([^)]*)\)""),REGEXEXTRACT(D14,""\[([^\]]+)\]"")),"""")"),"READ PITCH")</f>
        <v>READ PITCH</v>
      </c>
      <c r="F14" s="144">
        <f>VLOOKUP($A14, RawData!$A:$AJ, 33, FALSE)</f>
        <v>116.85599</v>
      </c>
      <c r="G14" s="145" t="str">
        <f>VLOOKUP($A14, RawData!$A:$AJ, 2, FALSE)</f>
        <v/>
      </c>
      <c r="H14" s="96" t="str">
        <f>VLOOKUP($A14, RawData!$A:$AJ, 3, FALSE)</f>
        <v/>
      </c>
      <c r="I14" s="96">
        <f>VLOOKUP($A14, RawData!$A:$AJ, 4, FALSE)</f>
        <v>-0.02181011</v>
      </c>
      <c r="J14" s="143" t="str">
        <f>VLOOKUP($A14, RawData!$A:$AM, 37, FALSE)</f>
        <v/>
      </c>
      <c r="K14" s="99">
        <f>VLOOKUP($A14, RawData!$A:$AM, 38, FALSE)</f>
        <v>-0.05105105</v>
      </c>
      <c r="L14" s="99">
        <f>VLOOKUP($A14, RawData!$A:$AM, 39, FALSE)</f>
        <v>0.23474556</v>
      </c>
      <c r="M14" s="100">
        <f>VLOOKUP($A14, RawData!$A:$AJ, 30, FALSE)</f>
        <v>10.159114</v>
      </c>
      <c r="N14" s="144">
        <f>VLOOKUP($A14, RawData!$A:$AJ, 5, FALSE)</f>
        <v>-0.058228105</v>
      </c>
      <c r="O14" s="101">
        <f>VLOOKUP($A14, RawData!$A:$AJ, 6, FALSE)</f>
        <v>0.10433387</v>
      </c>
      <c r="P14" s="96">
        <f>VLOOKUP($A14, RawData!$A:$AJ, 7, FALSE)</f>
        <v>-0.1734152</v>
      </c>
      <c r="Q14" s="99">
        <f>VLOOKUP($A14, RawData!$A:$AJ, 8, FALSE)</f>
        <v>0.2427</v>
      </c>
      <c r="R14" s="99">
        <f>VLOOKUP($A14, RawData!$A:$AJ, 9, FALSE)</f>
        <v>0.0012695238</v>
      </c>
      <c r="S14" s="99">
        <f>VLOOKUP($A14, RawData!$A:$AJ, 10, FALSE)</f>
        <v>0.024313303</v>
      </c>
      <c r="T14" s="99">
        <f>VLOOKUP($A14, RawData!$A:$AJ, 11, FALSE)</f>
        <v>-0.0076</v>
      </c>
      <c r="U14" s="100">
        <f>VLOOKUP($A14, RawData!$A:$AJ, 12, FALSE)</f>
        <v>-1.2083061</v>
      </c>
      <c r="V14" s="98">
        <f>VLOOKUP($A14, RawData!$A:$AJ, 13, FALSE)</f>
        <v>81.6</v>
      </c>
      <c r="W14" s="99" t="str">
        <f>VLOOKUP($A14, RawData!$A:$AJ, 14, FALSE)</f>
        <v/>
      </c>
      <c r="X14" s="100">
        <f>VLOOKUP($A14, RawData!$A:$AJ, 15, FALSE)</f>
        <v>7.2669</v>
      </c>
      <c r="Y14" s="99">
        <f>VLOOKUP($A14, RawData!$A:$AJ, 16, FALSE)</f>
        <v>0.0065399706</v>
      </c>
      <c r="Z14" s="101">
        <f>VLOOKUP($A14, RawData!$A:$AJ, 22, FALSE)</f>
        <v>3.5462525</v>
      </c>
      <c r="AA14" s="35" t="str">
        <f>VLOOKUP($A14, RawData!$A:$AJ, 23, FALSE)</f>
        <v/>
      </c>
      <c r="AB14" s="101">
        <f>VLOOKUP($A14, RawData!$A:$AJ, 24, FALSE)</f>
        <v>-0.46455097</v>
      </c>
      <c r="AC14" s="101" t="str">
        <f>VLOOKUP($A14, RawData!$A:$AJ, 25, FALSE)</f>
        <v/>
      </c>
      <c r="AD14" s="100" t="str">
        <f>VLOOKUP($A14, RawData!$A:$AJ, 26, FALSE)</f>
        <v/>
      </c>
      <c r="AE14" s="100" t="str">
        <f>VLOOKUP($A14, RawData!$A:$AJ, 27, FALSE)</f>
        <v/>
      </c>
      <c r="AF14" s="107">
        <f>VLOOKUP($A14, RawData!$A:$AJ, 28, FALSE)</f>
        <v>0.044954985</v>
      </c>
      <c r="AG14" s="102">
        <f>VLOOKUP($A14, RawData!$A:$AJ, 29, FALSE)</f>
        <v>0.7699</v>
      </c>
      <c r="AH14" s="100">
        <f>VLOOKUP($A14, RawData!$A:$AJ, 31, FALSE)</f>
        <v>7.8683333</v>
      </c>
      <c r="AI14" s="97">
        <f>VLOOKUP($A14, RawData!$A:$AJ,32, FALSE)</f>
        <v>0</v>
      </c>
      <c r="AJ14" s="144" t="str">
        <f>VLOOKUP($A14, RawData!$A:$AJ, 34, FALSE)</f>
        <v/>
      </c>
      <c r="AK14" s="144">
        <f>VLOOKUP($A14, RawData!$A:$AJ, 35, FALSE)/100</f>
        <v>0.1028</v>
      </c>
      <c r="AL14" s="104">
        <f>VLOOKUP($A14, RawData!$A:$AJ, 36, FALSE)</f>
        <v>1181.56</v>
      </c>
    </row>
    <row r="15">
      <c r="A15" s="9" t="s">
        <v>680</v>
      </c>
      <c r="B15" s="9" t="s">
        <v>2487</v>
      </c>
      <c r="C15" s="92" t="s">
        <v>923</v>
      </c>
      <c r="D15" s="2" t="s">
        <v>2488</v>
      </c>
      <c r="E15" s="114" t="str">
        <f>IFERROR(__xludf.DUMMYFUNCTION("IFERROR(HYPERLINK(REGEXEXTRACT(D15,""\(([^)]*)\)""),REGEXEXTRACT(D15,""\[([^\]]+)\]"")),"""")"),"READ PITCH")</f>
        <v>READ PITCH</v>
      </c>
      <c r="F15" s="144">
        <f>VLOOKUP($A15, RawData!$A:$AJ, 33, FALSE)</f>
        <v>56.58246</v>
      </c>
      <c r="G15" s="145" t="str">
        <f>VLOOKUP($A15, RawData!$A:$AJ, 2, FALSE)</f>
        <v/>
      </c>
      <c r="H15" s="96" t="str">
        <f>VLOOKUP($A15, RawData!$A:$AJ, 3, FALSE)</f>
        <v/>
      </c>
      <c r="I15" s="106" t="str">
        <f>VLOOKUP($A15, RawData!$A:$AJ, 4, FALSE)</f>
        <v>No data</v>
      </c>
      <c r="J15" s="143" t="str">
        <f>VLOOKUP($A15, RawData!$A:$AM, 37, FALSE)</f>
        <v/>
      </c>
      <c r="K15" s="99" t="str">
        <f>VLOOKUP($A15, RawData!$A:$AM, 38, FALSE)</f>
        <v>No data</v>
      </c>
      <c r="L15" s="99" t="str">
        <f>VLOOKUP($A15, RawData!$A:$AM, 39, FALSE)</f>
        <v>No data</v>
      </c>
      <c r="M15" s="100" t="str">
        <f>VLOOKUP($A15, RawData!$A:$AJ, 30, FALSE)</f>
        <v/>
      </c>
      <c r="N15" s="144">
        <f>VLOOKUP($A15, RawData!$A:$AJ, 5, FALSE)</f>
        <v>0.07871297</v>
      </c>
      <c r="O15" s="101">
        <f>VLOOKUP($A15, RawData!$A:$AJ, 6, FALSE)</f>
        <v>-5.0564137</v>
      </c>
      <c r="P15" s="96">
        <f>VLOOKUP($A15, RawData!$A:$AJ, 7, FALSE)</f>
        <v>-0.5260767</v>
      </c>
      <c r="Q15" s="99">
        <f>VLOOKUP($A15, RawData!$A:$AJ, 8, FALSE)</f>
        <v>0.1694</v>
      </c>
      <c r="R15" s="106" t="str">
        <f>VLOOKUP($A15, RawData!$A:$AJ, 9, FALSE)</f>
        <v>No data</v>
      </c>
      <c r="S15" s="106" t="str">
        <f>VLOOKUP($A15, RawData!$A:$AJ, 10, FALSE)</f>
        <v>No data</v>
      </c>
      <c r="T15" s="99">
        <f>VLOOKUP($A15, RawData!$A:$AJ, 11, FALSE)</f>
        <v>-0.2687</v>
      </c>
      <c r="U15" s="100" t="str">
        <f>VLOOKUP($A15, RawData!$A:$AJ, 12, FALSE)</f>
        <v>No data</v>
      </c>
      <c r="V15" s="98">
        <f>VLOOKUP($A15, RawData!$A:$AJ, 13, FALSE)</f>
        <v>-1.383</v>
      </c>
      <c r="W15" s="99" t="str">
        <f>VLOOKUP($A15, RawData!$A:$AJ, 14, FALSE)</f>
        <v/>
      </c>
      <c r="X15" s="100">
        <f>VLOOKUP($A15, RawData!$A:$AJ, 15, FALSE)</f>
        <v>52.15235</v>
      </c>
      <c r="Y15" s="106" t="str">
        <f>VLOOKUP($A15, RawData!$A:$AJ, 16, FALSE)</f>
        <v>No data</v>
      </c>
      <c r="Z15" s="101">
        <f>VLOOKUP($A15, RawData!$A:$AJ, 22, FALSE)</f>
        <v>-0.073500425</v>
      </c>
      <c r="AA15" s="35" t="str">
        <f>VLOOKUP($A15, RawData!$A:$AJ, 23, FALSE)</f>
        <v/>
      </c>
      <c r="AB15" s="101">
        <f>VLOOKUP($A15, RawData!$A:$AJ, 24, FALSE)</f>
        <v>0.29451707</v>
      </c>
      <c r="AC15" s="118" t="str">
        <f>VLOOKUP($A15, RawData!$A:$AJ, 25, FALSE)</f>
        <v/>
      </c>
      <c r="AD15" s="100">
        <f>VLOOKUP($A15, RawData!$A:$AJ, 26, FALSE)</f>
        <v>1.737097</v>
      </c>
      <c r="AE15" s="100" t="str">
        <f>VLOOKUP($A15, RawData!$A:$AJ, 27, FALSE)</f>
        <v/>
      </c>
      <c r="AF15" s="107" t="str">
        <f>VLOOKUP($A15, RawData!$A:$AJ, 28, FALSE)</f>
        <v/>
      </c>
      <c r="AG15" s="102">
        <f>VLOOKUP($A15, RawData!$A:$AJ, 29, FALSE)</f>
        <v>0.5302</v>
      </c>
      <c r="AH15" s="100">
        <f>VLOOKUP($A15, RawData!$A:$AJ, 31, FALSE)</f>
        <v>-35.035038</v>
      </c>
      <c r="AI15" s="97">
        <f>VLOOKUP($A15, RawData!$A:$AJ,32, FALSE)</f>
        <v>0</v>
      </c>
      <c r="AJ15" s="144" t="str">
        <f>VLOOKUP($A15, RawData!$A:$AJ, 34, FALSE)</f>
        <v/>
      </c>
      <c r="AK15" s="144">
        <f>VLOOKUP($A15, RawData!$A:$AJ, 35, FALSE)/100</f>
        <v>0.14268</v>
      </c>
      <c r="AL15" s="104">
        <f>VLOOKUP($A15, RawData!$A:$AJ, 36, FALSE)</f>
        <v>413.82</v>
      </c>
    </row>
    <row r="16">
      <c r="A16" s="9" t="s">
        <v>850</v>
      </c>
      <c r="B16" s="9" t="s">
        <v>2489</v>
      </c>
      <c r="C16" s="92" t="s">
        <v>1164</v>
      </c>
      <c r="D16" s="2" t="s">
        <v>2490</v>
      </c>
      <c r="E16" s="114" t="str">
        <f>IFERROR(__xludf.DUMMYFUNCTION("IFERROR(HYPERLINK(REGEXEXTRACT(D16,""\(([^)]*)\)""),REGEXEXTRACT(D16,""\[([^\]]+)\]"")),"""")"),"READ PITCH")</f>
        <v>READ PITCH</v>
      </c>
      <c r="F16" s="144">
        <f>VLOOKUP($A16, RawData!$A:$AJ, 33, FALSE)</f>
        <v>248.4503</v>
      </c>
      <c r="G16" s="145">
        <f>VLOOKUP($A16, RawData!$A:$AJ, 2, FALSE)</f>
        <v>117.503</v>
      </c>
      <c r="H16" s="96">
        <f>VLOOKUP($A16, RawData!$A:$AJ, 3, FALSE)</f>
        <v>0.0723</v>
      </c>
      <c r="I16" s="96">
        <f>VLOOKUP($A16, RawData!$A:$AJ, 4, FALSE)</f>
        <v>0.13953124</v>
      </c>
      <c r="J16" s="143">
        <f>VLOOKUP($A16, RawData!$A:$AM, 37, FALSE)</f>
        <v>21.487</v>
      </c>
      <c r="K16" s="99">
        <f>VLOOKUP($A16, RawData!$A:$AM, 38, FALSE)</f>
        <v>0.37464014</v>
      </c>
      <c r="L16" s="99" t="str">
        <f>VLOOKUP($A16, RawData!$A:$AM, 39, FALSE)</f>
        <v/>
      </c>
      <c r="M16" s="100">
        <f>VLOOKUP($A16, RawData!$A:$AJ, 30, FALSE)</f>
        <v>10.477</v>
      </c>
      <c r="N16" s="144">
        <f>VLOOKUP($A16, RawData!$A:$AJ, 5, FALSE)</f>
        <v>0.8854967</v>
      </c>
      <c r="O16" s="118">
        <f>VLOOKUP($A16, RawData!$A:$AJ, 6, FALSE)</f>
        <v>0.2635652</v>
      </c>
      <c r="P16" s="96">
        <f>VLOOKUP($A16, RawData!$A:$AJ, 7, FALSE)</f>
        <v>0.68843246</v>
      </c>
      <c r="Q16" s="99">
        <f>VLOOKUP($A16, RawData!$A:$AJ, 8, FALSE)</f>
        <v>0.3404</v>
      </c>
      <c r="R16" s="106">
        <f>VLOOKUP($A16, RawData!$A:$AJ, 9, FALSE)</f>
        <v>0.18044646</v>
      </c>
      <c r="S16" s="106" t="str">
        <f>VLOOKUP($A16, RawData!$A:$AJ, 10, FALSE)</f>
        <v/>
      </c>
      <c r="T16" s="106">
        <f>VLOOKUP($A16, RawData!$A:$AJ, 11, FALSE)</f>
        <v>0.1593</v>
      </c>
      <c r="U16" s="100">
        <f>VLOOKUP($A16, RawData!$A:$AJ, 12, FALSE)</f>
        <v>5.6161337</v>
      </c>
      <c r="V16" s="98">
        <f>VLOOKUP($A16, RawData!$A:$AJ, 13, FALSE)</f>
        <v>-7</v>
      </c>
      <c r="W16" s="106" t="str">
        <f>VLOOKUP($A16, RawData!$A:$AJ, 14, FALSE)</f>
        <v/>
      </c>
      <c r="X16" s="100">
        <f>VLOOKUP($A16, RawData!$A:$AJ, 15, FALSE)</f>
        <v>2.7689</v>
      </c>
      <c r="Y16" s="106" t="str">
        <f>VLOOKUP($A16, RawData!$A:$AJ, 16, FALSE)</f>
        <v/>
      </c>
      <c r="Z16" s="118" t="str">
        <f>VLOOKUP($A16, RawData!$A:$AJ, 22, FALSE)</f>
        <v/>
      </c>
      <c r="AA16" s="35">
        <f>VLOOKUP($A16, RawData!$A:$AJ, 23, FALSE)</f>
        <v>0.1091</v>
      </c>
      <c r="AB16" s="118">
        <f>VLOOKUP($A16, RawData!$A:$AJ, 24, FALSE)</f>
        <v>0.23747732</v>
      </c>
      <c r="AC16" s="118">
        <f>VLOOKUP($A16, RawData!$A:$AJ, 25, FALSE)</f>
        <v>0.35115787</v>
      </c>
      <c r="AD16" s="100">
        <f>VLOOKUP($A16, RawData!$A:$AJ, 26, FALSE)</f>
        <v>17.09795</v>
      </c>
      <c r="AE16" s="106" t="str">
        <f>VLOOKUP($A16, RawData!$A:$AJ, 27, FALSE)</f>
        <v/>
      </c>
      <c r="AF16" s="107">
        <f>VLOOKUP($A16, RawData!$A:$AJ, 28, FALSE)</f>
        <v>2.1144168</v>
      </c>
      <c r="AG16" s="102">
        <f>VLOOKUP($A16, RawData!$A:$AJ, 29, FALSE)</f>
        <v>4.0202</v>
      </c>
      <c r="AH16" s="100">
        <f>VLOOKUP($A16, RawData!$A:$AJ, 31, FALSE)</f>
        <v>-32.1599</v>
      </c>
      <c r="AI16" s="97" t="str">
        <f>VLOOKUP($A16, RawData!$A:$AJ,32, FALSE)</f>
        <v/>
      </c>
      <c r="AJ16" s="144">
        <f>VLOOKUP($A16, RawData!$A:$AJ, 34, FALSE)</f>
        <v>225.11931</v>
      </c>
      <c r="AK16" s="144">
        <f>VLOOKUP($A16, RawData!$A:$AJ, 35, FALSE)/100</f>
        <v>13.7083</v>
      </c>
      <c r="AL16" s="104">
        <f>VLOOKUP($A16, RawData!$A:$AJ, 36, FALSE)</f>
        <v>16.41</v>
      </c>
    </row>
    <row r="17">
      <c r="F17" s="145"/>
      <c r="G17" s="145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46"/>
      <c r="AJ17" s="106"/>
      <c r="AK17" s="106"/>
      <c r="AL17" s="106"/>
    </row>
    <row r="18">
      <c r="F18" s="145"/>
      <c r="G18" s="145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46"/>
      <c r="AJ18" s="106"/>
      <c r="AK18" s="106"/>
      <c r="AL18" s="106"/>
    </row>
    <row r="19">
      <c r="F19" s="145"/>
      <c r="G19" s="145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46"/>
      <c r="AJ19" s="106"/>
      <c r="AK19" s="106"/>
      <c r="AL19" s="106"/>
    </row>
    <row r="20">
      <c r="F20" s="145"/>
      <c r="G20" s="145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46"/>
      <c r="AJ20" s="106"/>
      <c r="AK20" s="106"/>
      <c r="AL20" s="106"/>
    </row>
    <row r="21">
      <c r="F21" s="145"/>
      <c r="G21" s="145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46"/>
      <c r="AJ21" s="106"/>
      <c r="AK21" s="106"/>
      <c r="AL21" s="106"/>
    </row>
    <row r="22">
      <c r="F22" s="145"/>
      <c r="G22" s="145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46"/>
      <c r="AJ22" s="106"/>
      <c r="AK22" s="106"/>
      <c r="AL22" s="106"/>
    </row>
    <row r="23">
      <c r="F23" s="145"/>
      <c r="G23" s="145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46"/>
      <c r="AJ23" s="106"/>
      <c r="AK23" s="106"/>
      <c r="AL23" s="106"/>
    </row>
    <row r="24">
      <c r="F24" s="145"/>
      <c r="G24" s="145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46"/>
      <c r="AJ24" s="106"/>
      <c r="AK24" s="106"/>
      <c r="AL24" s="106"/>
    </row>
    <row r="25">
      <c r="F25" s="145"/>
      <c r="G25" s="145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46"/>
      <c r="AJ25" s="106"/>
      <c r="AK25" s="106"/>
      <c r="AL25" s="106"/>
    </row>
    <row r="26">
      <c r="AI26" s="147"/>
    </row>
    <row r="27">
      <c r="AI27" s="147"/>
    </row>
    <row r="28">
      <c r="AI28" s="147"/>
    </row>
    <row r="29">
      <c r="AI29" s="147"/>
    </row>
    <row r="30">
      <c r="AI30" s="147"/>
    </row>
    <row r="31">
      <c r="AI31" s="147"/>
    </row>
    <row r="32">
      <c r="AI32" s="147"/>
    </row>
    <row r="33">
      <c r="AI33" s="147"/>
    </row>
    <row r="34">
      <c r="AI34" s="147"/>
    </row>
    <row r="35">
      <c r="AI35" s="147"/>
    </row>
    <row r="36">
      <c r="AI36" s="147"/>
    </row>
    <row r="37">
      <c r="AI37" s="147"/>
    </row>
    <row r="38">
      <c r="AI38" s="147"/>
    </row>
    <row r="39">
      <c r="AI39" s="147"/>
    </row>
    <row r="40">
      <c r="AI40" s="147"/>
    </row>
    <row r="41">
      <c r="AI41" s="147"/>
    </row>
    <row r="42">
      <c r="AI42" s="147"/>
    </row>
    <row r="43">
      <c r="AI43" s="147"/>
    </row>
    <row r="44">
      <c r="AI44" s="147"/>
    </row>
    <row r="45">
      <c r="AI45" s="147"/>
    </row>
    <row r="46">
      <c r="AI46" s="147"/>
    </row>
    <row r="47">
      <c r="AI47" s="147"/>
    </row>
    <row r="48">
      <c r="AI48" s="147"/>
    </row>
    <row r="49">
      <c r="AI49" s="147"/>
    </row>
    <row r="50">
      <c r="AI50" s="147"/>
    </row>
    <row r="51">
      <c r="AI51" s="147"/>
    </row>
    <row r="52">
      <c r="AI52" s="147"/>
    </row>
    <row r="53">
      <c r="AI53" s="147"/>
    </row>
    <row r="54">
      <c r="AI54" s="147"/>
    </row>
    <row r="55">
      <c r="AI55" s="147"/>
    </row>
    <row r="56">
      <c r="AI56" s="147"/>
    </row>
    <row r="57">
      <c r="AI57" s="147"/>
    </row>
    <row r="58">
      <c r="AI58" s="147"/>
    </row>
    <row r="59">
      <c r="AI59" s="147"/>
    </row>
    <row r="60">
      <c r="AI60" s="147"/>
    </row>
    <row r="61">
      <c r="AI61" s="147"/>
    </row>
    <row r="62">
      <c r="AI62" s="147"/>
    </row>
  </sheetData>
  <autoFilter ref="$C$1:$AL$964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23.5"/>
    <col hidden="1" min="4" max="4" width="12.63"/>
    <col customWidth="1" min="6" max="6" width="14.63"/>
    <col customWidth="1" min="9" max="9" width="16.0"/>
    <col customWidth="1" min="16" max="16" width="14.25"/>
    <col customWidth="1" min="22" max="22" width="16.0"/>
    <col customWidth="1" min="23" max="23" width="18.5"/>
    <col customWidth="1" min="25" max="25" width="15.25"/>
    <col customWidth="1" min="28" max="28" width="14.88"/>
    <col customWidth="1" min="29" max="29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48" t="s">
        <v>31</v>
      </c>
      <c r="G1" s="148" t="s">
        <v>0</v>
      </c>
      <c r="H1" s="148" t="s">
        <v>912</v>
      </c>
      <c r="I1" s="148" t="s">
        <v>913</v>
      </c>
      <c r="J1" s="148" t="s">
        <v>35</v>
      </c>
      <c r="K1" s="148" t="s">
        <v>914</v>
      </c>
      <c r="L1" s="148" t="s">
        <v>915</v>
      </c>
      <c r="M1" s="148" t="s">
        <v>28</v>
      </c>
      <c r="N1" s="148" t="s">
        <v>3</v>
      </c>
      <c r="O1" s="148" t="s">
        <v>916</v>
      </c>
      <c r="P1" s="148" t="s">
        <v>5</v>
      </c>
      <c r="Q1" s="148" t="s">
        <v>6</v>
      </c>
      <c r="R1" s="148" t="s">
        <v>932</v>
      </c>
      <c r="S1" s="148" t="s">
        <v>21</v>
      </c>
      <c r="T1" s="148" t="s">
        <v>22</v>
      </c>
      <c r="U1" s="148" t="s">
        <v>27</v>
      </c>
      <c r="V1" s="87" t="s">
        <v>19</v>
      </c>
      <c r="W1" s="148" t="s">
        <v>1494</v>
      </c>
      <c r="X1" s="148" t="s">
        <v>24</v>
      </c>
      <c r="Y1" s="148" t="s">
        <v>25</v>
      </c>
      <c r="Z1" s="148" t="s">
        <v>919</v>
      </c>
      <c r="AA1" s="149" t="s">
        <v>32</v>
      </c>
      <c r="AB1" s="148" t="s">
        <v>920</v>
      </c>
      <c r="AC1" s="148" t="s">
        <v>921</v>
      </c>
    </row>
    <row r="2">
      <c r="A2" s="9" t="s">
        <v>681</v>
      </c>
      <c r="B2" s="9" t="s">
        <v>2491</v>
      </c>
      <c r="C2" s="92" t="s">
        <v>930</v>
      </c>
      <c r="D2" s="92" t="s">
        <v>2492</v>
      </c>
      <c r="E2" s="150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289.11</v>
      </c>
      <c r="G2" s="144" t="str">
        <f>VLOOKUP($A2, RawData!$A:$AJ, 2, FALSE)</f>
        <v/>
      </c>
      <c r="H2" s="97" t="str">
        <f>VLOOKUP($A2, RawData!$A:$AJ, 3, FALSE)</f>
        <v/>
      </c>
      <c r="I2" s="96">
        <f>VLOOKUP($A2, RawData!$A:$AJ, 4, FALSE)</f>
        <v>0.12687203</v>
      </c>
      <c r="J2" s="143" t="str">
        <f>VLOOKUP($A2, RawData!$A:$AM, 37, FALSE)</f>
        <v/>
      </c>
      <c r="K2" s="99" t="str">
        <f>VLOOKUP($A2, RawData!$A:$AM, 38, FALSE)</f>
        <v>No data</v>
      </c>
      <c r="L2" s="99" t="str">
        <f>VLOOKUP($A2, RawData!$A:$AM, 39, FALSE)</f>
        <v>No data</v>
      </c>
      <c r="M2" s="100" t="str">
        <f>VLOOKUP($A2, RawData!$A:$AJ, 30, FALSE)</f>
        <v/>
      </c>
      <c r="N2" s="144">
        <f>VLOOKUP($A2, RawData!$A:$AJ, 5, FALSE)</f>
        <v>0.49973023</v>
      </c>
      <c r="O2" s="99">
        <f>VLOOKUP($A2, RawData!$A:$AJ, 6, FALSE)</f>
        <v>0.05430916</v>
      </c>
      <c r="P2" s="96">
        <f>VLOOKUP($A2, RawData!$A:$AJ, 7, FALSE)</f>
        <v>0.08159194</v>
      </c>
      <c r="Q2" s="99">
        <f>VLOOKUP($A2, RawData!$A:$AJ, 8, FALSE)</f>
        <v>0.5856</v>
      </c>
      <c r="R2" s="99">
        <f>VLOOKUP($A2, RawData!$A:$AJ, 11, FALSE)</f>
        <v>0.1338</v>
      </c>
      <c r="S2" s="99" t="str">
        <f>VLOOKUP($A2, RawData!$A:$AJ, 23, FALSE)</f>
        <v/>
      </c>
      <c r="T2" s="99">
        <f>VLOOKUP($A2, RawData!$A:$AJ, 24, FALSE)</f>
        <v>0.1156913</v>
      </c>
      <c r="U2" s="102">
        <f>VLOOKUP($A2, RawData!$A:$AJ, 29, FALSE)</f>
        <v>1.5048</v>
      </c>
      <c r="V2" s="144" t="str">
        <f>VLOOKUP($A2, RawData!$A:$AJ, 21, FALSE)</f>
        <v/>
      </c>
      <c r="W2" s="123">
        <f>VLOOKUP($A2, RawData!$A:$AJ, 22, FALSE)</f>
        <v>0.38634378</v>
      </c>
      <c r="X2" s="100">
        <f>VLOOKUP($A2, RawData!$A:$AJ, 26, FALSE)</f>
        <v>12.639799</v>
      </c>
      <c r="Y2" s="100" t="str">
        <f>VLOOKUP($A2, RawData!$A:$AJ, 27, FALSE)</f>
        <v/>
      </c>
      <c r="Z2" s="96">
        <f>VLOOKUP($A2, RawData!$A:$AJ,32, FALSE)</f>
        <v>0.00026693055</v>
      </c>
      <c r="AA2" s="144" t="str">
        <f>VLOOKUP($A2, RawData!$A:$AJ, 34, FALSE)</f>
        <v/>
      </c>
      <c r="AB2" s="144" t="str">
        <f>VLOOKUP($A2, RawData!$A:$AJ, 35, FALSE)/100</f>
        <v>#VALUE!</v>
      </c>
      <c r="AC2" s="113">
        <f>VLOOKUP($A2, RawData!$A:$AJ, 36, FALSE)</f>
        <v>44.48</v>
      </c>
    </row>
    <row r="3">
      <c r="A3" s="9" t="s">
        <v>682</v>
      </c>
      <c r="B3" s="9" t="s">
        <v>2493</v>
      </c>
      <c r="C3" s="92" t="s">
        <v>930</v>
      </c>
      <c r="D3" s="92" t="s">
        <v>2494</v>
      </c>
      <c r="E3" s="150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323.8602</v>
      </c>
      <c r="G3" s="144" t="str">
        <f>VLOOKUP($A3, RawData!$A:$AJ, 2, FALSE)</f>
        <v/>
      </c>
      <c r="H3" s="97" t="str">
        <f>VLOOKUP($A3, RawData!$A:$AJ, 3, FALSE)</f>
        <v/>
      </c>
      <c r="I3" s="96">
        <f>VLOOKUP($A3, RawData!$A:$AJ, 4, FALSE)</f>
        <v>0.48788524</v>
      </c>
      <c r="J3" s="143" t="str">
        <f>VLOOKUP($A3, RawData!$A:$AM, 37, FALSE)</f>
        <v/>
      </c>
      <c r="K3" s="99">
        <f>VLOOKUP($A3, RawData!$A:$AM, 38, FALSE)</f>
        <v>1.1420778</v>
      </c>
      <c r="L3" s="99">
        <f>VLOOKUP($A3, RawData!$A:$AM, 39, FALSE)</f>
        <v>0.41530105</v>
      </c>
      <c r="M3" s="100">
        <f>VLOOKUP($A3, RawData!$A:$AJ, 30, FALSE)</f>
        <v>12.291147</v>
      </c>
      <c r="N3" s="144">
        <f>VLOOKUP($A3, RawData!$A:$AJ, 5, FALSE)</f>
        <v>0.24916078</v>
      </c>
      <c r="O3" s="99">
        <f>VLOOKUP($A3, RawData!$A:$AJ, 6, FALSE)</f>
        <v>1.0466435</v>
      </c>
      <c r="P3" s="96">
        <f>VLOOKUP($A3, RawData!$A:$AJ, 7, FALSE)</f>
        <v>0.3736869</v>
      </c>
      <c r="Q3" s="99">
        <f>VLOOKUP($A3, RawData!$A:$AJ, 8, FALSE)</f>
        <v>0.6636</v>
      </c>
      <c r="R3" s="99">
        <f>VLOOKUP($A3, RawData!$A:$AJ, 11, FALSE)</f>
        <v>0.2679</v>
      </c>
      <c r="S3" s="99" t="str">
        <f>VLOOKUP($A3, RawData!$A:$AJ, 23, FALSE)</f>
        <v/>
      </c>
      <c r="T3" s="99">
        <f>VLOOKUP($A3, RawData!$A:$AJ, 24, FALSE)</f>
        <v>0.107092775</v>
      </c>
      <c r="U3" s="102">
        <f>VLOOKUP($A3, RawData!$A:$AJ, 29, FALSE)</f>
        <v>2.1835</v>
      </c>
      <c r="V3" s="144" t="str">
        <f>VLOOKUP($A3, RawData!$A:$AJ, 21, FALSE)</f>
        <v/>
      </c>
      <c r="W3" s="123">
        <f>VLOOKUP($A3, RawData!$A:$AJ, 22, FALSE)</f>
        <v>0.10082929</v>
      </c>
      <c r="X3" s="100">
        <f>VLOOKUP($A3, RawData!$A:$AJ, 26, FALSE)</f>
        <v>20.629898</v>
      </c>
      <c r="Y3" s="100" t="str">
        <f>VLOOKUP($A3, RawData!$A:$AJ, 27, FALSE)</f>
        <v/>
      </c>
      <c r="Z3" s="96">
        <f>VLOOKUP($A3, RawData!$A:$AJ,32, FALSE)</f>
        <v>0.0003495748</v>
      </c>
      <c r="AA3" s="144" t="str">
        <f>VLOOKUP($A3, RawData!$A:$AJ, 34, FALSE)</f>
        <v/>
      </c>
      <c r="AB3" s="144">
        <f>VLOOKUP($A3, RawData!$A:$AJ, 35, FALSE)/100</f>
        <v>5.0883</v>
      </c>
      <c r="AC3" s="113">
        <f>VLOOKUP($A3, RawData!$A:$AJ, 36, FALSE)</f>
        <v>63.75</v>
      </c>
    </row>
    <row r="4">
      <c r="A4" s="9" t="s">
        <v>683</v>
      </c>
      <c r="B4" s="9" t="s">
        <v>2495</v>
      </c>
      <c r="C4" s="106"/>
      <c r="D4" s="92" t="s">
        <v>2496</v>
      </c>
      <c r="E4" s="150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395.8262</v>
      </c>
      <c r="G4" s="144" t="str">
        <f>VLOOKUP($A4, RawData!$A:$AJ, 2, FALSE)</f>
        <v/>
      </c>
      <c r="H4" s="118" t="str">
        <f>VLOOKUP($A4, RawData!$A:$AJ, 3, FALSE)</f>
        <v/>
      </c>
      <c r="I4" s="106" t="str">
        <f>VLOOKUP($A4, RawData!$A:$AJ, 4, FALSE)</f>
        <v>No data</v>
      </c>
      <c r="J4" s="143" t="str">
        <f>VLOOKUP($A4, RawData!$A:$AM, 37, FALSE)</f>
        <v/>
      </c>
      <c r="K4" s="99" t="str">
        <f>VLOOKUP($A4, RawData!$A:$AM, 38, FALSE)</f>
        <v>No data</v>
      </c>
      <c r="L4" s="99" t="str">
        <f>VLOOKUP($A4, RawData!$A:$AM, 39, FALSE)</f>
        <v>No data</v>
      </c>
      <c r="M4" s="100">
        <f>VLOOKUP($A4, RawData!$A:$AJ, 30, FALSE)</f>
        <v>5.5398808</v>
      </c>
      <c r="N4" s="144">
        <f>VLOOKUP($A4, RawData!$A:$AJ, 5, FALSE)</f>
        <v>0.19857147</v>
      </c>
      <c r="O4" s="106" t="str">
        <f>VLOOKUP($A4, RawData!$A:$AJ, 6, FALSE)</f>
        <v>No data</v>
      </c>
      <c r="P4" s="106" t="str">
        <f>VLOOKUP($A4, RawData!$A:$AJ, 7, FALSE)</f>
        <v>No data</v>
      </c>
      <c r="Q4" s="106" t="str">
        <f>VLOOKUP($A4, RawData!$A:$AJ, 8, FALSE)</f>
        <v>No data</v>
      </c>
      <c r="R4" s="106">
        <f>VLOOKUP($A4, RawData!$A:$AJ, 11, FALSE)</f>
        <v>0.54740214</v>
      </c>
      <c r="S4" s="106" t="str">
        <f>VLOOKUP($A4, RawData!$A:$AJ, 23, FALSE)</f>
        <v/>
      </c>
      <c r="T4" s="106">
        <f>VLOOKUP($A4, RawData!$A:$AJ, 24, FALSE)</f>
        <v>1.1977347</v>
      </c>
      <c r="U4" s="102">
        <f>VLOOKUP($A4, RawData!$A:$AJ, 29, FALSE)</f>
        <v>8.516</v>
      </c>
      <c r="V4" s="144" t="str">
        <f>VLOOKUP($A4, RawData!$A:$AJ, 21, FALSE)</f>
        <v/>
      </c>
      <c r="W4" s="106">
        <f>VLOOKUP($A4, RawData!$A:$AJ, 22, FALSE)</f>
        <v>-0.13760982</v>
      </c>
      <c r="X4" s="100">
        <f>VLOOKUP($A4, RawData!$A:$AJ, 26, FALSE)</f>
        <v>6.9964857</v>
      </c>
      <c r="Y4" s="100" t="str">
        <f>VLOOKUP($A4, RawData!$A:$AJ, 27, FALSE)</f>
        <v/>
      </c>
      <c r="Z4" s="96">
        <f>VLOOKUP($A4, RawData!$A:$AJ,32, FALSE)</f>
        <v>0</v>
      </c>
      <c r="AA4" s="144" t="str">
        <f>VLOOKUP($A4, RawData!$A:$AJ, 34, FALSE)</f>
        <v/>
      </c>
      <c r="AB4" s="144">
        <f>VLOOKUP($A4, RawData!$A:$AJ, 35, FALSE)/100</f>
        <v>1.57035</v>
      </c>
      <c r="AC4" s="113">
        <f>VLOOKUP($A4, RawData!$A:$AJ, 36, FALSE)</f>
        <v>284.91</v>
      </c>
    </row>
    <row r="5">
      <c r="A5" s="9" t="s">
        <v>684</v>
      </c>
      <c r="B5" s="9" t="s">
        <v>2497</v>
      </c>
      <c r="C5" s="92" t="s">
        <v>942</v>
      </c>
      <c r="D5" s="92" t="s">
        <v>2498</v>
      </c>
      <c r="E5" s="150" t="str">
        <f>IFERROR(__xludf.DUMMYFUNCTION("IFERROR(HYPERLINK(REGEXEXTRACT(D5,""\(([^)]*)\)""),REGEXEXTRACT(D5,""\[([^\]]+)\]"")),"""")"),"READ PITCH")</f>
        <v>READ PITCH</v>
      </c>
      <c r="F5" s="144">
        <f>VLOOKUP($A5, RawData!$A:$AJ, 33, FALSE)</f>
        <v>10.171036</v>
      </c>
      <c r="G5" s="144" t="str">
        <f>VLOOKUP($A5, RawData!$A:$AJ, 2, FALSE)</f>
        <v/>
      </c>
      <c r="H5" s="97" t="str">
        <f>VLOOKUP($A5, RawData!$A:$AJ, 3, FALSE)</f>
        <v/>
      </c>
      <c r="I5" s="96">
        <f>VLOOKUP($A5, RawData!$A:$AJ, 4, FALSE)</f>
        <v>-0.019404313</v>
      </c>
      <c r="J5" s="143" t="str">
        <f>VLOOKUP($A5, RawData!$A:$AM, 37, FALSE)</f>
        <v/>
      </c>
      <c r="K5" s="99" t="str">
        <f>VLOOKUP($A5, RawData!$A:$AM, 38, FALSE)</f>
        <v>No data</v>
      </c>
      <c r="L5" s="99" t="str">
        <f>VLOOKUP($A5, RawData!$A:$AM, 39, FALSE)</f>
        <v>No data</v>
      </c>
      <c r="M5" s="100" t="str">
        <f>VLOOKUP($A5, RawData!$A:$AJ, 30, FALSE)</f>
        <v/>
      </c>
      <c r="N5" s="144">
        <f>VLOOKUP($A5, RawData!$A:$AJ, 5, FALSE)</f>
        <v>-0.6116862</v>
      </c>
      <c r="O5" s="99">
        <f>VLOOKUP($A5, RawData!$A:$AJ, 6, FALSE)</f>
        <v>-6.7344084</v>
      </c>
      <c r="P5" s="96">
        <f>VLOOKUP($A5, RawData!$A:$AJ, 7, FALSE)</f>
        <v>0.12314098</v>
      </c>
      <c r="Q5" s="99">
        <f>VLOOKUP($A5, RawData!$A:$AJ, 8, FALSE)</f>
        <v>0.8885</v>
      </c>
      <c r="R5" s="99">
        <f>VLOOKUP($A5, RawData!$A:$AJ, 11, FALSE)</f>
        <v>0.1014</v>
      </c>
      <c r="S5" s="99" t="str">
        <f>VLOOKUP($A5, RawData!$A:$AJ, 23, FALSE)</f>
        <v/>
      </c>
      <c r="T5" s="99">
        <f>VLOOKUP($A5, RawData!$A:$AJ, 24, FALSE)</f>
        <v>-0.6375186</v>
      </c>
      <c r="U5" s="102">
        <f>VLOOKUP($A5, RawData!$A:$AJ, 29, FALSE)</f>
        <v>0.2009</v>
      </c>
      <c r="V5" s="144" t="str">
        <f>VLOOKUP($A5, RawData!$A:$AJ, 21, FALSE)</f>
        <v/>
      </c>
      <c r="W5" s="123">
        <f>VLOOKUP($A5, RawData!$A:$AJ, 22, FALSE)</f>
        <v>0.51849264</v>
      </c>
      <c r="X5" s="100" t="str">
        <f>VLOOKUP($A5, RawData!$A:$AJ, 26, FALSE)</f>
        <v/>
      </c>
      <c r="Y5" s="100" t="str">
        <f>VLOOKUP($A5, RawData!$A:$AJ, 27, FALSE)</f>
        <v/>
      </c>
      <c r="Z5" s="96">
        <f>VLOOKUP($A5, RawData!$A:$AJ,32, FALSE)</f>
        <v>0.001118375</v>
      </c>
      <c r="AA5" s="144" t="str">
        <f>VLOOKUP($A5, RawData!$A:$AJ, 34, FALSE)</f>
        <v/>
      </c>
      <c r="AB5" s="144">
        <f>VLOOKUP($A5, RawData!$A:$AJ, 35, FALSE)/100</f>
        <v>0.10168</v>
      </c>
      <c r="AC5" s="113">
        <f>VLOOKUP($A5, RawData!$A:$AJ, 36, FALSE)</f>
        <v>119.2</v>
      </c>
    </row>
    <row r="6">
      <c r="A6" s="9" t="s">
        <v>685</v>
      </c>
      <c r="B6" s="9" t="s">
        <v>2499</v>
      </c>
      <c r="C6" s="92" t="s">
        <v>930</v>
      </c>
      <c r="D6" s="92" t="s">
        <v>2500</v>
      </c>
      <c r="E6" s="150" t="str">
        <f>IFERROR(__xludf.DUMMYFUNCTION("IFERROR(HYPERLINK(REGEXEXTRACT(D6,""\(([^)]*)\)""),REGEXEXTRACT(D6,""\[([^\]]+)\]"")),"""")"),"READ PITCH")</f>
        <v>READ PITCH</v>
      </c>
      <c r="F6" s="144">
        <f>VLOOKUP($A6, RawData!$A:$AJ, 33, FALSE)</f>
        <v>17.591776</v>
      </c>
      <c r="G6" s="144" t="str">
        <f>VLOOKUP($A6, RawData!$A:$AJ, 2, FALSE)</f>
        <v/>
      </c>
      <c r="H6" s="97" t="str">
        <f>VLOOKUP($A6, RawData!$A:$AJ, 3, FALSE)</f>
        <v/>
      </c>
      <c r="I6" s="96">
        <f>VLOOKUP($A6, RawData!$A:$AJ, 4, FALSE)</f>
        <v>0.29102892</v>
      </c>
      <c r="J6" s="143" t="str">
        <f>VLOOKUP($A6, RawData!$A:$AM, 37, FALSE)</f>
        <v/>
      </c>
      <c r="K6" s="99">
        <f>VLOOKUP($A6, RawData!$A:$AM, 38, FALSE)</f>
        <v>8.221774</v>
      </c>
      <c r="L6" s="99" t="str">
        <f>VLOOKUP($A6, RawData!$A:$AM, 39, FALSE)</f>
        <v>No data</v>
      </c>
      <c r="M6" s="100">
        <f>VLOOKUP($A6, RawData!$A:$AJ, 30, FALSE)</f>
        <v>7.57183</v>
      </c>
      <c r="N6" s="144">
        <f>VLOOKUP($A6, RawData!$A:$AJ, 5, FALSE)</f>
        <v>0.042101074</v>
      </c>
      <c r="O6" s="99">
        <f>VLOOKUP($A6, RawData!$A:$AJ, 6, FALSE)</f>
        <v>3.1818182</v>
      </c>
      <c r="P6" s="106" t="str">
        <f>VLOOKUP($A6, RawData!$A:$AJ, 7, FALSE)</f>
        <v>No data</v>
      </c>
      <c r="Q6" s="99">
        <f>VLOOKUP($A6, RawData!$A:$AJ, 8, FALSE)</f>
        <v>0.8195271</v>
      </c>
      <c r="R6" s="99">
        <f>VLOOKUP($A6, RawData!$A:$AJ, 11, FALSE)</f>
        <v>0.2485</v>
      </c>
      <c r="S6" s="99" t="str">
        <f>VLOOKUP($A6, RawData!$A:$AJ, 23, FALSE)</f>
        <v/>
      </c>
      <c r="T6" s="99">
        <f>VLOOKUP($A6, RawData!$A:$AJ, 24, FALSE)</f>
        <v>0.1033304</v>
      </c>
      <c r="U6" s="102">
        <f>VLOOKUP($A6, RawData!$A:$AJ, 29, FALSE)</f>
        <v>1.6568</v>
      </c>
      <c r="V6" s="144" t="str">
        <f>VLOOKUP($A6, RawData!$A:$AJ, 21, FALSE)</f>
        <v/>
      </c>
      <c r="W6" s="123">
        <f>VLOOKUP($A6, RawData!$A:$AJ, 22, FALSE)</f>
        <v>-0.026858091</v>
      </c>
      <c r="X6" s="100">
        <f>VLOOKUP($A6, RawData!$A:$AJ, 26, FALSE)</f>
        <v>16.627386</v>
      </c>
      <c r="Y6" s="100" t="str">
        <f>VLOOKUP($A6, RawData!$A:$AJ, 27, FALSE)</f>
        <v/>
      </c>
      <c r="Z6" s="96">
        <f>VLOOKUP($A6, RawData!$A:$AJ,32, FALSE)</f>
        <v>0.0001450237</v>
      </c>
      <c r="AA6" s="144" t="str">
        <f>VLOOKUP($A6, RawData!$A:$AJ, 34, FALSE)</f>
        <v/>
      </c>
      <c r="AB6" s="144">
        <f>VLOOKUP($A6, RawData!$A:$AJ, 35, FALSE)/100</f>
        <v>0.6503</v>
      </c>
      <c r="AC6" s="113">
        <f>VLOOKUP($A6, RawData!$A:$AJ, 36, FALSE)</f>
        <v>25.13</v>
      </c>
    </row>
    <row r="7">
      <c r="A7" s="9" t="s">
        <v>686</v>
      </c>
      <c r="B7" s="9" t="s">
        <v>2501</v>
      </c>
      <c r="C7" s="92" t="s">
        <v>930</v>
      </c>
      <c r="D7" s="92" t="s">
        <v>2502</v>
      </c>
      <c r="E7" s="150" t="str">
        <f>IFERROR(__xludf.DUMMYFUNCTION("IFERROR(HYPERLINK(REGEXEXTRACT(D7,""\(([^)]*)\)""),REGEXEXTRACT(D7,""\[([^\]]+)\]"")),"""")"),"READ PITCH")</f>
        <v>READ PITCH</v>
      </c>
      <c r="F7" s="144">
        <f>VLOOKUP($A7, RawData!$A:$AJ, 33, FALSE)</f>
        <v>3.28</v>
      </c>
      <c r="G7" s="144" t="str">
        <f>VLOOKUP($A7, RawData!$A:$AJ, 2, FALSE)</f>
        <v/>
      </c>
      <c r="H7" s="97" t="str">
        <f>VLOOKUP($A7, RawData!$A:$AJ, 3, FALSE)</f>
        <v/>
      </c>
      <c r="I7" s="96">
        <f>VLOOKUP($A7, RawData!$A:$AJ, 4, FALSE)</f>
        <v>0.15668583</v>
      </c>
      <c r="J7" s="143" t="str">
        <f>VLOOKUP($A7, RawData!$A:$AM, 37, FALSE)</f>
        <v/>
      </c>
      <c r="K7" s="99" t="str">
        <f>VLOOKUP($A7, RawData!$A:$AM, 38, FALSE)</f>
        <v>No data</v>
      </c>
      <c r="L7" s="99" t="str">
        <f>VLOOKUP($A7, RawData!$A:$AM, 39, FALSE)</f>
        <v>No data</v>
      </c>
      <c r="M7" s="100" t="str">
        <f>VLOOKUP($A7, RawData!$A:$AJ, 30, FALSE)</f>
        <v/>
      </c>
      <c r="N7" s="144">
        <f>VLOOKUP($A7, RawData!$A:$AJ, 5, FALSE)</f>
        <v>-0.010794653</v>
      </c>
      <c r="O7" s="99">
        <f>VLOOKUP($A7, RawData!$A:$AJ, 6, FALSE)</f>
        <v>-1.254902</v>
      </c>
      <c r="P7" s="96">
        <f>VLOOKUP($A7, RawData!$A:$AJ, 7, FALSE)</f>
        <v>-0.61976606</v>
      </c>
      <c r="Q7" s="99">
        <f>VLOOKUP($A7, RawData!$A:$AJ, 8, FALSE)</f>
        <v>0.9742</v>
      </c>
      <c r="R7" s="99">
        <f>VLOOKUP($A7, RawData!$A:$AJ, 11, FALSE)</f>
        <v>-0.004</v>
      </c>
      <c r="S7" s="99" t="str">
        <f>VLOOKUP($A7, RawData!$A:$AJ, 23, FALSE)</f>
        <v/>
      </c>
      <c r="T7" s="99">
        <f>VLOOKUP($A7, RawData!$A:$AJ, 24, FALSE)</f>
        <v>-0.029953917</v>
      </c>
      <c r="U7" s="102">
        <f>VLOOKUP($A7, RawData!$A:$AJ, 29, FALSE)</f>
        <v>0.0755</v>
      </c>
      <c r="V7" s="144" t="str">
        <f>VLOOKUP($A7, RawData!$A:$AJ, 21, FALSE)</f>
        <v/>
      </c>
      <c r="W7" s="123">
        <f>VLOOKUP($A7, RawData!$A:$AJ, 22, FALSE)</f>
        <v>-0.87788016</v>
      </c>
      <c r="X7" s="100" t="str">
        <f>VLOOKUP($A7, RawData!$A:$AJ, 26, FALSE)</f>
        <v/>
      </c>
      <c r="Y7" s="100" t="str">
        <f>VLOOKUP($A7, RawData!$A:$AJ, 27, FALSE)</f>
        <v/>
      </c>
      <c r="Z7" s="96">
        <f>VLOOKUP($A7, RawData!$A:$AJ,32, FALSE)</f>
        <v>0</v>
      </c>
      <c r="AA7" s="144" t="str">
        <f>VLOOKUP($A7, RawData!$A:$AJ, 34, FALSE)</f>
        <v/>
      </c>
      <c r="AB7" s="144" t="str">
        <f>VLOOKUP($A7, RawData!$A:$AJ, 35, FALSE)/100</f>
        <v>#VALUE!</v>
      </c>
      <c r="AC7" s="113">
        <f>VLOOKUP($A7, RawData!$A:$AJ, 36, FALSE)</f>
        <v>120.43</v>
      </c>
    </row>
    <row r="8">
      <c r="A8" s="9" t="s">
        <v>833</v>
      </c>
      <c r="B8" s="9" t="s">
        <v>2503</v>
      </c>
      <c r="C8" s="92" t="s">
        <v>1164</v>
      </c>
      <c r="D8" s="92" t="s">
        <v>2504</v>
      </c>
      <c r="E8" s="150" t="str">
        <f>IFERROR(__xludf.DUMMYFUNCTION("IFERROR(HYPERLINK(REGEXEXTRACT(D8,""\(([^)]*)\)""),REGEXEXTRACT(D8,""\[([^\]]+)\]"")),"""")"),"READ PITCH")</f>
        <v>READ PITCH</v>
      </c>
      <c r="F8" s="144">
        <f>VLOOKUP($A8, RawData!$A:$AJ, 33, FALSE)</f>
        <v>117.40717</v>
      </c>
      <c r="G8" s="106">
        <f>VLOOKUP($A8, RawData!$A:$AJ, 2, FALSE)</f>
        <v>65.607</v>
      </c>
      <c r="H8" s="97" t="str">
        <f>VLOOKUP($A8, RawData!$A:$AJ, 3, FALSE)</f>
        <v/>
      </c>
      <c r="I8" s="96">
        <f>VLOOKUP($A8, RawData!$A:$AJ, 4, FALSE)</f>
        <v>0.5087488</v>
      </c>
      <c r="J8" s="143" t="str">
        <f>VLOOKUP($A8, RawData!$A:$AM, 37, FALSE)</f>
        <v>No data</v>
      </c>
      <c r="K8" s="99" t="str">
        <f>VLOOKUP($A8, RawData!$A:$AM, 38, FALSE)</f>
        <v>No data</v>
      </c>
      <c r="L8" s="99" t="str">
        <f>VLOOKUP($A8, RawData!$A:$AM, 39, FALSE)</f>
        <v/>
      </c>
      <c r="M8" s="100" t="str">
        <f>VLOOKUP($A8, RawData!$A:$AJ, 30, FALSE)</f>
        <v/>
      </c>
      <c r="N8" s="144">
        <f>VLOOKUP($A8, RawData!$A:$AJ, 5, FALSE)</f>
        <v>0.07483276</v>
      </c>
      <c r="O8" s="106">
        <f>VLOOKUP($A8, RawData!$A:$AJ, 6, FALSE)</f>
        <v>1.9032638</v>
      </c>
      <c r="P8" s="106">
        <f>VLOOKUP($A8, RawData!$A:$AJ, 7, FALSE)</f>
        <v>-0.15597598</v>
      </c>
      <c r="Q8" s="106">
        <f>VLOOKUP($A8, RawData!$A:$AJ, 8, FALSE)</f>
        <v>0.4279</v>
      </c>
      <c r="R8" s="106" t="str">
        <f>VLOOKUP($A8, RawData!$A:$AJ, 11, FALSE)</f>
        <v/>
      </c>
      <c r="S8" s="106">
        <f>VLOOKUP($A8, RawData!$A:$AJ, 23, FALSE)</f>
        <v>0.1079</v>
      </c>
      <c r="T8" s="106">
        <f>VLOOKUP($A8, RawData!$A:$AJ, 24, FALSE)</f>
        <v>0.15763852</v>
      </c>
      <c r="U8" s="102">
        <f>VLOOKUP($A8, RawData!$A:$AJ, 29, FALSE)</f>
        <v>2.4647</v>
      </c>
      <c r="V8" s="144">
        <f>VLOOKUP($A8, RawData!$A:$AJ, 21, FALSE)</f>
        <v>-17.008</v>
      </c>
      <c r="W8" s="106">
        <f>VLOOKUP($A8, RawData!$A:$AJ, 22, FALSE)</f>
        <v>-0.36314723</v>
      </c>
      <c r="X8" s="100">
        <f>VLOOKUP($A8, RawData!$A:$AJ, 26, FALSE)</f>
        <v>15.902367</v>
      </c>
      <c r="Y8" s="106">
        <f>VLOOKUP($A8, RawData!$A:$AJ, 27, FALSE)</f>
        <v>2219.093</v>
      </c>
      <c r="Z8" s="96">
        <f>VLOOKUP($A8, RawData!$A:$AJ,32, FALSE)</f>
        <v>0</v>
      </c>
      <c r="AA8" s="144" t="str">
        <f>VLOOKUP($A8, RawData!$A:$AJ, 34, FALSE)</f>
        <v/>
      </c>
      <c r="AB8" s="144">
        <f>VLOOKUP($A8, RawData!$A:$AJ, 35, FALSE)/100</f>
        <v>1.18035</v>
      </c>
      <c r="AC8" s="113">
        <f>VLOOKUP($A8, RawData!$A:$AJ, 36, FALSE)</f>
        <v>98.66</v>
      </c>
    </row>
    <row r="9">
      <c r="A9" s="92" t="s">
        <v>856</v>
      </c>
      <c r="B9" s="46" t="s">
        <v>2505</v>
      </c>
      <c r="C9" s="92" t="s">
        <v>1164</v>
      </c>
      <c r="D9" s="92" t="s">
        <v>2506</v>
      </c>
      <c r="E9" s="150" t="str">
        <f>IFERROR(__xludf.DUMMYFUNCTION("IFERROR(HYPERLINK(REGEXEXTRACT(D9,""\(([^)]*)\)""),REGEXEXTRACT(D9,""\[([^\]]+)\]"")),"""")"),"READ PITCH")</f>
        <v>READ PITCH</v>
      </c>
      <c r="F9" s="144" t="str">
        <f>VLOOKUP($A9, RawData!$A:$AJ, 33, FALSE)</f>
        <v>No data</v>
      </c>
      <c r="G9" s="106" t="str">
        <f>VLOOKUP($A9, RawData!$A:$AJ, 2, FALSE)</f>
        <v>No data</v>
      </c>
      <c r="H9" s="118" t="str">
        <f>VLOOKUP($A9, RawData!$A:$AJ, 3, FALSE)</f>
        <v>No data</v>
      </c>
      <c r="I9" s="106" t="str">
        <f>VLOOKUP($A9, RawData!$A:$AJ, 4, FALSE)</f>
        <v>No data</v>
      </c>
      <c r="J9" s="143" t="str">
        <f>VLOOKUP($A9, RawData!$A:$AM, 37, FALSE)</f>
        <v>No data</v>
      </c>
      <c r="K9" s="99" t="str">
        <f>VLOOKUP($A9, RawData!$A:$AM, 38, FALSE)</f>
        <v>No data</v>
      </c>
      <c r="L9" s="99" t="str">
        <f>VLOOKUP($A9, RawData!$A:$AM, 39, FALSE)</f>
        <v/>
      </c>
      <c r="M9" s="100" t="str">
        <f>VLOOKUP($A9, RawData!$A:$AJ, 30, FALSE)</f>
        <v>No data</v>
      </c>
      <c r="N9" s="144" t="str">
        <f>VLOOKUP($A9, RawData!$A:$AJ, 5, FALSE)</f>
        <v>No data</v>
      </c>
      <c r="O9" s="106" t="str">
        <f>VLOOKUP($A9, RawData!$A:$AJ, 6, FALSE)</f>
        <v>No data</v>
      </c>
      <c r="P9" s="106" t="str">
        <f>VLOOKUP($A9, RawData!$A:$AJ, 7, FALSE)</f>
        <v>No data</v>
      </c>
      <c r="Q9" s="106" t="str">
        <f>VLOOKUP($A9, RawData!$A:$AJ, 8, FALSE)</f>
        <v>No data</v>
      </c>
      <c r="R9" s="106" t="str">
        <f>VLOOKUP($A9, RawData!$A:$AJ, 11, FALSE)</f>
        <v>No data</v>
      </c>
      <c r="S9" s="106" t="str">
        <f>VLOOKUP($A9, RawData!$A:$AJ, 23, FALSE)</f>
        <v>No data</v>
      </c>
      <c r="T9" s="106" t="str">
        <f>VLOOKUP($A9, RawData!$A:$AJ, 24, FALSE)</f>
        <v>No data</v>
      </c>
      <c r="U9" s="102" t="str">
        <f>VLOOKUP($A9, RawData!$A:$AJ, 29, FALSE)</f>
        <v>No data</v>
      </c>
      <c r="V9" s="144" t="str">
        <f>VLOOKUP($A9, RawData!$A:$AJ, 21, FALSE)</f>
        <v>No data</v>
      </c>
      <c r="W9" s="106" t="str">
        <f>VLOOKUP($A9, RawData!$A:$AJ, 22, FALSE)</f>
        <v/>
      </c>
      <c r="X9" s="100" t="str">
        <f>VLOOKUP($A9, RawData!$A:$AJ, 26, FALSE)</f>
        <v>No data</v>
      </c>
      <c r="Y9" s="106" t="str">
        <f>VLOOKUP($A9, RawData!$A:$AJ, 27, FALSE)</f>
        <v>No data</v>
      </c>
      <c r="Z9" s="96" t="str">
        <f>VLOOKUP($A9, RawData!$A:$AJ,32, FALSE)</f>
        <v/>
      </c>
      <c r="AA9" s="144" t="str">
        <f>VLOOKUP($A9, RawData!$A:$AJ, 34, FALSE)</f>
        <v>No data</v>
      </c>
      <c r="AB9" s="144">
        <f>VLOOKUP($A9, RawData!$A:$AJ, 35, FALSE)/100</f>
        <v>0.17983</v>
      </c>
      <c r="AC9" s="113" t="str">
        <f>VLOOKUP($A9, RawData!$A:$AJ, 36, FALSE)</f>
        <v>No data</v>
      </c>
    </row>
    <row r="10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51"/>
      <c r="AA10" s="106"/>
      <c r="AB10" s="106"/>
      <c r="AC10" s="106"/>
    </row>
    <row r="1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51"/>
      <c r="AA11" s="106"/>
      <c r="AB11" s="106"/>
      <c r="AC11" s="106"/>
    </row>
    <row r="1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51"/>
      <c r="AA12" s="106"/>
      <c r="AB12" s="106"/>
      <c r="AC12" s="106"/>
    </row>
    <row r="1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51"/>
      <c r="AA13" s="106"/>
      <c r="AB13" s="106"/>
      <c r="AC13" s="106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51"/>
      <c r="AA14" s="106"/>
      <c r="AB14" s="106"/>
      <c r="AC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51"/>
      <c r="AA15" s="106"/>
      <c r="AB15" s="106"/>
      <c r="AC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51"/>
      <c r="AA16" s="106"/>
      <c r="AB16" s="106"/>
      <c r="AC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</row>
  </sheetData>
  <autoFilter ref="$C$1:$AC$958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hidden="1" min="4" max="4" width="12.63"/>
    <col customWidth="1" min="9" max="9" width="16.0"/>
    <col customWidth="1" min="20" max="20" width="16.25"/>
    <col customWidth="1" min="22" max="22" width="19.38"/>
    <col customWidth="1" min="29" max="29" width="14.88"/>
    <col customWidth="1" min="30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87" t="s">
        <v>8</v>
      </c>
      <c r="Q1" s="87" t="s">
        <v>15</v>
      </c>
      <c r="R1" s="87" t="s">
        <v>16</v>
      </c>
      <c r="S1" s="87" t="s">
        <v>17</v>
      </c>
      <c r="T1" s="87" t="s">
        <v>1493</v>
      </c>
      <c r="U1" s="87" t="s">
        <v>19</v>
      </c>
      <c r="V1" s="89" t="s">
        <v>1494</v>
      </c>
      <c r="W1" s="87" t="s">
        <v>21</v>
      </c>
      <c r="X1" s="87" t="s">
        <v>22</v>
      </c>
      <c r="Y1" s="87" t="s">
        <v>24</v>
      </c>
      <c r="Z1" s="87" t="s">
        <v>25</v>
      </c>
      <c r="AA1" s="87" t="s">
        <v>29</v>
      </c>
      <c r="AB1" s="87" t="s">
        <v>919</v>
      </c>
      <c r="AC1" s="87" t="s">
        <v>32</v>
      </c>
      <c r="AD1" s="87" t="s">
        <v>920</v>
      </c>
      <c r="AE1" s="87" t="s">
        <v>921</v>
      </c>
    </row>
    <row r="2">
      <c r="A2" s="9" t="s">
        <v>687</v>
      </c>
      <c r="B2" s="9" t="s">
        <v>2507</v>
      </c>
      <c r="D2" s="2" t="s">
        <v>2508</v>
      </c>
      <c r="E2" s="114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99.27233</v>
      </c>
      <c r="G2" s="141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0.05267121</v>
      </c>
      <c r="J2" s="143" t="str">
        <f>VLOOKUP($A2, RawData!$A:$AM, 37, FALSE)</f>
        <v/>
      </c>
      <c r="K2" s="99">
        <f>VLOOKUP($A2, RawData!$A:$AM, 38, FALSE)</f>
        <v>-0.036971744</v>
      </c>
      <c r="L2" s="99">
        <f>VLOOKUP($A2, RawData!$A:$AM, 39, FALSE)</f>
        <v>0.050460335</v>
      </c>
      <c r="M2" s="100">
        <f>VLOOKUP($A2, RawData!$A:$AJ, 30, FALSE)</f>
        <v>9.265132</v>
      </c>
      <c r="N2" s="144">
        <f>VLOOKUP($A2, RawData!$A:$AJ, 5, FALSE)</f>
        <v>1.4529579</v>
      </c>
      <c r="O2" s="123">
        <f>VLOOKUP($A2, RawData!$A:$AJ, 6, FALSE)</f>
        <v>-0.06327006</v>
      </c>
      <c r="P2" s="99">
        <f>VLOOKUP($A2, RawData!$A:$AJ, 10, FALSE)</f>
        <v>0.7751228</v>
      </c>
      <c r="Q2" s="113" t="str">
        <f>VLOOKUP($A2, RawData!$A:$AJ, 17, FALSE)</f>
        <v/>
      </c>
      <c r="R2" s="99">
        <f>VLOOKUP($A2, RawData!$A:$AJ, 18, FALSE)</f>
        <v>0</v>
      </c>
      <c r="S2" s="144">
        <f>VLOOKUP($A2, RawData!$A:$AJ, 19, FALSE)</f>
        <v>5.0793</v>
      </c>
      <c r="T2" s="99">
        <f>VLOOKUP($A2, RawData!$A:$AJ, 20, FALSE)</f>
        <v>0.39485314</v>
      </c>
      <c r="U2" s="144" t="str">
        <f>VLOOKUP($A2, RawData!$A:$AJ, 21, FALSE)</f>
        <v/>
      </c>
      <c r="V2" s="99">
        <f>VLOOKUP($A2, RawData!$A:$AJ, 22, FALSE)</f>
        <v>-0.43970075</v>
      </c>
      <c r="W2" s="99" t="str">
        <f>VLOOKUP($A2, RawData!$A:$AJ, 23, FALSE)</f>
        <v/>
      </c>
      <c r="X2" s="123">
        <f>VLOOKUP($A2, RawData!$A:$AJ, 24, FALSE)</f>
        <v>0.6565637</v>
      </c>
      <c r="Y2" s="100">
        <f>VLOOKUP($A2, RawData!$A:$AJ, 26, FALSE)</f>
        <v>13.088947</v>
      </c>
      <c r="Z2" s="100" t="str">
        <f>VLOOKUP($A2, RawData!$A:$AJ, 27, FALSE)</f>
        <v/>
      </c>
      <c r="AA2" s="100">
        <f>VLOOKUP($A2, RawData!$A:$AJ, 31, FALSE)</f>
        <v>13.431971</v>
      </c>
      <c r="AB2" s="96">
        <f>VLOOKUP($A2, RawData!$A:$AJ,32, FALSE)</f>
        <v>0.0008970857</v>
      </c>
      <c r="AC2" s="144" t="str">
        <f>VLOOKUP($A2, RawData!$A:$AJ, 34, FALSE)</f>
        <v/>
      </c>
      <c r="AD2" s="144">
        <f>VLOOKUP($A2, RawData!$A:$AJ, 35, FALSE)/100</f>
        <v>17.5083</v>
      </c>
      <c r="AE2" s="113">
        <f>VLOOKUP($A2, RawData!$A:$AJ, 36, FALSE)</f>
        <v>5.22</v>
      </c>
    </row>
    <row r="3">
      <c r="A3" s="9" t="s">
        <v>688</v>
      </c>
      <c r="B3" s="9" t="s">
        <v>2509</v>
      </c>
      <c r="C3" s="92" t="s">
        <v>930</v>
      </c>
      <c r="D3" s="2" t="s">
        <v>2510</v>
      </c>
      <c r="E3" s="114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153.61058</v>
      </c>
      <c r="G3" s="141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-0.03500037</v>
      </c>
      <c r="J3" s="143" t="str">
        <f>VLOOKUP($A3, RawData!$A:$AM, 37, FALSE)</f>
        <v/>
      </c>
      <c r="K3" s="99">
        <f>VLOOKUP($A3, RawData!$A:$AM, 38, FALSE)</f>
        <v>0.17163542</v>
      </c>
      <c r="L3" s="99">
        <f>VLOOKUP($A3, RawData!$A:$AM, 39, FALSE)</f>
        <v>0.43067595</v>
      </c>
      <c r="M3" s="100">
        <f>VLOOKUP($A3, RawData!$A:$AJ, 30, FALSE)</f>
        <v>-2.5090787</v>
      </c>
      <c r="N3" s="144">
        <f>VLOOKUP($A3, RawData!$A:$AJ, 5, FALSE)</f>
        <v>-0.42777726</v>
      </c>
      <c r="O3" s="123">
        <f>VLOOKUP($A3, RawData!$A:$AJ, 6, FALSE)</f>
        <v>0.2768988</v>
      </c>
      <c r="P3" s="99">
        <f>VLOOKUP($A3, RawData!$A:$AJ, 10, FALSE)</f>
        <v>-1.4308085</v>
      </c>
      <c r="Q3" s="113" t="str">
        <f>VLOOKUP($A3, RawData!$A:$AJ, 17, FALSE)</f>
        <v/>
      </c>
      <c r="R3" s="99">
        <f>VLOOKUP($A3, RawData!$A:$AJ, 18, FALSE)</f>
        <v>0.64214534</v>
      </c>
      <c r="S3" s="144" t="str">
        <f>VLOOKUP($A3, RawData!$A:$AJ, 19, FALSE)</f>
        <v>No data</v>
      </c>
      <c r="T3" s="99">
        <f>VLOOKUP($A3, RawData!$A:$AJ, 20, FALSE)</f>
        <v>0.060770296</v>
      </c>
      <c r="U3" s="144" t="str">
        <f>VLOOKUP($A3, RawData!$A:$AJ, 21, FALSE)</f>
        <v/>
      </c>
      <c r="V3" s="99">
        <f>VLOOKUP($A3, RawData!$A:$AJ, 22, FALSE)</f>
        <v>-0.072</v>
      </c>
      <c r="W3" s="99" t="str">
        <f>VLOOKUP($A3, RawData!$A:$AJ, 23, FALSE)</f>
        <v/>
      </c>
      <c r="X3" s="123">
        <f>VLOOKUP($A3, RawData!$A:$AJ, 24, FALSE)</f>
        <v>-0.25311884</v>
      </c>
      <c r="Y3" s="100" t="str">
        <f>VLOOKUP($A3, RawData!$A:$AJ, 26, FALSE)</f>
        <v/>
      </c>
      <c r="Z3" s="100" t="str">
        <f>VLOOKUP($A3, RawData!$A:$AJ, 27, FALSE)</f>
        <v/>
      </c>
      <c r="AA3" s="100">
        <f>VLOOKUP($A3, RawData!$A:$AJ, 31, FALSE)</f>
        <v>-2.9972494</v>
      </c>
      <c r="AB3" s="96">
        <f>VLOOKUP($A3, RawData!$A:$AJ,32, FALSE)</f>
        <v>0</v>
      </c>
      <c r="AC3" s="144" t="str">
        <f>VLOOKUP($A3, RawData!$A:$AJ, 34, FALSE)</f>
        <v/>
      </c>
      <c r="AD3" s="144" t="str">
        <f>VLOOKUP($A3, RawData!$A:$AJ, 35, FALSE)/100</f>
        <v>#VALUE!</v>
      </c>
      <c r="AE3" s="113" t="str">
        <f>VLOOKUP($A3, RawData!$A:$AJ, 36, FALSE)</f>
        <v>No data</v>
      </c>
    </row>
    <row r="4">
      <c r="A4" s="9" t="s">
        <v>689</v>
      </c>
      <c r="B4" s="9" t="s">
        <v>2511</v>
      </c>
      <c r="C4" s="92" t="s">
        <v>1105</v>
      </c>
      <c r="D4" s="2" t="s">
        <v>2512</v>
      </c>
      <c r="E4" s="114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10.727278</v>
      </c>
      <c r="G4" s="141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0.16149373</v>
      </c>
      <c r="J4" s="143" t="str">
        <f>VLOOKUP($A4, RawData!$A:$AM, 37, FALSE)</f>
        <v/>
      </c>
      <c r="K4" s="99">
        <f>VLOOKUP($A4, RawData!$A:$AM, 38, FALSE)</f>
        <v>-0.13564894</v>
      </c>
      <c r="L4" s="99">
        <f>VLOOKUP($A4, RawData!$A:$AM, 39, FALSE)</f>
        <v>0.118065186</v>
      </c>
      <c r="M4" s="100">
        <f>VLOOKUP($A4, RawData!$A:$AJ, 30, FALSE)</f>
        <v>-1.4847151</v>
      </c>
      <c r="N4" s="144">
        <f>VLOOKUP($A4, RawData!$A:$AJ, 5, FALSE)</f>
        <v>-0.0025992156</v>
      </c>
      <c r="O4" s="123">
        <f>VLOOKUP($A4, RawData!$A:$AJ, 6, FALSE)</f>
        <v>-0.035791475</v>
      </c>
      <c r="P4" s="99">
        <f>VLOOKUP($A4, RawData!$A:$AJ, 10, FALSE)</f>
        <v>-8.885845</v>
      </c>
      <c r="Q4" s="113" t="str">
        <f>VLOOKUP($A4, RawData!$A:$AJ, 17, FALSE)</f>
        <v/>
      </c>
      <c r="R4" s="99">
        <f>VLOOKUP($A4, RawData!$A:$AJ, 18, FALSE)</f>
        <v>0.56164384</v>
      </c>
      <c r="S4" s="144" t="str">
        <f>VLOOKUP($A4, RawData!$A:$AJ, 19, FALSE)</f>
        <v>No data</v>
      </c>
      <c r="T4" s="99">
        <f>VLOOKUP($A4, RawData!$A:$AJ, 20, FALSE)</f>
        <v>0.17214939</v>
      </c>
      <c r="U4" s="144" t="str">
        <f>VLOOKUP($A4, RawData!$A:$AJ, 21, FALSE)</f>
        <v/>
      </c>
      <c r="V4" s="99">
        <f>VLOOKUP($A4, RawData!$A:$AJ, 22, FALSE)</f>
        <v>3.3324373</v>
      </c>
      <c r="W4" s="99" t="str">
        <f>VLOOKUP($A4, RawData!$A:$AJ, 23, FALSE)</f>
        <v/>
      </c>
      <c r="X4" s="123">
        <f>VLOOKUP($A4, RawData!$A:$AJ, 24, FALSE)</f>
        <v>-9.993728</v>
      </c>
      <c r="Y4" s="100" t="str">
        <f>VLOOKUP($A4, RawData!$A:$AJ, 26, FALSE)</f>
        <v/>
      </c>
      <c r="Z4" s="100" t="str">
        <f>VLOOKUP($A4, RawData!$A:$AJ, 27, FALSE)</f>
        <v/>
      </c>
      <c r="AA4" s="100">
        <f>VLOOKUP($A4, RawData!$A:$AJ, 31, FALSE)</f>
        <v>-1.848059</v>
      </c>
      <c r="AB4" s="96">
        <f>VLOOKUP($A4, RawData!$A:$AJ,32, FALSE)</f>
        <v>0</v>
      </c>
      <c r="AC4" s="144" t="str">
        <f>VLOOKUP($A4, RawData!$A:$AJ, 34, FALSE)</f>
        <v/>
      </c>
      <c r="AD4" s="144">
        <f>VLOOKUP($A4, RawData!$A:$AJ, 35, FALSE)/100</f>
        <v>0.00255</v>
      </c>
      <c r="AE4" s="113">
        <f>VLOOKUP($A4, RawData!$A:$AJ, 36, FALSE)</f>
        <v>4290.91</v>
      </c>
    </row>
    <row r="5"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</row>
    <row r="6"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</row>
    <row r="7"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</row>
    <row r="9"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</row>
    <row r="11"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</row>
    <row r="12"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</row>
    <row r="13"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</row>
    <row r="15"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</row>
    <row r="16"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</row>
    <row r="17"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</row>
    <row r="18"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</sheetData>
  <autoFilter ref="$C$1:$AD$956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hidden="1" min="4" max="4" width="12.63"/>
    <col customWidth="1" min="9" max="9" width="16.0"/>
    <col customWidth="1" min="12" max="12" width="17.5"/>
    <col customWidth="1" min="16" max="16" width="14.25"/>
    <col customWidth="1" min="23" max="23" width="16.88"/>
    <col customWidth="1" min="24" max="24" width="18.5"/>
    <col customWidth="1" min="34" max="34" width="14.88"/>
    <col customWidth="1" min="35" max="35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11</v>
      </c>
      <c r="T1" s="108" t="s">
        <v>933</v>
      </c>
      <c r="U1" s="108" t="s">
        <v>1179</v>
      </c>
      <c r="V1" s="108" t="s">
        <v>1180</v>
      </c>
      <c r="W1" s="108" t="s">
        <v>19</v>
      </c>
      <c r="X1" s="108" t="s">
        <v>1494</v>
      </c>
      <c r="Y1" s="87" t="s">
        <v>21</v>
      </c>
      <c r="Z1" s="87" t="s">
        <v>22</v>
      </c>
      <c r="AA1" s="87" t="s">
        <v>23</v>
      </c>
      <c r="AB1" s="87" t="s">
        <v>24</v>
      </c>
      <c r="AC1" s="87" t="s">
        <v>25</v>
      </c>
      <c r="AD1" s="87" t="s">
        <v>26</v>
      </c>
      <c r="AE1" s="87" t="s">
        <v>29</v>
      </c>
      <c r="AF1" s="87" t="s">
        <v>919</v>
      </c>
      <c r="AG1" s="87" t="s">
        <v>32</v>
      </c>
      <c r="AH1" s="87" t="s">
        <v>920</v>
      </c>
      <c r="AI1" s="87" t="s">
        <v>921</v>
      </c>
    </row>
    <row r="2">
      <c r="A2" s="9" t="s">
        <v>690</v>
      </c>
      <c r="B2" s="9" t="s">
        <v>2513</v>
      </c>
      <c r="C2" s="92" t="s">
        <v>930</v>
      </c>
      <c r="D2" s="2" t="s">
        <v>2514</v>
      </c>
      <c r="E2" s="114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49.847637</v>
      </c>
      <c r="G2" s="144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1.2136104</v>
      </c>
      <c r="J2" s="143" t="str">
        <f>VLOOKUP($A2, RawData!$A:$AM, 37, FALSE)</f>
        <v/>
      </c>
      <c r="K2" s="99">
        <f>VLOOKUP($A2, RawData!$A:$AM, 38, FALSE)</f>
        <v>-6.333898</v>
      </c>
      <c r="L2" s="99">
        <f>VLOOKUP($A2, RawData!$A:$AM, 39, FALSE)</f>
        <v>0.09775227</v>
      </c>
      <c r="M2" s="100">
        <f>VLOOKUP($A2, RawData!$A:$AJ, 30, FALSE)</f>
        <v>-0.60898226</v>
      </c>
      <c r="N2" s="144">
        <f>VLOOKUP($A2, RawData!$A:$AJ, 5, FALSE)</f>
        <v>-29.209177</v>
      </c>
      <c r="O2" s="99">
        <f>VLOOKUP($A2, RawData!$A:$AJ, 6, FALSE)</f>
        <v>-27.365896</v>
      </c>
      <c r="P2" s="97">
        <f>VLOOKUP($A2, RawData!$A:$AJ, 7, FALSE)</f>
        <v>0.2765248</v>
      </c>
      <c r="Q2" s="101">
        <f>VLOOKUP($A2, RawData!$A:$AJ, 8, FALSE)</f>
        <v>0.2588</v>
      </c>
      <c r="R2" s="99">
        <f>VLOOKUP($A2, RawData!$A:$AJ, 9, FALSE)</f>
        <v>0.15672274</v>
      </c>
      <c r="S2" s="144">
        <f>VLOOKUP($A2, RawData!$A:$AJ, 13, FALSE)</f>
        <v>0</v>
      </c>
      <c r="T2" s="99" t="str">
        <f>VLOOKUP($A2, RawData!$A:$AJ, 14, FALSE)</f>
        <v/>
      </c>
      <c r="U2" s="100">
        <f>VLOOKUP($A2, RawData!$A:$AJ, 15, FALSE)</f>
        <v>53.2167</v>
      </c>
      <c r="V2" s="99">
        <f>VLOOKUP($A2, RawData!$A:$AJ, 16, FALSE)</f>
        <v>0.018802393</v>
      </c>
      <c r="W2" s="144" t="str">
        <f>VLOOKUP($A2, RawData!$A:$AJ, 21, FALSE)</f>
        <v/>
      </c>
      <c r="X2" s="99">
        <f>VLOOKUP($A2, RawData!$A:$AJ, 22, FALSE)</f>
        <v>1.028</v>
      </c>
      <c r="Y2" s="99" t="str">
        <f>VLOOKUP($A2, RawData!$A:$AJ, 23, FALSE)</f>
        <v/>
      </c>
      <c r="Z2" s="99">
        <f>VLOOKUP($A2, RawData!$A:$AJ, 24, FALSE)</f>
        <v>0.1844462</v>
      </c>
      <c r="AA2" s="99" t="str">
        <f>VLOOKUP($A2, RawData!$A:$AJ, 25, FALSE)</f>
        <v/>
      </c>
      <c r="AB2" s="103" t="str">
        <f>VLOOKUP($A2, RawData!$A:$AJ, 26, FALSE)</f>
        <v/>
      </c>
      <c r="AC2" s="100" t="str">
        <f>VLOOKUP($A2, RawData!$A:$AJ, 27, FALSE)</f>
        <v/>
      </c>
      <c r="AD2" s="102">
        <f>VLOOKUP($A2, RawData!$A:$AJ, 28, FALSE)</f>
        <v>0.01219902</v>
      </c>
      <c r="AE2" s="100" t="str">
        <f>VLOOKUP($A2, RawData!$A:$AJ, 31, FALSE)</f>
        <v/>
      </c>
      <c r="AF2" s="96">
        <f>VLOOKUP($A2, RawData!$A:$AJ,32, FALSE)</f>
        <v>0</v>
      </c>
      <c r="AG2" s="141" t="str">
        <f>VLOOKUP($A2, RawData!$A:$AJ, 34, FALSE)</f>
        <v/>
      </c>
      <c r="AH2" s="144">
        <f>VLOOKUP($A2, RawData!$A:$AJ, 35, FALSE)/100</f>
        <v>9.9583</v>
      </c>
      <c r="AI2" s="113">
        <f>VLOOKUP($A2, RawData!$A:$AJ, 36, FALSE)</f>
        <v>5.23</v>
      </c>
    </row>
    <row r="3">
      <c r="A3" s="9" t="s">
        <v>691</v>
      </c>
      <c r="B3" s="9" t="s">
        <v>2515</v>
      </c>
      <c r="C3" s="92" t="s">
        <v>930</v>
      </c>
      <c r="D3" s="2" t="s">
        <v>2516</v>
      </c>
      <c r="E3" s="114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155.11166</v>
      </c>
      <c r="G3" s="144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0.19083467</v>
      </c>
      <c r="J3" s="143" t="str">
        <f>VLOOKUP($A3, RawData!$A:$AM, 37, FALSE)</f>
        <v/>
      </c>
      <c r="K3" s="99">
        <f>VLOOKUP($A3, RawData!$A:$AM, 38, FALSE)</f>
        <v>0.09681813</v>
      </c>
      <c r="L3" s="99">
        <f>VLOOKUP($A3, RawData!$A:$AM, 39, FALSE)</f>
        <v>0.3169118</v>
      </c>
      <c r="M3" s="100">
        <f>VLOOKUP($A3, RawData!$A:$AJ, 30, FALSE)</f>
        <v>5.588203</v>
      </c>
      <c r="N3" s="144">
        <f>VLOOKUP($A3, RawData!$A:$AJ, 5, FALSE)</f>
        <v>0.19367497</v>
      </c>
      <c r="O3" s="99">
        <f>VLOOKUP($A3, RawData!$A:$AJ, 6, FALSE)</f>
        <v>-0.0868398</v>
      </c>
      <c r="P3" s="97">
        <f>VLOOKUP($A3, RawData!$A:$AJ, 7, FALSE)</f>
        <v>1.2926979</v>
      </c>
      <c r="Q3" s="101">
        <f>VLOOKUP($A3, RawData!$A:$AJ, 8, FALSE)</f>
        <v>0.4231</v>
      </c>
      <c r="R3" s="99">
        <f>VLOOKUP($A3, RawData!$A:$AJ, 9, FALSE)</f>
        <v>0.19527495</v>
      </c>
      <c r="S3" s="144">
        <f>VLOOKUP($A3, RawData!$A:$AJ, 13, FALSE)</f>
        <v>14.003</v>
      </c>
      <c r="T3" s="99" t="str">
        <f>VLOOKUP($A3, RawData!$A:$AJ, 14, FALSE)</f>
        <v/>
      </c>
      <c r="U3" s="100">
        <f>VLOOKUP($A3, RawData!$A:$AJ, 15, FALSE)</f>
        <v>1.759</v>
      </c>
      <c r="V3" s="99">
        <f>VLOOKUP($A3, RawData!$A:$AJ, 16, FALSE)</f>
        <v>0.019075358</v>
      </c>
      <c r="W3" s="144" t="str">
        <f>VLOOKUP($A3, RawData!$A:$AJ, 21, FALSE)</f>
        <v/>
      </c>
      <c r="X3" s="99">
        <f>VLOOKUP($A3, RawData!$A:$AJ, 22, FALSE)</f>
        <v>-0.08975214</v>
      </c>
      <c r="Y3" s="99" t="str">
        <f>VLOOKUP($A3, RawData!$A:$AJ, 23, FALSE)</f>
        <v/>
      </c>
      <c r="Z3" s="99">
        <f>VLOOKUP($A3, RawData!$A:$AJ, 24, FALSE)</f>
        <v>0.21297418</v>
      </c>
      <c r="AA3" s="99" t="str">
        <f>VLOOKUP($A3, RawData!$A:$AJ, 25, FALSE)</f>
        <v/>
      </c>
      <c r="AB3" s="103">
        <f>VLOOKUP($A3, RawData!$A:$AJ, 26, FALSE)</f>
        <v>9.913189</v>
      </c>
      <c r="AC3" s="100" t="str">
        <f>VLOOKUP($A3, RawData!$A:$AJ, 27, FALSE)</f>
        <v/>
      </c>
      <c r="AD3" s="102">
        <f>VLOOKUP($A3, RawData!$A:$AJ, 28, FALSE)</f>
        <v>1.4764525</v>
      </c>
      <c r="AE3" s="100">
        <f>VLOOKUP($A3, RawData!$A:$AJ, 31, FALSE)</f>
        <v>10.606132</v>
      </c>
      <c r="AF3" s="96">
        <f>VLOOKUP($A3, RawData!$A:$AJ,32, FALSE)</f>
        <v>0.00047570624</v>
      </c>
      <c r="AG3" s="141" t="str">
        <f>VLOOKUP($A3, RawData!$A:$AJ, 34, FALSE)</f>
        <v/>
      </c>
      <c r="AH3" s="144">
        <f>VLOOKUP($A3, RawData!$A:$AJ, 35, FALSE)/100</f>
        <v>1.92035</v>
      </c>
      <c r="AI3" s="113">
        <f>VLOOKUP($A3, RawData!$A:$AJ, 36, FALSE)</f>
        <v>80.79</v>
      </c>
    </row>
    <row r="4">
      <c r="A4" s="9" t="s">
        <v>692</v>
      </c>
      <c r="B4" s="9" t="s">
        <v>2517</v>
      </c>
      <c r="C4" s="92" t="s">
        <v>942</v>
      </c>
      <c r="D4" s="2" t="s">
        <v>2518</v>
      </c>
      <c r="E4" s="114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172.45717</v>
      </c>
      <c r="G4" s="144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0.17297924</v>
      </c>
      <c r="J4" s="143" t="str">
        <f>VLOOKUP($A4, RawData!$A:$AM, 37, FALSE)</f>
        <v/>
      </c>
      <c r="K4" s="99">
        <f>VLOOKUP($A4, RawData!$A:$AM, 38, FALSE)</f>
        <v>0.058360595</v>
      </c>
      <c r="L4" s="99">
        <f>VLOOKUP($A4, RawData!$A:$AM, 39, FALSE)</f>
        <v>0.25485957</v>
      </c>
      <c r="M4" s="100">
        <f>VLOOKUP($A4, RawData!$A:$AJ, 30, FALSE)</f>
        <v>4.3088417</v>
      </c>
      <c r="N4" s="144">
        <f>VLOOKUP($A4, RawData!$A:$AJ, 5, FALSE)</f>
        <v>0.18612342</v>
      </c>
      <c r="O4" s="99">
        <f>VLOOKUP($A4, RawData!$A:$AJ, 6, FALSE)</f>
        <v>-0.08375294</v>
      </c>
      <c r="P4" s="97">
        <f>VLOOKUP($A4, RawData!$A:$AJ, 7, FALSE)</f>
        <v>0.19384532</v>
      </c>
      <c r="Q4" s="101">
        <f>VLOOKUP($A4, RawData!$A:$AJ, 8, FALSE)</f>
        <v>0.3112</v>
      </c>
      <c r="R4" s="99">
        <f>VLOOKUP($A4, RawData!$A:$AJ, 9, FALSE)</f>
        <v>0.15976524</v>
      </c>
      <c r="S4" s="144">
        <f>VLOOKUP($A4, RawData!$A:$AJ, 13, FALSE)</f>
        <v>11.56</v>
      </c>
      <c r="T4" s="99" t="str">
        <f>VLOOKUP($A4, RawData!$A:$AJ, 14, FALSE)</f>
        <v/>
      </c>
      <c r="U4" s="100">
        <f>VLOOKUP($A4, RawData!$A:$AJ, 15, FALSE)</f>
        <v>4.6072</v>
      </c>
      <c r="V4" s="99">
        <f>VLOOKUP($A4, RawData!$A:$AJ, 16, FALSE)</f>
        <v>0.023965785</v>
      </c>
      <c r="W4" s="144" t="str">
        <f>VLOOKUP($A4, RawData!$A:$AJ, 21, FALSE)</f>
        <v/>
      </c>
      <c r="X4" s="99">
        <f>VLOOKUP($A4, RawData!$A:$AJ, 22, FALSE)</f>
        <v>0.2437932</v>
      </c>
      <c r="Y4" s="99" t="str">
        <f>VLOOKUP($A4, RawData!$A:$AJ, 23, FALSE)</f>
        <v/>
      </c>
      <c r="Z4" s="99">
        <f>VLOOKUP($A4, RawData!$A:$AJ, 24, FALSE)</f>
        <v>0.26718873</v>
      </c>
      <c r="AA4" s="99" t="str">
        <f>VLOOKUP($A4, RawData!$A:$AJ, 25, FALSE)</f>
        <v/>
      </c>
      <c r="AB4" s="103">
        <f>VLOOKUP($A4, RawData!$A:$AJ, 26, FALSE)</f>
        <v>7.897837</v>
      </c>
      <c r="AC4" s="100" t="str">
        <f>VLOOKUP($A4, RawData!$A:$AJ, 27, FALSE)</f>
        <v/>
      </c>
      <c r="AD4" s="102">
        <f>VLOOKUP($A4, RawData!$A:$AJ, 28, FALSE)</f>
        <v>0.6880425</v>
      </c>
      <c r="AE4" s="100">
        <f>VLOOKUP($A4, RawData!$A:$AJ, 31, FALSE)</f>
        <v>16.64197</v>
      </c>
      <c r="AF4" s="96">
        <f>VLOOKUP($A4, RawData!$A:$AJ,32, FALSE)</f>
        <v>0.00035542672</v>
      </c>
      <c r="AG4" s="141" t="str">
        <f>VLOOKUP($A4, RawData!$A:$AJ, 34, FALSE)</f>
        <v/>
      </c>
      <c r="AH4" s="144">
        <f>VLOOKUP($A4, RawData!$A:$AJ, 35, FALSE)/100</f>
        <v>1.46035</v>
      </c>
      <c r="AI4" s="113">
        <f>VLOOKUP($A4, RawData!$A:$AJ, 36, FALSE)</f>
        <v>117.32</v>
      </c>
    </row>
    <row r="5">
      <c r="A5" s="9" t="s">
        <v>693</v>
      </c>
      <c r="B5" s="9" t="s">
        <v>2519</v>
      </c>
      <c r="C5" s="92" t="s">
        <v>930</v>
      </c>
      <c r="D5" s="2" t="s">
        <v>2520</v>
      </c>
      <c r="E5" s="114" t="str">
        <f>IFERROR(__xludf.DUMMYFUNCTION("IFERROR(HYPERLINK(REGEXEXTRACT(D5,""\(([^)]*)\)""),REGEXEXTRACT(D5,""\[([^\]]+)\]"")),"""")"),"READ PITCH")</f>
        <v>READ PITCH</v>
      </c>
      <c r="F5" s="144">
        <f>VLOOKUP($A5, RawData!$A:$AJ, 33, FALSE)</f>
        <v>253.27293</v>
      </c>
      <c r="G5" s="144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0.35732675</v>
      </c>
      <c r="J5" s="143" t="str">
        <f>VLOOKUP($A5, RawData!$A:$AM, 37, FALSE)</f>
        <v/>
      </c>
      <c r="K5" s="99">
        <f>VLOOKUP($A5, RawData!$A:$AM, 38, FALSE)</f>
        <v>2.640536</v>
      </c>
      <c r="L5" s="99">
        <f>VLOOKUP($A5, RawData!$A:$AM, 39, FALSE)</f>
        <v>0.5181904</v>
      </c>
      <c r="M5" s="100">
        <f>VLOOKUP($A5, RawData!$A:$AJ, 30, FALSE)</f>
        <v>1.227769</v>
      </c>
      <c r="N5" s="144">
        <f>VLOOKUP($A5, RawData!$A:$AJ, 5, FALSE)</f>
        <v>0.59118456</v>
      </c>
      <c r="O5" s="99">
        <f>VLOOKUP($A5, RawData!$A:$AJ, 6, FALSE)</f>
        <v>4.8530555</v>
      </c>
      <c r="P5" s="97">
        <f>VLOOKUP($A5, RawData!$A:$AJ, 7, FALSE)</f>
        <v>1.011412</v>
      </c>
      <c r="Q5" s="101">
        <f>VLOOKUP($A5, RawData!$A:$AJ, 8, FALSE)</f>
        <v>0.3388</v>
      </c>
      <c r="R5" s="99">
        <f>VLOOKUP($A5, RawData!$A:$AJ, 9, FALSE)</f>
        <v>0.24340273</v>
      </c>
      <c r="S5" s="144">
        <f>VLOOKUP($A5, RawData!$A:$AJ, 13, FALSE)</f>
        <v>32.7</v>
      </c>
      <c r="T5" s="99" t="str">
        <f>VLOOKUP($A5, RawData!$A:$AJ, 14, FALSE)</f>
        <v/>
      </c>
      <c r="U5" s="100">
        <f>VLOOKUP($A5, RawData!$A:$AJ, 15, FALSE)</f>
        <v>13.2594</v>
      </c>
      <c r="V5" s="99">
        <f>VLOOKUP($A5, RawData!$A:$AJ, 16, FALSE)</f>
        <v>0.009652715</v>
      </c>
      <c r="W5" s="144" t="str">
        <f>VLOOKUP($A5, RawData!$A:$AJ, 21, FALSE)</f>
        <v/>
      </c>
      <c r="X5" s="99">
        <f>VLOOKUP($A5, RawData!$A:$AJ, 22, FALSE)</f>
        <v>1.1155885</v>
      </c>
      <c r="Y5" s="99" t="str">
        <f>VLOOKUP($A5, RawData!$A:$AJ, 23, FALSE)</f>
        <v/>
      </c>
      <c r="Z5" s="99">
        <f>VLOOKUP($A5, RawData!$A:$AJ, 24, FALSE)</f>
        <v>1.1172322</v>
      </c>
      <c r="AA5" s="99" t="str">
        <f>VLOOKUP($A5, RawData!$A:$AJ, 25, FALSE)</f>
        <v/>
      </c>
      <c r="AB5" s="103">
        <f>VLOOKUP($A5, RawData!$A:$AJ, 26, FALSE)</f>
        <v>2.4039955</v>
      </c>
      <c r="AC5" s="100" t="str">
        <f>VLOOKUP($A5, RawData!$A:$AJ, 27, FALSE)</f>
        <v/>
      </c>
      <c r="AD5" s="102">
        <f>VLOOKUP($A5, RawData!$A:$AJ, 28, FALSE)</f>
        <v>0.08042019</v>
      </c>
      <c r="AE5" s="100">
        <f>VLOOKUP($A5, RawData!$A:$AJ, 31, FALSE)</f>
        <v>10.962475</v>
      </c>
      <c r="AF5" s="96">
        <f>VLOOKUP($A5, RawData!$A:$AJ,32, FALSE)</f>
        <v>0</v>
      </c>
      <c r="AG5" s="141" t="str">
        <f>VLOOKUP($A5, RawData!$A:$AJ, 34, FALSE)</f>
        <v/>
      </c>
      <c r="AH5" s="144">
        <f>VLOOKUP($A5, RawData!$A:$AJ, 35, FALSE)/100</f>
        <v>1.46</v>
      </c>
      <c r="AI5" s="113">
        <f>VLOOKUP($A5, RawData!$A:$AJ, 36, FALSE)</f>
        <v>178.21</v>
      </c>
    </row>
    <row r="6">
      <c r="A6" s="9" t="s">
        <v>694</v>
      </c>
      <c r="B6" s="9" t="s">
        <v>2521</v>
      </c>
      <c r="C6" s="92" t="s">
        <v>930</v>
      </c>
      <c r="D6" s="2" t="s">
        <v>2522</v>
      </c>
      <c r="E6" s="114" t="str">
        <f>IFERROR(__xludf.DUMMYFUNCTION("IFERROR(HYPERLINK(REGEXEXTRACT(D6,""\(([^)]*)\)""),REGEXEXTRACT(D6,""\[([^\]]+)\]"")),"""")"),"READ PITCH")</f>
        <v>READ PITCH</v>
      </c>
      <c r="F6" s="144">
        <f>VLOOKUP($A6, RawData!$A:$AJ, 33, FALSE)</f>
        <v>111.46648</v>
      </c>
      <c r="G6" s="144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0.07604898</v>
      </c>
      <c r="J6" s="143" t="str">
        <f>VLOOKUP($A6, RawData!$A:$AM, 37, FALSE)</f>
        <v/>
      </c>
      <c r="K6" s="99">
        <f>VLOOKUP($A6, RawData!$A:$AM, 38, FALSE)</f>
        <v>0.79591835</v>
      </c>
      <c r="L6" s="99">
        <f>VLOOKUP($A6, RawData!$A:$AM, 39, FALSE)</f>
        <v>-0.005952804</v>
      </c>
      <c r="M6" s="100">
        <f>VLOOKUP($A6, RawData!$A:$AJ, 30, FALSE)</f>
        <v>6.1350937</v>
      </c>
      <c r="N6" s="144">
        <f>VLOOKUP($A6, RawData!$A:$AJ, 5, FALSE)</f>
        <v>0.040660128</v>
      </c>
      <c r="O6" s="99">
        <f>VLOOKUP($A6, RawData!$A:$AJ, 6, FALSE)</f>
        <v>-2.4166667</v>
      </c>
      <c r="P6" s="97">
        <f>VLOOKUP($A6, RawData!$A:$AJ, 7, FALSE)</f>
        <v>-0.26265478</v>
      </c>
      <c r="Q6" s="101">
        <f>VLOOKUP($A6, RawData!$A:$AJ, 8, FALSE)</f>
        <v>0.076</v>
      </c>
      <c r="R6" s="99">
        <f>VLOOKUP($A6, RawData!$A:$AJ, 9, FALSE)</f>
        <v>0</v>
      </c>
      <c r="S6" s="144">
        <f>VLOOKUP($A6, RawData!$A:$AJ, 13, FALSE)</f>
        <v>4.6</v>
      </c>
      <c r="T6" s="99" t="str">
        <f>VLOOKUP($A6, RawData!$A:$AJ, 14, FALSE)</f>
        <v/>
      </c>
      <c r="U6" s="100">
        <f>VLOOKUP($A6, RawData!$A:$AJ, 15, FALSE)</f>
        <v>7.3504</v>
      </c>
      <c r="V6" s="99">
        <f>VLOOKUP($A6, RawData!$A:$AJ, 16, FALSE)</f>
        <v>0.0052476744</v>
      </c>
      <c r="W6" s="144" t="str">
        <f>VLOOKUP($A6, RawData!$A:$AJ, 21, FALSE)</f>
        <v/>
      </c>
      <c r="X6" s="99">
        <f>VLOOKUP($A6, RawData!$A:$AJ, 22, FALSE)</f>
        <v>2.0781894</v>
      </c>
      <c r="Y6" s="99" t="str">
        <f>VLOOKUP($A6, RawData!$A:$AJ, 23, FALSE)</f>
        <v/>
      </c>
      <c r="Z6" s="99">
        <f>VLOOKUP($A6, RawData!$A:$AJ, 24, FALSE)</f>
        <v>0.1399177</v>
      </c>
      <c r="AA6" s="99" t="str">
        <f>VLOOKUP($A6, RawData!$A:$AJ, 25, FALSE)</f>
        <v/>
      </c>
      <c r="AB6" s="103">
        <f>VLOOKUP($A6, RawData!$A:$AJ, 26, FALSE)</f>
        <v>32.784256</v>
      </c>
      <c r="AC6" s="100" t="str">
        <f>VLOOKUP($A6, RawData!$A:$AJ, 27, FALSE)</f>
        <v/>
      </c>
      <c r="AD6" s="102">
        <f>VLOOKUP($A6, RawData!$A:$AJ, 28, FALSE)</f>
        <v>0.088627234</v>
      </c>
      <c r="AE6" s="100">
        <f>VLOOKUP($A6, RawData!$A:$AJ, 31, FALSE)</f>
        <v>35.210102</v>
      </c>
      <c r="AF6" s="96">
        <f>VLOOKUP($A6, RawData!$A:$AJ,32, FALSE)</f>
        <v>0.000080022306</v>
      </c>
      <c r="AG6" s="141" t="str">
        <f>VLOOKUP($A6, RawData!$A:$AJ, 34, FALSE)</f>
        <v/>
      </c>
      <c r="AH6" s="144">
        <f>VLOOKUP($A6, RawData!$A:$AJ, 35, FALSE)/100</f>
        <v>1.34535</v>
      </c>
      <c r="AI6" s="113">
        <f>VLOOKUP($A6, RawData!$A:$AJ, 36, FALSE)</f>
        <v>83.62</v>
      </c>
    </row>
    <row r="7">
      <c r="A7" s="9" t="s">
        <v>695</v>
      </c>
      <c r="B7" s="9" t="s">
        <v>2523</v>
      </c>
      <c r="C7" s="92" t="s">
        <v>942</v>
      </c>
      <c r="D7" s="2" t="s">
        <v>2524</v>
      </c>
      <c r="E7" s="114" t="str">
        <f>IFERROR(__xludf.DUMMYFUNCTION("IFERROR(HYPERLINK(REGEXEXTRACT(D7,""\(([^)]*)\)""),REGEXEXTRACT(D7,""\[([^\]]+)\]"")),"""")"),"READ PITCH")</f>
        <v>READ PITCH</v>
      </c>
      <c r="F7" s="144">
        <f>VLOOKUP($A7, RawData!$A:$AJ, 33, FALSE)</f>
        <v>20.166348</v>
      </c>
      <c r="G7" s="144" t="str">
        <f>VLOOKUP($A7, RawData!$A:$AJ, 2, FALSE)</f>
        <v/>
      </c>
      <c r="H7" s="96" t="str">
        <f>VLOOKUP($A7, RawData!$A:$AJ, 3, FALSE)</f>
        <v/>
      </c>
      <c r="I7" s="96">
        <f>VLOOKUP($A7, RawData!$A:$AJ, 4, FALSE)</f>
        <v>0.4472925</v>
      </c>
      <c r="J7" s="143" t="str">
        <f>VLOOKUP($A7, RawData!$A:$AM, 37, FALSE)</f>
        <v/>
      </c>
      <c r="K7" s="99">
        <f>VLOOKUP($A7, RawData!$A:$AM, 38, FALSE)</f>
        <v>0.17950237</v>
      </c>
      <c r="L7" s="99">
        <f>VLOOKUP($A7, RawData!$A:$AM, 39, FALSE)</f>
        <v>0.16196884</v>
      </c>
      <c r="M7" s="100">
        <f>VLOOKUP($A7, RawData!$A:$AJ, 30, FALSE)</f>
        <v>9.74151</v>
      </c>
      <c r="N7" s="144">
        <f>VLOOKUP($A7, RawData!$A:$AJ, 5, FALSE)</f>
        <v>0.09250986</v>
      </c>
      <c r="O7" s="99">
        <f>VLOOKUP($A7, RawData!$A:$AJ, 6, FALSE)</f>
        <v>-0.10031949</v>
      </c>
      <c r="P7" s="97">
        <f>VLOOKUP($A7, RawData!$A:$AJ, 7, FALSE)</f>
        <v>0.132426</v>
      </c>
      <c r="Q7" s="101">
        <f>VLOOKUP($A7, RawData!$A:$AJ, 8, FALSE)</f>
        <v>0.8998</v>
      </c>
      <c r="R7" s="99">
        <f>VLOOKUP($A7, RawData!$A:$AJ, 9, FALSE)</f>
        <v>0.64612615</v>
      </c>
      <c r="S7" s="144">
        <f>VLOOKUP($A7, RawData!$A:$AJ, 13, FALSE)</f>
        <v>-0.046</v>
      </c>
      <c r="T7" s="99" t="str">
        <f>VLOOKUP($A7, RawData!$A:$AJ, 14, FALSE)</f>
        <v/>
      </c>
      <c r="U7" s="100">
        <f>VLOOKUP($A7, RawData!$A:$AJ, 15, FALSE)</f>
        <v>1.4498</v>
      </c>
      <c r="V7" s="99">
        <f>VLOOKUP($A7, RawData!$A:$AJ, 16, FALSE)</f>
        <v>0.37747747</v>
      </c>
      <c r="W7" s="144" t="str">
        <f>VLOOKUP($A7, RawData!$A:$AJ, 21, FALSE)</f>
        <v/>
      </c>
      <c r="X7" s="99">
        <f>VLOOKUP($A7, RawData!$A:$AJ, 22, FALSE)</f>
        <v>-0.10827131</v>
      </c>
      <c r="Y7" s="99" t="str">
        <f>VLOOKUP($A7, RawData!$A:$AJ, 23, FALSE)</f>
        <v/>
      </c>
      <c r="Z7" s="99">
        <f>VLOOKUP($A7, RawData!$A:$AJ, 24, FALSE)</f>
        <v>0.19772504</v>
      </c>
      <c r="AA7" s="99" t="str">
        <f>VLOOKUP($A7, RawData!$A:$AJ, 25, FALSE)</f>
        <v/>
      </c>
      <c r="AB7" s="103">
        <f>VLOOKUP($A7, RawData!$A:$AJ, 26, FALSE)</f>
        <v>14.32269</v>
      </c>
      <c r="AC7" s="100" t="str">
        <f>VLOOKUP($A7, RawData!$A:$AJ, 27, FALSE)</f>
        <v/>
      </c>
      <c r="AD7" s="102">
        <f>VLOOKUP($A7, RawData!$A:$AJ, 28, FALSE)</f>
        <v>3.6335762</v>
      </c>
      <c r="AE7" s="100">
        <f>VLOOKUP($A7, RawData!$A:$AJ, 31, FALSE)</f>
        <v>-421.63797</v>
      </c>
      <c r="AF7" s="96">
        <f>VLOOKUP($A7, RawData!$A:$AJ,32, FALSE)</f>
        <v>0</v>
      </c>
      <c r="AG7" s="141" t="str">
        <f>VLOOKUP($A7, RawData!$A:$AJ, 34, FALSE)</f>
        <v/>
      </c>
      <c r="AH7" s="144">
        <f>VLOOKUP($A7, RawData!$A:$AJ, 35, FALSE)/100</f>
        <v>1.26535</v>
      </c>
      <c r="AI7" s="113">
        <f>VLOOKUP($A7, RawData!$A:$AJ, 36, FALSE)</f>
        <v>15.22</v>
      </c>
    </row>
    <row r="8">
      <c r="A8" s="9" t="s">
        <v>696</v>
      </c>
      <c r="B8" s="9" t="s">
        <v>2525</v>
      </c>
      <c r="C8" s="92" t="s">
        <v>930</v>
      </c>
      <c r="D8" s="2" t="s">
        <v>2526</v>
      </c>
      <c r="E8" s="114" t="str">
        <f>IFERROR(__xludf.DUMMYFUNCTION("IFERROR(HYPERLINK(REGEXEXTRACT(D8,""\(([^)]*)\)""),REGEXEXTRACT(D8,""\[([^\]]+)\]"")),"""")"),"READ PITCH")</f>
        <v>READ PITCH</v>
      </c>
      <c r="F8" s="144">
        <f>VLOOKUP($A8, RawData!$A:$AJ, 33, FALSE)</f>
        <v>112.643005</v>
      </c>
      <c r="G8" s="144" t="str">
        <f>VLOOKUP($A8, RawData!$A:$AJ, 2, FALSE)</f>
        <v/>
      </c>
      <c r="H8" s="96" t="str">
        <f>VLOOKUP($A8, RawData!$A:$AJ, 3, FALSE)</f>
        <v/>
      </c>
      <c r="I8" s="96">
        <f>VLOOKUP($A8, RawData!$A:$AJ, 4, FALSE)</f>
        <v>0.0518711</v>
      </c>
      <c r="J8" s="143" t="str">
        <f>VLOOKUP($A8, RawData!$A:$AM, 37, FALSE)</f>
        <v/>
      </c>
      <c r="K8" s="99">
        <f>VLOOKUP($A8, RawData!$A:$AM, 38, FALSE)</f>
        <v>0.032171715</v>
      </c>
      <c r="L8" s="99">
        <f>VLOOKUP($A8, RawData!$A:$AM, 39, FALSE)</f>
        <v>0.10439977</v>
      </c>
      <c r="M8" s="100">
        <f>VLOOKUP($A8, RawData!$A:$AJ, 30, FALSE)</f>
        <v>4.2604156</v>
      </c>
      <c r="N8" s="144">
        <f>VLOOKUP($A8, RawData!$A:$AJ, 5, FALSE)</f>
        <v>0.07619289</v>
      </c>
      <c r="O8" s="99">
        <f>VLOOKUP($A8, RawData!$A:$AJ, 6, FALSE)</f>
        <v>-0.18427318</v>
      </c>
      <c r="P8" s="97">
        <f>VLOOKUP($A8, RawData!$A:$AJ, 7, FALSE)</f>
        <v>0.05247694</v>
      </c>
      <c r="Q8" s="101">
        <f>VLOOKUP($A8, RawData!$A:$AJ, 8, FALSE)</f>
        <v>0.3803</v>
      </c>
      <c r="R8" s="99">
        <f>VLOOKUP($A8, RawData!$A:$AJ, 9, FALSE)</f>
        <v>0.3106078</v>
      </c>
      <c r="S8" s="144">
        <f>VLOOKUP($A8, RawData!$A:$AJ, 13, FALSE)</f>
        <v>20.819</v>
      </c>
      <c r="T8" s="99" t="str">
        <f>VLOOKUP($A8, RawData!$A:$AJ, 14, FALSE)</f>
        <v/>
      </c>
      <c r="U8" s="100">
        <f>VLOOKUP($A8, RawData!$A:$AJ, 15, FALSE)</f>
        <v>8.7605</v>
      </c>
      <c r="V8" s="99">
        <f>VLOOKUP($A8, RawData!$A:$AJ, 16, FALSE)</f>
        <v>0.010197265</v>
      </c>
      <c r="W8" s="144" t="str">
        <f>VLOOKUP($A8, RawData!$A:$AJ, 21, FALSE)</f>
        <v/>
      </c>
      <c r="X8" s="99">
        <f>VLOOKUP($A8, RawData!$A:$AJ, 22, FALSE)</f>
        <v>0.5435989</v>
      </c>
      <c r="Y8" s="99" t="str">
        <f>VLOOKUP($A8, RawData!$A:$AJ, 23, FALSE)</f>
        <v/>
      </c>
      <c r="Z8" s="99">
        <f>VLOOKUP($A8, RawData!$A:$AJ, 24, FALSE)</f>
        <v>0.09814867</v>
      </c>
      <c r="AA8" s="99" t="str">
        <f>VLOOKUP($A8, RawData!$A:$AJ, 25, FALSE)</f>
        <v/>
      </c>
      <c r="AB8" s="103">
        <f>VLOOKUP($A8, RawData!$A:$AJ, 26, FALSE)</f>
        <v>9.39318</v>
      </c>
      <c r="AC8" s="100" t="str">
        <f>VLOOKUP($A8, RawData!$A:$AJ, 27, FALSE)</f>
        <v/>
      </c>
      <c r="AD8" s="102">
        <f>VLOOKUP($A8, RawData!$A:$AJ, 28, FALSE)</f>
        <v>0.3918972</v>
      </c>
      <c r="AE8" s="100">
        <f>VLOOKUP($A8, RawData!$A:$AJ, 31, FALSE)</f>
        <v>8.600846</v>
      </c>
      <c r="AF8" s="96">
        <f>VLOOKUP($A8, RawData!$A:$AJ,32, FALSE)</f>
        <v>0.00051313156</v>
      </c>
      <c r="AG8" s="141" t="str">
        <f>VLOOKUP($A8, RawData!$A:$AJ, 34, FALSE)</f>
        <v/>
      </c>
      <c r="AH8" s="144">
        <f>VLOOKUP($A8, RawData!$A:$AJ, 35, FALSE)/100</f>
        <v>0.72</v>
      </c>
      <c r="AI8" s="113">
        <f>VLOOKUP($A8, RawData!$A:$AJ, 36, FALSE)</f>
        <v>157.39</v>
      </c>
    </row>
    <row r="9">
      <c r="A9" s="9" t="s">
        <v>697</v>
      </c>
      <c r="B9" s="9" t="s">
        <v>2527</v>
      </c>
      <c r="C9" s="92" t="s">
        <v>942</v>
      </c>
      <c r="D9" s="2" t="s">
        <v>2528</v>
      </c>
      <c r="E9" s="114" t="str">
        <f>IFERROR(__xludf.DUMMYFUNCTION("IFERROR(HYPERLINK(REGEXEXTRACT(D9,""\(([^)]*)\)""),REGEXEXTRACT(D9,""\[([^\]]+)\]"")),"""")"),"READ PITCH")</f>
        <v>READ PITCH</v>
      </c>
      <c r="F9" s="144">
        <f>VLOOKUP($A9, RawData!$A:$AJ, 33, FALSE)</f>
        <v>230.31407</v>
      </c>
      <c r="G9" s="144" t="str">
        <f>VLOOKUP($A9, RawData!$A:$AJ, 2, FALSE)</f>
        <v/>
      </c>
      <c r="H9" s="96" t="str">
        <f>VLOOKUP($A9, RawData!$A:$AJ, 3, FALSE)</f>
        <v/>
      </c>
      <c r="I9" s="96">
        <f>VLOOKUP($A9, RawData!$A:$AJ, 4, FALSE)</f>
        <v>0.09313619</v>
      </c>
      <c r="J9" s="143" t="str">
        <f>VLOOKUP($A9, RawData!$A:$AM, 37, FALSE)</f>
        <v/>
      </c>
      <c r="K9" s="99">
        <f>VLOOKUP($A9, RawData!$A:$AM, 38, FALSE)</f>
        <v>0.048109967</v>
      </c>
      <c r="L9" s="99">
        <f>VLOOKUP($A9, RawData!$A:$AM, 39, FALSE)</f>
        <v>0.09358626</v>
      </c>
      <c r="M9" s="100">
        <f>VLOOKUP($A9, RawData!$A:$AJ, 30, FALSE)</f>
        <v>3.5181482</v>
      </c>
      <c r="N9" s="144">
        <f>VLOOKUP($A9, RawData!$A:$AJ, 5, FALSE)</f>
        <v>0.12292616</v>
      </c>
      <c r="O9" s="99">
        <f>VLOOKUP($A9, RawData!$A:$AJ, 6, FALSE)</f>
        <v>0.05147059</v>
      </c>
      <c r="P9" s="97">
        <f>VLOOKUP($A9, RawData!$A:$AJ, 7, FALSE)</f>
        <v>0.24399593</v>
      </c>
      <c r="Q9" s="101">
        <f>VLOOKUP($A9, RawData!$A:$AJ, 8, FALSE)</f>
        <v>0.3432</v>
      </c>
      <c r="R9" s="99">
        <f>VLOOKUP($A9, RawData!$A:$AJ, 9, FALSE)</f>
        <v>0</v>
      </c>
      <c r="S9" s="144">
        <f>VLOOKUP($A9, RawData!$A:$AJ, 13, FALSE)</f>
        <v>84.8</v>
      </c>
      <c r="T9" s="99" t="str">
        <f>VLOOKUP($A9, RawData!$A:$AJ, 14, FALSE)</f>
        <v/>
      </c>
      <c r="U9" s="100">
        <f>VLOOKUP($A9, RawData!$A:$AJ, 15, FALSE)</f>
        <v>5.8605</v>
      </c>
      <c r="V9" s="99">
        <f>VLOOKUP($A9, RawData!$A:$AJ, 16, FALSE)</f>
        <v>0.034513753</v>
      </c>
      <c r="W9" s="144" t="str">
        <f>VLOOKUP($A9, RawData!$A:$AJ, 21, FALSE)</f>
        <v/>
      </c>
      <c r="X9" s="99">
        <f>VLOOKUP($A9, RawData!$A:$AJ, 22, FALSE)</f>
        <v>0.5863797</v>
      </c>
      <c r="Y9" s="99" t="str">
        <f>VLOOKUP($A9, RawData!$A:$AJ, 23, FALSE)</f>
        <v/>
      </c>
      <c r="Z9" s="99">
        <f>VLOOKUP($A9, RawData!$A:$AJ, 24, FALSE)</f>
        <v>0.12647405</v>
      </c>
      <c r="AA9" s="99" t="str">
        <f>VLOOKUP($A9, RawData!$A:$AJ, 25, FALSE)</f>
        <v/>
      </c>
      <c r="AB9" s="103">
        <f>VLOOKUP($A9, RawData!$A:$AJ, 26, FALSE)</f>
        <v>5.3686266</v>
      </c>
      <c r="AC9" s="100" t="str">
        <f>VLOOKUP($A9, RawData!$A:$AJ, 27, FALSE)</f>
        <v/>
      </c>
      <c r="AD9" s="102">
        <f>VLOOKUP($A9, RawData!$A:$AJ, 28, FALSE)</f>
        <v>0.41401055</v>
      </c>
      <c r="AE9" s="100">
        <f>VLOOKUP($A9, RawData!$A:$AJ, 31, FALSE)</f>
        <v>5.0614867</v>
      </c>
      <c r="AF9" s="96">
        <f>VLOOKUP($A9, RawData!$A:$AJ,32, FALSE)</f>
        <v>0.00072493264</v>
      </c>
      <c r="AG9" s="141" t="str">
        <f>VLOOKUP($A9, RawData!$A:$AJ, 34, FALSE)</f>
        <v/>
      </c>
      <c r="AH9" s="144">
        <f>VLOOKUP($A9, RawData!$A:$AJ, 35, FALSE)/100</f>
        <v>0.66</v>
      </c>
      <c r="AI9" s="113">
        <f>VLOOKUP($A9, RawData!$A:$AJ, 36, FALSE)</f>
        <v>348.99</v>
      </c>
    </row>
    <row r="10">
      <c r="A10" s="9" t="s">
        <v>698</v>
      </c>
      <c r="B10" s="9" t="s">
        <v>2529</v>
      </c>
      <c r="C10" s="92" t="s">
        <v>930</v>
      </c>
      <c r="D10" s="2" t="s">
        <v>2530</v>
      </c>
      <c r="E10" s="114" t="str">
        <f>IFERROR(__xludf.DUMMYFUNCTION("IFERROR(HYPERLINK(REGEXEXTRACT(D10,""\(([^)]*)\)""),REGEXEXTRACT(D10,""\[([^\]]+)\]"")),"""")"),"READ PITCH")</f>
        <v>READ PITCH</v>
      </c>
      <c r="F10" s="144">
        <f>VLOOKUP($A10, RawData!$A:$AJ, 33, FALSE)</f>
        <v>49.144333</v>
      </c>
      <c r="G10" s="144" t="str">
        <f>VLOOKUP($A10, RawData!$A:$AJ, 2, FALSE)</f>
        <v/>
      </c>
      <c r="H10" s="96" t="str">
        <f>VLOOKUP($A10, RawData!$A:$AJ, 3, FALSE)</f>
        <v/>
      </c>
      <c r="I10" s="96">
        <f>VLOOKUP($A10, RawData!$A:$AJ, 4, FALSE)</f>
        <v>-0.07737257</v>
      </c>
      <c r="J10" s="143" t="str">
        <f>VLOOKUP($A10, RawData!$A:$AM, 37, FALSE)</f>
        <v/>
      </c>
      <c r="K10" s="99">
        <f>VLOOKUP($A10, RawData!$A:$AM, 38, FALSE)</f>
        <v>-1.1655443</v>
      </c>
      <c r="L10" s="99">
        <f>VLOOKUP($A10, RawData!$A:$AM, 39, FALSE)</f>
        <v>-0.19282313</v>
      </c>
      <c r="M10" s="100">
        <f>VLOOKUP($A10, RawData!$A:$AJ, 30, FALSE)</f>
        <v>17.34048</v>
      </c>
      <c r="N10" s="144">
        <f>VLOOKUP($A10, RawData!$A:$AJ, 5, FALSE)</f>
        <v>-0.021151701</v>
      </c>
      <c r="O10" s="99">
        <f>VLOOKUP($A10, RawData!$A:$AJ, 6, FALSE)</f>
        <v>-0.90333885</v>
      </c>
      <c r="P10" s="97">
        <f>VLOOKUP($A10, RawData!$A:$AJ, 7, FALSE)</f>
        <v>-0.3147479</v>
      </c>
      <c r="Q10" s="101">
        <f>VLOOKUP($A10, RawData!$A:$AJ, 8, FALSE)</f>
        <v>0.3613</v>
      </c>
      <c r="R10" s="99">
        <f>VLOOKUP($A10, RawData!$A:$AJ, 9, FALSE)</f>
        <v>0.36487335</v>
      </c>
      <c r="S10" s="144">
        <f>VLOOKUP($A10, RawData!$A:$AJ, 13, FALSE)</f>
        <v>17.475</v>
      </c>
      <c r="T10" s="99" t="str">
        <f>VLOOKUP($A10, RawData!$A:$AJ, 14, FALSE)</f>
        <v/>
      </c>
      <c r="U10" s="100">
        <f>VLOOKUP($A10, RawData!$A:$AJ, 15, FALSE)</f>
        <v>1.1519</v>
      </c>
      <c r="V10" s="99">
        <f>VLOOKUP($A10, RawData!$A:$AJ, 16, FALSE)</f>
        <v>0.001978396</v>
      </c>
      <c r="W10" s="144" t="str">
        <f>VLOOKUP($A10, RawData!$A:$AJ, 21, FALSE)</f>
        <v/>
      </c>
      <c r="X10" s="99">
        <f>VLOOKUP($A10, RawData!$A:$AJ, 22, FALSE)</f>
        <v>-0.39720565</v>
      </c>
      <c r="Y10" s="99" t="str">
        <f>VLOOKUP($A10, RawData!$A:$AJ, 23, FALSE)</f>
        <v/>
      </c>
      <c r="Z10" s="99">
        <f>VLOOKUP($A10, RawData!$A:$AJ, 24, FALSE)</f>
        <v>-0.023445953</v>
      </c>
      <c r="AA10" s="99" t="str">
        <f>VLOOKUP($A10, RawData!$A:$AJ, 25, FALSE)</f>
        <v/>
      </c>
      <c r="AB10" s="103" t="str">
        <f>VLOOKUP($A10, RawData!$A:$AJ, 26, FALSE)</f>
        <v/>
      </c>
      <c r="AC10" s="100" t="str">
        <f>VLOOKUP($A10, RawData!$A:$AJ, 27, FALSE)</f>
        <v/>
      </c>
      <c r="AD10" s="102">
        <f>VLOOKUP($A10, RawData!$A:$AJ, 28, FALSE)</f>
        <v>0.21605988</v>
      </c>
      <c r="AE10" s="100">
        <f>VLOOKUP($A10, RawData!$A:$AJ, 31, FALSE)</f>
        <v>1.3415927</v>
      </c>
      <c r="AF10" s="96">
        <f>VLOOKUP($A10, RawData!$A:$AJ,32, FALSE)</f>
        <v>0</v>
      </c>
      <c r="AG10" s="141" t="str">
        <f>VLOOKUP($A10, RawData!$A:$AJ, 34, FALSE)</f>
        <v/>
      </c>
      <c r="AH10" s="144">
        <f>VLOOKUP($A10, RawData!$A:$AJ, 35, FALSE)/100</f>
        <v>0.75418</v>
      </c>
      <c r="AI10" s="113">
        <f>VLOOKUP($A10, RawData!$A:$AJ, 36, FALSE)</f>
        <v>71.72</v>
      </c>
    </row>
    <row r="11">
      <c r="A11" s="9" t="s">
        <v>699</v>
      </c>
      <c r="B11" s="9" t="s">
        <v>2531</v>
      </c>
      <c r="C11" s="92" t="s">
        <v>942</v>
      </c>
      <c r="D11" s="2" t="s">
        <v>2532</v>
      </c>
      <c r="E11" s="114" t="str">
        <f>IFERROR(__xludf.DUMMYFUNCTION("IFERROR(HYPERLINK(REGEXEXTRACT(D11,""\(([^)]*)\)""),REGEXEXTRACT(D11,""\[([^\]]+)\]"")),"""")"),"READ PITCH")</f>
        <v>READ PITCH</v>
      </c>
      <c r="F11" s="144">
        <f>VLOOKUP($A11, RawData!$A:$AJ, 33, FALSE)</f>
        <v>197.1321</v>
      </c>
      <c r="G11" s="144" t="str">
        <f>VLOOKUP($A11, RawData!$A:$AJ, 2, FALSE)</f>
        <v/>
      </c>
      <c r="H11" s="96" t="str">
        <f>VLOOKUP($A11, RawData!$A:$AJ, 3, FALSE)</f>
        <v/>
      </c>
      <c r="I11" s="96">
        <f>VLOOKUP($A11, RawData!$A:$AJ, 4, FALSE)</f>
        <v>0.1351612</v>
      </c>
      <c r="J11" s="143" t="str">
        <f>VLOOKUP($A11, RawData!$A:$AM, 37, FALSE)</f>
        <v/>
      </c>
      <c r="K11" s="99">
        <f>VLOOKUP($A11, RawData!$A:$AM, 38, FALSE)</f>
        <v>-0.013509189</v>
      </c>
      <c r="L11" s="99">
        <f>VLOOKUP($A11, RawData!$A:$AM, 39, FALSE)</f>
        <v>0.20880932</v>
      </c>
      <c r="M11" s="100">
        <f>VLOOKUP($A11, RawData!$A:$AJ, 30, FALSE)</f>
        <v>4.394839</v>
      </c>
      <c r="N11" s="144">
        <f>VLOOKUP($A11, RawData!$A:$AJ, 5, FALSE)</f>
        <v>0.05219866</v>
      </c>
      <c r="O11" s="99">
        <f>VLOOKUP($A11, RawData!$A:$AJ, 6, FALSE)</f>
        <v>-0.14708021</v>
      </c>
      <c r="P11" s="97">
        <f>VLOOKUP($A11, RawData!$A:$AJ, 7, FALSE)</f>
        <v>0.43384784</v>
      </c>
      <c r="Q11" s="101">
        <f>VLOOKUP($A11, RawData!$A:$AJ, 8, FALSE)</f>
        <v>0.1132</v>
      </c>
      <c r="R11" s="99">
        <f>VLOOKUP($A11, RawData!$A:$AJ, 9, FALSE)</f>
        <v>0</v>
      </c>
      <c r="S11" s="144">
        <f>VLOOKUP($A11, RawData!$A:$AJ, 13, FALSE)</f>
        <v>56.423</v>
      </c>
      <c r="T11" s="99" t="str">
        <f>VLOOKUP($A11, RawData!$A:$AJ, 14, FALSE)</f>
        <v/>
      </c>
      <c r="U11" s="100">
        <f>VLOOKUP($A11, RawData!$A:$AJ, 15, FALSE)</f>
        <v>5.3827</v>
      </c>
      <c r="V11" s="99">
        <f>VLOOKUP($A11, RawData!$A:$AJ, 16, FALSE)</f>
        <v>0.005409785</v>
      </c>
      <c r="W11" s="144" t="str">
        <f>VLOOKUP($A11, RawData!$A:$AJ, 21, FALSE)</f>
        <v/>
      </c>
      <c r="X11" s="99">
        <f>VLOOKUP($A11, RawData!$A:$AJ, 22, FALSE)</f>
        <v>0.50059897</v>
      </c>
      <c r="Y11" s="99" t="str">
        <f>VLOOKUP($A11, RawData!$A:$AJ, 23, FALSE)</f>
        <v/>
      </c>
      <c r="Z11" s="99">
        <f>VLOOKUP($A11, RawData!$A:$AJ, 24, FALSE)</f>
        <v>0.04510512</v>
      </c>
      <c r="AA11" s="99" t="str">
        <f>VLOOKUP($A11, RawData!$A:$AJ, 25, FALSE)</f>
        <v/>
      </c>
      <c r="AB11" s="103">
        <f>VLOOKUP($A11, RawData!$A:$AJ, 26, FALSE)</f>
        <v>12.007803</v>
      </c>
      <c r="AC11" s="100" t="str">
        <f>VLOOKUP($A11, RawData!$A:$AJ, 27, FALSE)</f>
        <v/>
      </c>
      <c r="AD11" s="102">
        <f>VLOOKUP($A11, RawData!$A:$AJ, 28, FALSE)</f>
        <v>0.041227914</v>
      </c>
      <c r="AE11" s="100">
        <f>VLOOKUP($A11, RawData!$A:$AJ, 31, FALSE)</f>
        <v>6.723076</v>
      </c>
      <c r="AF11" s="96">
        <f>VLOOKUP($A11, RawData!$A:$AJ,32, FALSE)</f>
        <v>0.0003277922</v>
      </c>
      <c r="AG11" s="141" t="str">
        <f>VLOOKUP($A11, RawData!$A:$AJ, 34, FALSE)</f>
        <v/>
      </c>
      <c r="AH11" s="144">
        <f>VLOOKUP($A11, RawData!$A:$AJ, 35, FALSE)/100</f>
        <v>0.64918</v>
      </c>
      <c r="AI11" s="113">
        <f>VLOOKUP($A11, RawData!$A:$AJ, 36, FALSE)</f>
        <v>314.51</v>
      </c>
    </row>
    <row r="12">
      <c r="A12" s="9" t="s">
        <v>700</v>
      </c>
      <c r="B12" s="9" t="s">
        <v>2533</v>
      </c>
      <c r="C12" s="92" t="s">
        <v>930</v>
      </c>
      <c r="D12" s="2" t="s">
        <v>2534</v>
      </c>
      <c r="E12" s="114" t="str">
        <f>IFERROR(__xludf.DUMMYFUNCTION("IFERROR(HYPERLINK(REGEXEXTRACT(D12,""\(([^)]*)\)""),REGEXEXTRACT(D12,""\[([^\]]+)\]"")),"""")"),"READ PITCH")</f>
        <v>READ PITCH</v>
      </c>
      <c r="F12" s="144">
        <f>VLOOKUP($A12, RawData!$A:$AJ, 33, FALSE)</f>
        <v>19.332016</v>
      </c>
      <c r="G12" s="144" t="str">
        <f>VLOOKUP($A12, RawData!$A:$AJ, 2, FALSE)</f>
        <v/>
      </c>
      <c r="H12" s="96" t="str">
        <f>VLOOKUP($A12, RawData!$A:$AJ, 3, FALSE)</f>
        <v/>
      </c>
      <c r="I12" s="96">
        <f>VLOOKUP($A12, RawData!$A:$AJ, 4, FALSE)</f>
        <v>0.124379575</v>
      </c>
      <c r="J12" s="143" t="str">
        <f>VLOOKUP($A12, RawData!$A:$AM, 37, FALSE)</f>
        <v/>
      </c>
      <c r="K12" s="99">
        <f>VLOOKUP($A12, RawData!$A:$AM, 38, FALSE)</f>
        <v>-0.32308483</v>
      </c>
      <c r="L12" s="99">
        <f>VLOOKUP($A12, RawData!$A:$AM, 39, FALSE)</f>
        <v>-0.11196103</v>
      </c>
      <c r="M12" s="100">
        <f>VLOOKUP($A12, RawData!$A:$AJ, 30, FALSE)</f>
        <v>9.980656</v>
      </c>
      <c r="N12" s="144">
        <f>VLOOKUP($A12, RawData!$A:$AJ, 5, FALSE)</f>
        <v>-0.13310295</v>
      </c>
      <c r="O12" s="99">
        <f>VLOOKUP($A12, RawData!$A:$AJ, 6, FALSE)</f>
        <v>6.256953</v>
      </c>
      <c r="P12" s="118" t="str">
        <f>VLOOKUP($A12, RawData!$A:$AJ, 7, FALSE)</f>
        <v>No data</v>
      </c>
      <c r="Q12" s="101">
        <f>VLOOKUP($A12, RawData!$A:$AJ, 8, FALSE)</f>
        <v>0.7632</v>
      </c>
      <c r="R12" s="99">
        <f>VLOOKUP($A12, RawData!$A:$AJ, 9, FALSE)</f>
        <v>0.80549455</v>
      </c>
      <c r="S12" s="144">
        <f>VLOOKUP($A12, RawData!$A:$AJ, 13, FALSE)</f>
        <v>3.54188</v>
      </c>
      <c r="T12" s="99" t="str">
        <f>VLOOKUP($A12, RawData!$A:$AJ, 14, FALSE)</f>
        <v/>
      </c>
      <c r="U12" s="100">
        <f>VLOOKUP($A12, RawData!$A:$AJ, 15, FALSE)</f>
        <v>42.6795</v>
      </c>
      <c r="V12" s="99">
        <f>VLOOKUP($A12, RawData!$A:$AJ, 16, FALSE)</f>
        <v>0.06895971</v>
      </c>
      <c r="W12" s="144" t="str">
        <f>VLOOKUP($A12, RawData!$A:$AJ, 21, FALSE)</f>
        <v/>
      </c>
      <c r="X12" s="99">
        <f>VLOOKUP($A12, RawData!$A:$AJ, 22, FALSE)</f>
        <v>-19.4171</v>
      </c>
      <c r="Y12" s="99" t="str">
        <f>VLOOKUP($A12, RawData!$A:$AJ, 23, FALSE)</f>
        <v/>
      </c>
      <c r="Z12" s="99">
        <f>VLOOKUP($A12, RawData!$A:$AJ, 24, FALSE)</f>
        <v>2.2152882</v>
      </c>
      <c r="AA12" s="99" t="str">
        <f>VLOOKUP($A12, RawData!$A:$AJ, 25, FALSE)</f>
        <v/>
      </c>
      <c r="AB12" s="103" t="str">
        <f>VLOOKUP($A12, RawData!$A:$AJ, 26, FALSE)</f>
        <v/>
      </c>
      <c r="AC12" s="100" t="str">
        <f>VLOOKUP($A12, RawData!$A:$AJ, 27, FALSE)</f>
        <v/>
      </c>
      <c r="AD12" s="102">
        <f>VLOOKUP($A12, RawData!$A:$AJ, 28, FALSE)</f>
        <v>0.26678354</v>
      </c>
      <c r="AE12" s="100">
        <f>VLOOKUP($A12, RawData!$A:$AJ, 31, FALSE)</f>
        <v>18.192265</v>
      </c>
      <c r="AF12" s="96">
        <f>VLOOKUP($A12, RawData!$A:$AJ,32, FALSE)</f>
        <v>0</v>
      </c>
      <c r="AG12" s="141" t="str">
        <f>VLOOKUP($A12, RawData!$A:$AJ, 34, FALSE)</f>
        <v/>
      </c>
      <c r="AH12" s="144">
        <f>VLOOKUP($A12, RawData!$A:$AJ, 35, FALSE)/100</f>
        <v>0.53033</v>
      </c>
      <c r="AI12" s="113">
        <f>VLOOKUP($A12, RawData!$A:$AJ, 36, FALSE)</f>
        <v>38.66</v>
      </c>
    </row>
    <row r="13">
      <c r="A13" s="9" t="s">
        <v>701</v>
      </c>
      <c r="B13" s="9" t="s">
        <v>2535</v>
      </c>
      <c r="C13" s="92" t="s">
        <v>923</v>
      </c>
      <c r="D13" s="2" t="s">
        <v>2536</v>
      </c>
      <c r="E13" s="114" t="str">
        <f>IFERROR(__xludf.DUMMYFUNCTION("IFERROR(HYPERLINK(REGEXEXTRACT(D13,""\(([^)]*)\)""),REGEXEXTRACT(D13,""\[([^\]]+)\]"")),"""")"),"READ PITCH")</f>
        <v>READ PITCH</v>
      </c>
      <c r="F13" s="144">
        <f>VLOOKUP($A13, RawData!$A:$AJ, 33, FALSE)</f>
        <v>39.427727</v>
      </c>
      <c r="G13" s="144" t="str">
        <f>VLOOKUP($A13, RawData!$A:$AJ, 2, FALSE)</f>
        <v/>
      </c>
      <c r="H13" s="96" t="str">
        <f>VLOOKUP($A13, RawData!$A:$AJ, 3, FALSE)</f>
        <v/>
      </c>
      <c r="I13" s="96">
        <f>VLOOKUP($A13, RawData!$A:$AJ, 4, FALSE)</f>
        <v>0.076346904</v>
      </c>
      <c r="J13" s="143" t="str">
        <f>VLOOKUP($A13, RawData!$A:$AM, 37, FALSE)</f>
        <v/>
      </c>
      <c r="K13" s="99">
        <f>VLOOKUP($A13, RawData!$A:$AM, 38, FALSE)</f>
        <v>0.17152736</v>
      </c>
      <c r="L13" s="99">
        <f>VLOOKUP($A13, RawData!$A:$AM, 39, FALSE)</f>
        <v>-0.013277556</v>
      </c>
      <c r="M13" s="100">
        <f>VLOOKUP($A13, RawData!$A:$AJ, 30, FALSE)</f>
        <v>5.022412</v>
      </c>
      <c r="N13" s="144">
        <f>VLOOKUP($A13, RawData!$A:$AJ, 5, FALSE)</f>
        <v>0.025284208</v>
      </c>
      <c r="O13" s="99">
        <f>VLOOKUP($A13, RawData!$A:$AJ, 6, FALSE)</f>
        <v>0.13182096</v>
      </c>
      <c r="P13" s="97">
        <f>VLOOKUP($A13, RawData!$A:$AJ, 7, FALSE)</f>
        <v>-0.1728177</v>
      </c>
      <c r="Q13" s="101">
        <f>VLOOKUP($A13, RawData!$A:$AJ, 8, FALSE)</f>
        <v>0.3695</v>
      </c>
      <c r="R13" s="99">
        <f>VLOOKUP($A13, RawData!$A:$AJ, 9, FALSE)</f>
        <v>0.3424124</v>
      </c>
      <c r="S13" s="144">
        <f>VLOOKUP($A13, RawData!$A:$AJ, 13, FALSE)</f>
        <v>-0.486</v>
      </c>
      <c r="T13" s="99" t="str">
        <f>VLOOKUP($A13, RawData!$A:$AJ, 14, FALSE)</f>
        <v/>
      </c>
      <c r="U13" s="100">
        <f>VLOOKUP($A13, RawData!$A:$AJ, 15, FALSE)</f>
        <v>2.5994</v>
      </c>
      <c r="V13" s="99">
        <f>VLOOKUP($A13, RawData!$A:$AJ, 16, FALSE)</f>
        <v>0.044840563</v>
      </c>
      <c r="W13" s="144" t="str">
        <f>VLOOKUP($A13, RawData!$A:$AJ, 21, FALSE)</f>
        <v/>
      </c>
      <c r="X13" s="99">
        <f>VLOOKUP($A13, RawData!$A:$AJ, 22, FALSE)</f>
        <v>0.0018885973</v>
      </c>
      <c r="Y13" s="99" t="str">
        <f>VLOOKUP($A13, RawData!$A:$AJ, 23, FALSE)</f>
        <v/>
      </c>
      <c r="Z13" s="99">
        <f>VLOOKUP($A13, RawData!$A:$AJ, 24, FALSE)</f>
        <v>0.04527728</v>
      </c>
      <c r="AA13" s="99" t="str">
        <f>VLOOKUP($A13, RawData!$A:$AJ, 25, FALSE)</f>
        <v/>
      </c>
      <c r="AB13" s="103">
        <f>VLOOKUP($A13, RawData!$A:$AJ, 26, FALSE)</f>
        <v>21.160702</v>
      </c>
      <c r="AC13" s="100" t="str">
        <f>VLOOKUP($A13, RawData!$A:$AJ, 27, FALSE)</f>
        <v/>
      </c>
      <c r="AD13" s="102">
        <f>VLOOKUP($A13, RawData!$A:$AJ, 28, FALSE)</f>
        <v>0.3940588</v>
      </c>
      <c r="AE13" s="100">
        <f>VLOOKUP($A13, RawData!$A:$AJ, 31, FALSE)</f>
        <v>-80.53427</v>
      </c>
      <c r="AF13" s="96">
        <f>VLOOKUP($A13, RawData!$A:$AJ,32, FALSE)</f>
        <v>0</v>
      </c>
      <c r="AG13" s="141" t="str">
        <f>VLOOKUP($A13, RawData!$A:$AJ, 34, FALSE)</f>
        <v/>
      </c>
      <c r="AH13" s="144">
        <f>VLOOKUP($A13, RawData!$A:$AJ, 35, FALSE)/100</f>
        <v>0.55027</v>
      </c>
      <c r="AI13" s="113">
        <f>VLOOKUP($A13, RawData!$A:$AJ, 36, FALSE)</f>
        <v>73.01</v>
      </c>
    </row>
    <row r="14">
      <c r="A14" s="9" t="s">
        <v>702</v>
      </c>
      <c r="B14" s="9" t="s">
        <v>2537</v>
      </c>
      <c r="C14" s="92" t="s">
        <v>930</v>
      </c>
      <c r="D14" s="2" t="s">
        <v>2538</v>
      </c>
      <c r="E14" s="114" t="str">
        <f>IFERROR(__xludf.DUMMYFUNCTION("IFERROR(HYPERLINK(REGEXEXTRACT(D14,""\(([^)]*)\)""),REGEXEXTRACT(D14,""\[([^\]]+)\]"")),"""")"),"READ PITCH")</f>
        <v>READ PITCH</v>
      </c>
      <c r="F14" s="144">
        <f>VLOOKUP($A14, RawData!$A:$AJ, 33, FALSE)</f>
        <v>18.868986</v>
      </c>
      <c r="G14" s="144" t="str">
        <f>VLOOKUP($A14, RawData!$A:$AJ, 2, FALSE)</f>
        <v/>
      </c>
      <c r="H14" s="96" t="str">
        <f>VLOOKUP($A14, RawData!$A:$AJ, 3, FALSE)</f>
        <v/>
      </c>
      <c r="I14" s="96">
        <f>VLOOKUP($A14, RawData!$A:$AJ, 4, FALSE)</f>
        <v>0.088807516</v>
      </c>
      <c r="J14" s="143" t="str">
        <f>VLOOKUP($A14, RawData!$A:$AM, 37, FALSE)</f>
        <v/>
      </c>
      <c r="K14" s="99">
        <f>VLOOKUP($A14, RawData!$A:$AM, 38, FALSE)</f>
        <v>0.068489514</v>
      </c>
      <c r="L14" s="99">
        <f>VLOOKUP($A14, RawData!$A:$AM, 39, FALSE)</f>
        <v>-0.06403082</v>
      </c>
      <c r="M14" s="100">
        <f>VLOOKUP($A14, RawData!$A:$AJ, 30, FALSE)</f>
        <v>10.285157</v>
      </c>
      <c r="N14" s="144">
        <f>VLOOKUP($A14, RawData!$A:$AJ, 5, FALSE)</f>
        <v>-0.03307364</v>
      </c>
      <c r="O14" s="99">
        <f>VLOOKUP($A14, RawData!$A:$AJ, 6, FALSE)</f>
        <v>0.51101696</v>
      </c>
      <c r="P14" s="97">
        <f>VLOOKUP($A14, RawData!$A:$AJ, 7, FALSE)</f>
        <v>-0.21998133</v>
      </c>
      <c r="Q14" s="101">
        <f>VLOOKUP($A14, RawData!$A:$AJ, 8, FALSE)</f>
        <v>0.3542</v>
      </c>
      <c r="R14" s="99">
        <f>VLOOKUP($A14, RawData!$A:$AJ, 9, FALSE)</f>
        <v>0.16844104</v>
      </c>
      <c r="S14" s="144">
        <f>VLOOKUP($A14, RawData!$A:$AJ, 13, FALSE)</f>
        <v>10.555</v>
      </c>
      <c r="T14" s="99" t="str">
        <f>VLOOKUP($A14, RawData!$A:$AJ, 14, FALSE)</f>
        <v/>
      </c>
      <c r="U14" s="100">
        <f>VLOOKUP($A14, RawData!$A:$AJ, 15, FALSE)</f>
        <v>38.1422</v>
      </c>
      <c r="V14" s="99">
        <f>VLOOKUP($A14, RawData!$A:$AJ, 16, FALSE)</f>
        <v>0.0817997</v>
      </c>
      <c r="W14" s="144" t="str">
        <f>VLOOKUP($A14, RawData!$A:$AJ, 21, FALSE)</f>
        <v/>
      </c>
      <c r="X14" s="99">
        <f>VLOOKUP($A14, RawData!$A:$AJ, 22, FALSE)</f>
        <v>0.7259002</v>
      </c>
      <c r="Y14" s="99" t="str">
        <f>VLOOKUP($A14, RawData!$A:$AJ, 23, FALSE)</f>
        <v/>
      </c>
      <c r="Z14" s="99">
        <f>VLOOKUP($A14, RawData!$A:$AJ, 24, FALSE)</f>
        <v>-0.10965222</v>
      </c>
      <c r="AA14" s="99" t="str">
        <f>VLOOKUP($A14, RawData!$A:$AJ, 25, FALSE)</f>
        <v/>
      </c>
      <c r="AB14" s="103" t="str">
        <f>VLOOKUP($A14, RawData!$A:$AJ, 26, FALSE)</f>
        <v/>
      </c>
      <c r="AC14" s="100" t="str">
        <f>VLOOKUP($A14, RawData!$A:$AJ, 27, FALSE)</f>
        <v/>
      </c>
      <c r="AD14" s="102">
        <f>VLOOKUP($A14, RawData!$A:$AJ, 28, FALSE)</f>
        <v>0.47589234</v>
      </c>
      <c r="AE14" s="100">
        <f>VLOOKUP($A14, RawData!$A:$AJ, 31, FALSE)</f>
        <v>3.9220994</v>
      </c>
      <c r="AF14" s="96">
        <f>VLOOKUP($A14, RawData!$A:$AJ,32, FALSE)</f>
        <v>0</v>
      </c>
      <c r="AG14" s="141" t="str">
        <f>VLOOKUP($A14, RawData!$A:$AJ, 34, FALSE)</f>
        <v/>
      </c>
      <c r="AH14" s="144">
        <f>VLOOKUP($A14, RawData!$A:$AJ, 35, FALSE)/100</f>
        <v>0.17527</v>
      </c>
      <c r="AI14" s="113">
        <f>VLOOKUP($A14, RawData!$A:$AJ, 36, FALSE)</f>
        <v>107.82</v>
      </c>
    </row>
    <row r="15">
      <c r="A15" s="9" t="s">
        <v>703</v>
      </c>
      <c r="B15" s="9" t="s">
        <v>2539</v>
      </c>
      <c r="C15" s="92" t="s">
        <v>930</v>
      </c>
      <c r="D15" s="2" t="s">
        <v>2540</v>
      </c>
      <c r="E15" s="114" t="str">
        <f>IFERROR(__xludf.DUMMYFUNCTION("IFERROR(HYPERLINK(REGEXEXTRACT(D15,""\(([^)]*)\)""),REGEXEXTRACT(D15,""\[([^\]]+)\]"")),"""")"),"READ PITCH")</f>
        <v>READ PITCH</v>
      </c>
      <c r="F15" s="144">
        <f>VLOOKUP($A15, RawData!$A:$AJ, 33, FALSE)</f>
        <v>7.994673</v>
      </c>
      <c r="G15" s="144" t="str">
        <f>VLOOKUP($A15, RawData!$A:$AJ, 2, FALSE)</f>
        <v/>
      </c>
      <c r="H15" s="96" t="str">
        <f>VLOOKUP($A15, RawData!$A:$AJ, 3, FALSE)</f>
        <v/>
      </c>
      <c r="I15" s="96">
        <f>VLOOKUP($A15, RawData!$A:$AJ, 4, FALSE)</f>
        <v>0.07430851</v>
      </c>
      <c r="J15" s="143" t="str">
        <f>VLOOKUP($A15, RawData!$A:$AM, 37, FALSE)</f>
        <v/>
      </c>
      <c r="K15" s="99">
        <f>VLOOKUP($A15, RawData!$A:$AM, 38, FALSE)</f>
        <v>0.38063952</v>
      </c>
      <c r="L15" s="99">
        <f>VLOOKUP($A15, RawData!$A:$AM, 39, FALSE)</f>
        <v>0.0723322</v>
      </c>
      <c r="M15" s="100">
        <f>VLOOKUP($A15, RawData!$A:$AJ, 30, FALSE)</f>
        <v>5.917961</v>
      </c>
      <c r="N15" s="144">
        <f>VLOOKUP($A15, RawData!$A:$AJ, 5, FALSE)</f>
        <v>0.007171001</v>
      </c>
      <c r="O15" s="99">
        <f>VLOOKUP($A15, RawData!$A:$AJ, 6, FALSE)</f>
        <v>-1.5642161</v>
      </c>
      <c r="P15" s="97">
        <f>VLOOKUP($A15, RawData!$A:$AJ, 7, FALSE)</f>
        <v>0.4772798</v>
      </c>
      <c r="Q15" s="101">
        <f>VLOOKUP($A15, RawData!$A:$AJ, 8, FALSE)</f>
        <v>0.3482</v>
      </c>
      <c r="R15" s="99">
        <f>VLOOKUP($A15, RawData!$A:$AJ, 9, FALSE)</f>
        <v>0.33042806</v>
      </c>
      <c r="S15" s="144">
        <f>VLOOKUP($A15, RawData!$A:$AJ, 13, FALSE)</f>
        <v>-0.769</v>
      </c>
      <c r="T15" s="99" t="str">
        <f>VLOOKUP($A15, RawData!$A:$AJ, 14, FALSE)</f>
        <v/>
      </c>
      <c r="U15" s="100">
        <f>VLOOKUP($A15, RawData!$A:$AJ, 15, FALSE)</f>
        <v>4.2153</v>
      </c>
      <c r="V15" s="99">
        <f>VLOOKUP($A15, RawData!$A:$AJ, 16, FALSE)</f>
        <v>0.02913077</v>
      </c>
      <c r="W15" s="144" t="str">
        <f>VLOOKUP($A15, RawData!$A:$AJ, 21, FALSE)</f>
        <v/>
      </c>
      <c r="X15" s="99">
        <f>VLOOKUP($A15, RawData!$A:$AJ, 22, FALSE)</f>
        <v>0.9525237</v>
      </c>
      <c r="Y15" s="99" t="str">
        <f>VLOOKUP($A15, RawData!$A:$AJ, 23, FALSE)</f>
        <v/>
      </c>
      <c r="Z15" s="99">
        <f>VLOOKUP($A15, RawData!$A:$AJ, 24, FALSE)</f>
        <v>0.053056806</v>
      </c>
      <c r="AA15" s="99" t="str">
        <f>VLOOKUP($A15, RawData!$A:$AJ, 25, FALSE)</f>
        <v/>
      </c>
      <c r="AB15" s="103">
        <f>VLOOKUP($A15, RawData!$A:$AJ, 26, FALSE)</f>
        <v>11.330318</v>
      </c>
      <c r="AC15" s="100" t="str">
        <f>VLOOKUP($A15, RawData!$A:$AJ, 27, FALSE)</f>
        <v/>
      </c>
      <c r="AD15" s="102">
        <f>VLOOKUP($A15, RawData!$A:$AJ, 28, FALSE)</f>
        <v>0.24194337</v>
      </c>
      <c r="AE15" s="100">
        <f>VLOOKUP($A15, RawData!$A:$AJ, 31, FALSE)</f>
        <v>-24.256714</v>
      </c>
      <c r="AF15" s="96">
        <f>VLOOKUP($A15, RawData!$A:$AJ,32, FALSE)</f>
        <v>0.00058081973</v>
      </c>
      <c r="AG15" s="141" t="str">
        <f>VLOOKUP($A15, RawData!$A:$AJ, 34, FALSE)</f>
        <v/>
      </c>
      <c r="AH15" s="144">
        <f>VLOOKUP($A15, RawData!$A:$AJ, 35, FALSE)/100</f>
        <v>0.08658</v>
      </c>
      <c r="AI15" s="113">
        <f>VLOOKUP($A15, RawData!$A:$AJ, 36, FALSE)</f>
        <v>88.83</v>
      </c>
    </row>
    <row r="16"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</row>
    <row r="17"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</row>
    <row r="18"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</row>
    <row r="19"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</row>
    <row r="20"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</row>
  </sheetData>
  <autoFilter ref="$C$1:$AI$958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3.5"/>
    <col hidden="1" min="4" max="4" width="12.63"/>
    <col customWidth="1" min="9" max="9" width="16.0"/>
    <col customWidth="1" min="12" max="12" width="17.5"/>
    <col customWidth="1" min="16" max="16" width="14.25"/>
    <col customWidth="1" min="23" max="23" width="16.0"/>
    <col customWidth="1" min="24" max="24" width="18.5"/>
    <col customWidth="1" min="34" max="34" width="14.88"/>
    <col customWidth="1" min="35" max="35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932</v>
      </c>
      <c r="T1" s="108" t="s">
        <v>11</v>
      </c>
      <c r="U1" s="108" t="s">
        <v>933</v>
      </c>
      <c r="V1" s="108" t="s">
        <v>1180</v>
      </c>
      <c r="W1" s="87" t="s">
        <v>19</v>
      </c>
      <c r="X1" s="87" t="s">
        <v>1181</v>
      </c>
      <c r="Y1" s="87" t="s">
        <v>21</v>
      </c>
      <c r="Z1" s="87" t="s">
        <v>22</v>
      </c>
      <c r="AA1" s="87" t="s">
        <v>2541</v>
      </c>
      <c r="AB1" s="87" t="s">
        <v>24</v>
      </c>
      <c r="AC1" s="87" t="s">
        <v>25</v>
      </c>
      <c r="AD1" s="87" t="s">
        <v>26</v>
      </c>
      <c r="AE1" s="87" t="s">
        <v>29</v>
      </c>
      <c r="AF1" s="87" t="s">
        <v>919</v>
      </c>
      <c r="AG1" s="87" t="s">
        <v>32</v>
      </c>
      <c r="AH1" s="87" t="s">
        <v>920</v>
      </c>
      <c r="AI1" s="87" t="s">
        <v>921</v>
      </c>
    </row>
    <row r="2">
      <c r="A2" s="9" t="s">
        <v>704</v>
      </c>
      <c r="B2" s="9" t="s">
        <v>2542</v>
      </c>
      <c r="C2" s="92" t="s">
        <v>923</v>
      </c>
      <c r="D2" s="2" t="s">
        <v>2543</v>
      </c>
      <c r="E2" s="114" t="str">
        <f>IFERROR(__xludf.DUMMYFUNCTION("IFERROR(HYPERLINK(REGEXEXTRACT(D2,""\(([^)]*)\)""),REGEXEXTRACT(D2,""\[([^\]]+)\]"")),"""")"),"READ PITCH")</f>
        <v>READ PITCH</v>
      </c>
      <c r="F2" s="144">
        <f>VLOOKUP($A2, RawData!$A:$AJ, 33, FALSE)</f>
        <v>27.15462</v>
      </c>
      <c r="G2" s="144" t="str">
        <f>VLOOKUP($A2, RawData!$A:$AJ, 2, FALSE)</f>
        <v/>
      </c>
      <c r="H2" s="96" t="str">
        <f>VLOOKUP($A2, RawData!$A:$AJ, 3, FALSE)</f>
        <v/>
      </c>
      <c r="I2" s="96">
        <f>VLOOKUP($A2, RawData!$A:$AJ, 4, FALSE)</f>
        <v>0.105966404</v>
      </c>
      <c r="J2" s="143" t="str">
        <f>VLOOKUP($A2, RawData!$A:$AM, 37, FALSE)</f>
        <v/>
      </c>
      <c r="K2" s="99">
        <f>VLOOKUP($A2, RawData!$A:$AM, 38, FALSE)</f>
        <v>-0.17636196</v>
      </c>
      <c r="L2" s="99">
        <f>VLOOKUP($A2, RawData!$A:$AM, 39, FALSE)</f>
        <v>0.31793565</v>
      </c>
      <c r="M2" s="100">
        <f>VLOOKUP($A2, RawData!$A:$AJ, 30, FALSE)</f>
        <v>3.537447</v>
      </c>
      <c r="N2" s="144">
        <f>VLOOKUP($A2, RawData!$A:$AJ, 5, FALSE)</f>
        <v>0.22308904</v>
      </c>
      <c r="O2" s="99">
        <f>VLOOKUP($A2, RawData!$A:$AJ, 6, FALSE)</f>
        <v>-0.10524652</v>
      </c>
      <c r="P2" s="96">
        <f>VLOOKUP($A2, RawData!$A:$AJ, 7, FALSE)</f>
        <v>0.16238974</v>
      </c>
      <c r="Q2" s="99">
        <f>VLOOKUP($A2, RawData!$A:$AJ, 8, FALSE)</f>
        <v>0.8765</v>
      </c>
      <c r="R2" s="99">
        <f>VLOOKUP($A2, RawData!$A:$AJ, 9, FALSE)</f>
        <v>0.7973156</v>
      </c>
      <c r="S2" s="99">
        <f>VLOOKUP($A2, RawData!$A:$AJ, 11, FALSE)</f>
        <v>0.0824</v>
      </c>
      <c r="T2" s="144">
        <f>VLOOKUP($A2, RawData!$A:$AJ, 13, FALSE)</f>
        <v>3.019</v>
      </c>
      <c r="U2" s="99" t="str">
        <f>VLOOKUP($A2, RawData!$A:$AJ, 14, FALSE)</f>
        <v/>
      </c>
      <c r="V2" s="99">
        <f>VLOOKUP($A2, RawData!$A:$AJ, 16, FALSE)</f>
        <v>0.017316137</v>
      </c>
      <c r="W2" s="144" t="str">
        <f>VLOOKUP($A2, RawData!$A:$AJ, 21, FALSE)</f>
        <v/>
      </c>
      <c r="X2" s="99">
        <f>VLOOKUP($A2, RawData!$A:$AJ, 22, FALSE)</f>
        <v>-0.66973054</v>
      </c>
      <c r="Y2" s="99" t="str">
        <f>VLOOKUP($A2, RawData!$A:$AJ, 23, FALSE)</f>
        <v/>
      </c>
      <c r="Z2" s="99">
        <f>VLOOKUP($A2, RawData!$A:$AJ, 24, FALSE)</f>
        <v>0.19713111</v>
      </c>
      <c r="AA2" s="99" t="str">
        <f>VLOOKUP($A2, RawData!$A:$AJ, 25, FALSE)</f>
        <v/>
      </c>
      <c r="AB2" s="100">
        <f>VLOOKUP($A2, RawData!$A:$AJ, 26, FALSE)</f>
        <v>10.084923</v>
      </c>
      <c r="AC2" s="100" t="str">
        <f>VLOOKUP($A2, RawData!$A:$AJ, 27, FALSE)</f>
        <v/>
      </c>
      <c r="AD2" s="107">
        <f>VLOOKUP($A2, RawData!$A:$AJ, 28, FALSE)</f>
        <v>0.7884895</v>
      </c>
      <c r="AE2" s="100">
        <f>VLOOKUP($A2, RawData!$A:$AJ, 31, FALSE)</f>
        <v>6.2710886</v>
      </c>
      <c r="AF2" s="96">
        <f>VLOOKUP($A2, RawData!$A:$AJ,32, FALSE)</f>
        <v>0</v>
      </c>
      <c r="AG2" s="144" t="str">
        <f>VLOOKUP($A2, RawData!$A:$AJ, 34, FALSE)</f>
        <v/>
      </c>
      <c r="AH2" s="144">
        <f>VLOOKUP($A2, RawData!$A:$AJ, 35, FALSE)/100</f>
        <v>2.18035</v>
      </c>
      <c r="AI2" s="104">
        <f>VLOOKUP($A2, RawData!$A:$AJ, 36, FALSE)</f>
        <v>12.69</v>
      </c>
    </row>
    <row r="3">
      <c r="A3" s="9" t="s">
        <v>705</v>
      </c>
      <c r="B3" s="9" t="s">
        <v>2544</v>
      </c>
      <c r="C3" s="92" t="s">
        <v>923</v>
      </c>
      <c r="D3" s="2" t="s">
        <v>2545</v>
      </c>
      <c r="E3" s="114" t="str">
        <f>IFERROR(__xludf.DUMMYFUNCTION("IFERROR(HYPERLINK(REGEXEXTRACT(D3,""\(([^)]*)\)""),REGEXEXTRACT(D3,""\[([^\]]+)\]"")),"""")"),"READ PITCH")</f>
        <v>READ PITCH</v>
      </c>
      <c r="F3" s="144">
        <f>VLOOKUP($A3, RawData!$A:$AJ, 33, FALSE)</f>
        <v>154.58029</v>
      </c>
      <c r="G3" s="144" t="str">
        <f>VLOOKUP($A3, RawData!$A:$AJ, 2, FALSE)</f>
        <v/>
      </c>
      <c r="H3" s="96" t="str">
        <f>VLOOKUP($A3, RawData!$A:$AJ, 3, FALSE)</f>
        <v/>
      </c>
      <c r="I3" s="96">
        <f>VLOOKUP($A3, RawData!$A:$AJ, 4, FALSE)</f>
        <v>0.113568775</v>
      </c>
      <c r="J3" s="143" t="str">
        <f>VLOOKUP($A3, RawData!$A:$AM, 37, FALSE)</f>
        <v/>
      </c>
      <c r="K3" s="99">
        <f>VLOOKUP($A3, RawData!$A:$AM, 38, FALSE)</f>
        <v>-0.15413134</v>
      </c>
      <c r="L3" s="99">
        <f>VLOOKUP($A3, RawData!$A:$AM, 39, FALSE)</f>
        <v>0.14137672</v>
      </c>
      <c r="M3" s="100">
        <f>VLOOKUP($A3, RawData!$A:$AJ, 30, FALSE)</f>
        <v>9.442847</v>
      </c>
      <c r="N3" s="144">
        <f>VLOOKUP($A3, RawData!$A:$AJ, 5, FALSE)</f>
        <v>0.048030864</v>
      </c>
      <c r="O3" s="99">
        <f>VLOOKUP($A3, RawData!$A:$AJ, 6, FALSE)</f>
        <v>-0.60570073</v>
      </c>
      <c r="P3" s="96">
        <f>VLOOKUP($A3, RawData!$A:$AJ, 7, FALSE)</f>
        <v>-0.024892379</v>
      </c>
      <c r="Q3" s="99">
        <f>VLOOKUP($A3, RawData!$A:$AJ, 8, FALSE)</f>
        <v>0.5484</v>
      </c>
      <c r="R3" s="99">
        <f>VLOOKUP($A3, RawData!$A:$AJ, 9, FALSE)</f>
        <v>0.7445185</v>
      </c>
      <c r="S3" s="99">
        <f>VLOOKUP($A3, RawData!$A:$AJ, 11, FALSE)</f>
        <v>0.1013</v>
      </c>
      <c r="T3" s="144">
        <f>VLOOKUP($A3, RawData!$A:$AJ, 13, FALSE)</f>
        <v>10.766</v>
      </c>
      <c r="U3" s="99" t="str">
        <f>VLOOKUP($A3, RawData!$A:$AJ, 14, FALSE)</f>
        <v/>
      </c>
      <c r="V3" s="99">
        <f>VLOOKUP($A3, RawData!$A:$AJ, 16, FALSE)</f>
        <v>0.07486045</v>
      </c>
      <c r="W3" s="144" t="str">
        <f>VLOOKUP($A3, RawData!$A:$AJ, 21, FALSE)</f>
        <v/>
      </c>
      <c r="X3" s="99">
        <f>VLOOKUP($A3, RawData!$A:$AJ, 22, FALSE)</f>
        <v>-0.08486563</v>
      </c>
      <c r="Y3" s="99" t="str">
        <f>VLOOKUP($A3, RawData!$A:$AJ, 23, FALSE)</f>
        <v/>
      </c>
      <c r="Z3" s="99">
        <f>VLOOKUP($A3, RawData!$A:$AJ, 24, FALSE)</f>
        <v>0.08452617</v>
      </c>
      <c r="AA3" s="99" t="str">
        <f>VLOOKUP($A3, RawData!$A:$AJ, 25, FALSE)</f>
        <v/>
      </c>
      <c r="AB3" s="100">
        <f>VLOOKUP($A3, RawData!$A:$AJ, 26, FALSE)</f>
        <v>29.846098</v>
      </c>
      <c r="AC3" s="100" t="str">
        <f>VLOOKUP($A3, RawData!$A:$AJ, 27, FALSE)</f>
        <v/>
      </c>
      <c r="AD3" s="107">
        <f>VLOOKUP($A3, RawData!$A:$AJ, 28, FALSE)</f>
        <v>1.9331305</v>
      </c>
      <c r="AE3" s="100">
        <f>VLOOKUP($A3, RawData!$A:$AJ, 31, FALSE)</f>
        <v>16.009686</v>
      </c>
      <c r="AF3" s="96">
        <f>VLOOKUP($A3, RawData!$A:$AJ,32, FALSE)</f>
        <v>0</v>
      </c>
      <c r="AG3" s="144" t="str">
        <f>VLOOKUP($A3, RawData!$A:$AJ, 34, FALSE)</f>
        <v/>
      </c>
      <c r="AH3" s="144">
        <f>VLOOKUP($A3, RawData!$A:$AJ, 35, FALSE)/100</f>
        <v>1.18</v>
      </c>
      <c r="AI3" s="104">
        <f>VLOOKUP($A3, RawData!$A:$AJ, 36, FALSE)</f>
        <v>124.42</v>
      </c>
    </row>
    <row r="4">
      <c r="A4" s="9" t="s">
        <v>706</v>
      </c>
      <c r="B4" s="9" t="s">
        <v>2546</v>
      </c>
      <c r="C4" s="92" t="s">
        <v>923</v>
      </c>
      <c r="D4" s="2" t="s">
        <v>2547</v>
      </c>
      <c r="E4" s="114" t="str">
        <f>IFERROR(__xludf.DUMMYFUNCTION("IFERROR(HYPERLINK(REGEXEXTRACT(D4,""\(([^)]*)\)""),REGEXEXTRACT(D4,""\[([^\]]+)\]"")),"""")"),"READ PITCH")</f>
        <v>READ PITCH</v>
      </c>
      <c r="F4" s="144">
        <f>VLOOKUP($A4, RawData!$A:$AJ, 33, FALSE)</f>
        <v>171.75</v>
      </c>
      <c r="G4" s="144" t="str">
        <f>VLOOKUP($A4, RawData!$A:$AJ, 2, FALSE)</f>
        <v/>
      </c>
      <c r="H4" s="96" t="str">
        <f>VLOOKUP($A4, RawData!$A:$AJ, 3, FALSE)</f>
        <v/>
      </c>
      <c r="I4" s="96">
        <f>VLOOKUP($A4, RawData!$A:$AJ, 4, FALSE)</f>
        <v>-0.04688204</v>
      </c>
      <c r="J4" s="143" t="str">
        <f>VLOOKUP($A4, RawData!$A:$AM, 37, FALSE)</f>
        <v/>
      </c>
      <c r="K4" s="99">
        <f>VLOOKUP($A4, RawData!$A:$AM, 38, FALSE)</f>
        <v>-0.012191955</v>
      </c>
      <c r="L4" s="99">
        <f>VLOOKUP($A4, RawData!$A:$AM, 39, FALSE)</f>
        <v>0.022022564</v>
      </c>
      <c r="M4" s="100">
        <f>VLOOKUP($A4, RawData!$A:$AJ, 30, FALSE)</f>
        <v>3.802227</v>
      </c>
      <c r="N4" s="144">
        <f>VLOOKUP($A4, RawData!$A:$AJ, 5, FALSE)</f>
        <v>0.09031272</v>
      </c>
      <c r="O4" s="99">
        <f>VLOOKUP($A4, RawData!$A:$AJ, 6, FALSE)</f>
        <v>-368.41464</v>
      </c>
      <c r="P4" s="96">
        <f>VLOOKUP($A4, RawData!$A:$AJ, 7, FALSE)</f>
        <v>-0.64125854</v>
      </c>
      <c r="Q4" s="99">
        <f>VLOOKUP($A4, RawData!$A:$AJ, 8, FALSE)</f>
        <v>0.7665954</v>
      </c>
      <c r="R4" s="99">
        <f>VLOOKUP($A4, RawData!$A:$AJ, 9, FALSE)</f>
        <v>0.02994233</v>
      </c>
      <c r="S4" s="99">
        <f>VLOOKUP($A4, RawData!$A:$AJ, 11, FALSE)</f>
        <v>0.3228</v>
      </c>
      <c r="T4" s="144">
        <f>VLOOKUP($A4, RawData!$A:$AJ, 13, FALSE)</f>
        <v>179.09409</v>
      </c>
      <c r="U4" s="99" t="str">
        <f>VLOOKUP($A4, RawData!$A:$AJ, 14, FALSE)</f>
        <v/>
      </c>
      <c r="V4" s="106" t="str">
        <f>VLOOKUP($A4, RawData!$A:$AJ, 16, FALSE)</f>
        <v>No data</v>
      </c>
      <c r="W4" s="144" t="str">
        <f>VLOOKUP($A4, RawData!$A:$AJ, 21, FALSE)</f>
        <v/>
      </c>
      <c r="X4" s="99">
        <f>VLOOKUP($A4, RawData!$A:$AJ, 22, FALSE)</f>
        <v>1.7516675</v>
      </c>
      <c r="Y4" s="99" t="str">
        <f>VLOOKUP($A4, RawData!$A:$AJ, 23, FALSE)</f>
        <v/>
      </c>
      <c r="Z4" s="99">
        <f>VLOOKUP($A4, RawData!$A:$AJ, 24, FALSE)</f>
        <v>0.084103</v>
      </c>
      <c r="AA4" s="99" t="str">
        <f>VLOOKUP($A4, RawData!$A:$AJ, 25, FALSE)</f>
        <v/>
      </c>
      <c r="AB4" s="100">
        <f>VLOOKUP($A4, RawData!$A:$AJ, 26, FALSE)</f>
        <v>7.3005576</v>
      </c>
      <c r="AC4" s="100" t="str">
        <f>VLOOKUP($A4, RawData!$A:$AJ, 27, FALSE)</f>
        <v/>
      </c>
      <c r="AD4" s="107">
        <f>VLOOKUP($A4, RawData!$A:$AJ, 28, FALSE)</f>
        <v>0.9567872</v>
      </c>
      <c r="AE4" s="100">
        <f>VLOOKUP($A4, RawData!$A:$AJ, 31, FALSE)</f>
        <v>3.6948864</v>
      </c>
      <c r="AF4" s="96">
        <f>VLOOKUP($A4, RawData!$A:$AJ,32, FALSE)</f>
        <v>0.0013844265</v>
      </c>
      <c r="AG4" s="144" t="str">
        <f>VLOOKUP($A4, RawData!$A:$AJ, 34, FALSE)</f>
        <v/>
      </c>
      <c r="AH4" s="144">
        <f>VLOOKUP($A4, RawData!$A:$AJ, 35, FALSE)/100</f>
        <v>0.63227</v>
      </c>
      <c r="AI4" s="104">
        <f>VLOOKUP($A4, RawData!$A:$AJ, 36, FALSE)</f>
        <v>260.49</v>
      </c>
    </row>
    <row r="5">
      <c r="A5" s="9" t="s">
        <v>707</v>
      </c>
      <c r="B5" s="9" t="s">
        <v>2548</v>
      </c>
      <c r="C5" s="92" t="s">
        <v>930</v>
      </c>
      <c r="D5" s="2" t="s">
        <v>2549</v>
      </c>
      <c r="E5" s="114" t="str">
        <f>IFERROR(__xludf.DUMMYFUNCTION("IFERROR(HYPERLINK(REGEXEXTRACT(D5,""\(([^)]*)\)""),REGEXEXTRACT(D5,""\[([^\]]+)\]"")),"""")"),"READ PITCH")</f>
        <v>READ PITCH</v>
      </c>
      <c r="F5" s="144">
        <f>VLOOKUP($A5, RawData!$A:$AJ, 33, FALSE)</f>
        <v>2.7</v>
      </c>
      <c r="G5" s="144" t="str">
        <f>VLOOKUP($A5, RawData!$A:$AJ, 2, FALSE)</f>
        <v/>
      </c>
      <c r="H5" s="96" t="str">
        <f>VLOOKUP($A5, RawData!$A:$AJ, 3, FALSE)</f>
        <v/>
      </c>
      <c r="I5" s="96">
        <f>VLOOKUP($A5, RawData!$A:$AJ, 4, FALSE)</f>
        <v>-0.18511727</v>
      </c>
      <c r="J5" s="143" t="str">
        <f>VLOOKUP($A5, RawData!$A:$AM, 37, FALSE)</f>
        <v/>
      </c>
      <c r="K5" s="99">
        <f>VLOOKUP($A5, RawData!$A:$AM, 38, FALSE)</f>
        <v>-1.0835478</v>
      </c>
      <c r="L5" s="99">
        <f>VLOOKUP($A5, RawData!$A:$AM, 39, FALSE)</f>
        <v>-0.18617293</v>
      </c>
      <c r="M5" s="100">
        <f>VLOOKUP($A5, RawData!$A:$AJ, 30, FALSE)</f>
        <v>-2.8625762</v>
      </c>
      <c r="N5" s="144">
        <f>VLOOKUP($A5, RawData!$A:$AJ, 5, FALSE)</f>
        <v>0</v>
      </c>
      <c r="O5" s="99">
        <f>VLOOKUP($A5, RawData!$A:$AJ, 6, FALSE)</f>
        <v>10.567485</v>
      </c>
      <c r="P5" s="96">
        <f>VLOOKUP($A5, RawData!$A:$AJ, 7, FALSE)</f>
        <v>-0.2481368</v>
      </c>
      <c r="Q5" s="99">
        <f>VLOOKUP($A5, RawData!$A:$AJ, 8, FALSE)</f>
        <v>1</v>
      </c>
      <c r="R5" s="99">
        <f>VLOOKUP($A5, RawData!$A:$AJ, 9, FALSE)</f>
        <v>1.202696</v>
      </c>
      <c r="S5" s="99">
        <f>VLOOKUP($A5, RawData!$A:$AJ, 11, FALSE)</f>
        <v>-1.8047</v>
      </c>
      <c r="T5" s="144">
        <f>VLOOKUP($A5, RawData!$A:$AJ, 13, FALSE)</f>
        <v>-12.74</v>
      </c>
      <c r="U5" s="99" t="str">
        <f>VLOOKUP($A5, RawData!$A:$AJ, 14, FALSE)</f>
        <v/>
      </c>
      <c r="V5" s="99">
        <f>VLOOKUP($A5, RawData!$A:$AJ, 16, FALSE)</f>
        <v>0.23238245</v>
      </c>
      <c r="W5" s="144" t="str">
        <f>VLOOKUP($A5, RawData!$A:$AJ, 21, FALSE)</f>
        <v/>
      </c>
      <c r="X5" s="99">
        <f>VLOOKUP($A5, RawData!$A:$AJ, 22, FALSE)</f>
        <v>-0.5671266</v>
      </c>
      <c r="Y5" s="99" t="str">
        <f>VLOOKUP($A5, RawData!$A:$AJ, 23, FALSE)</f>
        <v/>
      </c>
      <c r="Z5" s="99">
        <f>VLOOKUP($A5, RawData!$A:$AJ, 24, FALSE)</f>
        <v>-1.3340409</v>
      </c>
      <c r="AA5" s="99" t="str">
        <f>VLOOKUP($A5, RawData!$A:$AJ, 25, FALSE)</f>
        <v/>
      </c>
      <c r="AB5" s="100" t="str">
        <f>VLOOKUP($A5, RawData!$A:$AJ, 26, FALSE)</f>
        <v/>
      </c>
      <c r="AC5" s="100" t="str">
        <f>VLOOKUP($A5, RawData!$A:$AJ, 27, FALSE)</f>
        <v/>
      </c>
      <c r="AD5" s="107">
        <f>VLOOKUP($A5, RawData!$A:$AJ, 28, FALSE)</f>
        <v>0.37647244</v>
      </c>
      <c r="AE5" s="100">
        <f>VLOOKUP($A5, RawData!$A:$AJ, 31, FALSE)</f>
        <v>0.8607951</v>
      </c>
      <c r="AF5" s="96">
        <f>VLOOKUP($A5, RawData!$A:$AJ,32, FALSE)</f>
        <v>0</v>
      </c>
      <c r="AG5" s="144" t="str">
        <f>VLOOKUP($A5, RawData!$A:$AJ, 34, FALSE)</f>
        <v/>
      </c>
      <c r="AH5" s="144" t="str">
        <f>VLOOKUP($A5, RawData!$A:$AJ, 35, FALSE)/100</f>
        <v>#VALUE!</v>
      </c>
      <c r="AI5" s="104">
        <f>VLOOKUP($A5, RawData!$A:$AJ, 36, FALSE)</f>
        <v>41.04</v>
      </c>
    </row>
    <row r="6">
      <c r="A6" s="9" t="s">
        <v>708</v>
      </c>
      <c r="B6" s="9" t="s">
        <v>2550</v>
      </c>
      <c r="C6" s="92" t="s">
        <v>930</v>
      </c>
      <c r="D6" s="2" t="s">
        <v>2551</v>
      </c>
      <c r="E6" s="114" t="str">
        <f>IFERROR(__xludf.DUMMYFUNCTION("IFERROR(HYPERLINK(REGEXEXTRACT(D6,""\(([^)]*)\)""),REGEXEXTRACT(D6,""\[([^\]]+)\]"")),"""")"),"READ PITCH")</f>
        <v>READ PITCH</v>
      </c>
      <c r="F6" s="144">
        <f>VLOOKUP($A6, RawData!$A:$AJ, 33, FALSE)</f>
        <v>27.52972</v>
      </c>
      <c r="G6" s="144" t="str">
        <f>VLOOKUP($A6, RawData!$A:$AJ, 2, FALSE)</f>
        <v/>
      </c>
      <c r="H6" s="96" t="str">
        <f>VLOOKUP($A6, RawData!$A:$AJ, 3, FALSE)</f>
        <v/>
      </c>
      <c r="I6" s="96">
        <f>VLOOKUP($A6, RawData!$A:$AJ, 4, FALSE)</f>
        <v>-0.11236975</v>
      </c>
      <c r="J6" s="143" t="str">
        <f>VLOOKUP($A6, RawData!$A:$AM, 37, FALSE)</f>
        <v/>
      </c>
      <c r="K6" s="99">
        <f>VLOOKUP($A6, RawData!$A:$AM, 38, FALSE)</f>
        <v>-2.6638155</v>
      </c>
      <c r="L6" s="99">
        <f>VLOOKUP($A6, RawData!$A:$AM, 39, FALSE)</f>
        <v>-0.0609556</v>
      </c>
      <c r="M6" s="100">
        <f>VLOOKUP($A6, RawData!$A:$AJ, 30, FALSE)</f>
        <v>2.1308107</v>
      </c>
      <c r="N6" s="144">
        <f>VLOOKUP($A6, RawData!$A:$AJ, 5, FALSE)</f>
        <v>-0.028324354</v>
      </c>
      <c r="O6" s="99">
        <f>VLOOKUP($A6, RawData!$A:$AJ, 6, FALSE)</f>
        <v>-0.74191993</v>
      </c>
      <c r="P6" s="96">
        <f>VLOOKUP($A6, RawData!$A:$AJ, 7, FALSE)</f>
        <v>0.38587356</v>
      </c>
      <c r="Q6" s="99">
        <f>VLOOKUP($A6, RawData!$A:$AJ, 8, FALSE)</f>
        <v>0.5368</v>
      </c>
      <c r="R6" s="99">
        <f>VLOOKUP($A6, RawData!$A:$AJ, 9, FALSE)</f>
        <v>0.5228961</v>
      </c>
      <c r="S6" s="99">
        <f>VLOOKUP($A6, RawData!$A:$AJ, 11, FALSE)</f>
        <v>-0.3227</v>
      </c>
      <c r="T6" s="144">
        <f>VLOOKUP($A6, RawData!$A:$AJ, 13, FALSE)</f>
        <v>-5.454</v>
      </c>
      <c r="U6" s="99" t="str">
        <f>VLOOKUP($A6, RawData!$A:$AJ, 14, FALSE)</f>
        <v/>
      </c>
      <c r="V6" s="99">
        <f>VLOOKUP($A6, RawData!$A:$AJ, 16, FALSE)</f>
        <v>0.5050238</v>
      </c>
      <c r="W6" s="144" t="str">
        <f>VLOOKUP($A6, RawData!$A:$AJ, 21, FALSE)</f>
        <v/>
      </c>
      <c r="X6" s="99">
        <f>VLOOKUP($A6, RawData!$A:$AJ, 22, FALSE)</f>
        <v>-0.10683548</v>
      </c>
      <c r="Y6" s="99" t="str">
        <f>VLOOKUP($A6, RawData!$A:$AJ, 23, FALSE)</f>
        <v/>
      </c>
      <c r="Z6" s="99">
        <f>VLOOKUP($A6, RawData!$A:$AJ, 24, FALSE)</f>
        <v>-0.26675677</v>
      </c>
      <c r="AA6" s="99" t="str">
        <f>VLOOKUP($A6, RawData!$A:$AJ, 25, FALSE)</f>
        <v/>
      </c>
      <c r="AB6" s="100" t="str">
        <f>VLOOKUP($A6, RawData!$A:$AJ, 26, FALSE)</f>
        <v/>
      </c>
      <c r="AC6" s="100" t="str">
        <f>VLOOKUP($A6, RawData!$A:$AJ, 27, FALSE)</f>
        <v/>
      </c>
      <c r="AD6" s="107">
        <f>VLOOKUP($A6, RawData!$A:$AJ, 28, FALSE)</f>
        <v>1.1720425</v>
      </c>
      <c r="AE6" s="100">
        <f>VLOOKUP($A6, RawData!$A:$AJ, 31, FALSE)</f>
        <v>-6.2318597</v>
      </c>
      <c r="AF6" s="96">
        <f>VLOOKUP($A6, RawData!$A:$AJ,32, FALSE)</f>
        <v>0</v>
      </c>
      <c r="AG6" s="144" t="str">
        <f>VLOOKUP($A6, RawData!$A:$AJ, 34, FALSE)</f>
        <v/>
      </c>
      <c r="AH6" s="144">
        <f>VLOOKUP($A6, RawData!$A:$AJ, 35, FALSE)/100</f>
        <v>0.07026</v>
      </c>
      <c r="AI6" s="104">
        <f>VLOOKUP($A6, RawData!$A:$AJ, 36, FALSE)</f>
        <v>397.22</v>
      </c>
    </row>
    <row r="7"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</row>
    <row r="8"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</row>
    <row r="9"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</row>
    <row r="10"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</row>
    <row r="11"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</row>
    <row r="12"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</row>
    <row r="13"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</row>
  </sheetData>
  <autoFilter ref="$C$1:$AI$959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2" max="2" width="28.13"/>
    <col customWidth="1" min="3" max="3" width="18.25"/>
    <col customWidth="1" min="10" max="10" width="16.0"/>
    <col customWidth="1" min="17" max="17" width="14.25"/>
    <col customWidth="1" min="22" max="22" width="14.88"/>
    <col customWidth="1" min="27" max="27" width="19.38"/>
    <col customWidth="1" min="38" max="38" width="14.88"/>
    <col customWidth="1" min="39" max="39" width="14.38"/>
  </cols>
  <sheetData>
    <row r="1">
      <c r="A1" s="87" t="s">
        <v>908</v>
      </c>
      <c r="B1" s="87" t="s">
        <v>909</v>
      </c>
      <c r="C1" s="87" t="s">
        <v>2552</v>
      </c>
      <c r="D1" s="87" t="s">
        <v>910</v>
      </c>
      <c r="E1" s="87" t="s">
        <v>911</v>
      </c>
      <c r="F1" s="87" t="s">
        <v>911</v>
      </c>
      <c r="G1" s="108" t="s">
        <v>31</v>
      </c>
      <c r="H1" s="87" t="s">
        <v>0</v>
      </c>
      <c r="I1" s="87" t="s">
        <v>912</v>
      </c>
      <c r="J1" s="87" t="s">
        <v>913</v>
      </c>
      <c r="K1" s="87" t="s">
        <v>35</v>
      </c>
      <c r="L1" s="87" t="s">
        <v>914</v>
      </c>
      <c r="M1" s="87" t="s">
        <v>915</v>
      </c>
      <c r="N1" s="87" t="s">
        <v>28</v>
      </c>
      <c r="O1" s="108" t="s">
        <v>3</v>
      </c>
      <c r="P1" s="108" t="s">
        <v>916</v>
      </c>
      <c r="Q1" s="108" t="s">
        <v>5</v>
      </c>
      <c r="R1" s="108" t="s">
        <v>6</v>
      </c>
      <c r="S1" s="108" t="s">
        <v>1178</v>
      </c>
      <c r="T1" s="87" t="s">
        <v>8</v>
      </c>
      <c r="U1" s="87" t="s">
        <v>932</v>
      </c>
      <c r="V1" s="87" t="s">
        <v>1702</v>
      </c>
      <c r="W1" s="108" t="s">
        <v>11</v>
      </c>
      <c r="X1" s="108" t="s">
        <v>933</v>
      </c>
      <c r="Y1" s="108" t="s">
        <v>1179</v>
      </c>
      <c r="Z1" s="108" t="s">
        <v>1180</v>
      </c>
      <c r="AA1" s="108" t="s">
        <v>1494</v>
      </c>
      <c r="AB1" s="87" t="s">
        <v>21</v>
      </c>
      <c r="AC1" s="87" t="s">
        <v>22</v>
      </c>
      <c r="AD1" s="87" t="s">
        <v>23</v>
      </c>
      <c r="AE1" s="87" t="s">
        <v>24</v>
      </c>
      <c r="AF1" s="87" t="s">
        <v>25</v>
      </c>
      <c r="AG1" s="87" t="s">
        <v>26</v>
      </c>
      <c r="AH1" s="87" t="s">
        <v>27</v>
      </c>
      <c r="AI1" s="87" t="s">
        <v>29</v>
      </c>
      <c r="AJ1" s="87" t="s">
        <v>919</v>
      </c>
      <c r="AK1" s="87" t="s">
        <v>32</v>
      </c>
      <c r="AL1" s="87" t="s">
        <v>920</v>
      </c>
      <c r="AM1" s="87" t="s">
        <v>921</v>
      </c>
    </row>
    <row r="2">
      <c r="A2" s="82" t="s">
        <v>737</v>
      </c>
      <c r="B2" s="9" t="s">
        <v>2553</v>
      </c>
      <c r="C2" s="9" t="s">
        <v>2554</v>
      </c>
      <c r="D2" s="92" t="s">
        <v>942</v>
      </c>
      <c r="E2" s="2" t="s">
        <v>2555</v>
      </c>
      <c r="F2" s="114" t="str">
        <f>IFERROR(__xludf.DUMMYFUNCTION("IFERROR(HYPERLINK(REGEXEXTRACT(E2,""\(([^)]*)\)""),REGEXEXTRACT(E2,""\[([^\]]+)\]"")),"""")"),"READ PITCH")</f>
        <v>READ PITCH</v>
      </c>
      <c r="G2" s="128">
        <f>VLOOKUP($A2, RawData!$A:$AJ, 33, FALSE)</f>
        <v>952.9236</v>
      </c>
      <c r="H2" s="128" t="str">
        <f>VLOOKUP($A2, RawData!$A:$AJ, 2, FALSE)</f>
        <v/>
      </c>
      <c r="I2" s="96" t="str">
        <f>VLOOKUP($A2, RawData!$A:$AJ, 3, FALSE)</f>
        <v/>
      </c>
      <c r="J2" s="96">
        <f>VLOOKUP($A2, RawData!$A:$AJ, 4, FALSE)</f>
        <v>0.032115817</v>
      </c>
      <c r="K2" s="128" t="str">
        <f>VLOOKUP($A2, RawData!$A:$AM, 37, FALSE)</f>
        <v/>
      </c>
      <c r="L2" s="99">
        <f>VLOOKUP($A2, RawData!$A:$AM, 38, FALSE)</f>
        <v>-0.24196653</v>
      </c>
      <c r="M2" s="99">
        <f>VLOOKUP($A2, RawData!$A:$AM, 39, FALSE)</f>
        <v>0.15255804</v>
      </c>
      <c r="N2" s="100">
        <f>VLOOKUP($A2, RawData!$A:$AJ, 30, FALSE)</f>
        <v>4.798233</v>
      </c>
      <c r="O2" s="98">
        <f>VLOOKUP($A2, RawData!$A:$AJ, 5, FALSE)</f>
        <v>0.23863927</v>
      </c>
      <c r="P2" s="96">
        <f>VLOOKUP($A2, RawData!$A:$AJ, 6, FALSE)</f>
        <v>-0.29082653</v>
      </c>
      <c r="Q2" s="96">
        <f>VLOOKUP($A2, RawData!$A:$AJ, 7, FALSE)</f>
        <v>0.39042646</v>
      </c>
      <c r="R2" s="99">
        <f>VLOOKUP($A2, RawData!$A:$AJ, 8, FALSE)</f>
        <v>0.4078</v>
      </c>
      <c r="S2" s="99">
        <f>VLOOKUP($A2, RawData!$A:$AJ, 9, FALSE)</f>
        <v>0.27923003</v>
      </c>
      <c r="T2" s="101">
        <f>VLOOKUP($A2, RawData!$A:$AJ, 10, FALSE)</f>
        <v>0.16092679</v>
      </c>
      <c r="U2" s="99">
        <f>VLOOKUP($A2, RawData!$A:$AJ, 11, FALSE)</f>
        <v>0.1692</v>
      </c>
      <c r="V2" s="100">
        <f>VLOOKUP($A2, RawData!$A:$AJ, 12, FALSE)</f>
        <v>15.041782</v>
      </c>
      <c r="W2" s="98">
        <f>VLOOKUP($A2, RawData!$A:$AJ, 13, FALSE)</f>
        <v>131.444</v>
      </c>
      <c r="X2" s="99" t="str">
        <f>VLOOKUP($A2, RawData!$A:$AJ, 14, FALSE)</f>
        <v/>
      </c>
      <c r="Y2" s="103">
        <f>VLOOKUP($A2, RawData!$A:$AJ, 15, FALSE)</f>
        <v>25.2213</v>
      </c>
      <c r="Z2" s="99">
        <f>VLOOKUP($A2, RawData!$A:$AJ, 16, FALSE)</f>
        <v>0.089603625</v>
      </c>
      <c r="AA2" s="99">
        <f>VLOOKUP($A2, RawData!$A:$AJ, 22, FALSE)</f>
        <v>-0.31336567</v>
      </c>
      <c r="AB2" s="99" t="str">
        <f>VLOOKUP($A2, RawData!$A:$AJ, 23, FALSE)</f>
        <v/>
      </c>
      <c r="AC2" s="99">
        <f>VLOOKUP($A2, RawData!$A:$AJ, 24, FALSE)</f>
        <v>0.060512573</v>
      </c>
      <c r="AD2" s="99" t="str">
        <f>VLOOKUP($A2, RawData!$A:$AJ, 25, FALSE)</f>
        <v/>
      </c>
      <c r="AE2" s="100">
        <f>VLOOKUP($A2, RawData!$A:$AJ, 26, FALSE)</f>
        <v>12.487467</v>
      </c>
      <c r="AF2" s="100" t="str">
        <f>VLOOKUP($A2, RawData!$A:$AJ, 27, FALSE)</f>
        <v/>
      </c>
      <c r="AG2" s="107">
        <f>VLOOKUP($A2, RawData!$A:$AJ, 28, FALSE)</f>
        <v>1.3192568</v>
      </c>
      <c r="AH2" s="107">
        <f>VLOOKUP($A2, RawData!$A:$AJ, 29, FALSE)</f>
        <v>0.7408</v>
      </c>
      <c r="AI2" s="100">
        <f>VLOOKUP($A2, RawData!$A:$AJ, 31, FALSE)</f>
        <v>4.255674</v>
      </c>
      <c r="AJ2" s="96">
        <f>VLOOKUP($A2, RawData!$A:$AJ,32, FALSE)</f>
        <v>0.02285302</v>
      </c>
      <c r="AK2" s="98" t="str">
        <f>VLOOKUP($A2, RawData!$A:$AJ, 34, FALSE)</f>
        <v/>
      </c>
      <c r="AL2" s="98">
        <f>VLOOKUP($A2, RawData!$A:$AJ, 35, FALSE)</f>
        <v>2.98</v>
      </c>
      <c r="AM2" s="113">
        <f>VLOOKUP($A2, RawData!$A:$AJ, 36, FALSE)</f>
        <v>320.71</v>
      </c>
    </row>
    <row r="3">
      <c r="A3" s="9" t="s">
        <v>738</v>
      </c>
      <c r="B3" s="9" t="s">
        <v>2556</v>
      </c>
      <c r="C3" s="9" t="s">
        <v>2557</v>
      </c>
      <c r="D3" s="92" t="s">
        <v>923</v>
      </c>
      <c r="E3" s="2" t="s">
        <v>2558</v>
      </c>
      <c r="F3" s="114" t="str">
        <f>IFERROR(__xludf.DUMMYFUNCTION("IFERROR(HYPERLINK(REGEXEXTRACT(E3,""\(([^)]*)\)""),REGEXEXTRACT(E3,""\[([^\]]+)\]"")),"""")"),"READ PITCH")</f>
        <v>READ PITCH</v>
      </c>
      <c r="G3" s="152">
        <f>VLOOKUP($A3, RawData!$A:$AJ, 33, FALSE)</f>
        <v>239.06152</v>
      </c>
      <c r="H3" s="152">
        <f>VLOOKUP($A3, RawData!$A:$AJ, 2, FALSE)</f>
        <v>71.917</v>
      </c>
      <c r="I3" s="106" t="str">
        <f>VLOOKUP($A3, RawData!$A:$AJ, 3, FALSE)</f>
        <v>No data</v>
      </c>
      <c r="J3" s="106">
        <f>VLOOKUP($A3, RawData!$A:$AJ, 4, FALSE)</f>
        <v>-0.105125286</v>
      </c>
      <c r="K3" s="152">
        <f>VLOOKUP($A3, RawData!$A:$AM, 37, FALSE)</f>
        <v>29.76</v>
      </c>
      <c r="L3" s="99">
        <f>VLOOKUP($A3, RawData!$A:$AM, 38, FALSE)</f>
        <v>0.03957802</v>
      </c>
      <c r="M3" s="99" t="str">
        <f>VLOOKUP($A3, RawData!$A:$AM, 39, FALSE)</f>
        <v>No data</v>
      </c>
      <c r="N3" s="100">
        <f>VLOOKUP($A3, RawData!$A:$AJ, 30, FALSE)</f>
        <v>7.65627</v>
      </c>
      <c r="O3" s="152">
        <f>VLOOKUP($A3, RawData!$A:$AJ, 5, FALSE)</f>
        <v>0.060471114</v>
      </c>
      <c r="P3" s="106">
        <f>VLOOKUP($A3, RawData!$A:$AJ, 6, FALSE)</f>
        <v>0.062831245</v>
      </c>
      <c r="Q3" s="106">
        <f>VLOOKUP($A3, RawData!$A:$AJ, 7, FALSE)</f>
        <v>0.67705023</v>
      </c>
      <c r="R3" s="106">
        <f>VLOOKUP($A3, RawData!$A:$AJ, 8, FALSE)</f>
        <v>0.5612</v>
      </c>
      <c r="S3" s="106">
        <f>VLOOKUP($A3, RawData!$A:$AJ, 9, FALSE)</f>
        <v>0.18360054</v>
      </c>
      <c r="T3" s="118" t="str">
        <f>VLOOKUP($A3, RawData!$A:$AJ, 10, FALSE)</f>
        <v>No data</v>
      </c>
      <c r="U3" s="106" t="str">
        <f>VLOOKUP($A3, RawData!$A:$AJ, 11, FALSE)</f>
        <v>No data</v>
      </c>
      <c r="V3" s="100">
        <f>VLOOKUP($A3, RawData!$A:$AJ, 12, FALSE)</f>
        <v>1.1314912</v>
      </c>
      <c r="W3" s="152">
        <f>VLOOKUP($A3, RawData!$A:$AJ, 13, FALSE)</f>
        <v>13.912</v>
      </c>
      <c r="X3" s="106" t="str">
        <f>VLOOKUP($A3, RawData!$A:$AJ, 14, FALSE)</f>
        <v>No data</v>
      </c>
      <c r="Y3" s="103">
        <f>VLOOKUP($A3, RawData!$A:$AJ, 15, FALSE)</f>
        <v>11.5179</v>
      </c>
      <c r="Z3" s="106" t="str">
        <f>VLOOKUP($A3, RawData!$A:$AJ, 16, FALSE)</f>
        <v>No data</v>
      </c>
      <c r="AA3" s="106">
        <f>VLOOKUP($A3, RawData!$A:$AJ, 22, FALSE)</f>
        <v>-0.08291</v>
      </c>
      <c r="AB3" s="106">
        <f>VLOOKUP($A3, RawData!$A:$AJ, 23, FALSE)</f>
        <v>0.2718</v>
      </c>
      <c r="AC3" s="106">
        <f>VLOOKUP($A3, RawData!$A:$AJ, 24, FALSE)</f>
        <v>0.29288375</v>
      </c>
      <c r="AD3" s="106">
        <f>VLOOKUP($A3, RawData!$A:$AJ, 25, FALSE)</f>
        <v>0.31496063</v>
      </c>
      <c r="AE3" s="100">
        <f>VLOOKUP($A3, RawData!$A:$AJ, 26, FALSE)</f>
        <v>8.516463</v>
      </c>
      <c r="AF3" s="100">
        <f>VLOOKUP($A3, RawData!$A:$AJ, 27, FALSE)</f>
        <v>8.064516</v>
      </c>
      <c r="AG3" s="107">
        <f>VLOOKUP($A3, RawData!$A:$AJ, 28, FALSE)</f>
        <v>3.2771752</v>
      </c>
      <c r="AH3" s="107">
        <f>VLOOKUP($A3, RawData!$A:$AJ, 29, FALSE)</f>
        <v>2.3132</v>
      </c>
      <c r="AI3" s="100" t="str">
        <f>VLOOKUP($A3, RawData!$A:$AJ, 31, FALSE)</f>
        <v>No data</v>
      </c>
      <c r="AJ3" s="106">
        <f>VLOOKUP($A3, RawData!$A:$AJ,32, FALSE)</f>
        <v>0</v>
      </c>
      <c r="AK3" s="152" t="str">
        <f>VLOOKUP($A3, RawData!$A:$AJ, 34, FALSE)</f>
        <v>No data</v>
      </c>
      <c r="AL3" s="152">
        <f>VLOOKUP($A3, RawData!$A:$AJ, 35, FALSE)</f>
        <v>0.515</v>
      </c>
      <c r="AM3" s="113">
        <f>VLOOKUP($A3, RawData!$A:$AJ, 36, FALSE)</f>
        <v>457.64</v>
      </c>
    </row>
    <row r="4">
      <c r="A4" s="9" t="s">
        <v>739</v>
      </c>
      <c r="B4" s="9" t="s">
        <v>2559</v>
      </c>
      <c r="C4" s="9" t="s">
        <v>2560</v>
      </c>
      <c r="D4" s="92" t="s">
        <v>930</v>
      </c>
      <c r="E4" s="2" t="s">
        <v>2561</v>
      </c>
      <c r="F4" s="114" t="str">
        <f>IFERROR(__xludf.DUMMYFUNCTION("IFERROR(HYPERLINK(REGEXEXTRACT(E4,""\(([^)]*)\)""),REGEXEXTRACT(E4,""\[([^\]]+)\]"")),"""")"),"READ PITCH")</f>
        <v>READ PITCH</v>
      </c>
      <c r="G4" s="153">
        <f>VLOOKUP($A4, RawData!$A:$AJ, 33, FALSE)</f>
        <v>49324.15</v>
      </c>
      <c r="H4" s="153">
        <f>VLOOKUP($A4, RawData!$A:$AJ, 2, FALSE)</f>
        <v>147422.53</v>
      </c>
      <c r="I4" s="96" t="str">
        <f>VLOOKUP($A4, RawData!$A:$AJ, 3, FALSE)</f>
        <v/>
      </c>
      <c r="J4" s="96">
        <f>VLOOKUP($A4, RawData!$A:$AJ, 4, FALSE)</f>
        <v>0.0056787906</v>
      </c>
      <c r="K4" s="153">
        <f>VLOOKUP($A4, RawData!$A:$AM, 37, FALSE)</f>
        <v>11196.069</v>
      </c>
      <c r="L4" s="99">
        <f>VLOOKUP($A4, RawData!$A:$AM, 38, FALSE)</f>
        <v>-0.70714885</v>
      </c>
      <c r="M4" s="99" t="str">
        <f>VLOOKUP($A4, RawData!$A:$AM, 39, FALSE)</f>
        <v/>
      </c>
      <c r="N4" s="100">
        <f>VLOOKUP($A4, RawData!$A:$AJ, 30, FALSE)</f>
        <v>3.8672554</v>
      </c>
      <c r="O4" s="153">
        <f>VLOOKUP($A4, RawData!$A:$AJ, 5, FALSE)</f>
        <v>1716.396</v>
      </c>
      <c r="P4" s="96">
        <f>VLOOKUP($A4, RawData!$A:$AJ, 6, FALSE)</f>
        <v>-0.3897559</v>
      </c>
      <c r="Q4" s="96">
        <f>VLOOKUP($A4, RawData!$A:$AJ, 7, FALSE)</f>
        <v>0.7889841</v>
      </c>
      <c r="R4" s="99">
        <f>VLOOKUP($A4, RawData!$A:$AJ, 8, FALSE)</f>
        <v>0.1427</v>
      </c>
      <c r="S4" s="99">
        <f>VLOOKUP($A4, RawData!$A:$AJ, 9, FALSE)</f>
        <v>0.07800624</v>
      </c>
      <c r="T4" s="101" t="str">
        <f>VLOOKUP($A4, RawData!$A:$AJ, 10, FALSE)</f>
        <v/>
      </c>
      <c r="U4" s="99" t="str">
        <f>VLOOKUP($A4, RawData!$A:$AJ, 11, FALSE)</f>
        <v/>
      </c>
      <c r="V4" s="100">
        <f>VLOOKUP($A4, RawData!$A:$AJ, 12, FALSE)</f>
        <v>1.8970857</v>
      </c>
      <c r="W4" s="153">
        <f>VLOOKUP($A4, RawData!$A:$AJ, 13, FALSE)</f>
        <v>20831.988</v>
      </c>
      <c r="X4" s="99" t="str">
        <f>VLOOKUP($A4, RawData!$A:$AJ, 14, FALSE)</f>
        <v/>
      </c>
      <c r="Y4" s="103">
        <f>VLOOKUP($A4, RawData!$A:$AJ, 15, FALSE)</f>
        <v>5.1713</v>
      </c>
      <c r="Z4" s="99" t="str">
        <f>VLOOKUP($A4, RawData!$A:$AJ, 16, FALSE)</f>
        <v/>
      </c>
      <c r="AA4" s="99">
        <f>VLOOKUP($A4, RawData!$A:$AJ, 22, FALSE)</f>
        <v>-0.0686</v>
      </c>
      <c r="AB4" s="99">
        <f>VLOOKUP($A4, RawData!$A:$AJ, 23, FALSE)</f>
        <v>0.0852</v>
      </c>
      <c r="AC4" s="99">
        <f>VLOOKUP($A4, RawData!$A:$AJ, 24, FALSE)</f>
        <v>0.11216092</v>
      </c>
      <c r="AD4" s="99">
        <f>VLOOKUP($A4, RawData!$A:$AJ, 25, FALSE)</f>
        <v>0.08129188</v>
      </c>
      <c r="AE4" s="100">
        <f>VLOOKUP($A4, RawData!$A:$AJ, 26, FALSE)</f>
        <v>3.4490795</v>
      </c>
      <c r="AF4" s="100" t="str">
        <f>VLOOKUP($A4, RawData!$A:$AJ, 27, FALSE)</f>
        <v>No data</v>
      </c>
      <c r="AG4" s="107">
        <f>VLOOKUP($A4, RawData!$A:$AJ, 28, FALSE)</f>
        <v>0.361409</v>
      </c>
      <c r="AH4" s="107">
        <f>VLOOKUP($A4, RawData!$A:$AJ, 29, FALSE)</f>
        <v>0.3633</v>
      </c>
      <c r="AI4" s="100" t="str">
        <f>VLOOKUP($A4, RawData!$A:$AJ, 31, FALSE)</f>
        <v/>
      </c>
      <c r="AJ4" s="96">
        <f>VLOOKUP($A4, RawData!$A:$AJ,32, FALSE)</f>
        <v>0.01872973</v>
      </c>
      <c r="AK4" s="153" t="str">
        <f>VLOOKUP($A4, RawData!$A:$AJ, 34, FALSE)</f>
        <v/>
      </c>
      <c r="AL4" s="153">
        <f>VLOOKUP($A4, RawData!$A:$AJ, 35, FALSE)</f>
        <v>5940</v>
      </c>
      <c r="AM4" s="113">
        <f>VLOOKUP($A4, RawData!$A:$AJ, 36, FALSE)</f>
        <v>9</v>
      </c>
    </row>
    <row r="5">
      <c r="A5" s="9" t="s">
        <v>740</v>
      </c>
      <c r="B5" s="9" t="s">
        <v>2562</v>
      </c>
      <c r="C5" s="9" t="s">
        <v>2557</v>
      </c>
      <c r="D5" s="92" t="s">
        <v>930</v>
      </c>
      <c r="E5" s="2" t="s">
        <v>2563</v>
      </c>
      <c r="F5" s="114" t="str">
        <f>IFERROR(__xludf.DUMMYFUNCTION("IFERROR(HYPERLINK(REGEXEXTRACT(E5,""\(([^)]*)\)""),REGEXEXTRACT(E5,""\[([^\]]+)\]"")),"""")"),"READ PITCH")</f>
        <v>READ PITCH</v>
      </c>
      <c r="G5" s="154">
        <f>VLOOKUP($A5, RawData!$A:$AJ, 33, FALSE)</f>
        <v>57108.387</v>
      </c>
      <c r="H5" s="154">
        <f>VLOOKUP($A5, RawData!$A:$AJ, 2, FALSE)</f>
        <v>228465</v>
      </c>
      <c r="I5" s="96" t="str">
        <f>VLOOKUP($A5, RawData!$A:$AJ, 3, FALSE)</f>
        <v/>
      </c>
      <c r="J5" s="96">
        <f>VLOOKUP($A5, RawData!$A:$AJ, 4, FALSE)</f>
        <v>0.026605213</v>
      </c>
      <c r="K5" s="154">
        <f>VLOOKUP($A5, RawData!$A:$AM, 37, FALSE)</f>
        <v>12276</v>
      </c>
      <c r="L5" s="99">
        <f>VLOOKUP($A5, RawData!$A:$AM, 38, FALSE)</f>
        <v>-0.033994336</v>
      </c>
      <c r="M5" s="99" t="str">
        <f>VLOOKUP($A5, RawData!$A:$AM, 39, FALSE)</f>
        <v/>
      </c>
      <c r="N5" s="100">
        <f>VLOOKUP($A5, RawData!$A:$AJ, 30, FALSE)</f>
        <v>6.7905345</v>
      </c>
      <c r="O5" s="154">
        <f>VLOOKUP($A5, RawData!$A:$AJ, 5, FALSE)</f>
        <v>219.73907</v>
      </c>
      <c r="P5" s="96">
        <f>VLOOKUP($A5, RawData!$A:$AJ, 6, FALSE)</f>
        <v>-0.10365572</v>
      </c>
      <c r="Q5" s="96">
        <f>VLOOKUP($A5, RawData!$A:$AJ, 7, FALSE)</f>
        <v>1.1269336</v>
      </c>
      <c r="R5" s="99">
        <f>VLOOKUP($A5, RawData!$A:$AJ, 8, FALSE)</f>
        <v>0.1858</v>
      </c>
      <c r="S5" s="99">
        <f>VLOOKUP($A5, RawData!$A:$AJ, 9, FALSE)</f>
        <v>0.15496466</v>
      </c>
      <c r="T5" s="101" t="str">
        <f>VLOOKUP($A5, RawData!$A:$AJ, 10, FALSE)</f>
        <v/>
      </c>
      <c r="U5" s="99" t="str">
        <f>VLOOKUP($A5, RawData!$A:$AJ, 11, FALSE)</f>
        <v/>
      </c>
      <c r="V5" s="100">
        <f>VLOOKUP($A5, RawData!$A:$AJ, 12, FALSE)</f>
        <v>-4.0389185</v>
      </c>
      <c r="W5" s="154">
        <f>VLOOKUP($A5, RawData!$A:$AJ, 13, FALSE)</f>
        <v>-8091</v>
      </c>
      <c r="X5" s="99" t="str">
        <f>VLOOKUP($A5, RawData!$A:$AJ, 14, FALSE)</f>
        <v/>
      </c>
      <c r="Y5" s="103">
        <f>VLOOKUP($A5, RawData!$A:$AJ, 15, FALSE)</f>
        <v>42.3026</v>
      </c>
      <c r="Z5" s="99" t="str">
        <f>VLOOKUP($A5, RawData!$A:$AJ, 16, FALSE)</f>
        <v/>
      </c>
      <c r="AA5" s="99">
        <f>VLOOKUP($A5, RawData!$A:$AJ, 22, FALSE)</f>
        <v>0.46085855</v>
      </c>
      <c r="AB5" s="99">
        <f>VLOOKUP($A5, RawData!$A:$AJ, 23, FALSE)</f>
        <v>0.0381</v>
      </c>
      <c r="AC5" s="99">
        <f>VLOOKUP($A5, RawData!$A:$AJ, 24, FALSE)</f>
        <v>0.067139216</v>
      </c>
      <c r="AD5" s="99">
        <f>VLOOKUP($A5, RawData!$A:$AJ, 25, FALSE)</f>
        <v>0.21275194</v>
      </c>
      <c r="AE5" s="100">
        <f>VLOOKUP($A5, RawData!$A:$AJ, 26, FALSE)</f>
        <v>14.653743</v>
      </c>
      <c r="AF5" s="100">
        <f>VLOOKUP($A5, RawData!$A:$AJ, 27, FALSE)</f>
        <v>24.216557</v>
      </c>
      <c r="AG5" s="107">
        <f>VLOOKUP($A5, RawData!$A:$AJ, 28, FALSE)</f>
        <v>0.24847832</v>
      </c>
      <c r="AH5" s="107">
        <f>VLOOKUP($A5, RawData!$A:$AJ, 29, FALSE)</f>
        <v>0.9609</v>
      </c>
      <c r="AI5" s="100" t="str">
        <f>VLOOKUP($A5, RawData!$A:$AJ, 31, FALSE)</f>
        <v/>
      </c>
      <c r="AJ5" s="96">
        <f>VLOOKUP($A5, RawData!$A:$AJ,32, FALSE)</f>
        <v>0.027885124</v>
      </c>
      <c r="AK5" s="154" t="str">
        <f>VLOOKUP($A5, RawData!$A:$AJ, 34, FALSE)</f>
        <v/>
      </c>
      <c r="AL5" s="154">
        <f>VLOOKUP($A5, RawData!$A:$AJ, 35, FALSE)</f>
        <v>3220</v>
      </c>
      <c r="AM5" s="113">
        <f>VLOOKUP($A5, RawData!$A:$AJ, 36, FALSE)</f>
        <v>17.63</v>
      </c>
    </row>
    <row r="6">
      <c r="A6" s="82" t="s">
        <v>741</v>
      </c>
      <c r="B6" s="9" t="s">
        <v>2564</v>
      </c>
      <c r="C6" s="9" t="s">
        <v>2560</v>
      </c>
      <c r="D6" s="92" t="s">
        <v>923</v>
      </c>
      <c r="E6" s="2" t="s">
        <v>2565</v>
      </c>
      <c r="F6" s="114" t="str">
        <f>IFERROR(__xludf.DUMMYFUNCTION("IFERROR(HYPERLINK(REGEXEXTRACT(E6,""\(([^)]*)\)""),REGEXEXTRACT(E6,""\[([^\]]+)\]"")),"""")"),"READ PITCH")</f>
        <v>READ PITCH</v>
      </c>
      <c r="G6" s="128">
        <f>VLOOKUP($A6, RawData!$A:$AJ, 33, FALSE)</f>
        <v>416.23062</v>
      </c>
      <c r="H6" s="128">
        <f>VLOOKUP($A6, RawData!$A:$AJ, 2, FALSE)</f>
        <v>972.678</v>
      </c>
      <c r="I6" s="96" t="str">
        <f>VLOOKUP($A6, RawData!$A:$AJ, 3, FALSE)</f>
        <v/>
      </c>
      <c r="J6" s="106">
        <f>VLOOKUP($A6, RawData!$A:$AJ, 4, FALSE)</f>
        <v>0.14715852</v>
      </c>
      <c r="K6" s="128">
        <f>VLOOKUP($A6, RawData!$A:$AM, 37, FALSE)</f>
        <v>490.618</v>
      </c>
      <c r="L6" s="99">
        <f>VLOOKUP($A6, RawData!$A:$AM, 38, FALSE)</f>
        <v>-0.6612379</v>
      </c>
      <c r="M6" s="99" t="str">
        <f>VLOOKUP($A6, RawData!$A:$AM, 39, FALSE)</f>
        <v/>
      </c>
      <c r="N6" s="100">
        <f>VLOOKUP($A6, RawData!$A:$AJ, 30, FALSE)</f>
        <v>3.318743</v>
      </c>
      <c r="O6" s="98">
        <f>VLOOKUP($A6, RawData!$A:$AJ, 5, FALSE)</f>
        <v>0.7927449</v>
      </c>
      <c r="P6" s="106">
        <f>VLOOKUP($A6, RawData!$A:$AJ, 6, FALSE)</f>
        <v>-0.7692008</v>
      </c>
      <c r="Q6" s="106">
        <f>VLOOKUP($A6, RawData!$A:$AJ, 7, FALSE)</f>
        <v>-0.7692008</v>
      </c>
      <c r="R6" s="99">
        <f>VLOOKUP($A6, RawData!$A:$AJ, 8, FALSE)</f>
        <v>0.5453</v>
      </c>
      <c r="S6" s="99">
        <f>VLOOKUP($A6, RawData!$A:$AJ, 9, FALSE)</f>
        <v>0.08372966</v>
      </c>
      <c r="T6" s="101" t="str">
        <f>VLOOKUP($A6, RawData!$A:$AJ, 10, FALSE)</f>
        <v/>
      </c>
      <c r="U6" s="99" t="str">
        <f>VLOOKUP($A6, RawData!$A:$AJ, 11, FALSE)</f>
        <v/>
      </c>
      <c r="V6" s="100">
        <f>VLOOKUP($A6, RawData!$A:$AJ, 12, FALSE)</f>
        <v>-4.664386</v>
      </c>
      <c r="W6" s="98">
        <f>VLOOKUP($A6, RawData!$A:$AJ, 13, FALSE)</f>
        <v>93.709</v>
      </c>
      <c r="X6" s="106" t="str">
        <f>VLOOKUP($A6, RawData!$A:$AJ, 14, FALSE)</f>
        <v/>
      </c>
      <c r="Y6" s="103">
        <f>VLOOKUP($A6, RawData!$A:$AJ, 15, FALSE)</f>
        <v>4.7807</v>
      </c>
      <c r="Z6" s="99" t="str">
        <f>VLOOKUP($A6, RawData!$A:$AJ, 16, FALSE)</f>
        <v/>
      </c>
      <c r="AA6" s="99">
        <f>VLOOKUP($A6, RawData!$A:$AJ, 22, FALSE)</f>
        <v>0.6084631</v>
      </c>
      <c r="AB6" s="99">
        <f>VLOOKUP($A6, RawData!$A:$AJ, 23, FALSE)</f>
        <v>0.2532</v>
      </c>
      <c r="AC6" s="99">
        <f>VLOOKUP($A6, RawData!$A:$AJ, 24, FALSE)</f>
        <v>0.4943854</v>
      </c>
      <c r="AD6" s="99">
        <f>VLOOKUP($A6, RawData!$A:$AJ, 25, FALSE)</f>
        <v>0.7683771</v>
      </c>
      <c r="AE6" s="100">
        <f>VLOOKUP($A6, RawData!$A:$AJ, 26, FALSE)</f>
        <v>3.9272661</v>
      </c>
      <c r="AF6" s="100">
        <f>VLOOKUP($A6, RawData!$A:$AJ, 27, FALSE)</f>
        <v>23.418295</v>
      </c>
      <c r="AG6" s="107">
        <f>VLOOKUP($A6, RawData!$A:$AJ, 28, FALSE)</f>
        <v>1.2745472</v>
      </c>
      <c r="AH6" s="107">
        <f>VLOOKUP($A6, RawData!$A:$AJ, 29, FALSE)</f>
        <v>2.0555</v>
      </c>
      <c r="AI6" s="100" t="str">
        <f>VLOOKUP($A6, RawData!$A:$AJ, 31, FALSE)</f>
        <v/>
      </c>
      <c r="AJ6" s="96">
        <f>VLOOKUP($A6, RawData!$A:$AJ,32, FALSE)</f>
        <v>0</v>
      </c>
      <c r="AK6" s="98" t="str">
        <f>VLOOKUP($A6, RawData!$A:$AJ, 34, FALSE)</f>
        <v/>
      </c>
      <c r="AL6" s="98">
        <f>VLOOKUP($A6, RawData!$A:$AJ, 35, FALSE)</f>
        <v>0.985</v>
      </c>
      <c r="AM6" s="113">
        <f>VLOOKUP($A6, RawData!$A:$AJ, 36, FALSE)</f>
        <v>398.2</v>
      </c>
    </row>
    <row r="7">
      <c r="A7" s="9" t="s">
        <v>742</v>
      </c>
      <c r="B7" s="9" t="s">
        <v>2566</v>
      </c>
      <c r="C7" s="9" t="s">
        <v>2560</v>
      </c>
      <c r="D7" s="92" t="s">
        <v>930</v>
      </c>
      <c r="E7" s="2" t="s">
        <v>2567</v>
      </c>
      <c r="F7" s="114" t="str">
        <f>IFERROR(__xludf.DUMMYFUNCTION("IFERROR(HYPERLINK(REGEXEXTRACT(E7,""\(([^)]*)\)""),REGEXEXTRACT(E7,""\[([^\]]+)\]"")),"""")"),"READ PITCH")</f>
        <v>READ PITCH</v>
      </c>
      <c r="G7" s="154">
        <f>VLOOKUP($A7, RawData!$A:$AJ, 33, FALSE)</f>
        <v>11934.379</v>
      </c>
      <c r="H7" s="154">
        <f>VLOOKUP($A7, RawData!$A:$AJ, 2, FALSE)</f>
        <v>6647.361</v>
      </c>
      <c r="I7" s="96" t="str">
        <f>VLOOKUP($A7, RawData!$A:$AJ, 3, FALSE)</f>
        <v/>
      </c>
      <c r="J7" s="96">
        <f>VLOOKUP($A7, RawData!$A:$AJ, 4, FALSE)</f>
        <v>0.24709466</v>
      </c>
      <c r="K7" s="154">
        <f>VLOOKUP($A7, RawData!$A:$AM, 37, FALSE)</f>
        <v>1559.34</v>
      </c>
      <c r="L7" s="99">
        <f>VLOOKUP($A7, RawData!$A:$AM, 38, FALSE)</f>
        <v>2.1973934</v>
      </c>
      <c r="M7" s="99" t="str">
        <f>VLOOKUP($A7, RawData!$A:$AM, 39, FALSE)</f>
        <v/>
      </c>
      <c r="N7" s="100">
        <f>VLOOKUP($A7, RawData!$A:$AJ, 30, FALSE)</f>
        <v>6.826818</v>
      </c>
      <c r="O7" s="154">
        <f>VLOOKUP($A7, RawData!$A:$AJ, 5, FALSE)</f>
        <v>138.70352</v>
      </c>
      <c r="P7" s="96">
        <f>VLOOKUP($A7, RawData!$A:$AJ, 6, FALSE)</f>
        <v>6.200563</v>
      </c>
      <c r="Q7" s="96">
        <f>VLOOKUP($A7, RawData!$A:$AJ, 7, FALSE)</f>
        <v>0.26403117</v>
      </c>
      <c r="R7" s="99">
        <f>VLOOKUP($A7, RawData!$A:$AJ, 8, FALSE)</f>
        <v>0.3949</v>
      </c>
      <c r="S7" s="99">
        <f>VLOOKUP($A7, RawData!$A:$AJ, 9, FALSE)</f>
        <v>0.18260826</v>
      </c>
      <c r="T7" s="101" t="str">
        <f>VLOOKUP($A7, RawData!$A:$AJ, 10, FALSE)</f>
        <v/>
      </c>
      <c r="U7" s="99" t="str">
        <f>VLOOKUP($A7, RawData!$A:$AJ, 11, FALSE)</f>
        <v/>
      </c>
      <c r="V7" s="100">
        <f>VLOOKUP($A7, RawData!$A:$AJ, 12, FALSE)</f>
        <v>8.6098385</v>
      </c>
      <c r="W7" s="154">
        <f>VLOOKUP($A7, RawData!$A:$AJ, 13, FALSE)</f>
        <v>1315.033</v>
      </c>
      <c r="X7" s="99" t="str">
        <f>VLOOKUP($A7, RawData!$A:$AJ, 14, FALSE)</f>
        <v/>
      </c>
      <c r="Y7" s="103">
        <f>VLOOKUP($A7, RawData!$A:$AJ, 15, FALSE)</f>
        <v>52.15235</v>
      </c>
      <c r="Z7" s="99" t="str">
        <f>VLOOKUP($A7, RawData!$A:$AJ, 16, FALSE)</f>
        <v/>
      </c>
      <c r="AA7" s="99">
        <f>VLOOKUP($A7, RawData!$A:$AJ, 22, FALSE)</f>
        <v>-0.65117687</v>
      </c>
      <c r="AB7" s="99">
        <f>VLOOKUP($A7, RawData!$A:$AJ, 23, FALSE)</f>
        <v>0.2273</v>
      </c>
      <c r="AC7" s="99">
        <f>VLOOKUP($A7, RawData!$A:$AJ, 24, FALSE)</f>
        <v>0.32660562</v>
      </c>
      <c r="AD7" s="99">
        <f>VLOOKUP($A7, RawData!$A:$AJ, 25, FALSE)</f>
        <v>0.49753156</v>
      </c>
      <c r="AE7" s="100">
        <f>VLOOKUP($A7, RawData!$A:$AJ, 26, FALSE)</f>
        <v>12.393365</v>
      </c>
      <c r="AF7" s="100">
        <f>VLOOKUP($A7, RawData!$A:$AJ, 27, FALSE)</f>
        <v>26.019417</v>
      </c>
      <c r="AG7" s="107">
        <f>VLOOKUP($A7, RawData!$A:$AJ, 28, FALSE)</f>
        <v>1.9084599</v>
      </c>
      <c r="AH7" s="107">
        <f>VLOOKUP($A7, RawData!$A:$AJ, 29, FALSE)</f>
        <v>3.9562</v>
      </c>
      <c r="AI7" s="100" t="str">
        <f>VLOOKUP($A7, RawData!$A:$AJ, 31, FALSE)</f>
        <v/>
      </c>
      <c r="AJ7" s="96">
        <f>VLOOKUP($A7, RawData!$A:$AJ,32, FALSE)</f>
        <v>0.013842874</v>
      </c>
      <c r="AK7" s="154" t="str">
        <f>VLOOKUP($A7, RawData!$A:$AJ, 34, FALSE)</f>
        <v/>
      </c>
      <c r="AL7" s="154">
        <f>VLOOKUP($A7, RawData!$A:$AJ, 35, FALSE)</f>
        <v>1795</v>
      </c>
      <c r="AM7" s="113">
        <f>VLOOKUP($A7, RawData!$A:$AJ, 36, FALSE)</f>
        <v>7.38</v>
      </c>
    </row>
    <row r="8">
      <c r="A8" s="82" t="s">
        <v>743</v>
      </c>
      <c r="B8" s="9" t="s">
        <v>2568</v>
      </c>
      <c r="C8" s="9" t="s">
        <v>2560</v>
      </c>
      <c r="D8" s="92" t="s">
        <v>923</v>
      </c>
      <c r="E8" s="2" t="s">
        <v>2569</v>
      </c>
      <c r="F8" s="114" t="str">
        <f>IFERROR(__xludf.DUMMYFUNCTION("IFERROR(HYPERLINK(REGEXEXTRACT(E8,""\(([^)]*)\)""),REGEXEXTRACT(E8,""\[([^\]]+)\]"")),"""")"),"READ PITCH")</f>
        <v>READ PITCH</v>
      </c>
      <c r="G8" s="128">
        <f>VLOOKUP($A8, RawData!$A:$AJ, 33, FALSE)</f>
        <v>380.63223</v>
      </c>
      <c r="H8" s="128">
        <f>VLOOKUP($A8, RawData!$A:$AJ, 2, FALSE)</f>
        <v>212.183</v>
      </c>
      <c r="I8" s="96" t="str">
        <f>VLOOKUP($A8, RawData!$A:$AJ, 3, FALSE)</f>
        <v/>
      </c>
      <c r="J8" s="96">
        <f>VLOOKUP($A8, RawData!$A:$AJ, 4, FALSE)</f>
        <v>0.23105085</v>
      </c>
      <c r="K8" s="128">
        <f>VLOOKUP($A8, RawData!$A:$AM, 37, FALSE)</f>
        <v>55.31881</v>
      </c>
      <c r="L8" s="99">
        <f>VLOOKUP($A8, RawData!$A:$AM, 38, FALSE)</f>
        <v>0.63350016</v>
      </c>
      <c r="M8" s="99" t="str">
        <f>VLOOKUP($A8, RawData!$A:$AM, 39, FALSE)</f>
        <v/>
      </c>
      <c r="N8" s="100">
        <f>VLOOKUP($A8, RawData!$A:$AJ, 30, FALSE)</f>
        <v>5.180868</v>
      </c>
      <c r="O8" s="98">
        <f>VLOOKUP($A8, RawData!$A:$AJ, 5, FALSE)</f>
        <v>0.13269964</v>
      </c>
      <c r="P8" s="96">
        <f>VLOOKUP($A8, RawData!$A:$AJ, 6, FALSE)</f>
        <v>0.95947766</v>
      </c>
      <c r="Q8" s="96">
        <f>VLOOKUP($A8, RawData!$A:$AJ, 7, FALSE)</f>
        <v>0.38443944</v>
      </c>
      <c r="R8" s="99">
        <f>VLOOKUP($A8, RawData!$A:$AJ, 8, FALSE)</f>
        <v>0.3275</v>
      </c>
      <c r="S8" s="99">
        <f>VLOOKUP($A8, RawData!$A:$AJ, 9, FALSE)</f>
        <v>0.09023607</v>
      </c>
      <c r="T8" s="101" t="str">
        <f>VLOOKUP($A8, RawData!$A:$AJ, 10, FALSE)</f>
        <v/>
      </c>
      <c r="U8" s="99" t="str">
        <f>VLOOKUP($A8, RawData!$A:$AJ, 11, FALSE)</f>
        <v/>
      </c>
      <c r="V8" s="100">
        <f>VLOOKUP($A8, RawData!$A:$AJ, 12, FALSE)</f>
        <v>2.5179782</v>
      </c>
      <c r="W8" s="98">
        <f>VLOOKUP($A8, RawData!$A:$AJ, 13, FALSE)</f>
        <v>48.30438</v>
      </c>
      <c r="X8" s="99" t="str">
        <f>VLOOKUP($A8, RawData!$A:$AJ, 14, FALSE)</f>
        <v/>
      </c>
      <c r="Y8" s="103">
        <f>VLOOKUP($A8, RawData!$A:$AJ, 15, FALSE)</f>
        <v>122.7534</v>
      </c>
      <c r="Z8" s="99" t="str">
        <f>VLOOKUP($A8, RawData!$A:$AJ, 16, FALSE)</f>
        <v/>
      </c>
      <c r="AA8" s="99">
        <f>VLOOKUP($A8, RawData!$A:$AJ, 22, FALSE)</f>
        <v>-0.5462978</v>
      </c>
      <c r="AB8" s="99">
        <f>VLOOKUP($A8, RawData!$A:$AJ, 23, FALSE)</f>
        <v>0.1316</v>
      </c>
      <c r="AC8" s="99">
        <f>VLOOKUP($A8, RawData!$A:$AJ, 24, FALSE)</f>
        <v>0.20666392</v>
      </c>
      <c r="AD8" s="99">
        <f>VLOOKUP($A8, RawData!$A:$AJ, 25, FALSE)</f>
        <v>0.27932584</v>
      </c>
      <c r="AE8" s="100">
        <f>VLOOKUP($A8, RawData!$A:$AJ, 26, FALSE)</f>
        <v>9.645832</v>
      </c>
      <c r="AF8" s="100" t="str">
        <f>VLOOKUP($A8, RawData!$A:$AJ, 27, FALSE)</f>
        <v/>
      </c>
      <c r="AG8" s="107">
        <f>VLOOKUP($A8, RawData!$A:$AJ, 28, FALSE)</f>
        <v>1.8606128</v>
      </c>
      <c r="AH8" s="107">
        <f>VLOOKUP($A8, RawData!$A:$AJ, 29, FALSE)</f>
        <v>1.9375</v>
      </c>
      <c r="AI8" s="100" t="str">
        <f>VLOOKUP($A8, RawData!$A:$AJ, 31, FALSE)</f>
        <v/>
      </c>
      <c r="AJ8" s="96">
        <f>VLOOKUP($A8, RawData!$A:$AJ,32, FALSE)</f>
        <v>0.019439219</v>
      </c>
      <c r="AK8" s="98" t="str">
        <f>VLOOKUP($A8, RawData!$A:$AJ, 34, FALSE)</f>
        <v/>
      </c>
      <c r="AL8" s="98">
        <f>VLOOKUP($A8, RawData!$A:$AJ, 35, FALSE)</f>
        <v>1.28</v>
      </c>
      <c r="AM8" s="113">
        <f>VLOOKUP($A8, RawData!$A:$AJ, 36, FALSE)</f>
        <v>308.43</v>
      </c>
    </row>
    <row r="9">
      <c r="A9" s="9" t="s">
        <v>744</v>
      </c>
      <c r="B9" s="9" t="s">
        <v>2570</v>
      </c>
      <c r="C9" s="9" t="s">
        <v>2571</v>
      </c>
      <c r="D9" s="92" t="s">
        <v>923</v>
      </c>
      <c r="E9" s="2" t="s">
        <v>2572</v>
      </c>
      <c r="F9" s="114" t="str">
        <f>IFERROR(__xludf.DUMMYFUNCTION("IFERROR(HYPERLINK(REGEXEXTRACT(E9,""\(([^)]*)\)""),REGEXEXTRACT(E9,""\[([^\]]+)\]"")),"""")"),"READ PITCH")</f>
        <v>READ PITCH</v>
      </c>
      <c r="G9" s="153">
        <f>VLOOKUP($A9, RawData!$A:$AJ, 33, FALSE)</f>
        <v>149704.16</v>
      </c>
      <c r="H9" s="153">
        <f>VLOOKUP($A9, RawData!$A:$AJ, 2, FALSE)</f>
        <v>51543.664</v>
      </c>
      <c r="I9" s="96" t="str">
        <f>VLOOKUP($A9, RawData!$A:$AJ, 3, FALSE)</f>
        <v/>
      </c>
      <c r="J9" s="96">
        <f>VLOOKUP($A9, RawData!$A:$AJ, 4, FALSE)</f>
        <v>0.1354155</v>
      </c>
      <c r="K9" s="153">
        <f>VLOOKUP($A9, RawData!$A:$AM, 37, FALSE)</f>
        <v>9692.721</v>
      </c>
      <c r="L9" s="99">
        <f>VLOOKUP($A9, RawData!$A:$AM, 38, FALSE)</f>
        <v>0.2512529</v>
      </c>
      <c r="M9" s="99" t="str">
        <f>VLOOKUP($A9, RawData!$A:$AM, 39, FALSE)</f>
        <v/>
      </c>
      <c r="N9" s="100">
        <f>VLOOKUP($A9, RawData!$A:$AJ, 30, FALSE)</f>
        <v>12.6577</v>
      </c>
      <c r="O9" s="155">
        <f>VLOOKUP($A9, RawData!$A:$AJ, 5, FALSE)</f>
        <v>1036.42</v>
      </c>
      <c r="P9" s="96">
        <f>VLOOKUP($A9, RawData!$A:$AJ, 6, FALSE)</f>
        <v>0.25663915</v>
      </c>
      <c r="Q9" s="96">
        <f>VLOOKUP($A9, RawData!$A:$AJ, 7, FALSE)</f>
        <v>0.25021872</v>
      </c>
      <c r="R9" s="99">
        <f>VLOOKUP($A9, RawData!$A:$AJ, 8, FALSE)</f>
        <v>0.6314</v>
      </c>
      <c r="S9" s="99">
        <f>VLOOKUP($A9, RawData!$A:$AJ, 9, FALSE)</f>
        <v>0.2825556</v>
      </c>
      <c r="T9" s="101" t="str">
        <f>VLOOKUP($A9, RawData!$A:$AJ, 10, FALSE)</f>
        <v/>
      </c>
      <c r="U9" s="99" t="str">
        <f>VLOOKUP($A9, RawData!$A:$AJ, 11, FALSE)</f>
        <v/>
      </c>
      <c r="V9" s="100">
        <f>VLOOKUP($A9, RawData!$A:$AJ, 12, FALSE)</f>
        <v>2.0487576</v>
      </c>
      <c r="W9" s="155">
        <f>VLOOKUP($A9, RawData!$A:$AJ, 13, FALSE)</f>
        <v>8244.131</v>
      </c>
      <c r="X9" s="99" t="str">
        <f>VLOOKUP($A9, RawData!$A:$AJ, 14, FALSE)</f>
        <v/>
      </c>
      <c r="Y9" s="103">
        <f>VLOOKUP($A9, RawData!$A:$AJ, 15, FALSE)</f>
        <v>4.9694</v>
      </c>
      <c r="Z9" s="99" t="str">
        <f>VLOOKUP($A9, RawData!$A:$AJ, 16, FALSE)</f>
        <v/>
      </c>
      <c r="AA9" s="99">
        <f>VLOOKUP($A9, RawData!$A:$AJ, 22, FALSE)</f>
        <v>0.04717467</v>
      </c>
      <c r="AB9" s="99">
        <f>VLOOKUP($A9, RawData!$A:$AJ, 23, FALSE)</f>
        <v>0.1339</v>
      </c>
      <c r="AC9" s="99">
        <f>VLOOKUP($A9, RawData!$A:$AJ, 24, FALSE)</f>
        <v>0.16277209</v>
      </c>
      <c r="AD9" s="99">
        <f>VLOOKUP($A9, RawData!$A:$AJ, 25, FALSE)</f>
        <v>0.16765016</v>
      </c>
      <c r="AE9" s="100">
        <f>VLOOKUP($A9, RawData!$A:$AJ, 26, FALSE)</f>
        <v>13.1536</v>
      </c>
      <c r="AF9" s="100">
        <f>VLOOKUP($A9, RawData!$A:$AJ, 27, FALSE)</f>
        <v>6.52535</v>
      </c>
      <c r="AG9" s="107">
        <f>VLOOKUP($A9, RawData!$A:$AJ, 28, FALSE)</f>
        <v>2.57439</v>
      </c>
      <c r="AH9" s="107">
        <f>VLOOKUP($A9, RawData!$A:$AJ, 29, FALSE)</f>
        <v>2.7121</v>
      </c>
      <c r="AI9" s="100" t="str">
        <f>VLOOKUP($A9, RawData!$A:$AJ, 31, FALSE)</f>
        <v/>
      </c>
      <c r="AJ9" s="106" t="str">
        <f>VLOOKUP($A9, RawData!$A:$AJ,32, FALSE)</f>
        <v>No data</v>
      </c>
      <c r="AK9" s="155" t="str">
        <f>VLOOKUP($A9, RawData!$A:$AJ, 34, FALSE)</f>
        <v/>
      </c>
      <c r="AL9" s="155" t="str">
        <f>VLOOKUP($A9, RawData!$A:$AJ, 35, FALSE)</f>
        <v>No data</v>
      </c>
      <c r="AM9" s="113">
        <f>VLOOKUP($A9, RawData!$A:$AJ, 36, FALSE)</f>
        <v>9.08</v>
      </c>
    </row>
    <row r="10">
      <c r="A10" s="46" t="s">
        <v>835</v>
      </c>
      <c r="B10" s="9" t="s">
        <v>2573</v>
      </c>
      <c r="C10" s="9" t="s">
        <v>2560</v>
      </c>
      <c r="D10" s="92" t="s">
        <v>1164</v>
      </c>
      <c r="E10" s="2" t="s">
        <v>2574</v>
      </c>
      <c r="F10" s="114" t="str">
        <f>IFERROR(__xludf.DUMMYFUNCTION("IFERROR(HYPERLINK(REGEXEXTRACT(E10,""\(([^)]*)\)""),REGEXEXTRACT(E10,""\[([^\]]+)\]"")),"""")"),"READ PITCH")</f>
        <v>READ PITCH</v>
      </c>
      <c r="G10" s="128">
        <f>VLOOKUP($A10, RawData!$A:$AJ, 33, FALSE)</f>
        <v>565.8939</v>
      </c>
      <c r="H10" s="128">
        <f>VLOOKUP($A10, RawData!$A:$AJ, 2, FALSE)</f>
        <v>510.72</v>
      </c>
      <c r="I10" s="96" t="str">
        <f>VLOOKUP($A10, RawData!$A:$AJ, 3, FALSE)</f>
        <v/>
      </c>
      <c r="J10" s="106">
        <f>VLOOKUP($A10, RawData!$A:$AJ, 4, FALSE)</f>
        <v>0.21099262</v>
      </c>
      <c r="K10" s="128">
        <f>VLOOKUP($A10, RawData!$A:$AM, 37, FALSE)</f>
        <v>70.921</v>
      </c>
      <c r="L10" s="99">
        <f>VLOOKUP($A10, RawData!$A:$AM, 38, FALSE)</f>
        <v>1.3428694</v>
      </c>
      <c r="M10" s="99" t="str">
        <f>VLOOKUP($A10, RawData!$A:$AM, 39, FALSE)</f>
        <v/>
      </c>
      <c r="N10" s="100">
        <f>VLOOKUP($A10, RawData!$A:$AJ, 30, FALSE)</f>
        <v>8.004437</v>
      </c>
      <c r="O10" s="98">
        <f>VLOOKUP($A10, RawData!$A:$AJ, 5, FALSE)</f>
        <v>0.28694627</v>
      </c>
      <c r="P10" s="106">
        <f>VLOOKUP($A10, RawData!$A:$AJ, 6, FALSE)</f>
        <v>2.557162</v>
      </c>
      <c r="Q10" s="106" t="str">
        <f>VLOOKUP($A10, RawData!$A:$AJ, 7, FALSE)</f>
        <v>No data</v>
      </c>
      <c r="R10" s="99">
        <f>VLOOKUP($A10, RawData!$A:$AJ, 8, FALSE)</f>
        <v>0.1474</v>
      </c>
      <c r="S10" s="99">
        <f>VLOOKUP($A10, RawData!$A:$AJ, 9, FALSE)</f>
        <v>0.038782503</v>
      </c>
      <c r="T10" s="101" t="str">
        <f>VLOOKUP($A10, RawData!$A:$AJ, 10, FALSE)</f>
        <v/>
      </c>
      <c r="U10" s="99" t="str">
        <f>VLOOKUP($A10, RawData!$A:$AJ, 11, FALSE)</f>
        <v/>
      </c>
      <c r="V10" s="100">
        <f>VLOOKUP($A10, RawData!$A:$AJ, 12, FALSE)</f>
        <v>2.357521</v>
      </c>
      <c r="W10" s="98">
        <f>VLOOKUP($A10, RawData!$A:$AJ, 13, FALSE)</f>
        <v>55.386</v>
      </c>
      <c r="X10" s="106" t="str">
        <f>VLOOKUP($A10, RawData!$A:$AJ, 14, FALSE)</f>
        <v/>
      </c>
      <c r="Y10" s="103">
        <f>VLOOKUP($A10, RawData!$A:$AJ, 15, FALSE)</f>
        <v>44.057</v>
      </c>
      <c r="Z10" s="99" t="str">
        <f>VLOOKUP($A10, RawData!$A:$AJ, 16, FALSE)</f>
        <v/>
      </c>
      <c r="AA10" s="99">
        <f>VLOOKUP($A10, RawData!$A:$AJ, 22, FALSE)</f>
        <v>0.031977773</v>
      </c>
      <c r="AB10" s="99">
        <f>VLOOKUP($A10, RawData!$A:$AJ, 23, FALSE)</f>
        <v>0.1418</v>
      </c>
      <c r="AC10" s="99">
        <f>VLOOKUP($A10, RawData!$A:$AJ, 24, FALSE)</f>
        <v>0.44266376</v>
      </c>
      <c r="AD10" s="99">
        <f>VLOOKUP($A10, RawData!$A:$AJ, 25, FALSE)</f>
        <v>0.6611941</v>
      </c>
      <c r="AE10" s="100">
        <f>VLOOKUP($A10, RawData!$A:$AJ, 26, FALSE)</f>
        <v>11.883758</v>
      </c>
      <c r="AF10" s="100" t="str">
        <f>VLOOKUP($A10, RawData!$A:$AJ, 27, FALSE)</f>
        <v>No data</v>
      </c>
      <c r="AG10" s="107">
        <f>VLOOKUP($A10, RawData!$A:$AJ, 28, FALSE)</f>
        <v>1.1048181</v>
      </c>
      <c r="AH10" s="107">
        <f>VLOOKUP($A10, RawData!$A:$AJ, 29, FALSE)</f>
        <v>5.2758</v>
      </c>
      <c r="AI10" s="100" t="str">
        <f>VLOOKUP($A10, RawData!$A:$AJ, 31, FALSE)</f>
        <v/>
      </c>
      <c r="AJ10" s="96">
        <f>VLOOKUP($A10, RawData!$A:$AJ,32, FALSE)</f>
        <v>0.008797478</v>
      </c>
      <c r="AK10" s="98" t="str">
        <f>VLOOKUP($A10, RawData!$A:$AJ, 34, FALSE)</f>
        <v/>
      </c>
      <c r="AL10" s="98">
        <f>VLOOKUP($A10, RawData!$A:$AJ, 35, FALSE)</f>
        <v>3.41</v>
      </c>
      <c r="AM10" s="113">
        <f>VLOOKUP($A10, RawData!$A:$AJ, 36, FALSE)</f>
        <v>165.47</v>
      </c>
    </row>
    <row r="11">
      <c r="A11" s="46" t="s">
        <v>837</v>
      </c>
      <c r="B11" s="9" t="s">
        <v>2575</v>
      </c>
      <c r="C11" s="9" t="s">
        <v>2576</v>
      </c>
      <c r="D11" s="92" t="s">
        <v>1164</v>
      </c>
      <c r="E11" s="2" t="s">
        <v>2577</v>
      </c>
      <c r="F11" s="114" t="str">
        <f>IFERROR(__xludf.DUMMYFUNCTION("IFERROR(HYPERLINK(REGEXEXTRACT(E11,""\(([^)]*)\)""),REGEXEXTRACT(E11,""\[([^\]]+)\]"")),"""")"),"READ PITCH")</f>
        <v>READ PITCH</v>
      </c>
      <c r="G11" s="128">
        <f>VLOOKUP($A11, RawData!$A:$AJ, 33, FALSE)</f>
        <v>3145.968</v>
      </c>
      <c r="H11" s="128">
        <f>VLOOKUP($A11, RawData!$A:$AJ, 2, FALSE)</f>
        <v>6930.953</v>
      </c>
      <c r="I11" s="96">
        <f>VLOOKUP($A11, RawData!$A:$AJ, 3, FALSE)</f>
        <v>0.0307</v>
      </c>
      <c r="J11" s="96">
        <f>VLOOKUP($A11, RawData!$A:$AJ, 4, FALSE)</f>
        <v>0.22476682</v>
      </c>
      <c r="K11" s="128">
        <f>VLOOKUP($A11, RawData!$A:$AM, 37, FALSE)</f>
        <v>812.272</v>
      </c>
      <c r="L11" s="99">
        <f>VLOOKUP($A11, RawData!$A:$AM, 38, FALSE)</f>
        <v>-0.087405585</v>
      </c>
      <c r="M11" s="99" t="str">
        <f>VLOOKUP($A11, RawData!$A:$AM, 39, FALSE)</f>
        <v/>
      </c>
      <c r="N11" s="100">
        <f>VLOOKUP($A11, RawData!$A:$AJ, 30, FALSE)</f>
        <v>3.5392277</v>
      </c>
      <c r="O11" s="98">
        <f>VLOOKUP($A11, RawData!$A:$AJ, 5, FALSE)</f>
        <v>0.24686645</v>
      </c>
      <c r="P11" s="106">
        <f>VLOOKUP($A11, RawData!$A:$AJ, 6, FALSE)</f>
        <v>-0.07050687</v>
      </c>
      <c r="Q11" s="96">
        <f>VLOOKUP($A11, RawData!$A:$AJ, 7, FALSE)</f>
        <v>0.06980821</v>
      </c>
      <c r="R11" s="99">
        <f>VLOOKUP($A11, RawData!$A:$AJ, 8, FALSE)</f>
        <v>0.1843</v>
      </c>
      <c r="S11" s="99">
        <f>VLOOKUP($A11, RawData!$A:$AJ, 9, FALSE)</f>
        <v>0.08784001</v>
      </c>
      <c r="T11" s="101" t="str">
        <f>VLOOKUP($A11, RawData!$A:$AJ, 10, FALSE)</f>
        <v/>
      </c>
      <c r="U11" s="99">
        <f>VLOOKUP($A11, RawData!$A:$AJ, 11, FALSE)</f>
        <v>0.0999</v>
      </c>
      <c r="V11" s="100">
        <f>VLOOKUP($A11, RawData!$A:$AJ, 12, FALSE)</f>
        <v>-0.7681334</v>
      </c>
      <c r="W11" s="98">
        <f>VLOOKUP($A11, RawData!$A:$AJ, 13, FALSE)</f>
        <v>306.584</v>
      </c>
      <c r="X11" s="106" t="str">
        <f>VLOOKUP($A11, RawData!$A:$AJ, 14, FALSE)</f>
        <v/>
      </c>
      <c r="Y11" s="103">
        <f>VLOOKUP($A11, RawData!$A:$AJ, 15, FALSE)</f>
        <v>2506.5945</v>
      </c>
      <c r="Z11" s="99" t="str">
        <f>VLOOKUP($A11, RawData!$A:$AJ, 16, FALSE)</f>
        <v/>
      </c>
      <c r="AA11" s="99" t="str">
        <f>VLOOKUP($A11, RawData!$A:$AJ, 22, FALSE)</f>
        <v/>
      </c>
      <c r="AB11" s="99">
        <f>VLOOKUP($A11, RawData!$A:$AJ, 23, FALSE)</f>
        <v>0.0461</v>
      </c>
      <c r="AC11" s="99">
        <f>VLOOKUP($A11, RawData!$A:$AJ, 24, FALSE)</f>
        <v>0.09557768</v>
      </c>
      <c r="AD11" s="99">
        <f>VLOOKUP($A11, RawData!$A:$AJ, 25, FALSE)</f>
        <v>0.18112281</v>
      </c>
      <c r="AE11" s="100">
        <f>VLOOKUP($A11, RawData!$A:$AJ, 26, FALSE)</f>
        <v>6.7369914</v>
      </c>
      <c r="AF11" s="100">
        <f>VLOOKUP($A11, RawData!$A:$AJ, 27, FALSE)</f>
        <v>6.201094</v>
      </c>
      <c r="AG11" s="107">
        <f>VLOOKUP($A11, RawData!$A:$AJ, 28, FALSE)</f>
        <v>0.41477945</v>
      </c>
      <c r="AH11" s="107">
        <f>VLOOKUP($A11, RawData!$A:$AJ, 29, FALSE)</f>
        <v>0.5567</v>
      </c>
      <c r="AI11" s="100">
        <f>VLOOKUP($A11, RawData!$A:$AJ, 31, FALSE)</f>
        <v>9.376926</v>
      </c>
      <c r="AJ11" s="96" t="str">
        <f>VLOOKUP($A11, RawData!$A:$AJ,32, FALSE)</f>
        <v/>
      </c>
      <c r="AK11" s="98">
        <f>VLOOKUP($A11, RawData!$A:$AJ, 34, FALSE)</f>
        <v>3215.103</v>
      </c>
      <c r="AL11" s="98">
        <f>VLOOKUP($A11, RawData!$A:$AJ, 35, FALSE)</f>
        <v>1.86</v>
      </c>
      <c r="AM11" s="113">
        <f>VLOOKUP($A11, RawData!$A:$AJ, 36, FALSE)</f>
        <v>1728.55</v>
      </c>
    </row>
    <row r="12">
      <c r="A12" s="46" t="s">
        <v>844</v>
      </c>
      <c r="B12" s="9" t="s">
        <v>2578</v>
      </c>
      <c r="C12" s="9" t="s">
        <v>2557</v>
      </c>
      <c r="D12" s="92" t="s">
        <v>1164</v>
      </c>
      <c r="E12" s="2" t="s">
        <v>2579</v>
      </c>
      <c r="F12" s="114" t="str">
        <f>IFERROR(__xludf.DUMMYFUNCTION("IFERROR(HYPERLINK(REGEXEXTRACT(E12,""\(([^)]*)\)""),REGEXEXTRACT(E12,""\[([^\]]+)\]"")),"""")"),"READ PITCH")</f>
        <v>READ PITCH</v>
      </c>
      <c r="G12" s="128">
        <f>VLOOKUP($A12, RawData!$A:$AJ, 33, FALSE)</f>
        <v>148.33481</v>
      </c>
      <c r="H12" s="128">
        <f>VLOOKUP($A12, RawData!$A:$AJ, 2, FALSE)</f>
        <v>162.316</v>
      </c>
      <c r="I12" s="96">
        <f>VLOOKUP($A12, RawData!$A:$AJ, 3, FALSE)</f>
        <v>0.2145</v>
      </c>
      <c r="J12" s="96">
        <f>VLOOKUP($A12, RawData!$A:$AJ, 4, FALSE)</f>
        <v>0.046562877</v>
      </c>
      <c r="K12" s="128">
        <f>VLOOKUP($A12, RawData!$A:$AM, 37, FALSE)</f>
        <v>32.067</v>
      </c>
      <c r="L12" s="99">
        <f>VLOOKUP($A12, RawData!$A:$AM, 38, FALSE)</f>
        <v>-0.09310218</v>
      </c>
      <c r="M12" s="99" t="str">
        <f>VLOOKUP($A12, RawData!$A:$AM, 39, FALSE)</f>
        <v/>
      </c>
      <c r="N12" s="100">
        <f>VLOOKUP($A12, RawData!$A:$AJ, 30, FALSE)</f>
        <v>3.9447095</v>
      </c>
      <c r="O12" s="98">
        <f>VLOOKUP($A12, RawData!$A:$AJ, 5, FALSE)</f>
        <v>0.097657844</v>
      </c>
      <c r="P12" s="106">
        <f>VLOOKUP($A12, RawData!$A:$AJ, 6, FALSE)</f>
        <v>-0.14779477</v>
      </c>
      <c r="Q12" s="96">
        <f>VLOOKUP($A12, RawData!$A:$AJ, 7, FALSE)</f>
        <v>0.46113795</v>
      </c>
      <c r="R12" s="99">
        <f>VLOOKUP($A12, RawData!$A:$AJ, 8, FALSE)</f>
        <v>0.2986</v>
      </c>
      <c r="S12" s="99">
        <f>VLOOKUP($A12, RawData!$A:$AJ, 9, FALSE)</f>
        <v>0.13772517</v>
      </c>
      <c r="T12" s="101" t="str">
        <f>VLOOKUP($A12, RawData!$A:$AJ, 10, FALSE)</f>
        <v/>
      </c>
      <c r="U12" s="99">
        <f>VLOOKUP($A12, RawData!$A:$AJ, 11, FALSE)</f>
        <v>0.1512</v>
      </c>
      <c r="V12" s="100">
        <f>VLOOKUP($A12, RawData!$A:$AJ, 12, FALSE)</f>
        <v>-0.5522386</v>
      </c>
      <c r="W12" s="98">
        <f>VLOOKUP($A12, RawData!$A:$AJ, 13, FALSE)</f>
        <v>12.609</v>
      </c>
      <c r="X12" s="106" t="str">
        <f>VLOOKUP($A12, RawData!$A:$AJ, 14, FALSE)</f>
        <v/>
      </c>
      <c r="Y12" s="103">
        <f>VLOOKUP($A12, RawData!$A:$AJ, 15, FALSE)</f>
        <v>3.8693</v>
      </c>
      <c r="Z12" s="99" t="str">
        <f>VLOOKUP($A12, RawData!$A:$AJ, 16, FALSE)</f>
        <v/>
      </c>
      <c r="AA12" s="99" t="str">
        <f>VLOOKUP($A12, RawData!$A:$AJ, 22, FALSE)</f>
        <v/>
      </c>
      <c r="AB12" s="99">
        <f>VLOOKUP($A12, RawData!$A:$AJ, 23, FALSE)</f>
        <v>0.1105</v>
      </c>
      <c r="AC12" s="99">
        <f>VLOOKUP($A12, RawData!$A:$AJ, 24, FALSE)</f>
        <v>0.17836796</v>
      </c>
      <c r="AD12" s="99">
        <f>VLOOKUP($A12, RawData!$A:$AJ, 25, FALSE)</f>
        <v>0.3139084</v>
      </c>
      <c r="AE12" s="100">
        <f>VLOOKUP($A12, RawData!$A:$AJ, 26, FALSE)</f>
        <v>8.191867</v>
      </c>
      <c r="AF12" s="100" t="str">
        <f>VLOOKUP($A12, RawData!$A:$AJ, 27, FALSE)</f>
        <v>No data</v>
      </c>
      <c r="AG12" s="107">
        <f>VLOOKUP($A12, RawData!$A:$AJ, 28, FALSE)</f>
        <v>0.9195889</v>
      </c>
      <c r="AH12" s="107">
        <f>VLOOKUP($A12, RawData!$A:$AJ, 29, FALSE)</f>
        <v>1.4703</v>
      </c>
      <c r="AI12" s="100">
        <f>VLOOKUP($A12, RawData!$A:$AJ, 31, FALSE)</f>
        <v>10.03212</v>
      </c>
      <c r="AJ12" s="96" t="str">
        <f>VLOOKUP($A12, RawData!$A:$AJ,32, FALSE)</f>
        <v/>
      </c>
      <c r="AK12" s="98">
        <f>VLOOKUP($A12, RawData!$A:$AJ, 34, FALSE)</f>
        <v>126.495</v>
      </c>
      <c r="AL12" s="98">
        <f>VLOOKUP($A12, RawData!$A:$AJ, 35, FALSE)</f>
        <v>0.8</v>
      </c>
      <c r="AM12" s="113">
        <f>VLOOKUP($A12, RawData!$A:$AJ, 36, FALSE)</f>
        <v>186.58</v>
      </c>
    </row>
    <row r="13">
      <c r="A13" s="46" t="s">
        <v>845</v>
      </c>
      <c r="B13" s="9" t="s">
        <v>2580</v>
      </c>
      <c r="C13" s="9" t="s">
        <v>2576</v>
      </c>
      <c r="D13" s="92" t="s">
        <v>1164</v>
      </c>
      <c r="E13" s="2" t="s">
        <v>2581</v>
      </c>
      <c r="F13" s="114" t="str">
        <f>IFERROR(__xludf.DUMMYFUNCTION("IFERROR(HYPERLINK(REGEXEXTRACT(E13,""\(([^)]*)\)""),REGEXEXTRACT(E13,""\[([^\]]+)\]"")),"""")"),"READ PITCH")</f>
        <v>READ PITCH</v>
      </c>
      <c r="G13" s="128" t="str">
        <f>VLOOKUP($A13, RawData!$A:$AJ, 33, FALSE)</f>
        <v>No data</v>
      </c>
      <c r="H13" s="128" t="str">
        <f>VLOOKUP($A13, RawData!$A:$AJ, 2, FALSE)</f>
        <v>No data</v>
      </c>
      <c r="I13" s="96" t="str">
        <f>VLOOKUP($A13, RawData!$A:$AJ, 3, FALSE)</f>
        <v>No data</v>
      </c>
      <c r="J13" s="106" t="str">
        <f>VLOOKUP($A13, RawData!$A:$AJ, 4, FALSE)</f>
        <v>No data</v>
      </c>
      <c r="K13" s="128" t="str">
        <f>VLOOKUP($A13, RawData!$A:$AM, 37, FALSE)</f>
        <v>No data</v>
      </c>
      <c r="L13" s="99" t="str">
        <f>VLOOKUP($A13, RawData!$A:$AM, 38, FALSE)</f>
        <v>No data</v>
      </c>
      <c r="M13" s="99" t="str">
        <f>VLOOKUP($A13, RawData!$A:$AM, 39, FALSE)</f>
        <v/>
      </c>
      <c r="N13" s="100" t="str">
        <f>VLOOKUP($A13, RawData!$A:$AJ, 30, FALSE)</f>
        <v>No data</v>
      </c>
      <c r="O13" s="98" t="str">
        <f>VLOOKUP($A13, RawData!$A:$AJ, 5, FALSE)</f>
        <v>No data</v>
      </c>
      <c r="P13" s="106" t="str">
        <f>VLOOKUP($A13, RawData!$A:$AJ, 6, FALSE)</f>
        <v>No data</v>
      </c>
      <c r="Q13" s="106" t="str">
        <f>VLOOKUP($A13, RawData!$A:$AJ, 7, FALSE)</f>
        <v>No data</v>
      </c>
      <c r="R13" s="99" t="str">
        <f>VLOOKUP($A13, RawData!$A:$AJ, 8, FALSE)</f>
        <v>No data</v>
      </c>
      <c r="S13" s="99" t="str">
        <f>VLOOKUP($A13, RawData!$A:$AJ, 9, FALSE)</f>
        <v>No data</v>
      </c>
      <c r="T13" s="101" t="str">
        <f>VLOOKUP($A13, RawData!$A:$AJ, 10, FALSE)</f>
        <v/>
      </c>
      <c r="U13" s="99" t="str">
        <f>VLOOKUP($A13, RawData!$A:$AJ, 11, FALSE)</f>
        <v>No data</v>
      </c>
      <c r="V13" s="100" t="str">
        <f>VLOOKUP($A13, RawData!$A:$AJ, 12, FALSE)</f>
        <v>No data</v>
      </c>
      <c r="W13" s="98" t="str">
        <f>VLOOKUP($A13, RawData!$A:$AJ, 13, FALSE)</f>
        <v>No data</v>
      </c>
      <c r="X13" s="106" t="str">
        <f>VLOOKUP($A13, RawData!$A:$AJ, 14, FALSE)</f>
        <v/>
      </c>
      <c r="Y13" s="103" t="str">
        <f>VLOOKUP($A13, RawData!$A:$AJ, 15, FALSE)</f>
        <v>No data</v>
      </c>
      <c r="Z13" s="99" t="str">
        <f>VLOOKUP($A13, RawData!$A:$AJ, 16, FALSE)</f>
        <v/>
      </c>
      <c r="AA13" s="99" t="str">
        <f>VLOOKUP($A13, RawData!$A:$AJ, 22, FALSE)</f>
        <v/>
      </c>
      <c r="AB13" s="99" t="str">
        <f>VLOOKUP($A13, RawData!$A:$AJ, 23, FALSE)</f>
        <v>No data</v>
      </c>
      <c r="AC13" s="99" t="str">
        <f>VLOOKUP($A13, RawData!$A:$AJ, 24, FALSE)</f>
        <v>No data</v>
      </c>
      <c r="AD13" s="99" t="str">
        <f>VLOOKUP($A13, RawData!$A:$AJ, 25, FALSE)</f>
        <v>No data</v>
      </c>
      <c r="AE13" s="100" t="str">
        <f>VLOOKUP($A13, RawData!$A:$AJ, 26, FALSE)</f>
        <v>No data</v>
      </c>
      <c r="AF13" s="100" t="str">
        <f>VLOOKUP($A13, RawData!$A:$AJ, 27, FALSE)</f>
        <v>No data</v>
      </c>
      <c r="AG13" s="107" t="str">
        <f>VLOOKUP($A13, RawData!$A:$AJ, 28, FALSE)</f>
        <v>No data</v>
      </c>
      <c r="AH13" s="107" t="str">
        <f>VLOOKUP($A13, RawData!$A:$AJ, 29, FALSE)</f>
        <v>No data</v>
      </c>
      <c r="AI13" s="100" t="str">
        <f>VLOOKUP($A13, RawData!$A:$AJ, 31, FALSE)</f>
        <v>No data</v>
      </c>
      <c r="AJ13" s="96" t="str">
        <f>VLOOKUP($A13, RawData!$A:$AJ,32, FALSE)</f>
        <v/>
      </c>
      <c r="AK13" s="98" t="str">
        <f>VLOOKUP($A13, RawData!$A:$AJ, 34, FALSE)</f>
        <v>No data</v>
      </c>
      <c r="AL13" s="98" t="str">
        <f>VLOOKUP($A13, RawData!$A:$AJ, 35, FALSE)</f>
        <v>No data</v>
      </c>
      <c r="AM13" s="113" t="str">
        <f>VLOOKUP($A13, RawData!$A:$AJ, 36, FALSE)</f>
        <v>No data</v>
      </c>
    </row>
    <row r="14">
      <c r="A14" s="46" t="s">
        <v>857</v>
      </c>
      <c r="B14" s="9" t="s">
        <v>2582</v>
      </c>
      <c r="C14" s="9" t="s">
        <v>2560</v>
      </c>
      <c r="D14" s="92" t="s">
        <v>1164</v>
      </c>
      <c r="E14" s="2" t="s">
        <v>2583</v>
      </c>
      <c r="F14" s="114" t="str">
        <f>IFERROR(__xludf.DUMMYFUNCTION("IFERROR(HYPERLINK(REGEXEXTRACT(E14,""\(([^)]*)\)""),REGEXEXTRACT(E14,""\[([^\]]+)\]"")),"""")"),"READ PITCH")</f>
        <v>READ PITCH</v>
      </c>
      <c r="G14" s="128">
        <f>VLOOKUP($A14, RawData!$A:$AJ, 33, FALSE)</f>
        <v>101.912766</v>
      </c>
      <c r="H14" s="128">
        <f>VLOOKUP($A14, RawData!$A:$AJ, 2, FALSE)</f>
        <v>226.365</v>
      </c>
      <c r="I14" s="96">
        <f>VLOOKUP($A14, RawData!$A:$AJ, 3, FALSE)</f>
        <v>0.2965</v>
      </c>
      <c r="J14" s="96">
        <f>VLOOKUP($A14, RawData!$A:$AJ, 4, FALSE)</f>
        <v>0.11117973</v>
      </c>
      <c r="K14" s="128">
        <f>VLOOKUP($A14, RawData!$A:$AM, 37, FALSE)</f>
        <v>38.139</v>
      </c>
      <c r="L14" s="99">
        <f>VLOOKUP($A14, RawData!$A:$AM, 38, FALSE)</f>
        <v>0.106472485</v>
      </c>
      <c r="M14" s="99" t="str">
        <f>VLOOKUP($A14, RawData!$A:$AM, 39, FALSE)</f>
        <v/>
      </c>
      <c r="N14" s="100">
        <f>VLOOKUP($A14, RawData!$A:$AJ, 30, FALSE)</f>
        <v>1.8797346</v>
      </c>
      <c r="O14" s="98">
        <f>VLOOKUP($A14, RawData!$A:$AJ, 5, FALSE)</f>
        <v>0.092281654</v>
      </c>
      <c r="P14" s="106">
        <f>VLOOKUP($A14, RawData!$A:$AJ, 6, FALSE)</f>
        <v>0.1458596</v>
      </c>
      <c r="Q14" s="96">
        <f>VLOOKUP($A14, RawData!$A:$AJ, 7, FALSE)</f>
        <v>0.4068333</v>
      </c>
      <c r="R14" s="99">
        <f>VLOOKUP($A14, RawData!$A:$AJ, 8, FALSE)</f>
        <v>0.2187</v>
      </c>
      <c r="S14" s="99">
        <f>VLOOKUP($A14, RawData!$A:$AJ, 9, FALSE)</f>
        <v>0.14189032</v>
      </c>
      <c r="T14" s="101" t="str">
        <f>VLOOKUP($A14, RawData!$A:$AJ, 10, FALSE)</f>
        <v/>
      </c>
      <c r="U14" s="99">
        <f>VLOOKUP($A14, RawData!$A:$AJ, 11, FALSE)</f>
        <v>0.1016</v>
      </c>
      <c r="V14" s="100">
        <f>VLOOKUP($A14, RawData!$A:$AJ, 12, FALSE)</f>
        <v>-0.11354413</v>
      </c>
      <c r="W14" s="98">
        <f>VLOOKUP($A14, RawData!$A:$AJ, 13, FALSE)</f>
        <v>42.319</v>
      </c>
      <c r="X14" s="106" t="str">
        <f>VLOOKUP($A14, RawData!$A:$AJ, 14, FALSE)</f>
        <v/>
      </c>
      <c r="Y14" s="103">
        <f>VLOOKUP($A14, RawData!$A:$AJ, 15, FALSE)</f>
        <v>64.7361</v>
      </c>
      <c r="Z14" s="99" t="str">
        <f>VLOOKUP($A14, RawData!$A:$AJ, 16, FALSE)</f>
        <v/>
      </c>
      <c r="AA14" s="99" t="str">
        <f>VLOOKUP($A14, RawData!$A:$AJ, 22, FALSE)</f>
        <v/>
      </c>
      <c r="AB14" s="99">
        <f>VLOOKUP($A14, RawData!$A:$AJ, 23, FALSE)</f>
        <v>0.0486</v>
      </c>
      <c r="AC14" s="99">
        <f>VLOOKUP($A14, RawData!$A:$AJ, 24, FALSE)</f>
        <v>0.1463991</v>
      </c>
      <c r="AD14" s="99">
        <f>VLOOKUP($A14, RawData!$A:$AJ, 25, FALSE)</f>
        <v>0.34137413</v>
      </c>
      <c r="AE14" s="100">
        <f>VLOOKUP($A14, RawData!$A:$AJ, 26, FALSE)</f>
        <v>5.743287</v>
      </c>
      <c r="AF14" s="100" t="str">
        <f>VLOOKUP($A14, RawData!$A:$AJ, 27, FALSE)</f>
        <v>No data</v>
      </c>
      <c r="AG14" s="107">
        <f>VLOOKUP($A14, RawData!$A:$AJ, 28, FALSE)</f>
        <v>0.41498113</v>
      </c>
      <c r="AH14" s="107">
        <f>VLOOKUP($A14, RawData!$A:$AJ, 29, FALSE)</f>
        <v>0.9122</v>
      </c>
      <c r="AI14" s="100">
        <f>VLOOKUP($A14, RawData!$A:$AJ, 31, FALSE)</f>
        <v>1.6940665</v>
      </c>
      <c r="AJ14" s="96" t="str">
        <f>VLOOKUP($A14, RawData!$A:$AJ,32, FALSE)</f>
        <v/>
      </c>
      <c r="AK14" s="98">
        <f>VLOOKUP($A14, RawData!$A:$AJ, 34, FALSE)</f>
        <v>71.6912</v>
      </c>
      <c r="AL14" s="98">
        <f>VLOOKUP($A14, RawData!$A:$AJ, 35, FALSE)</f>
        <v>0.53</v>
      </c>
      <c r="AM14" s="113">
        <f>VLOOKUP($A14, RawData!$A:$AJ, 36, FALSE)</f>
        <v>177.24</v>
      </c>
    </row>
    <row r="15">
      <c r="A15" s="46" t="s">
        <v>862</v>
      </c>
      <c r="B15" s="9" t="s">
        <v>2584</v>
      </c>
      <c r="C15" s="9" t="s">
        <v>2585</v>
      </c>
      <c r="D15" s="92" t="s">
        <v>1164</v>
      </c>
      <c r="E15" s="2" t="s">
        <v>2586</v>
      </c>
      <c r="F15" s="114" t="str">
        <f>IFERROR(__xludf.DUMMYFUNCTION("IFERROR(HYPERLINK(REGEXEXTRACT(E15,""\(([^)]*)\)""),REGEXEXTRACT(E15,""\[([^\]]+)\]"")),"""")"),"READ PITCH")</f>
        <v>READ PITCH</v>
      </c>
      <c r="G15" s="128" t="str">
        <f>VLOOKUP($A15, RawData!$A:$AJ, 33, FALSE)</f>
        <v>No data</v>
      </c>
      <c r="H15" s="128" t="str">
        <f>VLOOKUP($A15, RawData!$A:$AJ, 2, FALSE)</f>
        <v>No data</v>
      </c>
      <c r="I15" s="96" t="str">
        <f>VLOOKUP($A15, RawData!$A:$AJ, 3, FALSE)</f>
        <v>No data</v>
      </c>
      <c r="J15" s="106" t="str">
        <f>VLOOKUP($A15, RawData!$A:$AJ, 4, FALSE)</f>
        <v>No data</v>
      </c>
      <c r="K15" s="128" t="str">
        <f>VLOOKUP($A15, RawData!$A:$AM, 37, FALSE)</f>
        <v>No data</v>
      </c>
      <c r="L15" s="99" t="str">
        <f>VLOOKUP($A15, RawData!$A:$AM, 38, FALSE)</f>
        <v>No data</v>
      </c>
      <c r="M15" s="99" t="str">
        <f>VLOOKUP($A15, RawData!$A:$AM, 39, FALSE)</f>
        <v/>
      </c>
      <c r="N15" s="100" t="str">
        <f>VLOOKUP($A15, RawData!$A:$AJ, 30, FALSE)</f>
        <v>No data</v>
      </c>
      <c r="O15" s="98" t="str">
        <f>VLOOKUP($A15, RawData!$A:$AJ, 5, FALSE)</f>
        <v>No data</v>
      </c>
      <c r="P15" s="106" t="str">
        <f>VLOOKUP($A15, RawData!$A:$AJ, 6, FALSE)</f>
        <v>No data</v>
      </c>
      <c r="Q15" s="106" t="str">
        <f>VLOOKUP($A15, RawData!$A:$AJ, 7, FALSE)</f>
        <v>No data</v>
      </c>
      <c r="R15" s="99" t="str">
        <f>VLOOKUP($A15, RawData!$A:$AJ, 8, FALSE)</f>
        <v>No data</v>
      </c>
      <c r="S15" s="99" t="str">
        <f>VLOOKUP($A15, RawData!$A:$AJ, 9, FALSE)</f>
        <v>No data</v>
      </c>
      <c r="T15" s="101" t="str">
        <f>VLOOKUP($A15, RawData!$A:$AJ, 10, FALSE)</f>
        <v/>
      </c>
      <c r="U15" s="99" t="str">
        <f>VLOOKUP($A15, RawData!$A:$AJ, 11, FALSE)</f>
        <v>No data</v>
      </c>
      <c r="V15" s="100" t="str">
        <f>VLOOKUP($A15, RawData!$A:$AJ, 12, FALSE)</f>
        <v>No data</v>
      </c>
      <c r="W15" s="98" t="str">
        <f>VLOOKUP($A15, RawData!$A:$AJ, 13, FALSE)</f>
        <v>No data</v>
      </c>
      <c r="X15" s="106" t="str">
        <f>VLOOKUP($A15, RawData!$A:$AJ, 14, FALSE)</f>
        <v/>
      </c>
      <c r="Y15" s="103" t="str">
        <f>VLOOKUP($A15, RawData!$A:$AJ, 15, FALSE)</f>
        <v>No data</v>
      </c>
      <c r="Z15" s="99" t="str">
        <f>VLOOKUP($A15, RawData!$A:$AJ, 16, FALSE)</f>
        <v/>
      </c>
      <c r="AA15" s="99" t="str">
        <f>VLOOKUP($A15, RawData!$A:$AJ, 22, FALSE)</f>
        <v/>
      </c>
      <c r="AB15" s="99" t="str">
        <f>VLOOKUP($A15, RawData!$A:$AJ, 23, FALSE)</f>
        <v>No data</v>
      </c>
      <c r="AC15" s="99" t="str">
        <f>VLOOKUP($A15, RawData!$A:$AJ, 24, FALSE)</f>
        <v>No data</v>
      </c>
      <c r="AD15" s="99" t="str">
        <f>VLOOKUP($A15, RawData!$A:$AJ, 25, FALSE)</f>
        <v>No data</v>
      </c>
      <c r="AE15" s="100" t="str">
        <f>VLOOKUP($A15, RawData!$A:$AJ, 26, FALSE)</f>
        <v>No data</v>
      </c>
      <c r="AF15" s="100" t="str">
        <f>VLOOKUP($A15, RawData!$A:$AJ, 27, FALSE)</f>
        <v>No data</v>
      </c>
      <c r="AG15" s="107" t="str">
        <f>VLOOKUP($A15, RawData!$A:$AJ, 28, FALSE)</f>
        <v>No data</v>
      </c>
      <c r="AH15" s="107" t="str">
        <f>VLOOKUP($A15, RawData!$A:$AJ, 29, FALSE)</f>
        <v>No data</v>
      </c>
      <c r="AI15" s="100" t="str">
        <f>VLOOKUP($A15, RawData!$A:$AJ, 31, FALSE)</f>
        <v>No data</v>
      </c>
      <c r="AJ15" s="96" t="str">
        <f>VLOOKUP($A15, RawData!$A:$AJ,32, FALSE)</f>
        <v/>
      </c>
      <c r="AK15" s="98" t="str">
        <f>VLOOKUP($A15, RawData!$A:$AJ, 34, FALSE)</f>
        <v>No data</v>
      </c>
      <c r="AL15" s="98" t="str">
        <f>VLOOKUP($A15, RawData!$A:$AJ, 35, FALSE)</f>
        <v>No data</v>
      </c>
      <c r="AM15" s="113" t="str">
        <f>VLOOKUP($A15, RawData!$A:$AJ, 36, FALSE)</f>
        <v>No data</v>
      </c>
    </row>
    <row r="16">
      <c r="A16" s="46" t="s">
        <v>868</v>
      </c>
      <c r="B16" s="9" t="s">
        <v>2587</v>
      </c>
      <c r="C16" s="9" t="s">
        <v>2554</v>
      </c>
      <c r="D16" s="92" t="s">
        <v>1164</v>
      </c>
      <c r="E16" s="2" t="s">
        <v>2588</v>
      </c>
      <c r="F16" s="114" t="str">
        <f>IFERROR(__xludf.DUMMYFUNCTION("IFERROR(HYPERLINK(REGEXEXTRACT(E16,""\(([^)]*)\)""),REGEXEXTRACT(E16,""\[([^\]]+)\]"")),"""")"),"READ PITCH")</f>
        <v>READ PITCH</v>
      </c>
      <c r="G16" s="128">
        <f>VLOOKUP($A16, RawData!$A:$AJ, 33, FALSE)</f>
        <v>75946.59</v>
      </c>
      <c r="H16" s="128">
        <f>VLOOKUP($A16, RawData!$A:$AJ, 2, FALSE)</f>
        <v>35196</v>
      </c>
      <c r="I16" s="96">
        <f>VLOOKUP($A16, RawData!$A:$AJ, 3, FALSE)</f>
        <v>0.3195</v>
      </c>
      <c r="J16" s="96">
        <f>VLOOKUP($A16, RawData!$A:$AJ, 4, FALSE)</f>
        <v>0.3518478</v>
      </c>
      <c r="K16" s="128">
        <f>VLOOKUP($A16, RawData!$A:$AM, 37, FALSE)</f>
        <v>2335</v>
      </c>
      <c r="L16" s="99">
        <f>VLOOKUP($A16, RawData!$A:$AM, 38, FALSE)</f>
        <v>-0.55096155</v>
      </c>
      <c r="M16" s="99" t="str">
        <f>VLOOKUP($A16, RawData!$A:$AM, 39, FALSE)</f>
        <v/>
      </c>
      <c r="N16" s="100">
        <f>VLOOKUP($A16, RawData!$A:$AJ, 30, FALSE)</f>
        <v>36.33773</v>
      </c>
      <c r="O16" s="98">
        <f>VLOOKUP($A16, RawData!$A:$AJ, 5, FALSE)</f>
        <v>48.533905</v>
      </c>
      <c r="P16" s="106">
        <f>VLOOKUP($A16, RawData!$A:$AJ, 6, FALSE)</f>
        <v>-0.4145173</v>
      </c>
      <c r="Q16" s="96">
        <f>VLOOKUP($A16, RawData!$A:$AJ, 7, FALSE)</f>
        <v>-0.08320102</v>
      </c>
      <c r="R16" s="99">
        <f>VLOOKUP($A16, RawData!$A:$AJ, 8, FALSE)</f>
        <v>0.6341</v>
      </c>
      <c r="S16" s="99">
        <f>VLOOKUP($A16, RawData!$A:$AJ, 9, FALSE)</f>
        <v>0.5892147</v>
      </c>
      <c r="T16" s="101" t="str">
        <f>VLOOKUP($A16, RawData!$A:$AJ, 10, FALSE)</f>
        <v/>
      </c>
      <c r="U16" s="99">
        <f>VLOOKUP($A16, RawData!$A:$AJ, 11, FALSE)</f>
        <v>0.0711</v>
      </c>
      <c r="V16" s="100">
        <f>VLOOKUP($A16, RawData!$A:$AJ, 12, FALSE)</f>
        <v>-1.4293325</v>
      </c>
      <c r="W16" s="98">
        <f>VLOOKUP($A16, RawData!$A:$AJ, 13, FALSE)</f>
        <v>0</v>
      </c>
      <c r="X16" s="106" t="str">
        <f>VLOOKUP($A16, RawData!$A:$AJ, 14, FALSE)</f>
        <v/>
      </c>
      <c r="Y16" s="103">
        <f>VLOOKUP($A16, RawData!$A:$AJ, 15, FALSE)</f>
        <v>32.0722</v>
      </c>
      <c r="Z16" s="99" t="str">
        <f>VLOOKUP($A16, RawData!$A:$AJ, 16, FALSE)</f>
        <v/>
      </c>
      <c r="AA16" s="99" t="str">
        <f>VLOOKUP($A16, RawData!$A:$AJ, 22, FALSE)</f>
        <v/>
      </c>
      <c r="AB16" s="99">
        <f>VLOOKUP($A16, RawData!$A:$AJ, 23, FALSE)</f>
        <v>0.0344</v>
      </c>
      <c r="AC16" s="99">
        <f>VLOOKUP($A16, RawData!$A:$AJ, 24, FALSE)</f>
        <v>0.097472705</v>
      </c>
      <c r="AD16" s="99">
        <f>VLOOKUP($A16, RawData!$A:$AJ, 25, FALSE)</f>
        <v>0.14323395</v>
      </c>
      <c r="AE16" s="100">
        <f>VLOOKUP($A16, RawData!$A:$AJ, 26, FALSE)</f>
        <v>49.243927</v>
      </c>
      <c r="AF16" s="100">
        <f>VLOOKUP($A16, RawData!$A:$AJ, 27, FALSE)</f>
        <v>40.25052</v>
      </c>
      <c r="AG16" s="107">
        <f>VLOOKUP($A16, RawData!$A:$AJ, 28, FALSE)</f>
        <v>2.2232242</v>
      </c>
      <c r="AH16" s="107">
        <f>VLOOKUP($A16, RawData!$A:$AJ, 29, FALSE)</f>
        <v>4.7993</v>
      </c>
      <c r="AI16" s="100" t="str">
        <f>VLOOKUP($A16, RawData!$A:$AJ, 31, FALSE)</f>
        <v/>
      </c>
      <c r="AJ16" s="96" t="str">
        <f>VLOOKUP($A16, RawData!$A:$AJ,32, FALSE)</f>
        <v/>
      </c>
      <c r="AK16" s="98">
        <f>VLOOKUP($A16, RawData!$A:$AJ, 34, FALSE)</f>
        <v>84848.6</v>
      </c>
      <c r="AL16" s="98">
        <f>VLOOKUP($A16, RawData!$A:$AJ, 35, FALSE)</f>
        <v>2497</v>
      </c>
      <c r="AM16" s="113">
        <f>VLOOKUP($A16, RawData!$A:$AJ, 36, FALSE)</f>
        <v>32.74</v>
      </c>
    </row>
    <row r="17">
      <c r="A17" s="46" t="s">
        <v>881</v>
      </c>
      <c r="B17" s="9" t="s">
        <v>2589</v>
      </c>
      <c r="C17" s="9" t="s">
        <v>2576</v>
      </c>
      <c r="D17" s="92" t="s">
        <v>1164</v>
      </c>
      <c r="E17" s="2" t="s">
        <v>2590</v>
      </c>
      <c r="F17" s="114" t="str">
        <f>IFERROR(__xludf.DUMMYFUNCTION("IFERROR(HYPERLINK(REGEXEXTRACT(E17,""\(([^)]*)\)""),REGEXEXTRACT(E17,""\[([^\]]+)\]"")),"""")"),"READ PITCH")</f>
        <v>READ PITCH</v>
      </c>
      <c r="G17" s="128">
        <f>VLOOKUP($A17, RawData!$A:$AJ, 33, FALSE)</f>
        <v>6.342836</v>
      </c>
      <c r="H17" s="128">
        <f>VLOOKUP($A17, RawData!$A:$AJ, 2, FALSE)</f>
        <v>12.213</v>
      </c>
      <c r="I17" s="96">
        <f>VLOOKUP($A17, RawData!$A:$AJ, 3, FALSE)</f>
        <v>0.1083</v>
      </c>
      <c r="J17" s="96">
        <f>VLOOKUP($A17, RawData!$A:$AJ, 4, FALSE)</f>
        <v>0.16283584</v>
      </c>
      <c r="K17" s="128">
        <f>VLOOKUP($A17, RawData!$A:$AM, 37, FALSE)</f>
        <v>2.52198</v>
      </c>
      <c r="L17" s="99">
        <f>VLOOKUP($A17, RawData!$A:$AM, 38, FALSE)</f>
        <v>0.24462935</v>
      </c>
      <c r="M17" s="99" t="str">
        <f>VLOOKUP($A17, RawData!$A:$AM, 39, FALSE)</f>
        <v/>
      </c>
      <c r="N17" s="100">
        <f>VLOOKUP($A17, RawData!$A:$AJ, 30, FALSE)</f>
        <v>2.3421597</v>
      </c>
      <c r="O17" s="98">
        <f>VLOOKUP($A17, RawData!$A:$AJ, 5, FALSE)</f>
        <v>0.02293981</v>
      </c>
      <c r="P17" s="106">
        <f>VLOOKUP($A17, RawData!$A:$AJ, 6, FALSE)</f>
        <v>1.6132768</v>
      </c>
      <c r="Q17" s="96">
        <f>VLOOKUP($A17, RawData!$A:$AJ, 7, FALSE)</f>
        <v>0.07464217</v>
      </c>
      <c r="R17" s="99">
        <f>VLOOKUP($A17, RawData!$A:$AJ, 8, FALSE)</f>
        <v>0.7392</v>
      </c>
      <c r="S17" s="99">
        <f>VLOOKUP($A17, RawData!$A:$AJ, 9, FALSE)</f>
        <v>0.5267649</v>
      </c>
      <c r="T17" s="101" t="str">
        <f>VLOOKUP($A17, RawData!$A:$AJ, 10, FALSE)</f>
        <v/>
      </c>
      <c r="U17" s="99">
        <f>VLOOKUP($A17, RawData!$A:$AJ, 11, FALSE)</f>
        <v>0.0965</v>
      </c>
      <c r="V17" s="100">
        <f>VLOOKUP($A17, RawData!$A:$AJ, 12, FALSE)</f>
        <v>8.205528</v>
      </c>
      <c r="W17" s="98">
        <f>VLOOKUP($A17, RawData!$A:$AJ, 13, FALSE)</f>
        <v>2.89204</v>
      </c>
      <c r="X17" s="106" t="str">
        <f>VLOOKUP($A17, RawData!$A:$AJ, 14, FALSE)</f>
        <v/>
      </c>
      <c r="Y17" s="103">
        <f>VLOOKUP($A17, RawData!$A:$AJ, 15, FALSE)</f>
        <v>0.3346</v>
      </c>
      <c r="Z17" s="99" t="str">
        <f>VLOOKUP($A17, RawData!$A:$AJ, 16, FALSE)</f>
        <v/>
      </c>
      <c r="AA17" s="99" t="str">
        <f>VLOOKUP($A17, RawData!$A:$AJ, 22, FALSE)</f>
        <v/>
      </c>
      <c r="AB17" s="99">
        <f>VLOOKUP($A17, RawData!$A:$AJ, 23, FALSE)</f>
        <v>0.0722</v>
      </c>
      <c r="AC17" s="99">
        <f>VLOOKUP($A17, RawData!$A:$AJ, 24, FALSE)</f>
        <v>0.105288155</v>
      </c>
      <c r="AD17" s="99">
        <f>VLOOKUP($A17, RawData!$A:$AJ, 25, FALSE)</f>
        <v>0.26093948</v>
      </c>
      <c r="AE17" s="100">
        <f>VLOOKUP($A17, RawData!$A:$AJ, 26, FALSE)</f>
        <v>5.797781</v>
      </c>
      <c r="AF17" s="100" t="str">
        <f>VLOOKUP($A17, RawData!$A:$AJ, 27, FALSE)</f>
        <v/>
      </c>
      <c r="AG17" s="107">
        <f>VLOOKUP($A17, RawData!$A:$AJ, 28, FALSE)</f>
        <v>0.48308197</v>
      </c>
      <c r="AH17" s="107">
        <f>VLOOKUP($A17, RawData!$A:$AJ, 29, FALSE)</f>
        <v>0.5553</v>
      </c>
      <c r="AI17" s="100">
        <f>VLOOKUP($A17, RawData!$A:$AJ, 31, FALSE)</f>
        <v>2.0424614</v>
      </c>
      <c r="AJ17" s="96" t="str">
        <f>VLOOKUP($A17, RawData!$A:$AJ,32, FALSE)</f>
        <v/>
      </c>
      <c r="AK17" s="98">
        <f>VLOOKUP($A17, RawData!$A:$AJ, 34, FALSE)</f>
        <v>5.90688</v>
      </c>
      <c r="AL17" s="98">
        <f>VLOOKUP($A17, RawData!$A:$AJ, 35, FALSE)</f>
        <v>0.133</v>
      </c>
      <c r="AM17" s="113">
        <f>VLOOKUP($A17, RawData!$A:$AJ, 36, FALSE)</f>
        <v>44.36</v>
      </c>
    </row>
    <row r="18">
      <c r="A18" s="46" t="s">
        <v>882</v>
      </c>
      <c r="B18" s="9" t="s">
        <v>2591</v>
      </c>
      <c r="C18" s="9" t="s">
        <v>2571</v>
      </c>
      <c r="D18" s="92" t="s">
        <v>1164</v>
      </c>
      <c r="E18" s="2" t="s">
        <v>2592</v>
      </c>
      <c r="F18" s="114" t="str">
        <f>IFERROR(__xludf.DUMMYFUNCTION("IFERROR(HYPERLINK(REGEXEXTRACT(E18,""\(([^)]*)\)""),REGEXEXTRACT(E18,""\[([^\]]+)\]"")),"""")"),"READ PITCH")</f>
        <v>READ PITCH</v>
      </c>
      <c r="G18" s="128" t="str">
        <f>VLOOKUP($A18, RawData!$A:$AJ, 33, FALSE)</f>
        <v>No data</v>
      </c>
      <c r="H18" s="128" t="str">
        <f>VLOOKUP($A18, RawData!$A:$AJ, 2, FALSE)</f>
        <v>No data</v>
      </c>
      <c r="I18" s="96" t="str">
        <f>VLOOKUP($A18, RawData!$A:$AJ, 3, FALSE)</f>
        <v>No data</v>
      </c>
      <c r="J18" s="106" t="str">
        <f>VLOOKUP($A18, RawData!$A:$AJ, 4, FALSE)</f>
        <v>No data</v>
      </c>
      <c r="K18" s="128" t="str">
        <f>VLOOKUP($A18, RawData!$A:$AM, 37, FALSE)</f>
        <v>No data</v>
      </c>
      <c r="L18" s="99" t="str">
        <f>VLOOKUP($A18, RawData!$A:$AM, 38, FALSE)</f>
        <v>No data</v>
      </c>
      <c r="M18" s="99" t="str">
        <f>VLOOKUP($A18, RawData!$A:$AM, 39, FALSE)</f>
        <v/>
      </c>
      <c r="N18" s="100" t="str">
        <f>VLOOKUP($A18, RawData!$A:$AJ, 30, FALSE)</f>
        <v>No data</v>
      </c>
      <c r="O18" s="98" t="str">
        <f>VLOOKUP($A18, RawData!$A:$AJ, 5, FALSE)</f>
        <v>No data</v>
      </c>
      <c r="P18" s="106" t="str">
        <f>VLOOKUP($A18, RawData!$A:$AJ, 6, FALSE)</f>
        <v>No data</v>
      </c>
      <c r="Q18" s="106" t="str">
        <f>VLOOKUP($A18, RawData!$A:$AJ, 7, FALSE)</f>
        <v>No data</v>
      </c>
      <c r="R18" s="99" t="str">
        <f>VLOOKUP($A18, RawData!$A:$AJ, 8, FALSE)</f>
        <v>No data</v>
      </c>
      <c r="S18" s="99" t="str">
        <f>VLOOKUP($A18, RawData!$A:$AJ, 9, FALSE)</f>
        <v>No data</v>
      </c>
      <c r="T18" s="101" t="str">
        <f>VLOOKUP($A18, RawData!$A:$AJ, 10, FALSE)</f>
        <v/>
      </c>
      <c r="U18" s="99" t="str">
        <f>VLOOKUP($A18, RawData!$A:$AJ, 11, FALSE)</f>
        <v>No data</v>
      </c>
      <c r="V18" s="100" t="str">
        <f>VLOOKUP($A18, RawData!$A:$AJ, 12, FALSE)</f>
        <v>No data</v>
      </c>
      <c r="W18" s="98" t="str">
        <f>VLOOKUP($A18, RawData!$A:$AJ, 13, FALSE)</f>
        <v>No data</v>
      </c>
      <c r="X18" s="106" t="str">
        <f>VLOOKUP($A18, RawData!$A:$AJ, 14, FALSE)</f>
        <v/>
      </c>
      <c r="Y18" s="103" t="str">
        <f>VLOOKUP($A18, RawData!$A:$AJ, 15, FALSE)</f>
        <v>No data</v>
      </c>
      <c r="Z18" s="99" t="str">
        <f>VLOOKUP($A18, RawData!$A:$AJ, 16, FALSE)</f>
        <v/>
      </c>
      <c r="AA18" s="99" t="str">
        <f>VLOOKUP($A18, RawData!$A:$AJ, 22, FALSE)</f>
        <v/>
      </c>
      <c r="AB18" s="99" t="str">
        <f>VLOOKUP($A18, RawData!$A:$AJ, 23, FALSE)</f>
        <v>No data</v>
      </c>
      <c r="AC18" s="99" t="str">
        <f>VLOOKUP($A18, RawData!$A:$AJ, 24, FALSE)</f>
        <v>No data</v>
      </c>
      <c r="AD18" s="99" t="str">
        <f>VLOOKUP($A18, RawData!$A:$AJ, 25, FALSE)</f>
        <v>No data</v>
      </c>
      <c r="AE18" s="100" t="str">
        <f>VLOOKUP($A18, RawData!$A:$AJ, 26, FALSE)</f>
        <v>No data</v>
      </c>
      <c r="AF18" s="100" t="str">
        <f>VLOOKUP($A18, RawData!$A:$AJ, 27, FALSE)</f>
        <v>No data</v>
      </c>
      <c r="AG18" s="107" t="str">
        <f>VLOOKUP($A18, RawData!$A:$AJ, 28, FALSE)</f>
        <v>No data</v>
      </c>
      <c r="AH18" s="107" t="str">
        <f>VLOOKUP($A18, RawData!$A:$AJ, 29, FALSE)</f>
        <v>No data</v>
      </c>
      <c r="AI18" s="100" t="str">
        <f>VLOOKUP($A18, RawData!$A:$AJ, 31, FALSE)</f>
        <v>No data</v>
      </c>
      <c r="AJ18" s="96" t="str">
        <f>VLOOKUP($A18, RawData!$A:$AJ,32, FALSE)</f>
        <v/>
      </c>
      <c r="AK18" s="98" t="str">
        <f>VLOOKUP($A18, RawData!$A:$AJ, 34, FALSE)</f>
        <v>No data</v>
      </c>
      <c r="AL18" s="98">
        <f>VLOOKUP($A18, RawData!$A:$AJ, 35, FALSE)</f>
        <v>0.775</v>
      </c>
      <c r="AM18" s="113" t="str">
        <f>VLOOKUP($A18, RawData!$A:$AJ, 36, FALSE)</f>
        <v>No data</v>
      </c>
    </row>
    <row r="19">
      <c r="A19" s="46" t="s">
        <v>890</v>
      </c>
      <c r="B19" s="9" t="s">
        <v>2593</v>
      </c>
      <c r="C19" s="9" t="s">
        <v>2594</v>
      </c>
      <c r="D19" s="92" t="s">
        <v>1164</v>
      </c>
      <c r="E19" s="2" t="s">
        <v>2595</v>
      </c>
      <c r="F19" s="114" t="str">
        <f>IFERROR(__xludf.DUMMYFUNCTION("IFERROR(HYPERLINK(REGEXEXTRACT(E19,""\(([^)]*)\)""),REGEXEXTRACT(E19,""\[([^\]]+)\]"")),"""")"),"READ PITCH")</f>
        <v>READ PITCH</v>
      </c>
      <c r="G19" s="128">
        <f>VLOOKUP($A19, RawData!$A:$AJ, 33, FALSE)</f>
        <v>207.99866</v>
      </c>
      <c r="H19" s="128">
        <f>VLOOKUP($A19, RawData!$A:$AJ, 2, FALSE)</f>
        <v>204</v>
      </c>
      <c r="I19" s="96" t="str">
        <f>VLOOKUP($A19, RawData!$A:$AJ, 3, FALSE)</f>
        <v>No data</v>
      </c>
      <c r="J19" s="106" t="str">
        <f>VLOOKUP($A19, RawData!$A:$AJ, 4, FALSE)</f>
        <v>No data</v>
      </c>
      <c r="K19" s="128" t="str">
        <f>VLOOKUP($A19, RawData!$A:$AM, 37, FALSE)</f>
        <v>No data</v>
      </c>
      <c r="L19" s="99" t="str">
        <f>VLOOKUP($A19, RawData!$A:$AM, 38, FALSE)</f>
        <v>No data</v>
      </c>
      <c r="M19" s="99" t="str">
        <f>VLOOKUP($A19, RawData!$A:$AM, 39, FALSE)</f>
        <v/>
      </c>
      <c r="N19" s="100" t="str">
        <f>VLOOKUP($A19, RawData!$A:$AJ, 30, FALSE)</f>
        <v/>
      </c>
      <c r="O19" s="98" t="str">
        <f>VLOOKUP($A19, RawData!$A:$AJ, 5, FALSE)</f>
        <v>No data</v>
      </c>
      <c r="P19" s="106" t="str">
        <f>VLOOKUP($A19, RawData!$A:$AJ, 6, FALSE)</f>
        <v>No data</v>
      </c>
      <c r="Q19" s="106" t="str">
        <f>VLOOKUP($A19, RawData!$A:$AJ, 7, FALSE)</f>
        <v>No data</v>
      </c>
      <c r="R19" s="99" t="str">
        <f>VLOOKUP($A19, RawData!$A:$AJ, 8, FALSE)</f>
        <v>No data</v>
      </c>
      <c r="S19" s="99" t="str">
        <f>VLOOKUP($A19, RawData!$A:$AJ, 9, FALSE)</f>
        <v>No data</v>
      </c>
      <c r="T19" s="101" t="str">
        <f>VLOOKUP($A19, RawData!$A:$AJ, 10, FALSE)</f>
        <v/>
      </c>
      <c r="U19" s="99" t="str">
        <f>VLOOKUP($A19, RawData!$A:$AJ, 11, FALSE)</f>
        <v>No data</v>
      </c>
      <c r="V19" s="100" t="str">
        <f>VLOOKUP($A19, RawData!$A:$AJ, 12, FALSE)</f>
        <v>No data</v>
      </c>
      <c r="W19" s="98" t="str">
        <f>VLOOKUP($A19, RawData!$A:$AJ, 13, FALSE)</f>
        <v>No data</v>
      </c>
      <c r="X19" s="106" t="str">
        <f>VLOOKUP($A19, RawData!$A:$AJ, 14, FALSE)</f>
        <v/>
      </c>
      <c r="Y19" s="103" t="str">
        <f>VLOOKUP($A19, RawData!$A:$AJ, 15, FALSE)</f>
        <v>No data</v>
      </c>
      <c r="Z19" s="99" t="str">
        <f>VLOOKUP($A19, RawData!$A:$AJ, 16, FALSE)</f>
        <v/>
      </c>
      <c r="AA19" s="99" t="str">
        <f>VLOOKUP($A19, RawData!$A:$AJ, 22, FALSE)</f>
        <v/>
      </c>
      <c r="AB19" s="99" t="str">
        <f>VLOOKUP($A19, RawData!$A:$AJ, 23, FALSE)</f>
        <v>No data</v>
      </c>
      <c r="AC19" s="99" t="str">
        <f>VLOOKUP($A19, RawData!$A:$AJ, 24, FALSE)</f>
        <v>No data</v>
      </c>
      <c r="AD19" s="99" t="str">
        <f>VLOOKUP($A19, RawData!$A:$AJ, 25, FALSE)</f>
        <v>No data</v>
      </c>
      <c r="AE19" s="100">
        <f>VLOOKUP($A19, RawData!$A:$AJ, 26, FALSE)</f>
        <v>4.5159574</v>
      </c>
      <c r="AF19" s="100" t="str">
        <f>VLOOKUP($A19, RawData!$A:$AJ, 27, FALSE)</f>
        <v>No data</v>
      </c>
      <c r="AG19" s="107">
        <f>VLOOKUP($A19, RawData!$A:$AJ, 28, FALSE)</f>
        <v>1.0404412</v>
      </c>
      <c r="AH19" s="107" t="str">
        <f>VLOOKUP($A19, RawData!$A:$AJ, 29, FALSE)</f>
        <v/>
      </c>
      <c r="AI19" s="100" t="str">
        <f>VLOOKUP($A19, RawData!$A:$AJ, 31, FALSE)</f>
        <v/>
      </c>
      <c r="AJ19" s="96" t="str">
        <f>VLOOKUP($A19, RawData!$A:$AJ,32, FALSE)</f>
        <v/>
      </c>
      <c r="AK19" s="98">
        <f>VLOOKUP($A19, RawData!$A:$AJ, 34, FALSE)</f>
        <v>212.25</v>
      </c>
      <c r="AL19" s="98">
        <f>VLOOKUP($A19, RawData!$A:$AJ, 35, FALSE)</f>
        <v>5</v>
      </c>
      <c r="AM19" s="113" t="str">
        <f>VLOOKUP($A19, RawData!$A:$AJ, 36, FALSE)</f>
        <v>No data</v>
      </c>
    </row>
    <row r="20">
      <c r="A20" s="46" t="s">
        <v>896</v>
      </c>
      <c r="B20" s="9" t="s">
        <v>2596</v>
      </c>
      <c r="C20" s="9" t="s">
        <v>2571</v>
      </c>
      <c r="D20" s="92" t="s">
        <v>1164</v>
      </c>
      <c r="E20" s="2" t="s">
        <v>2597</v>
      </c>
      <c r="F20" s="114" t="str">
        <f>IFERROR(__xludf.DUMMYFUNCTION("IFERROR(HYPERLINK(REGEXEXTRACT(E20,""\(([^)]*)\)""),REGEXEXTRACT(E20,""\[([^\]]+)\]"")),"""")"),"READ PITCH")</f>
        <v>READ PITCH</v>
      </c>
      <c r="G20" s="153">
        <f>VLOOKUP($A20, RawData!$A:$AJ, 33, FALSE)</f>
        <v>19093.48</v>
      </c>
      <c r="H20" s="153">
        <f>VLOOKUP($A20, RawData!$A:$AJ, 2, FALSE)</f>
        <v>9588.292</v>
      </c>
      <c r="I20" s="96">
        <f>VLOOKUP($A20, RawData!$A:$AJ, 3, FALSE)</f>
        <v>-0.2121</v>
      </c>
      <c r="J20" s="96">
        <f>VLOOKUP($A20, RawData!$A:$AJ, 4, FALSE)</f>
        <v>0.0042205416</v>
      </c>
      <c r="K20" s="153">
        <f>VLOOKUP($A20, RawData!$A:$AM, 37, FALSE)</f>
        <v>967.82</v>
      </c>
      <c r="L20" s="99">
        <f>VLOOKUP($A20, RawData!$A:$AM, 38, FALSE)</f>
        <v>-0.5353406</v>
      </c>
      <c r="M20" s="99" t="str">
        <f>VLOOKUP($A20, RawData!$A:$AM, 39, FALSE)</f>
        <v/>
      </c>
      <c r="N20" s="100">
        <f>VLOOKUP($A20, RawData!$A:$AJ, 30, FALSE)</f>
        <v>11.551146</v>
      </c>
      <c r="O20" s="155">
        <f>VLOOKUP($A20, RawData!$A:$AJ, 5, FALSE)</f>
        <v>27.413853</v>
      </c>
      <c r="P20" s="96">
        <f>VLOOKUP($A20, RawData!$A:$AJ, 6, FALSE)</f>
        <v>-0.5571663</v>
      </c>
      <c r="Q20" s="96">
        <f>VLOOKUP($A20, RawData!$A:$AJ, 7, FALSE)</f>
        <v>0.14239667</v>
      </c>
      <c r="R20" s="99">
        <f>VLOOKUP($A20, RawData!$A:$AJ, 8, FALSE)</f>
        <v>0.3749</v>
      </c>
      <c r="S20" s="99">
        <f>VLOOKUP($A20, RawData!$A:$AJ, 9, FALSE)</f>
        <v>0.3010847</v>
      </c>
      <c r="T20" s="101" t="str">
        <f>VLOOKUP($A20, RawData!$A:$AJ, 10, FALSE)</f>
        <v/>
      </c>
      <c r="U20" s="99">
        <f>VLOOKUP($A20, RawData!$A:$AJ, 11, FALSE)</f>
        <v>0.0736</v>
      </c>
      <c r="V20" s="100">
        <f>VLOOKUP($A20, RawData!$A:$AJ, 12, FALSE)</f>
        <v>2.6618702</v>
      </c>
      <c r="W20" s="155">
        <f>VLOOKUP($A20, RawData!$A:$AJ, 13, FALSE)</f>
        <v>2869.108</v>
      </c>
      <c r="X20" s="99" t="str">
        <f>VLOOKUP($A20, RawData!$A:$AJ, 14, FALSE)</f>
        <v/>
      </c>
      <c r="Y20" s="103">
        <f>VLOOKUP($A20, RawData!$A:$AJ, 15, FALSE)</f>
        <v>1.7101</v>
      </c>
      <c r="Z20" s="99" t="str">
        <f>VLOOKUP($A20, RawData!$A:$AJ, 16, FALSE)</f>
        <v/>
      </c>
      <c r="AA20" s="99" t="str">
        <f>VLOOKUP($A20, RawData!$A:$AJ, 22, FALSE)</f>
        <v/>
      </c>
      <c r="AB20" s="99">
        <f>VLOOKUP($A20, RawData!$A:$AJ, 23, FALSE)</f>
        <v>0.0295</v>
      </c>
      <c r="AC20" s="99">
        <f>VLOOKUP($A20, RawData!$A:$AJ, 24, FALSE)</f>
        <v>0.03946216</v>
      </c>
      <c r="AD20" s="99">
        <f>VLOOKUP($A20, RawData!$A:$AJ, 25, FALSE)</f>
        <v>0.061077334</v>
      </c>
      <c r="AE20" s="100">
        <f>VLOOKUP($A20, RawData!$A:$AJ, 26, FALSE)</f>
        <v>38.046455</v>
      </c>
      <c r="AF20" s="100" t="str">
        <f>VLOOKUP($A20, RawData!$A:$AJ, 27, FALSE)</f>
        <v/>
      </c>
      <c r="AG20" s="107">
        <f>VLOOKUP($A20, RawData!$A:$AJ, 28, FALSE)</f>
        <v>2.4812381</v>
      </c>
      <c r="AH20" s="107">
        <f>VLOOKUP($A20, RawData!$A:$AJ, 29, FALSE)</f>
        <v>1.1935</v>
      </c>
      <c r="AI20" s="100">
        <f>VLOOKUP($A20, RawData!$A:$AJ, 31, FALSE)</f>
        <v>3.89648</v>
      </c>
      <c r="AJ20" s="96" t="str">
        <f>VLOOKUP($A20, RawData!$A:$AJ,32, FALSE)</f>
        <v/>
      </c>
      <c r="AK20" s="155">
        <f>VLOOKUP($A20, RawData!$A:$AJ, 34, FALSE)</f>
        <v>11179.43</v>
      </c>
      <c r="AL20" s="155">
        <f>VLOOKUP($A20, RawData!$A:$AJ, 35, FALSE)</f>
        <v>1035</v>
      </c>
      <c r="AM20" s="113">
        <f>VLOOKUP($A20, RawData!$A:$AJ, 36, FALSE)</f>
        <v>22.81</v>
      </c>
    </row>
    <row r="21">
      <c r="A21" s="46" t="s">
        <v>901</v>
      </c>
      <c r="B21" s="9" t="s">
        <v>2598</v>
      </c>
      <c r="C21" s="9" t="s">
        <v>2599</v>
      </c>
      <c r="D21" s="92" t="s">
        <v>1164</v>
      </c>
      <c r="E21" s="2" t="s">
        <v>2600</v>
      </c>
      <c r="F21" s="114" t="str">
        <f>IFERROR(__xludf.DUMMYFUNCTION("IFERROR(HYPERLINK(REGEXEXTRACT(E21,""\(([^)]*)\)""),REGEXEXTRACT(E21,""\[([^\]]+)\]"")),"""")"),"READ PITCH")</f>
        <v>READ PITCH</v>
      </c>
      <c r="G21" s="128">
        <f>VLOOKUP($A21, RawData!$A:$AJ, 33, FALSE)</f>
        <v>32.40016</v>
      </c>
      <c r="H21" s="128">
        <f>VLOOKUP($A21, RawData!$A:$AJ, 2, FALSE)</f>
        <v>58.714</v>
      </c>
      <c r="I21" s="96">
        <f>VLOOKUP($A21, RawData!$A:$AJ, 3, FALSE)</f>
        <v>-0.0161</v>
      </c>
      <c r="J21" s="96">
        <f>VLOOKUP($A21, RawData!$A:$AJ, 4, FALSE)</f>
        <v>0.08691896</v>
      </c>
      <c r="K21" s="128">
        <f>VLOOKUP($A21, RawData!$A:$AM, 37, FALSE)</f>
        <v>4.357</v>
      </c>
      <c r="L21" s="99">
        <f>VLOOKUP($A21, RawData!$A:$AM, 38, FALSE)</f>
        <v>0.8154167</v>
      </c>
      <c r="M21" s="99" t="str">
        <f>VLOOKUP($A21, RawData!$A:$AM, 39, FALSE)</f>
        <v/>
      </c>
      <c r="N21" s="100">
        <f>VLOOKUP($A21, RawData!$A:$AJ, 30, FALSE)</f>
        <v>3.5008032</v>
      </c>
      <c r="O21" s="98">
        <f>VLOOKUP($A21, RawData!$A:$AJ, 5, FALSE)</f>
        <v>0.00832</v>
      </c>
      <c r="P21" s="106">
        <f>VLOOKUP($A21, RawData!$A:$AJ, 6, FALSE)</f>
        <v>2.184689</v>
      </c>
      <c r="Q21" s="96">
        <f>VLOOKUP($A21, RawData!$A:$AJ, 7, FALSE)</f>
        <v>0.10097922</v>
      </c>
      <c r="R21" s="99">
        <f>VLOOKUP($A21, RawData!$A:$AJ, 8, FALSE)</f>
        <v>0.1703</v>
      </c>
      <c r="S21" s="99">
        <f>VLOOKUP($A21, RawData!$A:$AJ, 9, FALSE)</f>
        <v>0.15587424</v>
      </c>
      <c r="T21" s="101" t="str">
        <f>VLOOKUP($A21, RawData!$A:$AJ, 10, FALSE)</f>
        <v/>
      </c>
      <c r="U21" s="99">
        <f>VLOOKUP($A21, RawData!$A:$AJ, 11, FALSE)</f>
        <v>0.0547</v>
      </c>
      <c r="V21" s="100">
        <f>VLOOKUP($A21, RawData!$A:$AJ, 12, FALSE)</f>
        <v>-112.30486</v>
      </c>
      <c r="W21" s="98">
        <f>VLOOKUP($A21, RawData!$A:$AJ, 13, FALSE)</f>
        <v>5.056</v>
      </c>
      <c r="X21" s="106" t="str">
        <f>VLOOKUP($A21, RawData!$A:$AJ, 14, FALSE)</f>
        <v/>
      </c>
      <c r="Y21" s="103">
        <f>VLOOKUP($A21, RawData!$A:$AJ, 15, FALSE)</f>
        <v>63.5966</v>
      </c>
      <c r="Z21" s="99" t="str">
        <f>VLOOKUP($A21, RawData!$A:$AJ, 16, FALSE)</f>
        <v/>
      </c>
      <c r="AA21" s="99" t="str">
        <f>VLOOKUP($A21, RawData!$A:$AJ, 22, FALSE)</f>
        <v/>
      </c>
      <c r="AB21" s="99">
        <f>VLOOKUP($A21, RawData!$A:$AJ, 23, FALSE)</f>
        <v>0.0556</v>
      </c>
      <c r="AC21" s="99">
        <f>VLOOKUP($A21, RawData!$A:$AJ, 24, FALSE)</f>
        <v>0.07195053</v>
      </c>
      <c r="AD21" s="99">
        <f>VLOOKUP($A21, RawData!$A:$AJ, 25, FALSE)</f>
        <v>0.09419726</v>
      </c>
      <c r="AE21" s="100">
        <f>VLOOKUP($A21, RawData!$A:$AJ, 26, FALSE)</f>
        <v>9.735577</v>
      </c>
      <c r="AF21" s="100" t="str">
        <f>VLOOKUP($A21, RawData!$A:$AJ, 27, FALSE)</f>
        <v>No data</v>
      </c>
      <c r="AG21" s="107">
        <f>VLOOKUP($A21, RawData!$A:$AJ, 28, FALSE)</f>
        <v>0.5518275</v>
      </c>
      <c r="AH21" s="107">
        <f>VLOOKUP($A21, RawData!$A:$AJ, 29, FALSE)</f>
        <v>0.6659</v>
      </c>
      <c r="AI21" s="100">
        <f>VLOOKUP($A21, RawData!$A:$AJ, 31, FALSE)</f>
        <v>3.0168116</v>
      </c>
      <c r="AJ21" s="96" t="str">
        <f>VLOOKUP($A21, RawData!$A:$AJ,32, FALSE)</f>
        <v/>
      </c>
      <c r="AK21" s="98">
        <f>VLOOKUP($A21, RawData!$A:$AJ, 34, FALSE)</f>
        <v>15.253</v>
      </c>
      <c r="AL21" s="98">
        <f>VLOOKUP($A21, RawData!$A:$AJ, 35, FALSE)</f>
        <v>0.081</v>
      </c>
      <c r="AM21" s="113">
        <f>VLOOKUP($A21, RawData!$A:$AJ, 36, FALSE)</f>
        <v>400</v>
      </c>
    </row>
  </sheetData>
  <autoFilter ref="$D$1:$AM$997"/>
  <hyperlinks>
    <hyperlink r:id="rId2" ref="A15"/>
    <hyperlink r:id="rId3" ref="A17"/>
    <hyperlink r:id="rId4" ref="A18"/>
    <hyperlink r:id="rId5" ref="A21"/>
  </hyperlinks>
  <drawing r:id="rId6"/>
  <legacy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9" max="9" width="16.0"/>
    <col customWidth="1" min="16" max="16" width="14.25"/>
    <col customWidth="1" min="21" max="21" width="14.88"/>
    <col customWidth="1" min="26" max="26" width="19.38"/>
    <col customWidth="1" min="37" max="37" width="14.88"/>
    <col customWidth="1" min="38" max="38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87" t="s">
        <v>8</v>
      </c>
      <c r="T1" s="87" t="s">
        <v>932</v>
      </c>
      <c r="U1" s="87" t="s">
        <v>1702</v>
      </c>
      <c r="V1" s="108" t="s">
        <v>11</v>
      </c>
      <c r="W1" s="108" t="s">
        <v>933</v>
      </c>
      <c r="X1" s="108" t="s">
        <v>1179</v>
      </c>
      <c r="Y1" s="108" t="s">
        <v>1180</v>
      </c>
      <c r="Z1" s="108" t="s">
        <v>1494</v>
      </c>
      <c r="AA1" s="87" t="s">
        <v>21</v>
      </c>
      <c r="AB1" s="87" t="s">
        <v>22</v>
      </c>
      <c r="AC1" s="87" t="s">
        <v>23</v>
      </c>
      <c r="AD1" s="87" t="s">
        <v>24</v>
      </c>
      <c r="AE1" s="87" t="s">
        <v>25</v>
      </c>
      <c r="AF1" s="87" t="s">
        <v>26</v>
      </c>
      <c r="AG1" s="87" t="s">
        <v>27</v>
      </c>
      <c r="AH1" s="87" t="s">
        <v>29</v>
      </c>
      <c r="AI1" s="87" t="s">
        <v>919</v>
      </c>
      <c r="AJ1" s="87" t="s">
        <v>32</v>
      </c>
      <c r="AK1" s="87" t="s">
        <v>920</v>
      </c>
      <c r="AL1" s="87" t="s">
        <v>921</v>
      </c>
    </row>
    <row r="2">
      <c r="A2" s="46" t="s">
        <v>748</v>
      </c>
      <c r="B2" s="9" t="s">
        <v>2601</v>
      </c>
      <c r="C2" s="92" t="s">
        <v>942</v>
      </c>
      <c r="D2" s="92" t="s">
        <v>2602</v>
      </c>
      <c r="E2" s="114" t="str">
        <f>IFERROR(__xludf.DUMMYFUNCTION("IFERROR(HYPERLINK(REGEXEXTRACT(D2,""\(([^)]*)\)""),REGEXEXTRACT(D2,""\[([^\]]+)\]"")),"""")"),"READ PITCH")</f>
        <v>READ PITCH</v>
      </c>
      <c r="F2" s="98">
        <f>VLOOKUP($A2, RawData!$A:$AJ, 33, FALSE)</f>
        <v>378.49863</v>
      </c>
      <c r="G2" s="98">
        <f>VLOOKUP($A2, RawData!$A:$AJ, 2, FALSE)</f>
        <v>134.607</v>
      </c>
      <c r="H2" s="96" t="str">
        <f>VLOOKUP($A2, RawData!$A:$AJ, 3, FALSE)</f>
        <v/>
      </c>
      <c r="I2" s="96">
        <f>VLOOKUP($A2, RawData!$A:$AJ, 4, FALSE)</f>
        <v>0.2422805</v>
      </c>
      <c r="J2" s="128">
        <f>VLOOKUP($A2, RawData!$A:$AM, 37, FALSE)</f>
        <v>38.546</v>
      </c>
      <c r="K2" s="99">
        <f>VLOOKUP($A2, RawData!$A:$AM, 38, FALSE)</f>
        <v>0.16845009</v>
      </c>
      <c r="L2" s="99" t="str">
        <f>VLOOKUP($A2, RawData!$A:$AM, 39, FALSE)</f>
        <v/>
      </c>
      <c r="M2" s="100">
        <f>VLOOKUP($A2, RawData!$A:$AJ, 30, FALSE)</f>
        <v>12.33028</v>
      </c>
      <c r="N2" s="95">
        <f>VLOOKUP($A2, RawData!$A:$AJ, 5, FALSE)</f>
        <v>0.07539209</v>
      </c>
      <c r="O2" s="101">
        <f>VLOOKUP($A2, RawData!$A:$AJ, 6, FALSE)</f>
        <v>-0.03177305</v>
      </c>
      <c r="P2" s="96">
        <f>VLOOKUP($A2, RawData!$A:$AJ, 7, FALSE)</f>
        <v>-0.031943403</v>
      </c>
      <c r="Q2" s="99">
        <f>VLOOKUP($A2, RawData!$A:$AJ, 8, FALSE)</f>
        <v>0.5095</v>
      </c>
      <c r="R2" s="99">
        <f>VLOOKUP($A2, RawData!$A:$AJ, 9, FALSE)</f>
        <v>0.012592213</v>
      </c>
      <c r="S2" s="99" t="str">
        <f>VLOOKUP($A2, RawData!$A:$AJ, 10, FALSE)</f>
        <v/>
      </c>
      <c r="T2" s="101" t="str">
        <f>VLOOKUP($A2, RawData!$A:$AJ, 11, FALSE)</f>
        <v/>
      </c>
      <c r="U2" s="100">
        <f>VLOOKUP($A2, RawData!$A:$AJ, 12, FALSE)</f>
        <v>0.6298705</v>
      </c>
      <c r="V2" s="98">
        <f>VLOOKUP($A2, RawData!$A:$AJ, 13, FALSE)</f>
        <v>28.737</v>
      </c>
      <c r="W2" s="99" t="str">
        <f>VLOOKUP($A2, RawData!$A:$AJ, 14, FALSE)</f>
        <v/>
      </c>
      <c r="X2" s="100">
        <f>VLOOKUP($A2, RawData!$A:$AJ, 15, FALSE)</f>
        <v>52.15235</v>
      </c>
      <c r="Y2" s="99" t="str">
        <f>VLOOKUP($A2, RawData!$A:$AJ, 16, FALSE)</f>
        <v/>
      </c>
      <c r="Z2" s="101">
        <f>VLOOKUP($A2, RawData!$A:$AJ, 22, FALSE)</f>
        <v>3.3427737</v>
      </c>
      <c r="AA2" s="99">
        <f>VLOOKUP($A2, RawData!$A:$AJ, 23, FALSE)</f>
        <v>0.0174</v>
      </c>
      <c r="AB2" s="99">
        <f>VLOOKUP($A2, RawData!$A:$AJ, 24, FALSE)</f>
        <v>0.120074585</v>
      </c>
      <c r="AC2" s="99">
        <f>VLOOKUP($A2, RawData!$A:$AJ, 25, FALSE)</f>
        <v>1.3561075</v>
      </c>
      <c r="AD2" s="100">
        <f>VLOOKUP($A2, RawData!$A:$AJ, 26, FALSE)</f>
        <v>111.41752</v>
      </c>
      <c r="AE2" s="100" t="str">
        <f>VLOOKUP($A2, RawData!$A:$AJ, 27, FALSE)</f>
        <v/>
      </c>
      <c r="AF2" s="107">
        <f>VLOOKUP($A2, RawData!$A:$AJ, 28, FALSE)</f>
        <v>2.825024</v>
      </c>
      <c r="AG2" s="107">
        <f>VLOOKUP($A2, RawData!$A:$AJ, 29, FALSE)</f>
        <v>12.7587</v>
      </c>
      <c r="AH2" s="100" t="str">
        <f>VLOOKUP($A2, RawData!$A:$AJ, 31, FALSE)</f>
        <v/>
      </c>
      <c r="AI2" s="97">
        <f>VLOOKUP($A2, RawData!$A:$AJ,32, FALSE)</f>
        <v>0</v>
      </c>
      <c r="AJ2" s="98" t="str">
        <f>VLOOKUP($A2, RawData!$A:$AJ, 34, FALSE)</f>
        <v/>
      </c>
      <c r="AK2" s="98">
        <f>VLOOKUP($A2, RawData!$A:$AJ, 35, FALSE)</f>
        <v>8</v>
      </c>
      <c r="AL2" s="113">
        <f>VLOOKUP($A2, RawData!$A:$AJ, 36, FALSE)</f>
        <v>45.27</v>
      </c>
    </row>
    <row r="3">
      <c r="A3" s="125" t="s">
        <v>749</v>
      </c>
      <c r="B3" s="36" t="s">
        <v>2603</v>
      </c>
      <c r="C3" s="92" t="s">
        <v>923</v>
      </c>
      <c r="D3" s="92" t="s">
        <v>2604</v>
      </c>
      <c r="E3" s="114" t="str">
        <f>IFERROR(__xludf.DUMMYFUNCTION("IFERROR(HYPERLINK(REGEXEXTRACT(D3,""\(([^)]*)\)""),REGEXEXTRACT(D3,""\[([^\]]+)\]"")),"""")"),"READ PITCH")</f>
        <v>READ PITCH</v>
      </c>
      <c r="F3" s="98">
        <f>VLOOKUP($A3, RawData!$A:$AJ, 33, FALSE)</f>
        <v>111.29699</v>
      </c>
      <c r="G3" s="98">
        <f>VLOOKUP($A3, RawData!$A:$AJ, 2, FALSE)</f>
        <v>93.52</v>
      </c>
      <c r="H3" s="96" t="str">
        <f>VLOOKUP($A3, RawData!$A:$AJ, 3, FALSE)</f>
        <v/>
      </c>
      <c r="I3" s="96">
        <f>VLOOKUP($A3, RawData!$A:$AJ, 4, FALSE)</f>
        <v>0.019017681</v>
      </c>
      <c r="J3" s="128" t="str">
        <f>VLOOKUP($A3, RawData!$A:$AM, 37, FALSE)</f>
        <v>No data</v>
      </c>
      <c r="K3" s="99" t="str">
        <f>VLOOKUP($A3, RawData!$A:$AM, 38, FALSE)</f>
        <v>No data</v>
      </c>
      <c r="L3" s="99" t="str">
        <f>VLOOKUP($A3, RawData!$A:$AM, 39, FALSE)</f>
        <v/>
      </c>
      <c r="M3" s="100" t="str">
        <f>VLOOKUP($A3, RawData!$A:$AJ, 30, FALSE)</f>
        <v/>
      </c>
      <c r="N3" s="95">
        <f>VLOOKUP($A3, RawData!$A:$AJ, 5, FALSE)</f>
        <v>0.041463416</v>
      </c>
      <c r="O3" s="101">
        <f>VLOOKUP($A3, RawData!$A:$AJ, 6, FALSE)</f>
        <v>-1.6638111</v>
      </c>
      <c r="P3" s="96">
        <f>VLOOKUP($A3, RawData!$A:$AJ, 7, FALSE)</f>
        <v>-0.032754097</v>
      </c>
      <c r="Q3" s="99">
        <f>VLOOKUP($A3, RawData!$A:$AJ, 8, FALSE)</f>
        <v>0.8581245</v>
      </c>
      <c r="R3" s="99">
        <f>VLOOKUP($A3, RawData!$A:$AJ, 9, FALSE)</f>
        <v>0.49899486</v>
      </c>
      <c r="S3" s="106" t="str">
        <f>VLOOKUP($A3, RawData!$A:$AJ, 10, FALSE)</f>
        <v/>
      </c>
      <c r="T3" s="101" t="str">
        <f>VLOOKUP($A3, RawData!$A:$AJ, 11, FALSE)</f>
        <v/>
      </c>
      <c r="U3" s="100">
        <f>VLOOKUP($A3, RawData!$A:$AJ, 12, FALSE)</f>
        <v>-3.8403904</v>
      </c>
      <c r="V3" s="98">
        <f>VLOOKUP($A3, RawData!$A:$AJ, 13, FALSE)</f>
        <v>-12.809</v>
      </c>
      <c r="W3" s="99" t="str">
        <f>VLOOKUP($A3, RawData!$A:$AJ, 14, FALSE)</f>
        <v/>
      </c>
      <c r="X3" s="100">
        <f>VLOOKUP($A3, RawData!$A:$AJ, 15, FALSE)</f>
        <v>52.15235</v>
      </c>
      <c r="Y3" s="99" t="str">
        <f>VLOOKUP($A3, RawData!$A:$AJ, 16, FALSE)</f>
        <v/>
      </c>
      <c r="Z3" s="101">
        <f>VLOOKUP($A3, RawData!$A:$AJ, 22, FALSE)</f>
        <v>4.968456</v>
      </c>
      <c r="AA3" s="99">
        <f>VLOOKUP($A3, RawData!$A:$AJ, 23, FALSE)</f>
        <v>0.0176</v>
      </c>
      <c r="AB3" s="99">
        <f>VLOOKUP($A3, RawData!$A:$AJ, 24, FALSE)</f>
        <v>0.10999967</v>
      </c>
      <c r="AC3" s="106" t="str">
        <f>VLOOKUP($A3, RawData!$A:$AJ, 25, FALSE)</f>
        <v>No data</v>
      </c>
      <c r="AD3" s="100">
        <f>VLOOKUP($A3, RawData!$A:$AJ, 26, FALSE)</f>
        <v>16.4</v>
      </c>
      <c r="AE3" s="100">
        <f>VLOOKUP($A3, RawData!$A:$AJ, 27, FALSE)</f>
        <v>5.4114275</v>
      </c>
      <c r="AF3" s="107">
        <f>VLOOKUP($A3, RawData!$A:$AJ, 28, FALSE)</f>
        <v>1.1686227</v>
      </c>
      <c r="AG3" s="107">
        <f>VLOOKUP($A3, RawData!$A:$AJ, 29, FALSE)</f>
        <v>1.8634</v>
      </c>
      <c r="AH3" s="100" t="str">
        <f>VLOOKUP($A3, RawData!$A:$AJ, 31, FALSE)</f>
        <v/>
      </c>
      <c r="AI3" s="97">
        <f>VLOOKUP($A3, RawData!$A:$AJ,32, FALSE)</f>
        <v>0</v>
      </c>
      <c r="AJ3" s="98" t="str">
        <f>VLOOKUP($A3, RawData!$A:$AJ, 34, FALSE)</f>
        <v/>
      </c>
      <c r="AK3" s="98">
        <f>VLOOKUP($A3, RawData!$A:$AJ, 35, FALSE)</f>
        <v>0.7</v>
      </c>
      <c r="AL3" s="113">
        <f>VLOOKUP($A3, RawData!$A:$AJ, 36, FALSE)</f>
        <v>160.72</v>
      </c>
    </row>
    <row r="4">
      <c r="A4" s="125" t="s">
        <v>750</v>
      </c>
      <c r="B4" s="36" t="s">
        <v>2605</v>
      </c>
      <c r="C4" s="92" t="s">
        <v>1044</v>
      </c>
      <c r="D4" s="92" t="s">
        <v>2606</v>
      </c>
      <c r="E4" s="114" t="str">
        <f>IFERROR(__xludf.DUMMYFUNCTION("IFERROR(HYPERLINK(REGEXEXTRACT(D4,""\(([^)]*)\)""),REGEXEXTRACT(D4,""\[([^\]]+)\]"")),"""")"),"READ PITCH")</f>
        <v>READ PITCH</v>
      </c>
      <c r="F4" s="98">
        <f>VLOOKUP($A4, RawData!$A:$AJ, 33, FALSE)</f>
        <v>29.803377</v>
      </c>
      <c r="G4" s="98">
        <f>VLOOKUP($A4, RawData!$A:$AJ, 2, FALSE)</f>
        <v>14.94866</v>
      </c>
      <c r="H4" s="96" t="str">
        <f>VLOOKUP($A4, RawData!$A:$AJ, 3, FALSE)</f>
        <v/>
      </c>
      <c r="I4" s="96">
        <f>VLOOKUP($A4, RawData!$A:$AJ, 4, FALSE)</f>
        <v>0.32965955</v>
      </c>
      <c r="J4" s="128" t="str">
        <f>VLOOKUP($A4, RawData!$A:$AM, 37, FALSE)</f>
        <v>No data</v>
      </c>
      <c r="K4" s="99" t="str">
        <f>VLOOKUP($A4, RawData!$A:$AM, 38, FALSE)</f>
        <v>No data</v>
      </c>
      <c r="L4" s="99" t="str">
        <f>VLOOKUP($A4, RawData!$A:$AM, 39, FALSE)</f>
        <v/>
      </c>
      <c r="M4" s="100" t="str">
        <f>VLOOKUP($A4, RawData!$A:$AJ, 30, FALSE)</f>
        <v/>
      </c>
      <c r="N4" s="95">
        <f>VLOOKUP($A4, RawData!$A:$AJ, 5, FALSE)</f>
        <v>-0.0070000263</v>
      </c>
      <c r="O4" s="101">
        <f>VLOOKUP($A4, RawData!$A:$AJ, 6, FALSE)</f>
        <v>-0.78416395</v>
      </c>
      <c r="P4" s="96">
        <f>VLOOKUP($A4, RawData!$A:$AJ, 7, FALSE)</f>
        <v>-0.15650715</v>
      </c>
      <c r="Q4" s="99">
        <f>VLOOKUP($A4, RawData!$A:$AJ, 8, FALSE)</f>
        <v>0.7665954</v>
      </c>
      <c r="R4" s="99">
        <f>VLOOKUP($A4, RawData!$A:$AJ, 9, FALSE)</f>
        <v>0.580654</v>
      </c>
      <c r="S4" s="106" t="str">
        <f>VLOOKUP($A4, RawData!$A:$AJ, 10, FALSE)</f>
        <v/>
      </c>
      <c r="T4" s="101" t="str">
        <f>VLOOKUP($A4, RawData!$A:$AJ, 11, FALSE)</f>
        <v/>
      </c>
      <c r="U4" s="100">
        <f>VLOOKUP($A4, RawData!$A:$AJ, 12, FALSE)</f>
        <v>-9.221496</v>
      </c>
      <c r="V4" s="98">
        <f>VLOOKUP($A4, RawData!$A:$AJ, 13, FALSE)</f>
        <v>0.96622</v>
      </c>
      <c r="W4" s="99" t="str">
        <f>VLOOKUP($A4, RawData!$A:$AJ, 14, FALSE)</f>
        <v/>
      </c>
      <c r="X4" s="100">
        <f>VLOOKUP($A4, RawData!$A:$AJ, 15, FALSE)</f>
        <v>52.15235</v>
      </c>
      <c r="Y4" s="99" t="str">
        <f>VLOOKUP($A4, RawData!$A:$AJ, 16, FALSE)</f>
        <v/>
      </c>
      <c r="Z4" s="101">
        <f>VLOOKUP($A4, RawData!$A:$AJ, 22, FALSE)</f>
        <v>6.150496</v>
      </c>
      <c r="AA4" s="99">
        <f>VLOOKUP($A4, RawData!$A:$AJ, 23, FALSE)</f>
        <v>-0.0266</v>
      </c>
      <c r="AB4" s="99">
        <f>VLOOKUP($A4, RawData!$A:$AJ, 24, FALSE)</f>
        <v>-0.21917722</v>
      </c>
      <c r="AC4" s="106" t="str">
        <f>VLOOKUP($A4, RawData!$A:$AJ, 25, FALSE)</f>
        <v>No data</v>
      </c>
      <c r="AD4" s="100" t="str">
        <f>VLOOKUP($A4, RawData!$A:$AJ, 26, FALSE)</f>
        <v/>
      </c>
      <c r="AE4" s="100" t="str">
        <f>VLOOKUP($A4, RawData!$A:$AJ, 27, FALSE)</f>
        <v/>
      </c>
      <c r="AF4" s="107">
        <f>VLOOKUP($A4, RawData!$A:$AJ, 28, FALSE)</f>
        <v>2.034799</v>
      </c>
      <c r="AG4" s="107">
        <f>VLOOKUP($A4, RawData!$A:$AJ, 29, FALSE)</f>
        <v>2.4543</v>
      </c>
      <c r="AH4" s="100" t="str">
        <f>VLOOKUP($A4, RawData!$A:$AJ, 31, FALSE)</f>
        <v/>
      </c>
      <c r="AI4" s="97">
        <f>VLOOKUP($A4, RawData!$A:$AJ,32, FALSE)</f>
        <v>0</v>
      </c>
      <c r="AJ4" s="98" t="str">
        <f>VLOOKUP($A4, RawData!$A:$AJ, 34, FALSE)</f>
        <v/>
      </c>
      <c r="AK4" s="98">
        <f>VLOOKUP($A4, RawData!$A:$AJ, 35, FALSE)</f>
        <v>0.078</v>
      </c>
      <c r="AL4" s="113">
        <f>VLOOKUP($A4, RawData!$A:$AJ, 36, FALSE)</f>
        <v>380.22</v>
      </c>
    </row>
    <row r="5">
      <c r="A5" s="125" t="s">
        <v>751</v>
      </c>
      <c r="B5" s="36" t="s">
        <v>2607</v>
      </c>
      <c r="C5" s="92" t="s">
        <v>1021</v>
      </c>
      <c r="D5" s="92" t="s">
        <v>2608</v>
      </c>
      <c r="E5" s="114" t="str">
        <f>IFERROR(__xludf.DUMMYFUNCTION("IFERROR(HYPERLINK(REGEXEXTRACT(D5,""\(([^)]*)\)""),REGEXEXTRACT(D5,""\[([^\]]+)\]"")),"""")"),"READ PITCH")</f>
        <v>READ PITCH</v>
      </c>
      <c r="F5" s="98">
        <f>VLOOKUP($A5, RawData!$A:$AJ, 33, FALSE)</f>
        <v>24.715612</v>
      </c>
      <c r="G5" s="98">
        <f>VLOOKUP($A5, RawData!$A:$AJ, 2, FALSE)</f>
        <v>4.24266</v>
      </c>
      <c r="H5" s="96" t="str">
        <f>VLOOKUP($A5, RawData!$A:$AJ, 3, FALSE)</f>
        <v/>
      </c>
      <c r="I5" s="96">
        <f>VLOOKUP($A5, RawData!$A:$AJ, 4, FALSE)</f>
        <v>0.21811263</v>
      </c>
      <c r="J5" s="128" t="str">
        <f>VLOOKUP($A5, RawData!$A:$AM, 37, FALSE)</f>
        <v>No data</v>
      </c>
      <c r="K5" s="99" t="str">
        <f>VLOOKUP($A5, RawData!$A:$AM, 38, FALSE)</f>
        <v>No data</v>
      </c>
      <c r="L5" s="99" t="str">
        <f>VLOOKUP($A5, RawData!$A:$AM, 39, FALSE)</f>
        <v/>
      </c>
      <c r="M5" s="100" t="str">
        <f>VLOOKUP($A5, RawData!$A:$AJ, 30, FALSE)</f>
        <v/>
      </c>
      <c r="N5" s="95">
        <f>VLOOKUP($A5, RawData!$A:$AJ, 5, FALSE)</f>
        <v>0.01573343</v>
      </c>
      <c r="O5" s="101">
        <f>VLOOKUP($A5, RawData!$A:$AJ, 6, FALSE)</f>
        <v>-10.833856</v>
      </c>
      <c r="P5" s="96">
        <f>VLOOKUP($A5, RawData!$A:$AJ, 7, FALSE)</f>
        <v>1.2201954</v>
      </c>
      <c r="Q5" s="99">
        <f>VLOOKUP($A5, RawData!$A:$AJ, 8, FALSE)</f>
        <v>0.99776083</v>
      </c>
      <c r="R5" s="99">
        <f>VLOOKUP($A5, RawData!$A:$AJ, 9, FALSE)</f>
        <v>0.12007326</v>
      </c>
      <c r="S5" s="106" t="str">
        <f>VLOOKUP($A5, RawData!$A:$AJ, 10, FALSE)</f>
        <v/>
      </c>
      <c r="T5" s="101" t="str">
        <f>VLOOKUP($A5, RawData!$A:$AJ, 11, FALSE)</f>
        <v/>
      </c>
      <c r="U5" s="100">
        <f>VLOOKUP($A5, RawData!$A:$AJ, 12, FALSE)</f>
        <v>-1.2757187</v>
      </c>
      <c r="V5" s="98">
        <f>VLOOKUP($A5, RawData!$A:$AJ, 13, FALSE)</f>
        <v>0.00924</v>
      </c>
      <c r="W5" s="99" t="str">
        <f>VLOOKUP($A5, RawData!$A:$AJ, 14, FALSE)</f>
        <v/>
      </c>
      <c r="X5" s="100">
        <f>VLOOKUP($A5, RawData!$A:$AJ, 15, FALSE)</f>
        <v>52.15235</v>
      </c>
      <c r="Y5" s="106" t="str">
        <f>VLOOKUP($A5, RawData!$A:$AJ, 16, FALSE)</f>
        <v/>
      </c>
      <c r="Z5" s="101">
        <f>VLOOKUP($A5, RawData!$A:$AJ, 22, FALSE)</f>
        <v>-0.14165583</v>
      </c>
      <c r="AA5" s="99">
        <f>VLOOKUP($A5, RawData!$A:$AJ, 23, FALSE)</f>
        <v>0.1863</v>
      </c>
      <c r="AB5" s="99">
        <f>VLOOKUP($A5, RawData!$A:$AJ, 24, FALSE)</f>
        <v>0.17103337</v>
      </c>
      <c r="AC5" s="106" t="str">
        <f>VLOOKUP($A5, RawData!$A:$AJ, 25, FALSE)</f>
        <v>No data</v>
      </c>
      <c r="AD5" s="100">
        <f>VLOOKUP($A5, RawData!$A:$AJ, 26, FALSE)</f>
        <v>9.53384</v>
      </c>
      <c r="AE5" s="100" t="str">
        <f>VLOOKUP($A5, RawData!$A:$AJ, 27, FALSE)</f>
        <v>No data</v>
      </c>
      <c r="AF5" s="107">
        <f>VLOOKUP($A5, RawData!$A:$AJ, 28, FALSE)</f>
        <v>5.63809</v>
      </c>
      <c r="AG5" s="107">
        <f>VLOOKUP($A5, RawData!$A:$AJ, 29, FALSE)</f>
        <v>1.6305</v>
      </c>
      <c r="AH5" s="100" t="str">
        <f>VLOOKUP($A5, RawData!$A:$AJ, 31, FALSE)</f>
        <v/>
      </c>
      <c r="AI5" s="97">
        <f>VLOOKUP($A5, RawData!$A:$AJ,32, FALSE)</f>
        <v>0</v>
      </c>
      <c r="AJ5" s="98" t="str">
        <f>VLOOKUP($A5, RawData!$A:$AJ, 34, FALSE)</f>
        <v/>
      </c>
      <c r="AK5" s="98">
        <f>VLOOKUP($A5, RawData!$A:$AJ, 35, FALSE)</f>
        <v>0.15</v>
      </c>
      <c r="AL5" s="113">
        <f>VLOOKUP($A5, RawData!$A:$AJ, 36, FALSE)</f>
        <v>159.47</v>
      </c>
    </row>
    <row r="6">
      <c r="A6" s="124" t="s">
        <v>874</v>
      </c>
      <c r="B6" s="36" t="s">
        <v>2609</v>
      </c>
      <c r="C6" s="92" t="s">
        <v>1164</v>
      </c>
      <c r="D6" s="92" t="s">
        <v>2610</v>
      </c>
      <c r="E6" s="114" t="str">
        <f>IFERROR(__xludf.DUMMYFUNCTION("IFERROR(HYPERLINK(REGEXEXTRACT(D6,""\(([^)]*)\)""),REGEXEXTRACT(D6,""\[([^\]]+)\]"")),"""")"),"READ PITCH")</f>
        <v>READ PITCH</v>
      </c>
      <c r="F6" s="98">
        <f>VLOOKUP($A6, RawData!$A:$AJ, 33, FALSE)</f>
        <v>89.48877</v>
      </c>
      <c r="G6" s="106">
        <f>VLOOKUP($A6, RawData!$A:$AJ, 2, FALSE)</f>
        <v>131.828</v>
      </c>
      <c r="H6" s="96">
        <f>VLOOKUP($A6, RawData!$A:$AJ, 3, FALSE)</f>
        <v>0.0836</v>
      </c>
      <c r="I6" s="96">
        <f>VLOOKUP($A6, RawData!$A:$AJ, 4, FALSE)</f>
        <v>0.24121056</v>
      </c>
      <c r="J6" s="128" t="str">
        <f>VLOOKUP($A6, RawData!$A:$AM, 37, FALSE)</f>
        <v>No data</v>
      </c>
      <c r="K6" s="99" t="str">
        <f>VLOOKUP($A6, RawData!$A:$AM, 38, FALSE)</f>
        <v>No data</v>
      </c>
      <c r="L6" s="99" t="str">
        <f>VLOOKUP($A6, RawData!$A:$AM, 39, FALSE)</f>
        <v/>
      </c>
      <c r="M6" s="100" t="str">
        <f>VLOOKUP($A6, RawData!$A:$AJ, 30, FALSE)</f>
        <v/>
      </c>
      <c r="N6" s="95">
        <f>VLOOKUP($A6, RawData!$A:$AJ, 5, FALSE)</f>
        <v>0.0530271</v>
      </c>
      <c r="O6" s="118">
        <f>VLOOKUP($A6, RawData!$A:$AJ, 6, FALSE)</f>
        <v>-1.4182204</v>
      </c>
      <c r="P6" s="96">
        <f>VLOOKUP($A6, RawData!$A:$AJ, 7, FALSE)</f>
        <v>-0.2046537</v>
      </c>
      <c r="Q6" s="99">
        <f>VLOOKUP($A6, RawData!$A:$AJ, 8, FALSE)</f>
        <v>0.5542</v>
      </c>
      <c r="R6" s="106">
        <f>VLOOKUP($A6, RawData!$A:$AJ, 9, FALSE)</f>
        <v>0.2540204</v>
      </c>
      <c r="S6" s="106" t="str">
        <f>VLOOKUP($A6, RawData!$A:$AJ, 10, FALSE)</f>
        <v/>
      </c>
      <c r="T6" s="118">
        <f>VLOOKUP($A6, RawData!$A:$AJ, 11, FALSE)</f>
        <v>0.0236</v>
      </c>
      <c r="U6" s="100">
        <f>VLOOKUP($A6, RawData!$A:$AJ, 12, FALSE)</f>
        <v>-14.969636</v>
      </c>
      <c r="V6" s="98">
        <f>VLOOKUP($A6, RawData!$A:$AJ, 13, FALSE)</f>
        <v>30.334</v>
      </c>
      <c r="W6" s="106" t="str">
        <f>VLOOKUP($A6, RawData!$A:$AJ, 14, FALSE)</f>
        <v/>
      </c>
      <c r="X6" s="100">
        <f>VLOOKUP($A6, RawData!$A:$AJ, 15, FALSE)</f>
        <v>52.15235</v>
      </c>
      <c r="Y6" s="106" t="str">
        <f>VLOOKUP($A6, RawData!$A:$AJ, 16, FALSE)</f>
        <v/>
      </c>
      <c r="Z6" s="118" t="str">
        <f>VLOOKUP($A6, RawData!$A:$AJ, 22, FALSE)</f>
        <v/>
      </c>
      <c r="AA6" s="99">
        <f>VLOOKUP($A6, RawData!$A:$AJ, 23, FALSE)</f>
        <v>0.0065</v>
      </c>
      <c r="AB6" s="106">
        <f>VLOOKUP($A6, RawData!$A:$AJ, 24, FALSE)</f>
        <v>0.16002087</v>
      </c>
      <c r="AC6" s="106" t="str">
        <f>VLOOKUP($A6, RawData!$A:$AJ, 25, FALSE)</f>
        <v>No data</v>
      </c>
      <c r="AD6" s="100">
        <f>VLOOKUP($A6, RawData!$A:$AJ, 26, FALSE)</f>
        <v>17.161037</v>
      </c>
      <c r="AE6" s="106">
        <f>VLOOKUP($A6, RawData!$A:$AJ, 27, FALSE)</f>
        <v>7.886818</v>
      </c>
      <c r="AF6" s="107">
        <f>VLOOKUP($A6, RawData!$A:$AJ, 28, FALSE)</f>
        <v>0.7183193</v>
      </c>
      <c r="AG6" s="107">
        <f>VLOOKUP($A6, RawData!$A:$AJ, 29, FALSE)</f>
        <v>2.6555</v>
      </c>
      <c r="AH6" s="100">
        <f>VLOOKUP($A6, RawData!$A:$AJ, 31, FALSE)</f>
        <v>29.624863</v>
      </c>
      <c r="AI6" s="97" t="str">
        <f>VLOOKUP($A6, RawData!$A:$AJ,32, FALSE)</f>
        <v/>
      </c>
      <c r="AJ6" s="98">
        <f>VLOOKUP($A6, RawData!$A:$AJ, 34, FALSE)</f>
        <v>898.6406</v>
      </c>
      <c r="AK6" s="98">
        <f>VLOOKUP($A6, RawData!$A:$AJ, 35, FALSE)</f>
        <v>0.8691</v>
      </c>
      <c r="AL6" s="113">
        <f>VLOOKUP($A6, RawData!$A:$AJ, 36, FALSE)</f>
        <v>104.06</v>
      </c>
    </row>
    <row r="7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</row>
    <row r="8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</row>
    <row r="9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</row>
    <row r="10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</row>
    <row r="1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</row>
    <row r="1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</row>
    <row r="1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</row>
  </sheetData>
  <autoFilter ref="$C$1:$AL$957"/>
  <hyperlinks>
    <hyperlink r:id="rId2" ref="A2"/>
    <hyperlink r:id="rId3" ref="A3"/>
    <hyperlink r:id="rId4" ref="A4"/>
    <hyperlink r:id="rId5" ref="A5"/>
  </hyperlinks>
  <drawing r:id="rId6"/>
  <legacy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9" max="9" width="16.0"/>
    <col customWidth="1" min="16" max="16" width="14.25"/>
    <col customWidth="1" min="30" max="30" width="14.88"/>
    <col customWidth="1" min="31" max="31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87" t="s">
        <v>3</v>
      </c>
      <c r="O1" s="87" t="s">
        <v>916</v>
      </c>
      <c r="P1" s="87" t="s">
        <v>5</v>
      </c>
      <c r="Q1" s="87" t="s">
        <v>6</v>
      </c>
      <c r="R1" s="87" t="s">
        <v>932</v>
      </c>
      <c r="S1" s="87" t="s">
        <v>11</v>
      </c>
      <c r="T1" s="87" t="s">
        <v>933</v>
      </c>
      <c r="U1" s="87" t="s">
        <v>21</v>
      </c>
      <c r="V1" s="87" t="s">
        <v>22</v>
      </c>
      <c r="W1" s="87" t="s">
        <v>23</v>
      </c>
      <c r="X1" s="87" t="s">
        <v>24</v>
      </c>
      <c r="Y1" s="87" t="s">
        <v>25</v>
      </c>
      <c r="Z1" s="87" t="s">
        <v>26</v>
      </c>
      <c r="AA1" s="87" t="s">
        <v>29</v>
      </c>
      <c r="AB1" s="87" t="s">
        <v>919</v>
      </c>
      <c r="AC1" s="87" t="s">
        <v>32</v>
      </c>
      <c r="AD1" s="87" t="s">
        <v>920</v>
      </c>
      <c r="AE1" s="87" t="s">
        <v>921</v>
      </c>
    </row>
    <row r="2">
      <c r="A2" s="46" t="s">
        <v>752</v>
      </c>
      <c r="B2" s="9" t="s">
        <v>2611</v>
      </c>
      <c r="C2" s="92" t="s">
        <v>930</v>
      </c>
      <c r="D2" s="92" t="s">
        <v>2612</v>
      </c>
      <c r="E2" s="114" t="str">
        <f>IFERROR(__xludf.DUMMYFUNCTION("IFERROR(HYPERLINK(REGEXEXTRACT(D2,""\(([^)]*)\)""),REGEXEXTRACT(D2,""\[([^\]]+)\]"")),"""")"),"READ PITCH")</f>
        <v>READ PITCH</v>
      </c>
      <c r="F2" s="109">
        <f>VLOOKUP($A2, RawData!$A:$AJ, 33, FALSE)</f>
        <v>354.1799</v>
      </c>
      <c r="G2" s="95">
        <f>VLOOKUP($A2, RawData!$A:$AJ, 2, FALSE)</f>
        <v>62.069</v>
      </c>
      <c r="H2" s="96" t="str">
        <f>VLOOKUP($A2, RawData!$A:$AJ, 3, FALSE)</f>
        <v/>
      </c>
      <c r="I2" s="96">
        <f>VLOOKUP($A2, RawData!$A:$AJ, 4, FALSE)</f>
        <v>0.15408476</v>
      </c>
      <c r="J2" s="128">
        <f>VLOOKUP($A2, RawData!$A:$AM, 37, FALSE)</f>
        <v>0.231</v>
      </c>
      <c r="K2" s="99">
        <f>VLOOKUP($A2, RawData!$A:$AM, 38, FALSE)</f>
        <v>-0.9886903</v>
      </c>
      <c r="L2" s="99" t="str">
        <f>VLOOKUP($A2, RawData!$A:$AM, 39, FALSE)</f>
        <v/>
      </c>
      <c r="M2" s="100">
        <f>VLOOKUP($A2, RawData!$A:$AJ, 30, FALSE)</f>
        <v>1243.2524</v>
      </c>
      <c r="N2" s="98">
        <f>VLOOKUP($A2, RawData!$A:$AJ, 5, FALSE)</f>
        <v>-0.07563145</v>
      </c>
      <c r="O2" s="99">
        <f>VLOOKUP($A2, RawData!$A:$AJ, 6, FALSE)</f>
        <v>-1.6230949</v>
      </c>
      <c r="P2" s="96">
        <f>VLOOKUP($A2, RawData!$A:$AJ, 7, FALSE)</f>
        <v>0.09038233</v>
      </c>
      <c r="Q2" s="99">
        <f>VLOOKUP($A2, RawData!$A:$AJ, 8, FALSE)</f>
        <v>0.8233</v>
      </c>
      <c r="R2" s="101" t="str">
        <f>VLOOKUP($A2, RawData!$A:$AJ, 11, FALSE)</f>
        <v/>
      </c>
      <c r="S2" s="98">
        <f>VLOOKUP($A2, RawData!$A:$AJ, 13, FALSE)</f>
        <v>-5.863</v>
      </c>
      <c r="T2" s="99" t="str">
        <f>VLOOKUP($A2, RawData!$A:$AJ, 14, FALSE)</f>
        <v/>
      </c>
      <c r="U2" s="99">
        <f>VLOOKUP($A2, RawData!$A:$AJ, 23, FALSE)</f>
        <v>-0.0351</v>
      </c>
      <c r="V2" s="96">
        <f>VLOOKUP($A2, RawData!$A:$AJ, 24, FALSE)</f>
        <v>-0.03858229</v>
      </c>
      <c r="W2" s="96">
        <f>VLOOKUP($A2, RawData!$A:$AJ, 25, FALSE)</f>
        <v>0.001397383</v>
      </c>
      <c r="X2" s="100" t="str">
        <f>VLOOKUP($A2, RawData!$A:$AJ, 26, FALSE)</f>
        <v/>
      </c>
      <c r="Y2" s="100" t="str">
        <f>VLOOKUP($A2, RawData!$A:$AJ, 27, FALSE)</f>
        <v/>
      </c>
      <c r="Z2" s="107">
        <f>VLOOKUP($A2, RawData!$A:$AJ, 28, FALSE)</f>
        <v>5.5840483</v>
      </c>
      <c r="AA2" s="100" t="str">
        <f>VLOOKUP($A2, RawData!$A:$AJ, 31, FALSE)</f>
        <v/>
      </c>
      <c r="AB2" s="96">
        <f>VLOOKUP($A2, RawData!$A:$AJ,32, FALSE)</f>
        <v>0</v>
      </c>
      <c r="AC2" s="98" t="str">
        <f>VLOOKUP($A2, RawData!$A:$AJ, 34, FALSE)</f>
        <v/>
      </c>
      <c r="AD2" s="98">
        <f>VLOOKUP($A2, RawData!$A:$AJ, 35, FALSE)</f>
        <v>4.3148</v>
      </c>
      <c r="AE2" s="104">
        <f>VLOOKUP($A2, RawData!$A:$AJ, 36, FALSE)</f>
        <v>84.33</v>
      </c>
    </row>
    <row r="3">
      <c r="A3" s="46" t="s">
        <v>753</v>
      </c>
      <c r="B3" s="9" t="s">
        <v>2613</v>
      </c>
      <c r="C3" s="92" t="s">
        <v>930</v>
      </c>
      <c r="D3" s="92" t="s">
        <v>2614</v>
      </c>
      <c r="E3" s="114" t="str">
        <f>IFERROR(__xludf.DUMMYFUNCTION("IFERROR(HYPERLINK(REGEXEXTRACT(D3,""\(([^)]*)\)""),REGEXEXTRACT(D3,""\[([^\]]+)\]"")),"""")"),"READ PITCH")</f>
        <v>READ PITCH</v>
      </c>
      <c r="F3" s="109">
        <f>VLOOKUP($A3, RawData!$A:$AJ, 33, FALSE)</f>
        <v>418.23</v>
      </c>
      <c r="G3" s="95">
        <f>VLOOKUP($A3, RawData!$A:$AJ, 2, FALSE)</f>
        <v>42.079</v>
      </c>
      <c r="H3" s="96" t="str">
        <f>VLOOKUP($A3, RawData!$A:$AJ, 3, FALSE)</f>
        <v/>
      </c>
      <c r="I3" s="96">
        <f>VLOOKUP($A3, RawData!$A:$AJ, 4, FALSE)</f>
        <v>0.54917717</v>
      </c>
      <c r="J3" s="128">
        <f>VLOOKUP($A3, RawData!$A:$AM, 37, FALSE)</f>
        <v>1.34</v>
      </c>
      <c r="K3" s="99">
        <f>VLOOKUP($A3, RawData!$A:$AM, 38, FALSE)</f>
        <v>-0.26252064</v>
      </c>
      <c r="L3" s="99" t="str">
        <f>VLOOKUP($A3, RawData!$A:$AM, 39, FALSE)</f>
        <v/>
      </c>
      <c r="M3" s="100">
        <f>VLOOKUP($A3, RawData!$A:$AJ, 30, FALSE)</f>
        <v>311.50836</v>
      </c>
      <c r="N3" s="98">
        <f>VLOOKUP($A3, RawData!$A:$AJ, 5, FALSE)</f>
        <v>0.011654717</v>
      </c>
      <c r="O3" s="99">
        <f>VLOOKUP($A3, RawData!$A:$AJ, 6, FALSE)</f>
        <v>-0.47664142</v>
      </c>
      <c r="P3" s="96">
        <f>VLOOKUP($A3, RawData!$A:$AJ, 7, FALSE)</f>
        <v>-0.5028081</v>
      </c>
      <c r="Q3" s="99">
        <f>VLOOKUP($A3, RawData!$A:$AJ, 8, FALSE)</f>
        <v>0.7665954</v>
      </c>
      <c r="R3" s="101" t="str">
        <f>VLOOKUP($A3, RawData!$A:$AJ, 11, FALSE)</f>
        <v/>
      </c>
      <c r="S3" s="98">
        <f>VLOOKUP($A3, RawData!$A:$AJ, 13, FALSE)</f>
        <v>3.959</v>
      </c>
      <c r="T3" s="99" t="str">
        <f>VLOOKUP($A3, RawData!$A:$AJ, 14, FALSE)</f>
        <v/>
      </c>
      <c r="U3" s="99">
        <f>VLOOKUP($A3, RawData!$A:$AJ, 23, FALSE)</f>
        <v>0.0524</v>
      </c>
      <c r="V3" s="96">
        <f>VLOOKUP($A3, RawData!$A:$AJ, 24, FALSE)</f>
        <v>0.07662986</v>
      </c>
      <c r="W3" s="96">
        <f>VLOOKUP($A3, RawData!$A:$AJ, 25, FALSE)</f>
        <v>0.07540563</v>
      </c>
      <c r="X3" s="100">
        <f>VLOOKUP($A3, RawData!$A:$AJ, 26, FALSE)</f>
        <v>503.52377</v>
      </c>
      <c r="Y3" s="100">
        <f>VLOOKUP($A3, RawData!$A:$AJ, 27, FALSE)</f>
        <v>112.306755</v>
      </c>
      <c r="Z3" s="107">
        <f>VLOOKUP($A3, RawData!$A:$AJ, 28, FALSE)</f>
        <v>9.919941</v>
      </c>
      <c r="AA3" s="100" t="str">
        <f>VLOOKUP($A3, RawData!$A:$AJ, 31, FALSE)</f>
        <v/>
      </c>
      <c r="AB3" s="96">
        <f>VLOOKUP($A3, RawData!$A:$AJ,32, FALSE)</f>
        <v>0</v>
      </c>
      <c r="AC3" s="98" t="str">
        <f>VLOOKUP($A3, RawData!$A:$AJ, 34, FALSE)</f>
        <v/>
      </c>
      <c r="AD3" s="98" t="str">
        <f>VLOOKUP($A3, RawData!$A:$AJ, 35, FALSE)</f>
        <v>No data</v>
      </c>
      <c r="AE3" s="104">
        <f>VLOOKUP($A3, RawData!$A:$AJ, 36, FALSE)</f>
        <v>71.13</v>
      </c>
    </row>
    <row r="4">
      <c r="A4" s="125" t="s">
        <v>754</v>
      </c>
      <c r="B4" s="36" t="s">
        <v>2615</v>
      </c>
      <c r="C4" s="92" t="s">
        <v>1044</v>
      </c>
      <c r="D4" s="92" t="s">
        <v>2616</v>
      </c>
      <c r="E4" s="114" t="str">
        <f>IFERROR(__xludf.DUMMYFUNCTION("IFERROR(HYPERLINK(REGEXEXTRACT(D4,""\(([^)]*)\)""),REGEXEXTRACT(D4,""\[([^\]]+)\]"")),"""")"),"READ PITCH")</f>
        <v>READ PITCH</v>
      </c>
      <c r="F4" s="109">
        <f>VLOOKUP($A4, RawData!$A:$AJ, 33, FALSE)</f>
        <v>226.63847</v>
      </c>
      <c r="G4" s="95">
        <f>VLOOKUP($A4, RawData!$A:$AJ, 2, FALSE)</f>
        <v>197.6</v>
      </c>
      <c r="H4" s="96" t="str">
        <f>VLOOKUP($A4, RawData!$A:$AJ, 3, FALSE)</f>
        <v/>
      </c>
      <c r="I4" s="96">
        <f>VLOOKUP($A4, RawData!$A:$AJ, 4, FALSE)</f>
        <v>0.17426147</v>
      </c>
      <c r="J4" s="128">
        <f>VLOOKUP($A4, RawData!$A:$AM, 37, FALSE)</f>
        <v>-75.6</v>
      </c>
      <c r="K4" s="99">
        <f>VLOOKUP($A4, RawData!$A:$AM, 38, FALSE)</f>
        <v>-2.3286467</v>
      </c>
      <c r="L4" s="99" t="str">
        <f>VLOOKUP($A4, RawData!$A:$AM, 39, FALSE)</f>
        <v/>
      </c>
      <c r="M4" s="100">
        <f>VLOOKUP($A4, RawData!$A:$AJ, 30, FALSE)</f>
        <v>-3.293816</v>
      </c>
      <c r="N4" s="98">
        <f>VLOOKUP($A4, RawData!$A:$AJ, 5, FALSE)</f>
        <v>-0.75315815</v>
      </c>
      <c r="O4" s="99">
        <f>VLOOKUP($A4, RawData!$A:$AJ, 6, FALSE)</f>
        <v>234.5</v>
      </c>
      <c r="P4" s="96">
        <f>VLOOKUP($A4, RawData!$A:$AJ, 7, FALSE)</f>
        <v>0.06961037</v>
      </c>
      <c r="Q4" s="99">
        <f>VLOOKUP($A4, RawData!$A:$AJ, 8, FALSE)</f>
        <v>0.9111</v>
      </c>
      <c r="R4" s="101" t="str">
        <f>VLOOKUP($A4, RawData!$A:$AJ, 11, FALSE)</f>
        <v/>
      </c>
      <c r="S4" s="98">
        <f>VLOOKUP($A4, RawData!$A:$AJ, 13, FALSE)</f>
        <v>21.4</v>
      </c>
      <c r="T4" s="99" t="str">
        <f>VLOOKUP($A4, RawData!$A:$AJ, 14, FALSE)</f>
        <v/>
      </c>
      <c r="U4" s="99">
        <f>VLOOKUP($A4, RawData!$A:$AJ, 23, FALSE)</f>
        <v>-0.3637</v>
      </c>
      <c r="V4" s="96">
        <f>VLOOKUP($A4, RawData!$A:$AJ, 24, FALSE)</f>
        <v>-0.756424</v>
      </c>
      <c r="W4" s="96">
        <f>VLOOKUP($A4, RawData!$A:$AJ, 25, FALSE)</f>
        <v>-0.40471092</v>
      </c>
      <c r="X4" s="100" t="str">
        <f>VLOOKUP($A4, RawData!$A:$AJ, 26, FALSE)</f>
        <v/>
      </c>
      <c r="Y4" s="100" t="str">
        <f>VLOOKUP($A4, RawData!$A:$AJ, 27, FALSE)</f>
        <v/>
      </c>
      <c r="Z4" s="107">
        <f>VLOOKUP($A4, RawData!$A:$AJ, 28, FALSE)</f>
        <v>1.1868042</v>
      </c>
      <c r="AA4" s="100" t="str">
        <f>VLOOKUP($A4, RawData!$A:$AJ, 31, FALSE)</f>
        <v/>
      </c>
      <c r="AB4" s="96">
        <f>VLOOKUP($A4, RawData!$A:$AJ,32, FALSE)</f>
        <v>0</v>
      </c>
      <c r="AC4" s="98" t="str">
        <f>VLOOKUP($A4, RawData!$A:$AJ, 34, FALSE)</f>
        <v/>
      </c>
      <c r="AD4" s="98">
        <f>VLOOKUP($A4, RawData!$A:$AJ, 35, FALSE)</f>
        <v>1.0974</v>
      </c>
      <c r="AE4" s="104" t="str">
        <f>VLOOKUP($A4, RawData!$A:$AJ, 36, FALSE)</f>
        <v>No data</v>
      </c>
    </row>
    <row r="5">
      <c r="A5" s="125" t="s">
        <v>755</v>
      </c>
      <c r="B5" s="36" t="s">
        <v>2617</v>
      </c>
      <c r="C5" s="92" t="s">
        <v>930</v>
      </c>
      <c r="D5" s="92" t="s">
        <v>2618</v>
      </c>
      <c r="E5" s="114" t="str">
        <f>IFERROR(__xludf.DUMMYFUNCTION("IFERROR(HYPERLINK(REGEXEXTRACT(D5,""\(([^)]*)\)""),REGEXEXTRACT(D5,""\[([^\]]+)\]"")),"""")"),"READ PITCH")</f>
        <v>READ PITCH</v>
      </c>
      <c r="F5" s="109">
        <f>VLOOKUP($A5, RawData!$A:$AJ, 33, FALSE)</f>
        <v>39.505867</v>
      </c>
      <c r="G5" s="95">
        <f>VLOOKUP($A5, RawData!$A:$AJ, 2, FALSE)</f>
        <v>22.044</v>
      </c>
      <c r="H5" s="96" t="str">
        <f>VLOOKUP($A5, RawData!$A:$AJ, 3, FALSE)</f>
        <v/>
      </c>
      <c r="I5" s="106" t="str">
        <f>VLOOKUP($A5, RawData!$A:$AJ, 4, FALSE)</f>
        <v>No data</v>
      </c>
      <c r="J5" s="128">
        <f>VLOOKUP($A5, RawData!$A:$AM, 37, FALSE)</f>
        <v>2.352</v>
      </c>
      <c r="K5" s="99">
        <f>VLOOKUP($A5, RawData!$A:$AM, 38, FALSE)</f>
        <v>0.24510323</v>
      </c>
      <c r="L5" s="99" t="str">
        <f>VLOOKUP($A5, RawData!$A:$AM, 39, FALSE)</f>
        <v/>
      </c>
      <c r="M5" s="100">
        <f>VLOOKUP($A5, RawData!$A:$AJ, 30, FALSE)</f>
        <v>15.495026</v>
      </c>
      <c r="N5" s="98">
        <f>VLOOKUP($A5, RawData!$A:$AJ, 5, FALSE)</f>
        <v>0.010983503</v>
      </c>
      <c r="O5" s="106">
        <f>VLOOKUP($A5, RawData!$A:$AJ, 6, FALSE)</f>
        <v>-2.3805773</v>
      </c>
      <c r="P5" s="106" t="str">
        <f>VLOOKUP($A5, RawData!$A:$AJ, 7, FALSE)</f>
        <v>No data</v>
      </c>
      <c r="Q5" s="99">
        <f>VLOOKUP($A5, RawData!$A:$AJ, 8, FALSE)</f>
        <v>0.9118</v>
      </c>
      <c r="R5" s="101" t="str">
        <f>VLOOKUP($A5, RawData!$A:$AJ, 11, FALSE)</f>
        <v/>
      </c>
      <c r="S5" s="98">
        <f>VLOOKUP($A5, RawData!$A:$AJ, 13, FALSE)</f>
        <v>0.202</v>
      </c>
      <c r="T5" s="106" t="str">
        <f>VLOOKUP($A5, RawData!$A:$AJ, 14, FALSE)</f>
        <v/>
      </c>
      <c r="U5" s="99">
        <f>VLOOKUP($A5, RawData!$A:$AJ, 23, FALSE)</f>
        <v>0.0247</v>
      </c>
      <c r="V5" s="96">
        <f>VLOOKUP($A5, RawData!$A:$AJ, 24, FALSE)</f>
        <v>0.036444258</v>
      </c>
      <c r="W5" s="96">
        <f>VLOOKUP($A5, RawData!$A:$AJ, 25, FALSE)</f>
        <v>0.16295989</v>
      </c>
      <c r="X5" s="100">
        <f>VLOOKUP($A5, RawData!$A:$AJ, 26, FALSE)</f>
        <v>79.209694</v>
      </c>
      <c r="Y5" s="100">
        <f>VLOOKUP($A5, RawData!$A:$AJ, 27, FALSE)</f>
        <v>33.130238</v>
      </c>
      <c r="Z5" s="107">
        <f>VLOOKUP($A5, RawData!$A:$AJ, 28, FALSE)</f>
        <v>1.8900517</v>
      </c>
      <c r="AA5" s="100" t="str">
        <f>VLOOKUP($A5, RawData!$A:$AJ, 31, FALSE)</f>
        <v/>
      </c>
      <c r="AB5" s="96">
        <f>VLOOKUP($A5, RawData!$A:$AJ,32, FALSE)</f>
        <v>0</v>
      </c>
      <c r="AC5" s="98" t="str">
        <f>VLOOKUP($A5, RawData!$A:$AJ, 34, FALSE)</f>
        <v/>
      </c>
      <c r="AD5" s="98">
        <f>VLOOKUP($A5, RawData!$A:$AJ, 35, FALSE)</f>
        <v>0.79</v>
      </c>
      <c r="AE5" s="104">
        <f>VLOOKUP($A5, RawData!$A:$AJ, 36, FALSE)</f>
        <v>47.89</v>
      </c>
    </row>
    <row r="6">
      <c r="A6" s="125" t="s">
        <v>756</v>
      </c>
      <c r="B6" s="36" t="s">
        <v>2619</v>
      </c>
      <c r="C6" s="92" t="s">
        <v>1016</v>
      </c>
      <c r="D6" s="92" t="s">
        <v>2620</v>
      </c>
      <c r="E6" s="114" t="str">
        <f>IFERROR(__xludf.DUMMYFUNCTION("IFERROR(HYPERLINK(REGEXEXTRACT(D6,""\(([^)]*)\)""),REGEXEXTRACT(D6,""\[([^\]]+)\]"")),"""")"),"READ PITCH")</f>
        <v>READ PITCH</v>
      </c>
      <c r="F6" s="109">
        <f>VLOOKUP($A6, RawData!$A:$AJ, 33, FALSE)</f>
        <v>63.430756</v>
      </c>
      <c r="G6" s="95">
        <f>VLOOKUP($A6, RawData!$A:$AJ, 2, FALSE)</f>
        <v>58.665</v>
      </c>
      <c r="H6" s="96" t="str">
        <f>VLOOKUP($A6, RawData!$A:$AJ, 3, FALSE)</f>
        <v/>
      </c>
      <c r="I6" s="96">
        <f>VLOOKUP($A6, RawData!$A:$AJ, 4, FALSE)</f>
        <v>-0.044601236</v>
      </c>
      <c r="J6" s="128">
        <f>VLOOKUP($A6, RawData!$A:$AM, 37, FALSE)</f>
        <v>22.621</v>
      </c>
      <c r="K6" s="99">
        <f>VLOOKUP($A6, RawData!$A:$AM, 38, FALSE)</f>
        <v>0.110941954</v>
      </c>
      <c r="L6" s="99" t="str">
        <f>VLOOKUP($A6, RawData!$A:$AM, 39, FALSE)</f>
        <v/>
      </c>
      <c r="M6" s="100">
        <f>VLOOKUP($A6, RawData!$A:$AJ, 30, FALSE)</f>
        <v>3.2128243</v>
      </c>
      <c r="N6" s="98">
        <f>VLOOKUP($A6, RawData!$A:$AJ, 5, FALSE)</f>
        <v>0.047788862</v>
      </c>
      <c r="O6" s="99">
        <f>VLOOKUP($A6, RawData!$A:$AJ, 6, FALSE)</f>
        <v>0.11651887</v>
      </c>
      <c r="P6" s="96">
        <f>VLOOKUP($A6, RawData!$A:$AJ, 7, FALSE)</f>
        <v>-0.07978791</v>
      </c>
      <c r="Q6" s="99">
        <f>VLOOKUP($A6, RawData!$A:$AJ, 8, FALSE)</f>
        <v>0.8552</v>
      </c>
      <c r="R6" s="101" t="str">
        <f>VLOOKUP($A6, RawData!$A:$AJ, 11, FALSE)</f>
        <v/>
      </c>
      <c r="S6" s="98">
        <f>VLOOKUP($A6, RawData!$A:$AJ, 13, FALSE)</f>
        <v>5.019</v>
      </c>
      <c r="T6" s="99" t="str">
        <f>VLOOKUP($A6, RawData!$A:$AJ, 14, FALSE)</f>
        <v/>
      </c>
      <c r="U6" s="99">
        <f>VLOOKUP($A6, RawData!$A:$AJ, 23, FALSE)</f>
        <v>0.1047</v>
      </c>
      <c r="V6" s="96">
        <f>VLOOKUP($A6, RawData!$A:$AJ, 24, FALSE)</f>
        <v>0.20968242</v>
      </c>
      <c r="W6" s="96">
        <f>VLOOKUP($A6, RawData!$A:$AJ, 25, FALSE)</f>
        <v>0.8761038</v>
      </c>
      <c r="X6" s="100">
        <f>VLOOKUP($A6, RawData!$A:$AJ, 26, FALSE)</f>
        <v>11.927465</v>
      </c>
      <c r="Y6" s="100">
        <f>VLOOKUP($A6, RawData!$A:$AJ, 27, FALSE)</f>
        <v>11.522135</v>
      </c>
      <c r="Z6" s="107">
        <f>VLOOKUP($A6, RawData!$A:$AJ, 28, FALSE)</f>
        <v>1.1007466</v>
      </c>
      <c r="AA6" s="100" t="str">
        <f>VLOOKUP($A6, RawData!$A:$AJ, 31, FALSE)</f>
        <v/>
      </c>
      <c r="AB6" s="96">
        <f>VLOOKUP($A6, RawData!$A:$AJ,32, FALSE)</f>
        <v>0</v>
      </c>
      <c r="AC6" s="98" t="str">
        <f>VLOOKUP($A6, RawData!$A:$AJ, 34, FALSE)</f>
        <v/>
      </c>
      <c r="AD6" s="98">
        <f>VLOOKUP($A6, RawData!$A:$AJ, 35, FALSE)</f>
        <v>0.575</v>
      </c>
      <c r="AE6" s="104">
        <f>VLOOKUP($A6, RawData!$A:$AJ, 36, FALSE)</f>
        <v>113.29</v>
      </c>
    </row>
    <row r="7">
      <c r="A7" s="125" t="s">
        <v>757</v>
      </c>
      <c r="B7" s="36" t="s">
        <v>2621</v>
      </c>
      <c r="C7" s="92" t="s">
        <v>1098</v>
      </c>
      <c r="D7" s="92" t="s">
        <v>2622</v>
      </c>
      <c r="E7" s="114" t="str">
        <f>IFERROR(__xludf.DUMMYFUNCTION("IFERROR(HYPERLINK(REGEXEXTRACT(D7,""\(([^)]*)\)""),REGEXEXTRACT(D7,""\[([^\]]+)\]"")),"""")"),"READ PITCH")</f>
        <v>READ PITCH</v>
      </c>
      <c r="F7" s="109">
        <f>VLOOKUP($A7, RawData!$A:$AJ, 33, FALSE)</f>
        <v>163.91902</v>
      </c>
      <c r="G7" s="95">
        <f>VLOOKUP($A7, RawData!$A:$AJ, 2, FALSE)</f>
        <v>64.946</v>
      </c>
      <c r="H7" s="96" t="str">
        <f>VLOOKUP($A7, RawData!$A:$AJ, 3, FALSE)</f>
        <v/>
      </c>
      <c r="I7" s="96">
        <f>VLOOKUP($A7, RawData!$A:$AJ, 4, FALSE)</f>
        <v>0.13287906</v>
      </c>
      <c r="J7" s="128">
        <f>VLOOKUP($A7, RawData!$A:$AM, 37, FALSE)</f>
        <v>3.396</v>
      </c>
      <c r="K7" s="99">
        <f>VLOOKUP($A7, RawData!$A:$AM, 38, FALSE)</f>
        <v>-0.20592238</v>
      </c>
      <c r="L7" s="99" t="str">
        <f>VLOOKUP($A7, RawData!$A:$AM, 39, FALSE)</f>
        <v/>
      </c>
      <c r="M7" s="100">
        <f>VLOOKUP($A7, RawData!$A:$AJ, 30, FALSE)</f>
        <v>45.0798</v>
      </c>
      <c r="N7" s="98">
        <f>VLOOKUP($A7, RawData!$A:$AJ, 5, FALSE)</f>
        <v>-0.00800728</v>
      </c>
      <c r="O7" s="99">
        <f>VLOOKUP($A7, RawData!$A:$AJ, 6, FALSE)</f>
        <v>0.24683072</v>
      </c>
      <c r="P7" s="96">
        <f>VLOOKUP($A7, RawData!$A:$AJ, 7, FALSE)</f>
        <v>-0.40024963</v>
      </c>
      <c r="Q7" s="99">
        <f>VLOOKUP($A7, RawData!$A:$AJ, 8, FALSE)</f>
        <v>0.8766</v>
      </c>
      <c r="R7" s="101" t="str">
        <f>VLOOKUP($A7, RawData!$A:$AJ, 11, FALSE)</f>
        <v/>
      </c>
      <c r="S7" s="98">
        <f>VLOOKUP($A7, RawData!$A:$AJ, 13, FALSE)</f>
        <v>4.257</v>
      </c>
      <c r="T7" s="99" t="str">
        <f>VLOOKUP($A7, RawData!$A:$AJ, 14, FALSE)</f>
        <v/>
      </c>
      <c r="U7" s="99">
        <f>VLOOKUP($A7, RawData!$A:$AJ, 23, FALSE)</f>
        <v>-0.0168</v>
      </c>
      <c r="V7" s="96">
        <f>VLOOKUP($A7, RawData!$A:$AJ, 24, FALSE)</f>
        <v>-0.022201566</v>
      </c>
      <c r="W7" s="96">
        <f>VLOOKUP($A7, RawData!$A:$AJ, 25, FALSE)</f>
        <v>0.045093615</v>
      </c>
      <c r="X7" s="100" t="str">
        <f>VLOOKUP($A7, RawData!$A:$AJ, 26, FALSE)</f>
        <v/>
      </c>
      <c r="Y7" s="100" t="str">
        <f>VLOOKUP($A7, RawData!$A:$AJ, 27, FALSE)</f>
        <v/>
      </c>
      <c r="Z7" s="107">
        <f>VLOOKUP($A7, RawData!$A:$AJ, 28, FALSE)</f>
        <v>2.5721061</v>
      </c>
      <c r="AA7" s="100" t="str">
        <f>VLOOKUP($A7, RawData!$A:$AJ, 31, FALSE)</f>
        <v/>
      </c>
      <c r="AB7" s="96">
        <f>VLOOKUP($A7, RawData!$A:$AJ,32, FALSE)</f>
        <v>0</v>
      </c>
      <c r="AC7" s="98" t="str">
        <f>VLOOKUP($A7, RawData!$A:$AJ, 34, FALSE)</f>
        <v/>
      </c>
      <c r="AD7" s="98">
        <f>VLOOKUP($A7, RawData!$A:$AJ, 35, FALSE)</f>
        <v>0.7</v>
      </c>
      <c r="AE7" s="104">
        <f>VLOOKUP($A7, RawData!$A:$AJ, 36, FALSE)</f>
        <v>208.81</v>
      </c>
    </row>
    <row r="8">
      <c r="A8" s="125" t="s">
        <v>758</v>
      </c>
      <c r="B8" s="36" t="s">
        <v>2623</v>
      </c>
      <c r="C8" s="92" t="s">
        <v>930</v>
      </c>
      <c r="D8" s="92" t="s">
        <v>2624</v>
      </c>
      <c r="E8" s="114" t="str">
        <f>IFERROR(__xludf.DUMMYFUNCTION("IFERROR(HYPERLINK(REGEXEXTRACT(D8,""\(([^)]*)\)""),REGEXEXTRACT(D8,""\[([^\]]+)\]"")),"""")"),"READ PITCH")</f>
        <v>READ PITCH</v>
      </c>
      <c r="F8" s="109">
        <f>VLOOKUP($A8, RawData!$A:$AJ, 33, FALSE)</f>
        <v>10.325411</v>
      </c>
      <c r="G8" s="95">
        <f>VLOOKUP($A8, RawData!$A:$AJ, 2, FALSE)</f>
        <v>21.75244</v>
      </c>
      <c r="H8" s="96" t="str">
        <f>VLOOKUP($A8, RawData!$A:$AJ, 3, FALSE)</f>
        <v/>
      </c>
      <c r="I8" s="96">
        <f>VLOOKUP($A8, RawData!$A:$AJ, 4, FALSE)</f>
        <v>0.0985742</v>
      </c>
      <c r="J8" s="128">
        <f>VLOOKUP($A8, RawData!$A:$AM, 37, FALSE)</f>
        <v>-4.86933</v>
      </c>
      <c r="K8" s="99">
        <f>VLOOKUP($A8, RawData!$A:$AM, 38, FALSE)</f>
        <v>0.5442356</v>
      </c>
      <c r="L8" s="99" t="str">
        <f>VLOOKUP($A8, RawData!$A:$AM, 39, FALSE)</f>
        <v/>
      </c>
      <c r="M8" s="100">
        <f>VLOOKUP($A8, RawData!$A:$AJ, 30, FALSE)</f>
        <v>-1.2850167</v>
      </c>
      <c r="N8" s="98">
        <f>VLOOKUP($A8, RawData!$A:$AJ, 5, FALSE)</f>
        <v>-0.08796962</v>
      </c>
      <c r="O8" s="99">
        <f>VLOOKUP($A8, RawData!$A:$AJ, 6, FALSE)</f>
        <v>0.53001297</v>
      </c>
      <c r="P8" s="96">
        <f>VLOOKUP($A8, RawData!$A:$AJ, 7, FALSE)</f>
        <v>0.033408586</v>
      </c>
      <c r="Q8" s="99">
        <f>VLOOKUP($A8, RawData!$A:$AJ, 8, FALSE)</f>
        <v>1.0071</v>
      </c>
      <c r="R8" s="101" t="str">
        <f>VLOOKUP($A8, RawData!$A:$AJ, 11, FALSE)</f>
        <v/>
      </c>
      <c r="S8" s="98">
        <f>VLOOKUP($A8, RawData!$A:$AJ, 13, FALSE)</f>
        <v>-6.3493</v>
      </c>
      <c r="T8" s="99" t="str">
        <f>VLOOKUP($A8, RawData!$A:$AJ, 14, FALSE)</f>
        <v/>
      </c>
      <c r="U8" s="99">
        <f>VLOOKUP($A8, RawData!$A:$AJ, 23, FALSE)</f>
        <v>-0.3404</v>
      </c>
      <c r="V8" s="96">
        <f>VLOOKUP($A8, RawData!$A:$AJ, 24, FALSE)</f>
        <v>-4.3982725</v>
      </c>
      <c r="W8" s="96">
        <f>VLOOKUP($A8, RawData!$A:$AJ, 25, FALSE)</f>
        <v>-3.301084</v>
      </c>
      <c r="X8" s="100" t="str">
        <f>VLOOKUP($A8, RawData!$A:$AJ, 26, FALSE)</f>
        <v/>
      </c>
      <c r="Y8" s="100" t="str">
        <f>VLOOKUP($A8, RawData!$A:$AJ, 27, FALSE)</f>
        <v/>
      </c>
      <c r="Z8" s="107">
        <f>VLOOKUP($A8, RawData!$A:$AJ, 28, FALSE)</f>
        <v>0.49161243</v>
      </c>
      <c r="AA8" s="100" t="str">
        <f>VLOOKUP($A8, RawData!$A:$AJ, 31, FALSE)</f>
        <v/>
      </c>
      <c r="AB8" s="96">
        <f>VLOOKUP($A8, RawData!$A:$AJ,32, FALSE)</f>
        <v>0</v>
      </c>
      <c r="AC8" s="98" t="str">
        <f>VLOOKUP($A8, RawData!$A:$AJ, 34, FALSE)</f>
        <v/>
      </c>
      <c r="AD8" s="98">
        <f>VLOOKUP($A8, RawData!$A:$AJ, 35, FALSE)</f>
        <v>0.15</v>
      </c>
      <c r="AE8" s="104">
        <f>VLOOKUP($A8, RawData!$A:$AJ, 36, FALSE)</f>
        <v>73.75</v>
      </c>
    </row>
    <row r="9">
      <c r="A9" s="125" t="s">
        <v>759</v>
      </c>
      <c r="B9" s="36" t="s">
        <v>2625</v>
      </c>
      <c r="C9" s="92" t="s">
        <v>930</v>
      </c>
      <c r="D9" s="92" t="s">
        <v>2626</v>
      </c>
      <c r="E9" s="114" t="str">
        <f>IFERROR(__xludf.DUMMYFUNCTION("IFERROR(HYPERLINK(REGEXEXTRACT(D9,""\(([^)]*)\)""),REGEXEXTRACT(D9,""\[([^\]]+)\]"")),"""")"),"READ PITCH")</f>
        <v>READ PITCH</v>
      </c>
      <c r="F9" s="109">
        <f>VLOOKUP($A9, RawData!$A:$AJ, 33, FALSE)</f>
        <v>25.647472</v>
      </c>
      <c r="G9" s="95">
        <f>VLOOKUP($A9, RawData!$A:$AJ, 2, FALSE)</f>
        <v>23.903</v>
      </c>
      <c r="H9" s="96" t="str">
        <f>VLOOKUP($A9, RawData!$A:$AJ, 3, FALSE)</f>
        <v/>
      </c>
      <c r="I9" s="96">
        <f>VLOOKUP($A9, RawData!$A:$AJ, 4, FALSE)</f>
        <v>0.035357114</v>
      </c>
      <c r="J9" s="128">
        <f>VLOOKUP($A9, RawData!$A:$AM, 37, FALSE)</f>
        <v>3.344</v>
      </c>
      <c r="K9" s="99">
        <f>VLOOKUP($A9, RawData!$A:$AM, 38, FALSE)</f>
        <v>0.1866572</v>
      </c>
      <c r="L9" s="99" t="str">
        <f>VLOOKUP($A9, RawData!$A:$AM, 39, FALSE)</f>
        <v/>
      </c>
      <c r="M9" s="100">
        <f>VLOOKUP($A9, RawData!$A:$AJ, 30, FALSE)</f>
        <v>17.003035</v>
      </c>
      <c r="N9" s="98">
        <f>VLOOKUP($A9, RawData!$A:$AJ, 5, FALSE)</f>
        <v>-0.069133595</v>
      </c>
      <c r="O9" s="99">
        <f>VLOOKUP($A9, RawData!$A:$AJ, 6, FALSE)</f>
        <v>0.40651104</v>
      </c>
      <c r="P9" s="96">
        <f>VLOOKUP($A9, RawData!$A:$AJ, 7, FALSE)</f>
        <v>0.86251545</v>
      </c>
      <c r="Q9" s="99">
        <f>VLOOKUP($A9, RawData!$A:$AJ, 8, FALSE)</f>
        <v>0.6524</v>
      </c>
      <c r="R9" s="101" t="str">
        <f>VLOOKUP($A9, RawData!$A:$AJ, 11, FALSE)</f>
        <v/>
      </c>
      <c r="S9" s="98">
        <f>VLOOKUP($A9, RawData!$A:$AJ, 13, FALSE)</f>
        <v>-2.112</v>
      </c>
      <c r="T9" s="99" t="str">
        <f>VLOOKUP($A9, RawData!$A:$AJ, 14, FALSE)</f>
        <v/>
      </c>
      <c r="U9" s="99">
        <f>VLOOKUP($A9, RawData!$A:$AJ, 23, FALSE)</f>
        <v>-0.1046</v>
      </c>
      <c r="V9" s="96">
        <f>VLOOKUP($A9, RawData!$A:$AJ, 24, FALSE)</f>
        <v>-0.36814666</v>
      </c>
      <c r="W9" s="96">
        <f>VLOOKUP($A9, RawData!$A:$AJ, 25, FALSE)</f>
        <v>0.18746497</v>
      </c>
      <c r="X9" s="100" t="str">
        <f>VLOOKUP($A9, RawData!$A:$AJ, 26, FALSE)</f>
        <v/>
      </c>
      <c r="Y9" s="100">
        <f>VLOOKUP($A9, RawData!$A:$AJ, 27, FALSE)</f>
        <v>7.0544553</v>
      </c>
      <c r="Z9" s="107">
        <f>VLOOKUP($A9, RawData!$A:$AJ, 28, FALSE)</f>
        <v>1.1325837</v>
      </c>
      <c r="AA9" s="100" t="str">
        <f>VLOOKUP($A9, RawData!$A:$AJ, 31, FALSE)</f>
        <v/>
      </c>
      <c r="AB9" s="96">
        <f>VLOOKUP($A9, RawData!$A:$AJ,32, FALSE)</f>
        <v>0</v>
      </c>
      <c r="AC9" s="98" t="str">
        <f>VLOOKUP($A9, RawData!$A:$AJ, 34, FALSE)</f>
        <v/>
      </c>
      <c r="AD9" s="98">
        <f>VLOOKUP($A9, RawData!$A:$AJ, 35, FALSE)</f>
        <v>0.25</v>
      </c>
      <c r="AE9" s="104">
        <f>VLOOKUP($A9, RawData!$A:$AJ, 36, FALSE)</f>
        <v>94.99</v>
      </c>
    </row>
    <row r="10">
      <c r="A10" s="124" t="s">
        <v>760</v>
      </c>
      <c r="B10" s="36" t="s">
        <v>2627</v>
      </c>
      <c r="C10" s="92" t="s">
        <v>930</v>
      </c>
      <c r="D10" s="92" t="s">
        <v>2628</v>
      </c>
      <c r="E10" s="114" t="str">
        <f>IFERROR(__xludf.DUMMYFUNCTION("IFERROR(HYPERLINK(REGEXEXTRACT(D10,""\(([^)]*)\)""),REGEXEXTRACT(D10,""\[([^\]]+)\]"")),"""")"),"READ PITCH")</f>
        <v>READ PITCH</v>
      </c>
      <c r="F10" s="109">
        <f>VLOOKUP($A10, RawData!$A:$AJ, 33, FALSE)</f>
        <v>133.46556</v>
      </c>
      <c r="G10" s="95">
        <f>VLOOKUP($A10, RawData!$A:$AJ, 2, FALSE)</f>
        <v>32.13485</v>
      </c>
      <c r="H10" s="96" t="str">
        <f>VLOOKUP($A10, RawData!$A:$AJ, 3, FALSE)</f>
        <v/>
      </c>
      <c r="I10" s="96">
        <f>VLOOKUP($A10, RawData!$A:$AJ, 4, FALSE)</f>
        <v>0.20901358</v>
      </c>
      <c r="J10" s="128">
        <f>VLOOKUP($A10, RawData!$A:$AM, 37, FALSE)</f>
        <v>4.21258</v>
      </c>
      <c r="K10" s="99">
        <f>VLOOKUP($A10, RawData!$A:$AM, 38, FALSE)</f>
        <v>0.17926107</v>
      </c>
      <c r="L10" s="99" t="str">
        <f>VLOOKUP($A10, RawData!$A:$AM, 39, FALSE)</f>
        <v/>
      </c>
      <c r="M10" s="100">
        <f>VLOOKUP($A10, RawData!$A:$AJ, 30, FALSE)</f>
        <v>30.566086</v>
      </c>
      <c r="N10" s="98">
        <f>VLOOKUP($A10, RawData!$A:$AJ, 5, FALSE)</f>
        <v>0.0026116318</v>
      </c>
      <c r="O10" s="99">
        <f>VLOOKUP($A10, RawData!$A:$AJ, 6, FALSE)</f>
        <v>0.44540936</v>
      </c>
      <c r="P10" s="106" t="str">
        <f>VLOOKUP($A10, RawData!$A:$AJ, 7, FALSE)</f>
        <v>No data</v>
      </c>
      <c r="Q10" s="99">
        <f>VLOOKUP($A10, RawData!$A:$AJ, 8, FALSE)</f>
        <v>0.6483</v>
      </c>
      <c r="R10" s="101" t="str">
        <f>VLOOKUP($A10, RawData!$A:$AJ, 11, FALSE)</f>
        <v/>
      </c>
      <c r="S10" s="98">
        <f>VLOOKUP($A10, RawData!$A:$AJ, 13, FALSE)</f>
        <v>1.55528</v>
      </c>
      <c r="T10" s="99" t="str">
        <f>VLOOKUP($A10, RawData!$A:$AJ, 14, FALSE)</f>
        <v/>
      </c>
      <c r="U10" s="99">
        <f>VLOOKUP($A10, RawData!$A:$AJ, 23, FALSE)</f>
        <v>0.0335</v>
      </c>
      <c r="V10" s="96">
        <f>VLOOKUP($A10, RawData!$A:$AJ, 24, FALSE)</f>
        <v>0.04142769</v>
      </c>
      <c r="W10" s="96">
        <f>VLOOKUP($A10, RawData!$A:$AJ, 25, FALSE)</f>
        <v>0.15465099</v>
      </c>
      <c r="X10" s="100">
        <f>VLOOKUP($A10, RawData!$A:$AJ, 26, FALSE)</f>
        <v>122.528755</v>
      </c>
      <c r="Y10" s="100">
        <f>VLOOKUP($A10, RawData!$A:$AJ, 27, FALSE)</f>
        <v>53.56545</v>
      </c>
      <c r="Z10" s="107">
        <f>VLOOKUP($A10, RawData!$A:$AJ, 28, FALSE)</f>
        <v>4.3027744</v>
      </c>
      <c r="AA10" s="100" t="str">
        <f>VLOOKUP($A10, RawData!$A:$AJ, 31, FALSE)</f>
        <v/>
      </c>
      <c r="AB10" s="96">
        <f>VLOOKUP($A10, RawData!$A:$AJ,32, FALSE)</f>
        <v>0</v>
      </c>
      <c r="AC10" s="98" t="str">
        <f>VLOOKUP($A10, RawData!$A:$AJ, 34, FALSE)</f>
        <v/>
      </c>
      <c r="AD10" s="98">
        <f>VLOOKUP($A10, RawData!$A:$AJ, 35, FALSE)</f>
        <v>0.255</v>
      </c>
      <c r="AE10" s="104">
        <f>VLOOKUP($A10, RawData!$A:$AJ, 36, FALSE)</f>
        <v>432.09</v>
      </c>
    </row>
    <row r="11">
      <c r="A11" s="125" t="s">
        <v>761</v>
      </c>
      <c r="B11" s="36" t="s">
        <v>2629</v>
      </c>
      <c r="C11" s="92" t="s">
        <v>1021</v>
      </c>
      <c r="D11" s="92" t="s">
        <v>2630</v>
      </c>
      <c r="E11" s="114" t="str">
        <f>IFERROR(__xludf.DUMMYFUNCTION("IFERROR(HYPERLINK(REGEXEXTRACT(D11,""\(([^)]*)\)""),REGEXEXTRACT(D11,""\[([^\]]+)\]"")),"""")"),"READ PITCH")</f>
        <v>READ PITCH</v>
      </c>
      <c r="F11" s="109">
        <f>VLOOKUP($A11, RawData!$A:$AJ, 33, FALSE)</f>
        <v>36.46401</v>
      </c>
      <c r="G11" s="95">
        <f>VLOOKUP($A11, RawData!$A:$AJ, 2, FALSE)</f>
        <v>62.634</v>
      </c>
      <c r="H11" s="96" t="str">
        <f>VLOOKUP($A11, RawData!$A:$AJ, 3, FALSE)</f>
        <v/>
      </c>
      <c r="I11" s="96">
        <f>VLOOKUP($A11, RawData!$A:$AJ, 4, FALSE)</f>
        <v>-0.09854507</v>
      </c>
      <c r="J11" s="128">
        <f>VLOOKUP($A11, RawData!$A:$AM, 37, FALSE)</f>
        <v>-12.034</v>
      </c>
      <c r="K11" s="99">
        <f>VLOOKUP($A11, RawData!$A:$AM, 38, FALSE)</f>
        <v>-0.38736445</v>
      </c>
      <c r="L11" s="99" t="str">
        <f>VLOOKUP($A11, RawData!$A:$AM, 39, FALSE)</f>
        <v/>
      </c>
      <c r="M11" s="100">
        <f>VLOOKUP($A11, RawData!$A:$AJ, 30, FALSE)</f>
        <v>-2.3061118</v>
      </c>
      <c r="N11" s="98">
        <f>VLOOKUP($A11, RawData!$A:$AJ, 5, FALSE)</f>
        <v>-0.03501887</v>
      </c>
      <c r="O11" s="99">
        <f>VLOOKUP($A11, RawData!$A:$AJ, 6, FALSE)</f>
        <v>-1.1971831</v>
      </c>
      <c r="P11" s="96">
        <f>VLOOKUP($A11, RawData!$A:$AJ, 7, FALSE)</f>
        <v>-0.42152038</v>
      </c>
      <c r="Q11" s="99">
        <f>VLOOKUP($A11, RawData!$A:$AJ, 8, FALSE)</f>
        <v>0.4464</v>
      </c>
      <c r="R11" s="101" t="str">
        <f>VLOOKUP($A11, RawData!$A:$AJ, 11, FALSE)</f>
        <v/>
      </c>
      <c r="S11" s="98">
        <f>VLOOKUP($A11, RawData!$A:$AJ, 13, FALSE)</f>
        <v>-14.014</v>
      </c>
      <c r="T11" s="99" t="str">
        <f>VLOOKUP($A11, RawData!$A:$AJ, 14, FALSE)</f>
        <v/>
      </c>
      <c r="U11" s="99">
        <f>VLOOKUP($A11, RawData!$A:$AJ, 23, FALSE)</f>
        <v>-0.1181</v>
      </c>
      <c r="V11" s="96">
        <f>VLOOKUP($A11, RawData!$A:$AJ, 24, FALSE)</f>
        <v>-0.22922744</v>
      </c>
      <c r="W11" s="96">
        <f>VLOOKUP($A11, RawData!$A:$AJ, 25, FALSE)</f>
        <v>-0.28309965</v>
      </c>
      <c r="X11" s="100" t="str">
        <f>VLOOKUP($A11, RawData!$A:$AJ, 26, FALSE)</f>
        <v/>
      </c>
      <c r="Y11" s="100" t="str">
        <f>VLOOKUP($A11, RawData!$A:$AJ, 27, FALSE)</f>
        <v/>
      </c>
      <c r="Z11" s="107">
        <f>VLOOKUP($A11, RawData!$A:$AJ, 28, FALSE)</f>
        <v>0.5997342</v>
      </c>
      <c r="AA11" s="100" t="str">
        <f>VLOOKUP($A11, RawData!$A:$AJ, 31, FALSE)</f>
        <v/>
      </c>
      <c r="AB11" s="96">
        <f>VLOOKUP($A11, RawData!$A:$AJ,32, FALSE)</f>
        <v>0</v>
      </c>
      <c r="AC11" s="98" t="str">
        <f>VLOOKUP($A11, RawData!$A:$AJ, 34, FALSE)</f>
        <v/>
      </c>
      <c r="AD11" s="98">
        <f>VLOOKUP($A11, RawData!$A:$AJ, 35, FALSE)</f>
        <v>0.135</v>
      </c>
      <c r="AE11" s="104">
        <f>VLOOKUP($A11, RawData!$A:$AJ, 36, FALSE)</f>
        <v>278.25</v>
      </c>
    </row>
    <row r="12">
      <c r="A12" s="125" t="s">
        <v>762</v>
      </c>
      <c r="B12" s="36" t="s">
        <v>2631</v>
      </c>
      <c r="C12" s="92" t="s">
        <v>923</v>
      </c>
      <c r="D12" s="92" t="s">
        <v>2632</v>
      </c>
      <c r="E12" s="114" t="str">
        <f>IFERROR(__xludf.DUMMYFUNCTION("IFERROR(HYPERLINK(REGEXEXTRACT(D12,""\(([^)]*)\)""),REGEXEXTRACT(D12,""\[([^\]]+)\]"")),"""")"),"READ PITCH")</f>
        <v>READ PITCH</v>
      </c>
      <c r="F12" s="109">
        <f>VLOOKUP($A12, RawData!$A:$AJ, 33, FALSE)</f>
        <v>7.345863</v>
      </c>
      <c r="G12" s="95">
        <f>VLOOKUP($A12, RawData!$A:$AJ, 2, FALSE)</f>
        <v>25.67847</v>
      </c>
      <c r="H12" s="96" t="str">
        <f>VLOOKUP($A12, RawData!$A:$AJ, 3, FALSE)</f>
        <v/>
      </c>
      <c r="I12" s="96">
        <f>VLOOKUP($A12, RawData!$A:$AJ, 4, FALSE)</f>
        <v>0.114655994</v>
      </c>
      <c r="J12" s="128">
        <f>VLOOKUP($A12, RawData!$A:$AM, 37, FALSE)</f>
        <v>-12.99941</v>
      </c>
      <c r="K12" s="99">
        <f>VLOOKUP($A12, RawData!$A:$AM, 38, FALSE)</f>
        <v>-136.41052</v>
      </c>
      <c r="L12" s="99" t="str">
        <f>VLOOKUP($A12, RawData!$A:$AM, 39, FALSE)</f>
        <v/>
      </c>
      <c r="M12" s="100">
        <f>VLOOKUP($A12, RawData!$A:$AJ, 30, FALSE)</f>
        <v>-0.49757528</v>
      </c>
      <c r="N12" s="98">
        <f>VLOOKUP($A12, RawData!$A:$AJ, 5, FALSE)</f>
        <v>-0.16612822</v>
      </c>
      <c r="O12" s="99">
        <f>VLOOKUP($A12, RawData!$A:$AJ, 6, FALSE)</f>
        <v>7.038522</v>
      </c>
      <c r="P12" s="96">
        <f>VLOOKUP($A12, RawData!$A:$AJ, 7, FALSE)</f>
        <v>0.545308</v>
      </c>
      <c r="Q12" s="99">
        <f>VLOOKUP($A12, RawData!$A:$AJ, 8, FALSE)</f>
        <v>0.3444</v>
      </c>
      <c r="R12" s="101" t="str">
        <f>VLOOKUP($A12, RawData!$A:$AJ, 11, FALSE)</f>
        <v/>
      </c>
      <c r="S12" s="98">
        <f>VLOOKUP($A12, RawData!$A:$AJ, 13, FALSE)</f>
        <v>-1.94247</v>
      </c>
      <c r="T12" s="99" t="str">
        <f>VLOOKUP($A12, RawData!$A:$AJ, 14, FALSE)</f>
        <v/>
      </c>
      <c r="U12" s="99">
        <f>VLOOKUP($A12, RawData!$A:$AJ, 23, FALSE)</f>
        <v>-1.2722</v>
      </c>
      <c r="V12" s="96">
        <f>VLOOKUP($A12, RawData!$A:$AJ, 24, FALSE)</f>
        <v>-4.488927</v>
      </c>
      <c r="W12" s="96">
        <f>VLOOKUP($A12, RawData!$A:$AJ, 25, FALSE)</f>
        <v>-4.064513</v>
      </c>
      <c r="X12" s="100" t="str">
        <f>VLOOKUP($A12, RawData!$A:$AJ, 26, FALSE)</f>
        <v/>
      </c>
      <c r="Y12" s="100">
        <f>VLOOKUP($A12, RawData!$A:$AJ, 27, FALSE)</f>
        <v>2.0631068</v>
      </c>
      <c r="Z12" s="107">
        <f>VLOOKUP($A12, RawData!$A:$AJ, 28, FALSE)</f>
        <v>0.2860642</v>
      </c>
      <c r="AA12" s="100" t="str">
        <f>VLOOKUP($A12, RawData!$A:$AJ, 31, FALSE)</f>
        <v/>
      </c>
      <c r="AB12" s="96">
        <f>VLOOKUP($A12, RawData!$A:$AJ,32, FALSE)</f>
        <v>0</v>
      </c>
      <c r="AC12" s="98" t="str">
        <f>VLOOKUP($A12, RawData!$A:$AJ, 34, FALSE)</f>
        <v/>
      </c>
      <c r="AD12" s="98">
        <f>VLOOKUP($A12, RawData!$A:$AJ, 35, FALSE)</f>
        <v>0.085</v>
      </c>
      <c r="AE12" s="104">
        <f>VLOOKUP($A12, RawData!$A:$AJ, 36, FALSE)</f>
        <v>86.42</v>
      </c>
    </row>
    <row r="13">
      <c r="A13" s="125" t="s">
        <v>764</v>
      </c>
      <c r="B13" s="36" t="s">
        <v>2633</v>
      </c>
      <c r="C13" s="92" t="s">
        <v>1044</v>
      </c>
      <c r="D13" s="92" t="s">
        <v>2634</v>
      </c>
      <c r="E13" s="114" t="str">
        <f>IFERROR(__xludf.DUMMYFUNCTION("IFERROR(HYPERLINK(REGEXEXTRACT(D13,""\(([^)]*)\)""),REGEXEXTRACT(D13,""\[([^\]]+)\]"")),"""")"),"READ PITCH")</f>
        <v>READ PITCH</v>
      </c>
      <c r="F13" s="109">
        <f>VLOOKUP($A13, RawData!$A:$AJ, 33, FALSE)</f>
        <v>23.700335</v>
      </c>
      <c r="G13" s="95">
        <f>VLOOKUP($A13, RawData!$A:$AJ, 2, FALSE)</f>
        <v>0.30516</v>
      </c>
      <c r="H13" s="96" t="str">
        <f>VLOOKUP($A13, RawData!$A:$AJ, 3, FALSE)</f>
        <v/>
      </c>
      <c r="I13" s="96">
        <f>VLOOKUP($A13, RawData!$A:$AJ, 4, FALSE)</f>
        <v>0.5198428</v>
      </c>
      <c r="J13" s="128">
        <f>VLOOKUP($A13, RawData!$A:$AM, 37, FALSE)</f>
        <v>-9.46312</v>
      </c>
      <c r="K13" s="99">
        <f>VLOOKUP($A13, RawData!$A:$AM, 38, FALSE)</f>
        <v>1.0797472</v>
      </c>
      <c r="L13" s="99" t="str">
        <f>VLOOKUP($A13, RawData!$A:$AM, 39, FALSE)</f>
        <v/>
      </c>
      <c r="M13" s="100">
        <f>VLOOKUP($A13, RawData!$A:$AJ, 30, FALSE)</f>
        <v>-1.4406507</v>
      </c>
      <c r="N13" s="98">
        <f>VLOOKUP($A13, RawData!$A:$AJ, 5, FALSE)</f>
        <v>-0.004696094</v>
      </c>
      <c r="O13" s="99">
        <f>VLOOKUP($A13, RawData!$A:$AJ, 6, FALSE)</f>
        <v>1.0479063</v>
      </c>
      <c r="P13" s="96">
        <f>VLOOKUP($A13, RawData!$A:$AJ, 7, FALSE)</f>
        <v>0.08637466</v>
      </c>
      <c r="Q13" s="99">
        <f>VLOOKUP($A13, RawData!$A:$AJ, 8, FALSE)</f>
        <v>0.7665954</v>
      </c>
      <c r="R13" s="101" t="str">
        <f>VLOOKUP($A13, RawData!$A:$AJ, 11, FALSE)</f>
        <v/>
      </c>
      <c r="S13" s="98">
        <f>VLOOKUP($A13, RawData!$A:$AJ, 13, FALSE)</f>
        <v>0</v>
      </c>
      <c r="T13" s="99" t="str">
        <f>VLOOKUP($A13, RawData!$A:$AJ, 14, FALSE)</f>
        <v/>
      </c>
      <c r="U13" s="99">
        <f>VLOOKUP($A13, RawData!$A:$AJ, 23, FALSE)</f>
        <v>-1.2377</v>
      </c>
      <c r="V13" s="96">
        <f>VLOOKUP($A13, RawData!$A:$AJ, 24, FALSE)</f>
        <v>-1.1021188</v>
      </c>
      <c r="W13" s="96">
        <f>VLOOKUP($A13, RawData!$A:$AJ, 25, FALSE)</f>
        <v>-1.0776286</v>
      </c>
      <c r="X13" s="100" t="str">
        <f>VLOOKUP($A13, RawData!$A:$AJ, 26, FALSE)</f>
        <v/>
      </c>
      <c r="Y13" s="100" t="str">
        <f>VLOOKUP($A13, RawData!$A:$AJ, 27, FALSE)</f>
        <v>No data</v>
      </c>
      <c r="Z13" s="107">
        <f>VLOOKUP($A13, RawData!$A:$AJ, 28, FALSE)</f>
        <v>77.66532</v>
      </c>
      <c r="AA13" s="100" t="str">
        <f>VLOOKUP($A13, RawData!$A:$AJ, 31, FALSE)</f>
        <v/>
      </c>
      <c r="AB13" s="96">
        <f>VLOOKUP($A13, RawData!$A:$AJ,32, FALSE)</f>
        <v>0</v>
      </c>
      <c r="AC13" s="98" t="str">
        <f>VLOOKUP($A13, RawData!$A:$AJ, 34, FALSE)</f>
        <v/>
      </c>
      <c r="AD13" s="98">
        <f>VLOOKUP($A13, RawData!$A:$AJ, 35, FALSE)</f>
        <v>0.0115</v>
      </c>
      <c r="AE13" s="104">
        <f>VLOOKUP($A13, RawData!$A:$AJ, 36, FALSE)</f>
        <v>2060.9</v>
      </c>
    </row>
    <row r="14">
      <c r="A14" s="125" t="s">
        <v>765</v>
      </c>
      <c r="B14" s="36" t="s">
        <v>2635</v>
      </c>
      <c r="C14" s="92" t="s">
        <v>1021</v>
      </c>
      <c r="D14" s="92" t="s">
        <v>2636</v>
      </c>
      <c r="E14" s="114" t="str">
        <f>IFERROR(__xludf.DUMMYFUNCTION("IFERROR(HYPERLINK(REGEXEXTRACT(D14,""\(([^)]*)\)""),REGEXEXTRACT(D14,""\[([^\]]+)\]"")),"""")"),"READ PITCH")</f>
        <v>READ PITCH</v>
      </c>
      <c r="F14" s="109">
        <f>VLOOKUP($A14, RawData!$A:$AJ, 33, FALSE)</f>
        <v>20.673716</v>
      </c>
      <c r="G14" s="95">
        <f>VLOOKUP($A14, RawData!$A:$AJ, 2, FALSE)</f>
        <v>11.77875</v>
      </c>
      <c r="H14" s="96" t="str">
        <f>VLOOKUP($A14, RawData!$A:$AJ, 3, FALSE)</f>
        <v/>
      </c>
      <c r="I14" s="96">
        <f>VLOOKUP($A14, RawData!$A:$AJ, 4, FALSE)</f>
        <v>0.058471944</v>
      </c>
      <c r="J14" s="128">
        <f>VLOOKUP($A14, RawData!$A:$AM, 37, FALSE)</f>
        <v>3.23856</v>
      </c>
      <c r="K14" s="99">
        <f>VLOOKUP($A14, RawData!$A:$AM, 38, FALSE)</f>
        <v>0.20172323</v>
      </c>
      <c r="L14" s="99" t="str">
        <f>VLOOKUP($A14, RawData!$A:$AM, 39, FALSE)</f>
        <v/>
      </c>
      <c r="M14" s="100">
        <f>VLOOKUP($A14, RawData!$A:$AJ, 30, FALSE)</f>
        <v>4.3269734</v>
      </c>
      <c r="N14" s="98">
        <f>VLOOKUP($A14, RawData!$A:$AJ, 5, FALSE)</f>
        <v>0.0031019417</v>
      </c>
      <c r="O14" s="99">
        <f>VLOOKUP($A14, RawData!$A:$AJ, 6, FALSE)</f>
        <v>0.31729478</v>
      </c>
      <c r="P14" s="96">
        <f>VLOOKUP($A14, RawData!$A:$AJ, 7, FALSE)</f>
        <v>-0.057720173</v>
      </c>
      <c r="Q14" s="99">
        <f>VLOOKUP($A14, RawData!$A:$AJ, 8, FALSE)</f>
        <v>0.6961</v>
      </c>
      <c r="R14" s="101" t="str">
        <f>VLOOKUP($A14, RawData!$A:$AJ, 11, FALSE)</f>
        <v/>
      </c>
      <c r="S14" s="98">
        <f>VLOOKUP($A14, RawData!$A:$AJ, 13, FALSE)</f>
        <v>2.02467</v>
      </c>
      <c r="T14" s="99" t="str">
        <f>VLOOKUP($A14, RawData!$A:$AJ, 14, FALSE)</f>
        <v/>
      </c>
      <c r="U14" s="99">
        <f>VLOOKUP($A14, RawData!$A:$AJ, 23, FALSE)</f>
        <v>0.2989</v>
      </c>
      <c r="V14" s="96">
        <f>VLOOKUP($A14, RawData!$A:$AJ, 24, FALSE)</f>
        <v>0.3319996</v>
      </c>
      <c r="W14" s="96">
        <f>VLOOKUP($A14, RawData!$A:$AJ, 25, FALSE)</f>
        <v>0.43366757</v>
      </c>
      <c r="X14" s="100">
        <f>VLOOKUP($A14, RawData!$A:$AJ, 26, FALSE)</f>
        <v>5.754099</v>
      </c>
      <c r="Y14" s="100" t="str">
        <f>VLOOKUP($A14, RawData!$A:$AJ, 27, FALSE)</f>
        <v/>
      </c>
      <c r="Z14" s="107">
        <f>VLOOKUP($A14, RawData!$A:$AJ, 28, FALSE)</f>
        <v>1.2111804</v>
      </c>
      <c r="AA14" s="100" t="str">
        <f>VLOOKUP($A14, RawData!$A:$AJ, 31, FALSE)</f>
        <v/>
      </c>
      <c r="AB14" s="96">
        <f>VLOOKUP($A14, RawData!$A:$AJ,32, FALSE)</f>
        <v>0</v>
      </c>
      <c r="AC14" s="98" t="str">
        <f>VLOOKUP($A14, RawData!$A:$AJ, 34, FALSE)</f>
        <v/>
      </c>
      <c r="AD14" s="98">
        <f>VLOOKUP($A14, RawData!$A:$AJ, 35, FALSE)</f>
        <v>0.026</v>
      </c>
      <c r="AE14" s="104">
        <f>VLOOKUP($A14, RawData!$A:$AJ, 36, FALSE)</f>
        <v>799.28</v>
      </c>
    </row>
    <row r="15">
      <c r="A15" s="125" t="s">
        <v>766</v>
      </c>
      <c r="B15" s="36" t="s">
        <v>2637</v>
      </c>
      <c r="C15" s="92" t="s">
        <v>1021</v>
      </c>
      <c r="D15" s="92" t="s">
        <v>2638</v>
      </c>
      <c r="E15" s="114" t="str">
        <f>IFERROR(__xludf.DUMMYFUNCTION("IFERROR(HYPERLINK(REGEXEXTRACT(D15,""\(([^)]*)\)""),REGEXEXTRACT(D15,""\[([^\]]+)\]"")),"""")"),"READ PITCH")</f>
        <v>READ PITCH</v>
      </c>
      <c r="F15" s="109">
        <f>VLOOKUP($A15, RawData!$A:$AJ, 33, FALSE)</f>
        <v>6.722847</v>
      </c>
      <c r="G15" s="95">
        <f>VLOOKUP($A15, RawData!$A:$AJ, 2, FALSE)</f>
        <v>7.28591</v>
      </c>
      <c r="H15" s="96" t="str">
        <f>VLOOKUP($A15, RawData!$A:$AJ, 3, FALSE)</f>
        <v/>
      </c>
      <c r="I15" s="96">
        <f>VLOOKUP($A15, RawData!$A:$AJ, 4, FALSE)</f>
        <v>0.14145118</v>
      </c>
      <c r="J15" s="128">
        <f>VLOOKUP($A15, RawData!$A:$AM, 37, FALSE)</f>
        <v>-0.01889</v>
      </c>
      <c r="K15" s="99">
        <f>VLOOKUP($A15, RawData!$A:$AM, 38, FALSE)</f>
        <v>-0.98992896</v>
      </c>
      <c r="L15" s="99" t="str">
        <f>VLOOKUP($A15, RawData!$A:$AM, 39, FALSE)</f>
        <v/>
      </c>
      <c r="M15" s="100">
        <f>VLOOKUP($A15, RawData!$A:$AJ, 30, FALSE)</f>
        <v>-457.24246</v>
      </c>
      <c r="N15" s="98">
        <f>VLOOKUP($A15, RawData!$A:$AJ, 5, FALSE)</f>
        <v>-0.003542996</v>
      </c>
      <c r="O15" s="99">
        <f>VLOOKUP($A15, RawData!$A:$AJ, 6, FALSE)</f>
        <v>-0.68844426</v>
      </c>
      <c r="P15" s="96">
        <f>VLOOKUP($A15, RawData!$A:$AJ, 7, FALSE)</f>
        <v>-0.0025349248</v>
      </c>
      <c r="Q15" s="99">
        <f>VLOOKUP($A15, RawData!$A:$AJ, 8, FALSE)</f>
        <v>0.6653</v>
      </c>
      <c r="R15" s="101" t="str">
        <f>VLOOKUP($A15, RawData!$A:$AJ, 11, FALSE)</f>
        <v/>
      </c>
      <c r="S15" s="98">
        <f>VLOOKUP($A15, RawData!$A:$AJ, 13, FALSE)</f>
        <v>1.72155</v>
      </c>
      <c r="T15" s="99" t="str">
        <f>VLOOKUP($A15, RawData!$A:$AJ, 14, FALSE)</f>
        <v/>
      </c>
      <c r="U15" s="99">
        <f>VLOOKUP($A15, RawData!$A:$AJ, 23, FALSE)</f>
        <v>-0.3346</v>
      </c>
      <c r="V15" s="96">
        <f>VLOOKUP($A15, RawData!$A:$AJ, 24, FALSE)</f>
        <v>1.9667807</v>
      </c>
      <c r="W15" s="96">
        <f>VLOOKUP($A15, RawData!$A:$AJ, 25, FALSE)</f>
        <v>0.04679449</v>
      </c>
      <c r="X15" s="100" t="str">
        <f>VLOOKUP($A15, RawData!$A:$AJ, 26, FALSE)</f>
        <v/>
      </c>
      <c r="Y15" s="100" t="str">
        <f>VLOOKUP($A15, RawData!$A:$AJ, 27, FALSE)</f>
        <v>No data</v>
      </c>
      <c r="Z15" s="107">
        <f>VLOOKUP($A15, RawData!$A:$AJ, 28, FALSE)</f>
        <v>1.1379951</v>
      </c>
      <c r="AA15" s="100" t="str">
        <f>VLOOKUP($A15, RawData!$A:$AJ, 31, FALSE)</f>
        <v/>
      </c>
      <c r="AB15" s="96">
        <f>VLOOKUP($A15, RawData!$A:$AJ,32, FALSE)</f>
        <v>0</v>
      </c>
      <c r="AC15" s="98" t="str">
        <f>VLOOKUP($A15, RawData!$A:$AJ, 34, FALSE)</f>
        <v/>
      </c>
      <c r="AD15" s="98">
        <f>VLOOKUP($A15, RawData!$A:$AJ, 35, FALSE)</f>
        <v>0.037</v>
      </c>
      <c r="AE15" s="104">
        <f>VLOOKUP($A15, RawData!$A:$AJ, 36, FALSE)</f>
        <v>224.09</v>
      </c>
    </row>
    <row r="16">
      <c r="A16" s="124" t="s">
        <v>854</v>
      </c>
      <c r="B16" s="36" t="s">
        <v>2639</v>
      </c>
      <c r="C16" s="92" t="s">
        <v>1164</v>
      </c>
      <c r="D16" s="92" t="s">
        <v>2640</v>
      </c>
      <c r="E16" s="114" t="str">
        <f>IFERROR(__xludf.DUMMYFUNCTION("IFERROR(HYPERLINK(REGEXEXTRACT(D16,""\(([^)]*)\)""),REGEXEXTRACT(D16,""\[([^\]]+)\]"")),"""")"),"READ PITCH")</f>
        <v>READ PITCH</v>
      </c>
      <c r="F16" s="109">
        <f>VLOOKUP($A16, RawData!$A:$AJ, 33, FALSE)</f>
        <v>8.865359</v>
      </c>
      <c r="G16" s="118">
        <f>VLOOKUP($A16, RawData!$A:$AJ, 2, FALSE)</f>
        <v>22.09928</v>
      </c>
      <c r="H16" s="96">
        <f>VLOOKUP($A16, RawData!$A:$AJ, 3, FALSE)</f>
        <v>-0.0841</v>
      </c>
      <c r="I16" s="96">
        <f>VLOOKUP($A16, RawData!$A:$AJ, 4, FALSE)</f>
        <v>0.10162737</v>
      </c>
      <c r="J16" s="128">
        <f>VLOOKUP($A16, RawData!$A:$AM, 37, FALSE)</f>
        <v>2.71195</v>
      </c>
      <c r="K16" s="99">
        <f>VLOOKUP($A16, RawData!$A:$AM, 38, FALSE)</f>
        <v>-2.3873854</v>
      </c>
      <c r="L16" s="99" t="str">
        <f>VLOOKUP($A16, RawData!$A:$AM, 39, FALSE)</f>
        <v/>
      </c>
      <c r="M16" s="100">
        <f>VLOOKUP($A16, RawData!$A:$AJ, 30, FALSE)</f>
        <v>4.5753055</v>
      </c>
      <c r="N16" s="98">
        <f>VLOOKUP($A16, RawData!$A:$AJ, 5, FALSE)</f>
        <v>-0.046849407</v>
      </c>
      <c r="O16" s="106">
        <f>VLOOKUP($A16, RawData!$A:$AJ, 6, FALSE)</f>
        <v>-0.5730588</v>
      </c>
      <c r="P16" s="96">
        <f>VLOOKUP($A16, RawData!$A:$AJ, 7, FALSE)</f>
        <v>-0.015079526</v>
      </c>
      <c r="Q16" s="99">
        <f>VLOOKUP($A16, RawData!$A:$AJ, 8, FALSE)</f>
        <v>0.6984</v>
      </c>
      <c r="R16" s="118">
        <f>VLOOKUP($A16, RawData!$A:$AJ, 11, FALSE)</f>
        <v>-0.0928</v>
      </c>
      <c r="S16" s="98">
        <f>VLOOKUP($A16, RawData!$A:$AJ, 13, FALSE)</f>
        <v>-3.63806</v>
      </c>
      <c r="T16" s="106" t="str">
        <f>VLOOKUP($A16, RawData!$A:$AJ, 14, FALSE)</f>
        <v/>
      </c>
      <c r="U16" s="99">
        <f>VLOOKUP($A16, RawData!$A:$AJ, 23, FALSE)</f>
        <v>-0.1731</v>
      </c>
      <c r="V16" s="106">
        <f>VLOOKUP($A16, RawData!$A:$AJ, 24, FALSE)</f>
        <v>-2.7810395</v>
      </c>
      <c r="W16" s="106">
        <f>VLOOKUP($A16, RawData!$A:$AJ, 25, FALSE)</f>
        <v>2.381431</v>
      </c>
      <c r="X16" s="100" t="str">
        <f>VLOOKUP($A16, RawData!$A:$AJ, 26, FALSE)</f>
        <v/>
      </c>
      <c r="Y16" s="106" t="str">
        <f>VLOOKUP($A16, RawData!$A:$AJ, 27, FALSE)</f>
        <v/>
      </c>
      <c r="Z16" s="107">
        <f>VLOOKUP($A16, RawData!$A:$AJ, 28, FALSE)</f>
        <v>0.41295427</v>
      </c>
      <c r="AA16" s="100">
        <f>VLOOKUP($A16, RawData!$A:$AJ, 31, FALSE)</f>
        <v>-3.410609</v>
      </c>
      <c r="AB16" s="96" t="str">
        <f>VLOOKUP($A16, RawData!$A:$AJ,32, FALSE)</f>
        <v/>
      </c>
      <c r="AC16" s="98">
        <f>VLOOKUP($A16, RawData!$A:$AJ, 34, FALSE)</f>
        <v>12.408</v>
      </c>
      <c r="AD16" s="98">
        <f>VLOOKUP($A16, RawData!$A:$AJ, 35, FALSE)</f>
        <v>0.135</v>
      </c>
      <c r="AE16" s="104">
        <f>VLOOKUP($A16, RawData!$A:$AJ, 36, FALSE)</f>
        <v>67.6</v>
      </c>
    </row>
    <row r="17">
      <c r="A17" s="106"/>
      <c r="B17" s="106"/>
      <c r="C17" s="106"/>
      <c r="D17" s="106"/>
      <c r="E17" s="106"/>
      <c r="F17" s="105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</row>
    <row r="18">
      <c r="A18" s="106"/>
      <c r="B18" s="106"/>
      <c r="C18" s="106"/>
      <c r="D18" s="106"/>
      <c r="E18" s="106"/>
      <c r="F18" s="105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>
      <c r="A19" s="106"/>
      <c r="B19" s="106"/>
      <c r="C19" s="106"/>
      <c r="D19" s="106"/>
      <c r="E19" s="106"/>
      <c r="F19" s="105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  <row r="20">
      <c r="A20" s="106"/>
      <c r="B20" s="106"/>
      <c r="C20" s="106"/>
      <c r="D20" s="106"/>
      <c r="E20" s="106"/>
      <c r="F20" s="105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>
      <c r="A21" s="106"/>
      <c r="B21" s="106"/>
      <c r="C21" s="106"/>
      <c r="D21" s="106"/>
      <c r="E21" s="106"/>
      <c r="F21" s="105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</row>
    <row r="22">
      <c r="A22" s="106"/>
      <c r="B22" s="106"/>
      <c r="C22" s="106"/>
      <c r="D22" s="106"/>
      <c r="E22" s="106"/>
      <c r="F22" s="105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>
      <c r="A23" s="106"/>
      <c r="B23" s="106"/>
      <c r="C23" s="106"/>
      <c r="D23" s="106"/>
      <c r="E23" s="106"/>
      <c r="F23" s="105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</row>
    <row r="24">
      <c r="A24" s="106"/>
      <c r="B24" s="106"/>
      <c r="C24" s="106"/>
      <c r="D24" s="106"/>
      <c r="E24" s="106"/>
      <c r="F24" s="105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>
      <c r="A25" s="106"/>
      <c r="B25" s="106"/>
      <c r="C25" s="106"/>
      <c r="D25" s="106"/>
      <c r="E25" s="106"/>
      <c r="F25" s="105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</row>
    <row r="26">
      <c r="A26" s="106"/>
      <c r="B26" s="106"/>
      <c r="C26" s="106"/>
      <c r="D26" s="106"/>
      <c r="E26" s="106"/>
      <c r="F26" s="105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</row>
    <row r="27">
      <c r="A27" s="106"/>
      <c r="B27" s="106"/>
      <c r="C27" s="106"/>
      <c r="D27" s="106"/>
      <c r="E27" s="106"/>
      <c r="F27" s="105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</row>
    <row r="28">
      <c r="A28" s="106"/>
      <c r="B28" s="106"/>
      <c r="C28" s="106"/>
      <c r="D28" s="106"/>
      <c r="E28" s="106"/>
      <c r="F28" s="105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</row>
    <row r="29">
      <c r="A29" s="106"/>
      <c r="B29" s="106"/>
      <c r="C29" s="106"/>
      <c r="D29" s="106"/>
      <c r="E29" s="106"/>
      <c r="F29" s="105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</row>
    <row r="30">
      <c r="A30" s="106"/>
      <c r="B30" s="106"/>
      <c r="C30" s="106"/>
      <c r="D30" s="106"/>
      <c r="E30" s="106"/>
      <c r="F30" s="105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</row>
    <row r="31">
      <c r="A31" s="106"/>
      <c r="B31" s="106"/>
      <c r="C31" s="106"/>
      <c r="D31" s="106"/>
      <c r="E31" s="106"/>
      <c r="F31" s="105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</row>
    <row r="32">
      <c r="A32" s="106"/>
      <c r="B32" s="106"/>
      <c r="C32" s="106"/>
      <c r="D32" s="106"/>
      <c r="E32" s="106"/>
      <c r="F32" s="105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  <row r="33">
      <c r="A33" s="106"/>
      <c r="B33" s="106"/>
      <c r="C33" s="106"/>
      <c r="D33" s="106"/>
      <c r="E33" s="106"/>
      <c r="F33" s="105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</row>
    <row r="34">
      <c r="A34" s="106"/>
      <c r="B34" s="106"/>
      <c r="C34" s="106"/>
      <c r="D34" s="106"/>
      <c r="E34" s="106"/>
      <c r="F34" s="105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</row>
    <row r="35">
      <c r="A35" s="106"/>
      <c r="B35" s="106"/>
      <c r="C35" s="106"/>
      <c r="D35" s="106"/>
      <c r="E35" s="106"/>
      <c r="F35" s="105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</row>
    <row r="36">
      <c r="A36" s="106"/>
      <c r="B36" s="106"/>
      <c r="C36" s="106"/>
      <c r="D36" s="106"/>
      <c r="E36" s="106"/>
      <c r="F36" s="105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</row>
    <row r="37">
      <c r="A37" s="106"/>
      <c r="B37" s="106"/>
      <c r="C37" s="106"/>
      <c r="D37" s="106"/>
      <c r="E37" s="106"/>
      <c r="F37" s="105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</row>
    <row r="38">
      <c r="A38" s="106"/>
      <c r="B38" s="106"/>
      <c r="C38" s="106"/>
      <c r="D38" s="106"/>
      <c r="E38" s="106"/>
      <c r="F38" s="105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</row>
    <row r="39">
      <c r="A39" s="106"/>
      <c r="B39" s="106"/>
      <c r="C39" s="106"/>
      <c r="D39" s="106"/>
      <c r="E39" s="106"/>
      <c r="F39" s="105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</row>
    <row r="40">
      <c r="A40" s="106"/>
      <c r="B40" s="106"/>
      <c r="C40" s="106"/>
      <c r="D40" s="106"/>
      <c r="E40" s="106"/>
      <c r="F40" s="105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</row>
    <row r="41">
      <c r="A41" s="106"/>
      <c r="B41" s="106"/>
      <c r="C41" s="106"/>
      <c r="D41" s="106"/>
      <c r="E41" s="106"/>
      <c r="F41" s="105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</row>
    <row r="42">
      <c r="A42" s="106"/>
      <c r="B42" s="106"/>
      <c r="C42" s="106"/>
      <c r="D42" s="106"/>
      <c r="E42" s="106"/>
      <c r="F42" s="105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</row>
    <row r="43">
      <c r="A43" s="106"/>
      <c r="B43" s="106"/>
      <c r="C43" s="106"/>
      <c r="D43" s="106"/>
      <c r="E43" s="106"/>
      <c r="F43" s="105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</row>
    <row r="44">
      <c r="A44" s="106"/>
      <c r="B44" s="106"/>
      <c r="C44" s="106"/>
      <c r="D44" s="106"/>
      <c r="E44" s="106"/>
      <c r="F44" s="105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</row>
    <row r="45">
      <c r="A45" s="106"/>
      <c r="B45" s="106"/>
      <c r="C45" s="106"/>
      <c r="D45" s="106"/>
      <c r="E45" s="106"/>
      <c r="F45" s="105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</row>
    <row r="46">
      <c r="A46" s="106"/>
      <c r="B46" s="106"/>
      <c r="C46" s="106"/>
      <c r="D46" s="106"/>
      <c r="E46" s="106"/>
      <c r="F46" s="105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</row>
    <row r="47">
      <c r="A47" s="106"/>
      <c r="B47" s="106"/>
      <c r="C47" s="106"/>
      <c r="D47" s="106"/>
      <c r="E47" s="106"/>
      <c r="F47" s="105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</row>
    <row r="48">
      <c r="A48" s="106"/>
      <c r="B48" s="106"/>
      <c r="C48" s="106"/>
      <c r="D48" s="106"/>
      <c r="E48" s="106"/>
      <c r="F48" s="105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</row>
    <row r="49">
      <c r="A49" s="106"/>
      <c r="B49" s="106"/>
      <c r="C49" s="106"/>
      <c r="D49" s="106"/>
      <c r="E49" s="106"/>
      <c r="F49" s="105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</row>
    <row r="50">
      <c r="A50" s="106"/>
      <c r="B50" s="106"/>
      <c r="C50" s="106"/>
      <c r="D50" s="106"/>
      <c r="E50" s="106"/>
      <c r="F50" s="105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</row>
    <row r="51">
      <c r="A51" s="106"/>
      <c r="B51" s="106"/>
      <c r="C51" s="106"/>
      <c r="D51" s="106"/>
      <c r="E51" s="106"/>
      <c r="F51" s="105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</row>
    <row r="52">
      <c r="A52" s="106"/>
      <c r="B52" s="106"/>
      <c r="C52" s="106"/>
      <c r="D52" s="106"/>
      <c r="E52" s="106"/>
      <c r="F52" s="105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</row>
    <row r="53">
      <c r="A53" s="106"/>
      <c r="B53" s="106"/>
      <c r="C53" s="106"/>
      <c r="D53" s="106"/>
      <c r="E53" s="106"/>
      <c r="F53" s="105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</row>
    <row r="54">
      <c r="A54" s="106"/>
      <c r="B54" s="106"/>
      <c r="C54" s="106"/>
      <c r="D54" s="106"/>
      <c r="E54" s="106"/>
      <c r="F54" s="10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</row>
    <row r="55">
      <c r="A55" s="106"/>
      <c r="B55" s="106"/>
      <c r="C55" s="106"/>
      <c r="D55" s="106"/>
      <c r="E55" s="106"/>
      <c r="F55" s="10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</row>
    <row r="56">
      <c r="A56" s="106"/>
      <c r="B56" s="106"/>
      <c r="C56" s="106"/>
      <c r="D56" s="106"/>
      <c r="E56" s="106"/>
      <c r="F56" s="10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</row>
    <row r="57">
      <c r="A57" s="106"/>
      <c r="B57" s="106"/>
      <c r="C57" s="106"/>
      <c r="D57" s="106"/>
      <c r="E57" s="106"/>
      <c r="F57" s="10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</row>
    <row r="58">
      <c r="A58" s="106"/>
      <c r="B58" s="106"/>
      <c r="C58" s="106"/>
      <c r="D58" s="106"/>
      <c r="E58" s="106"/>
      <c r="F58" s="10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</row>
    <row r="59">
      <c r="A59" s="106"/>
      <c r="B59" s="106"/>
      <c r="C59" s="106"/>
      <c r="D59" s="106"/>
      <c r="E59" s="106"/>
      <c r="F59" s="10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</row>
    <row r="60">
      <c r="A60" s="106"/>
      <c r="B60" s="106"/>
      <c r="C60" s="106"/>
      <c r="D60" s="106"/>
      <c r="E60" s="106"/>
      <c r="F60" s="10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</row>
    <row r="61">
      <c r="A61" s="106"/>
      <c r="B61" s="106"/>
      <c r="C61" s="106"/>
      <c r="D61" s="106"/>
      <c r="E61" s="106"/>
      <c r="F61" s="10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</row>
    <row r="62">
      <c r="A62" s="106"/>
      <c r="B62" s="106"/>
      <c r="C62" s="106"/>
      <c r="D62" s="106"/>
      <c r="E62" s="106"/>
      <c r="F62" s="10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</row>
    <row r="63">
      <c r="A63" s="106"/>
      <c r="B63" s="106"/>
      <c r="C63" s="106"/>
      <c r="D63" s="106"/>
      <c r="E63" s="106"/>
      <c r="F63" s="10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</row>
    <row r="64">
      <c r="A64" s="106"/>
      <c r="B64" s="106"/>
      <c r="C64" s="106"/>
      <c r="D64" s="106"/>
      <c r="E64" s="106"/>
      <c r="F64" s="10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</row>
    <row r="65">
      <c r="A65" s="106"/>
      <c r="B65" s="106"/>
      <c r="C65" s="106"/>
      <c r="D65" s="106"/>
      <c r="E65" s="106"/>
      <c r="F65" s="10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</row>
    <row r="66">
      <c r="A66" s="106"/>
      <c r="B66" s="106"/>
      <c r="C66" s="106"/>
      <c r="D66" s="106"/>
      <c r="E66" s="106"/>
      <c r="F66" s="10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</row>
    <row r="67">
      <c r="A67" s="106"/>
      <c r="B67" s="106"/>
      <c r="C67" s="106"/>
      <c r="D67" s="106"/>
      <c r="E67" s="106"/>
      <c r="F67" s="10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</row>
    <row r="68">
      <c r="A68" s="106"/>
      <c r="B68" s="106"/>
      <c r="C68" s="106"/>
      <c r="D68" s="106"/>
      <c r="E68" s="106"/>
      <c r="F68" s="10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</row>
    <row r="69">
      <c r="A69" s="106"/>
      <c r="B69" s="106"/>
      <c r="C69" s="106"/>
      <c r="D69" s="106"/>
      <c r="E69" s="106"/>
      <c r="F69" s="10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</row>
    <row r="70">
      <c r="A70" s="106"/>
      <c r="B70" s="106"/>
      <c r="C70" s="106"/>
      <c r="D70" s="106"/>
      <c r="E70" s="106"/>
      <c r="F70" s="10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</row>
    <row r="71">
      <c r="A71" s="106"/>
      <c r="B71" s="106"/>
      <c r="C71" s="106"/>
      <c r="D71" s="106"/>
      <c r="E71" s="106"/>
      <c r="F71" s="10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</row>
    <row r="72">
      <c r="A72" s="106"/>
      <c r="B72" s="106"/>
      <c r="C72" s="106"/>
      <c r="D72" s="106"/>
      <c r="E72" s="106"/>
      <c r="F72" s="10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</row>
    <row r="73">
      <c r="A73" s="106"/>
      <c r="B73" s="106"/>
      <c r="C73" s="106"/>
      <c r="D73" s="106"/>
      <c r="E73" s="106"/>
      <c r="F73" s="10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</row>
    <row r="74">
      <c r="A74" s="106"/>
      <c r="B74" s="106"/>
      <c r="C74" s="106"/>
      <c r="D74" s="106"/>
      <c r="E74" s="106"/>
      <c r="F74" s="10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</row>
    <row r="75">
      <c r="A75" s="106"/>
      <c r="B75" s="106"/>
      <c r="C75" s="106"/>
      <c r="D75" s="106"/>
      <c r="E75" s="106"/>
      <c r="F75" s="10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</row>
    <row r="76">
      <c r="A76" s="106"/>
      <c r="B76" s="106"/>
      <c r="C76" s="106"/>
      <c r="D76" s="106"/>
      <c r="E76" s="106"/>
      <c r="F76" s="10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</row>
    <row r="77">
      <c r="A77" s="106"/>
      <c r="B77" s="106"/>
      <c r="C77" s="106"/>
      <c r="D77" s="106"/>
      <c r="E77" s="106"/>
      <c r="F77" s="10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</row>
    <row r="78">
      <c r="A78" s="106"/>
      <c r="B78" s="106"/>
      <c r="C78" s="106"/>
      <c r="D78" s="106"/>
      <c r="E78" s="106"/>
      <c r="F78" s="10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</row>
    <row r="79">
      <c r="A79" s="106"/>
      <c r="B79" s="106"/>
      <c r="C79" s="106"/>
      <c r="D79" s="106"/>
      <c r="E79" s="106"/>
      <c r="F79" s="10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</row>
    <row r="80">
      <c r="A80" s="106"/>
      <c r="B80" s="106"/>
      <c r="C80" s="106"/>
      <c r="D80" s="106"/>
      <c r="E80" s="106"/>
      <c r="F80" s="10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</row>
    <row r="81">
      <c r="A81" s="106"/>
      <c r="B81" s="106"/>
      <c r="C81" s="106"/>
      <c r="D81" s="106"/>
      <c r="E81" s="106"/>
      <c r="F81" s="10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</row>
    <row r="82">
      <c r="A82" s="106"/>
      <c r="B82" s="106"/>
      <c r="C82" s="106"/>
      <c r="D82" s="106"/>
      <c r="E82" s="106"/>
      <c r="F82" s="10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</row>
    <row r="83">
      <c r="A83" s="106"/>
      <c r="B83" s="106"/>
      <c r="C83" s="106"/>
      <c r="D83" s="106"/>
      <c r="E83" s="106"/>
      <c r="F83" s="10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</row>
    <row r="84">
      <c r="A84" s="106"/>
      <c r="B84" s="106"/>
      <c r="C84" s="106"/>
      <c r="D84" s="106"/>
      <c r="E84" s="106"/>
      <c r="F84" s="10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</row>
    <row r="85">
      <c r="A85" s="106"/>
      <c r="B85" s="106"/>
      <c r="C85" s="106"/>
      <c r="D85" s="106"/>
      <c r="E85" s="106"/>
      <c r="F85" s="10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</row>
    <row r="86">
      <c r="A86" s="106"/>
      <c r="B86" s="106"/>
      <c r="C86" s="106"/>
      <c r="D86" s="106"/>
      <c r="E86" s="106"/>
      <c r="F86" s="10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</row>
    <row r="87">
      <c r="A87" s="106"/>
      <c r="B87" s="106"/>
      <c r="C87" s="106"/>
      <c r="D87" s="106"/>
      <c r="E87" s="106"/>
      <c r="F87" s="10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</row>
    <row r="88">
      <c r="A88" s="106"/>
      <c r="B88" s="106"/>
      <c r="C88" s="106"/>
      <c r="D88" s="106"/>
      <c r="E88" s="106"/>
      <c r="F88" s="10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</row>
    <row r="89">
      <c r="A89" s="106"/>
      <c r="B89" s="106"/>
      <c r="C89" s="106"/>
      <c r="D89" s="106"/>
      <c r="E89" s="106"/>
      <c r="F89" s="10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</row>
    <row r="90">
      <c r="A90" s="106"/>
      <c r="B90" s="106"/>
      <c r="C90" s="106"/>
      <c r="D90" s="106"/>
      <c r="E90" s="106"/>
      <c r="F90" s="10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</row>
    <row r="91">
      <c r="A91" s="106"/>
      <c r="B91" s="106"/>
      <c r="C91" s="106"/>
      <c r="D91" s="106"/>
      <c r="E91" s="106"/>
      <c r="F91" s="10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</row>
    <row r="92">
      <c r="A92" s="106"/>
      <c r="B92" s="106"/>
      <c r="C92" s="106"/>
      <c r="D92" s="106"/>
      <c r="E92" s="106"/>
      <c r="F92" s="10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</row>
    <row r="93">
      <c r="A93" s="106"/>
      <c r="B93" s="106"/>
      <c r="C93" s="106"/>
      <c r="D93" s="106"/>
      <c r="E93" s="106"/>
      <c r="F93" s="10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</row>
    <row r="94">
      <c r="A94" s="106"/>
      <c r="B94" s="106"/>
      <c r="C94" s="106"/>
      <c r="D94" s="106"/>
      <c r="E94" s="106"/>
      <c r="F94" s="10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</row>
    <row r="95">
      <c r="A95" s="106"/>
      <c r="B95" s="106"/>
      <c r="C95" s="106"/>
      <c r="D95" s="106"/>
      <c r="E95" s="106"/>
      <c r="F95" s="10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</row>
    <row r="96">
      <c r="A96" s="106"/>
      <c r="B96" s="106"/>
      <c r="C96" s="106"/>
      <c r="D96" s="106"/>
      <c r="E96" s="106"/>
      <c r="F96" s="10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</row>
    <row r="97">
      <c r="A97" s="106"/>
      <c r="B97" s="106"/>
      <c r="C97" s="106"/>
      <c r="D97" s="106"/>
      <c r="E97" s="106"/>
      <c r="F97" s="10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</row>
    <row r="98">
      <c r="A98" s="106"/>
      <c r="B98" s="106"/>
      <c r="C98" s="106"/>
      <c r="D98" s="106"/>
      <c r="E98" s="106"/>
      <c r="F98" s="10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</row>
    <row r="99">
      <c r="A99" s="106"/>
      <c r="B99" s="106"/>
      <c r="C99" s="106"/>
      <c r="D99" s="106"/>
      <c r="E99" s="106"/>
      <c r="F99" s="10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</row>
    <row r="100">
      <c r="A100" s="106"/>
      <c r="B100" s="106"/>
      <c r="C100" s="106"/>
      <c r="D100" s="106"/>
      <c r="E100" s="106"/>
      <c r="F100" s="10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</row>
    <row r="101">
      <c r="A101" s="106"/>
      <c r="B101" s="106"/>
      <c r="C101" s="106"/>
      <c r="D101" s="106"/>
      <c r="E101" s="106"/>
      <c r="F101" s="10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</row>
    <row r="102">
      <c r="A102" s="106"/>
      <c r="B102" s="106"/>
      <c r="C102" s="106"/>
      <c r="D102" s="106"/>
      <c r="E102" s="106"/>
      <c r="F102" s="10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</row>
    <row r="103">
      <c r="A103" s="106"/>
      <c r="B103" s="106"/>
      <c r="C103" s="106"/>
      <c r="D103" s="106"/>
      <c r="E103" s="106"/>
      <c r="F103" s="10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</row>
    <row r="104">
      <c r="A104" s="106"/>
      <c r="B104" s="106"/>
      <c r="C104" s="106"/>
      <c r="D104" s="106"/>
      <c r="E104" s="106"/>
      <c r="F104" s="10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</row>
    <row r="105">
      <c r="A105" s="106"/>
      <c r="B105" s="106"/>
      <c r="C105" s="106"/>
      <c r="D105" s="106"/>
      <c r="E105" s="106"/>
      <c r="F105" s="10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</row>
    <row r="106">
      <c r="A106" s="106"/>
      <c r="B106" s="106"/>
      <c r="C106" s="106"/>
      <c r="D106" s="106"/>
      <c r="E106" s="106"/>
      <c r="F106" s="10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</row>
    <row r="107">
      <c r="A107" s="106"/>
      <c r="B107" s="106"/>
      <c r="C107" s="106"/>
      <c r="D107" s="106"/>
      <c r="E107" s="106"/>
      <c r="F107" s="10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</row>
    <row r="108">
      <c r="A108" s="106"/>
      <c r="B108" s="106"/>
      <c r="C108" s="106"/>
      <c r="D108" s="106"/>
      <c r="E108" s="106"/>
      <c r="F108" s="105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</row>
    <row r="109">
      <c r="A109" s="106"/>
      <c r="B109" s="106"/>
      <c r="C109" s="106"/>
      <c r="D109" s="106"/>
      <c r="E109" s="106"/>
      <c r="F109" s="105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</row>
    <row r="110">
      <c r="A110" s="106"/>
      <c r="B110" s="106"/>
      <c r="C110" s="106"/>
      <c r="D110" s="106"/>
      <c r="E110" s="106"/>
      <c r="F110" s="105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</row>
    <row r="111">
      <c r="A111" s="106"/>
      <c r="B111" s="106"/>
      <c r="C111" s="106"/>
      <c r="D111" s="106"/>
      <c r="E111" s="106"/>
      <c r="F111" s="105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</row>
    <row r="112">
      <c r="A112" s="106"/>
      <c r="B112" s="106"/>
      <c r="C112" s="106"/>
      <c r="D112" s="106"/>
      <c r="E112" s="106"/>
      <c r="F112" s="105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</row>
    <row r="113">
      <c r="A113" s="106"/>
      <c r="B113" s="106"/>
      <c r="C113" s="106"/>
      <c r="D113" s="106"/>
      <c r="E113" s="106"/>
      <c r="F113" s="105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</row>
    <row r="114">
      <c r="A114" s="106"/>
      <c r="B114" s="106"/>
      <c r="C114" s="106"/>
      <c r="D114" s="106"/>
      <c r="E114" s="106"/>
      <c r="F114" s="105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</row>
    <row r="115">
      <c r="A115" s="106"/>
      <c r="B115" s="106"/>
      <c r="C115" s="106"/>
      <c r="D115" s="106"/>
      <c r="E115" s="106"/>
      <c r="F115" s="10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</row>
    <row r="116">
      <c r="A116" s="106"/>
      <c r="B116" s="106"/>
      <c r="C116" s="106"/>
      <c r="D116" s="106"/>
      <c r="E116" s="106"/>
      <c r="F116" s="105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</row>
    <row r="117">
      <c r="A117" s="106"/>
      <c r="B117" s="106"/>
      <c r="C117" s="106"/>
      <c r="D117" s="106"/>
      <c r="E117" s="106"/>
      <c r="F117" s="10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</row>
    <row r="118">
      <c r="A118" s="106"/>
      <c r="B118" s="106"/>
      <c r="C118" s="106"/>
      <c r="D118" s="106"/>
      <c r="E118" s="106"/>
      <c r="F118" s="105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</row>
    <row r="119">
      <c r="A119" s="106"/>
      <c r="B119" s="106"/>
      <c r="C119" s="106"/>
      <c r="D119" s="106"/>
      <c r="E119" s="106"/>
      <c r="F119" s="105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</row>
    <row r="120">
      <c r="A120" s="106"/>
      <c r="B120" s="106"/>
      <c r="C120" s="106"/>
      <c r="D120" s="106"/>
      <c r="E120" s="106"/>
      <c r="F120" s="105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</row>
    <row r="121">
      <c r="A121" s="106"/>
      <c r="B121" s="106"/>
      <c r="C121" s="106"/>
      <c r="D121" s="106"/>
      <c r="E121" s="106"/>
      <c r="F121" s="105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</row>
    <row r="122">
      <c r="A122" s="106"/>
      <c r="B122" s="106"/>
      <c r="C122" s="106"/>
      <c r="D122" s="106"/>
      <c r="E122" s="106"/>
      <c r="F122" s="105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</row>
    <row r="123">
      <c r="A123" s="106"/>
      <c r="B123" s="106"/>
      <c r="C123" s="106"/>
      <c r="D123" s="106"/>
      <c r="E123" s="106"/>
      <c r="F123" s="105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</row>
    <row r="124">
      <c r="A124" s="106"/>
      <c r="B124" s="106"/>
      <c r="C124" s="106"/>
      <c r="D124" s="106"/>
      <c r="E124" s="106"/>
      <c r="F124" s="105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</row>
    <row r="125">
      <c r="A125" s="106"/>
      <c r="B125" s="106"/>
      <c r="C125" s="106"/>
      <c r="D125" s="106"/>
      <c r="E125" s="106"/>
      <c r="F125" s="105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</row>
    <row r="126">
      <c r="A126" s="106"/>
      <c r="B126" s="106"/>
      <c r="C126" s="106"/>
      <c r="D126" s="106"/>
      <c r="E126" s="106"/>
      <c r="F126" s="105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</row>
    <row r="127">
      <c r="A127" s="106"/>
      <c r="B127" s="106"/>
      <c r="C127" s="106"/>
      <c r="D127" s="106"/>
      <c r="E127" s="106"/>
      <c r="F127" s="105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</row>
    <row r="128">
      <c r="A128" s="106"/>
      <c r="B128" s="106"/>
      <c r="C128" s="106"/>
      <c r="D128" s="106"/>
      <c r="E128" s="106"/>
      <c r="F128" s="105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</row>
    <row r="129">
      <c r="A129" s="106"/>
      <c r="B129" s="106"/>
      <c r="C129" s="106"/>
      <c r="D129" s="106"/>
      <c r="E129" s="106"/>
      <c r="F129" s="105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</row>
    <row r="130">
      <c r="A130" s="106"/>
      <c r="B130" s="106"/>
      <c r="C130" s="106"/>
      <c r="D130" s="106"/>
      <c r="E130" s="106"/>
      <c r="F130" s="105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</row>
    <row r="131">
      <c r="A131" s="106"/>
      <c r="B131" s="106"/>
      <c r="C131" s="106"/>
      <c r="D131" s="106"/>
      <c r="E131" s="106"/>
      <c r="F131" s="105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</row>
    <row r="132">
      <c r="A132" s="106"/>
      <c r="B132" s="106"/>
      <c r="C132" s="106"/>
      <c r="D132" s="106"/>
      <c r="E132" s="106"/>
      <c r="F132" s="105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</row>
    <row r="133">
      <c r="A133" s="106"/>
      <c r="B133" s="106"/>
      <c r="C133" s="106"/>
      <c r="D133" s="106"/>
      <c r="E133" s="106"/>
      <c r="F133" s="105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</row>
    <row r="134">
      <c r="A134" s="106"/>
      <c r="B134" s="106"/>
      <c r="C134" s="106"/>
      <c r="D134" s="106"/>
      <c r="E134" s="106"/>
      <c r="F134" s="105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</row>
    <row r="135">
      <c r="A135" s="106"/>
      <c r="B135" s="106"/>
      <c r="C135" s="106"/>
      <c r="D135" s="106"/>
      <c r="E135" s="106"/>
      <c r="F135" s="105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</row>
    <row r="136">
      <c r="A136" s="106"/>
      <c r="B136" s="106"/>
      <c r="C136" s="106"/>
      <c r="D136" s="106"/>
      <c r="E136" s="106"/>
      <c r="F136" s="105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</row>
    <row r="137">
      <c r="A137" s="106"/>
      <c r="B137" s="106"/>
      <c r="C137" s="106"/>
      <c r="D137" s="106"/>
      <c r="E137" s="106"/>
      <c r="F137" s="105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</row>
    <row r="138">
      <c r="A138" s="106"/>
      <c r="B138" s="106"/>
      <c r="C138" s="106"/>
      <c r="D138" s="106"/>
      <c r="E138" s="106"/>
      <c r="F138" s="105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</row>
    <row r="139">
      <c r="A139" s="106"/>
      <c r="B139" s="106"/>
      <c r="C139" s="106"/>
      <c r="D139" s="106"/>
      <c r="E139" s="106"/>
      <c r="F139" s="105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</row>
    <row r="140">
      <c r="A140" s="106"/>
      <c r="B140" s="106"/>
      <c r="C140" s="106"/>
      <c r="D140" s="106"/>
      <c r="E140" s="106"/>
      <c r="F140" s="105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</row>
    <row r="141">
      <c r="A141" s="106"/>
      <c r="B141" s="106"/>
      <c r="C141" s="106"/>
      <c r="D141" s="106"/>
      <c r="E141" s="106"/>
      <c r="F141" s="105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</row>
    <row r="142">
      <c r="A142" s="106"/>
      <c r="B142" s="106"/>
      <c r="C142" s="106"/>
      <c r="D142" s="106"/>
      <c r="E142" s="106"/>
      <c r="F142" s="105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</row>
    <row r="143">
      <c r="A143" s="106"/>
      <c r="B143" s="106"/>
      <c r="C143" s="106"/>
      <c r="D143" s="106"/>
      <c r="E143" s="106"/>
      <c r="F143" s="105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</row>
    <row r="144">
      <c r="A144" s="106"/>
      <c r="B144" s="106"/>
      <c r="C144" s="106"/>
      <c r="D144" s="106"/>
      <c r="E144" s="106"/>
      <c r="F144" s="105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</row>
    <row r="145">
      <c r="A145" s="106"/>
      <c r="B145" s="106"/>
      <c r="C145" s="106"/>
      <c r="D145" s="106"/>
      <c r="E145" s="106"/>
      <c r="F145" s="105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</row>
    <row r="146">
      <c r="A146" s="106"/>
      <c r="B146" s="106"/>
      <c r="C146" s="106"/>
      <c r="D146" s="106"/>
      <c r="E146" s="106"/>
      <c r="F146" s="105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</row>
    <row r="147">
      <c r="A147" s="106"/>
      <c r="B147" s="106"/>
      <c r="C147" s="106"/>
      <c r="D147" s="106"/>
      <c r="E147" s="106"/>
      <c r="F147" s="105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</row>
    <row r="148">
      <c r="A148" s="106"/>
      <c r="B148" s="106"/>
      <c r="C148" s="106"/>
      <c r="D148" s="106"/>
      <c r="E148" s="106"/>
      <c r="F148" s="105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</row>
    <row r="149">
      <c r="A149" s="106"/>
      <c r="B149" s="106"/>
      <c r="C149" s="106"/>
      <c r="D149" s="106"/>
      <c r="E149" s="106"/>
      <c r="F149" s="105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</row>
    <row r="150">
      <c r="A150" s="106"/>
      <c r="B150" s="106"/>
      <c r="C150" s="106"/>
      <c r="D150" s="106"/>
      <c r="E150" s="106"/>
      <c r="F150" s="105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</row>
    <row r="151">
      <c r="A151" s="106"/>
      <c r="B151" s="106"/>
      <c r="C151" s="106"/>
      <c r="D151" s="106"/>
      <c r="E151" s="106"/>
      <c r="F151" s="105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</row>
    <row r="152">
      <c r="A152" s="106"/>
      <c r="B152" s="106"/>
      <c r="C152" s="106"/>
      <c r="D152" s="106"/>
      <c r="E152" s="106"/>
      <c r="F152" s="105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</row>
    <row r="153">
      <c r="A153" s="106"/>
      <c r="B153" s="106"/>
      <c r="C153" s="106"/>
      <c r="D153" s="106"/>
      <c r="E153" s="106"/>
      <c r="F153" s="105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</row>
    <row r="154">
      <c r="A154" s="106"/>
      <c r="B154" s="106"/>
      <c r="C154" s="106"/>
      <c r="D154" s="106"/>
      <c r="E154" s="106"/>
      <c r="F154" s="105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</row>
    <row r="155">
      <c r="A155" s="106"/>
      <c r="B155" s="106"/>
      <c r="C155" s="106"/>
      <c r="D155" s="106"/>
      <c r="E155" s="106"/>
      <c r="F155" s="105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</row>
    <row r="156">
      <c r="A156" s="106"/>
      <c r="B156" s="106"/>
      <c r="C156" s="106"/>
      <c r="D156" s="106"/>
      <c r="E156" s="106"/>
      <c r="F156" s="105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</row>
    <row r="157">
      <c r="A157" s="106"/>
      <c r="B157" s="106"/>
      <c r="C157" s="106"/>
      <c r="D157" s="106"/>
      <c r="E157" s="106"/>
      <c r="F157" s="105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</row>
    <row r="158">
      <c r="A158" s="106"/>
      <c r="B158" s="106"/>
      <c r="C158" s="106"/>
      <c r="D158" s="106"/>
      <c r="E158" s="106"/>
      <c r="F158" s="105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</row>
    <row r="159">
      <c r="A159" s="106"/>
      <c r="B159" s="106"/>
      <c r="C159" s="106"/>
      <c r="D159" s="106"/>
      <c r="E159" s="106"/>
      <c r="F159" s="105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</row>
    <row r="160">
      <c r="A160" s="106"/>
      <c r="B160" s="106"/>
      <c r="C160" s="106"/>
      <c r="D160" s="106"/>
      <c r="E160" s="106"/>
      <c r="F160" s="105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</row>
    <row r="161">
      <c r="A161" s="106"/>
      <c r="B161" s="106"/>
      <c r="C161" s="106"/>
      <c r="D161" s="106"/>
      <c r="E161" s="106"/>
      <c r="F161" s="105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</row>
    <row r="162">
      <c r="A162" s="106"/>
      <c r="B162" s="106"/>
      <c r="C162" s="106"/>
      <c r="D162" s="106"/>
      <c r="E162" s="106"/>
      <c r="F162" s="105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</row>
    <row r="163">
      <c r="A163" s="106"/>
      <c r="B163" s="106"/>
      <c r="C163" s="106"/>
      <c r="D163" s="106"/>
      <c r="E163" s="106"/>
      <c r="F163" s="105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</row>
    <row r="164">
      <c r="A164" s="106"/>
      <c r="B164" s="106"/>
      <c r="C164" s="106"/>
      <c r="D164" s="106"/>
      <c r="E164" s="106"/>
      <c r="F164" s="105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</row>
    <row r="165">
      <c r="A165" s="106"/>
      <c r="B165" s="106"/>
      <c r="C165" s="106"/>
      <c r="D165" s="106"/>
      <c r="E165" s="106"/>
      <c r="F165" s="105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</row>
    <row r="166">
      <c r="A166" s="106"/>
      <c r="B166" s="106"/>
      <c r="C166" s="106"/>
      <c r="D166" s="106"/>
      <c r="E166" s="106"/>
      <c r="F166" s="105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</row>
    <row r="167">
      <c r="A167" s="106"/>
      <c r="B167" s="106"/>
      <c r="C167" s="106"/>
      <c r="D167" s="106"/>
      <c r="E167" s="106"/>
      <c r="F167" s="105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</row>
    <row r="168">
      <c r="A168" s="106"/>
      <c r="B168" s="106"/>
      <c r="C168" s="106"/>
      <c r="D168" s="106"/>
      <c r="E168" s="106"/>
      <c r="F168" s="105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</row>
    <row r="169">
      <c r="A169" s="106"/>
      <c r="B169" s="106"/>
      <c r="C169" s="106"/>
      <c r="D169" s="106"/>
      <c r="E169" s="106"/>
      <c r="F169" s="105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</row>
    <row r="170">
      <c r="A170" s="106"/>
      <c r="B170" s="106"/>
      <c r="C170" s="106"/>
      <c r="D170" s="106"/>
      <c r="E170" s="106"/>
      <c r="F170" s="105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</row>
    <row r="171">
      <c r="A171" s="106"/>
      <c r="B171" s="106"/>
      <c r="C171" s="106"/>
      <c r="D171" s="106"/>
      <c r="E171" s="106"/>
      <c r="F171" s="105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</row>
    <row r="172">
      <c r="A172" s="106"/>
      <c r="B172" s="106"/>
      <c r="C172" s="106"/>
      <c r="D172" s="106"/>
      <c r="E172" s="106"/>
      <c r="F172" s="105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</row>
    <row r="173">
      <c r="A173" s="106"/>
      <c r="B173" s="106"/>
      <c r="C173" s="106"/>
      <c r="D173" s="106"/>
      <c r="E173" s="106"/>
      <c r="F173" s="105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</row>
    <row r="174">
      <c r="A174" s="106"/>
      <c r="B174" s="106"/>
      <c r="C174" s="106"/>
      <c r="D174" s="106"/>
      <c r="E174" s="106"/>
      <c r="F174" s="105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</row>
    <row r="175">
      <c r="A175" s="106"/>
      <c r="B175" s="106"/>
      <c r="C175" s="106"/>
      <c r="D175" s="106"/>
      <c r="E175" s="106"/>
      <c r="F175" s="105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</row>
    <row r="176">
      <c r="A176" s="106"/>
      <c r="B176" s="106"/>
      <c r="C176" s="106"/>
      <c r="D176" s="106"/>
      <c r="E176" s="106"/>
      <c r="F176" s="105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</row>
    <row r="177">
      <c r="A177" s="106"/>
      <c r="B177" s="106"/>
      <c r="C177" s="106"/>
      <c r="D177" s="106"/>
      <c r="E177" s="106"/>
      <c r="F177" s="105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</row>
    <row r="178">
      <c r="A178" s="106"/>
      <c r="B178" s="106"/>
      <c r="C178" s="106"/>
      <c r="D178" s="106"/>
      <c r="E178" s="106"/>
      <c r="F178" s="105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</row>
    <row r="179">
      <c r="A179" s="106"/>
      <c r="B179" s="106"/>
      <c r="C179" s="106"/>
      <c r="D179" s="106"/>
      <c r="E179" s="106"/>
      <c r="F179" s="105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</row>
    <row r="180">
      <c r="A180" s="106"/>
      <c r="B180" s="106"/>
      <c r="C180" s="106"/>
      <c r="D180" s="106"/>
      <c r="E180" s="106"/>
      <c r="F180" s="105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</row>
    <row r="181">
      <c r="A181" s="106"/>
      <c r="B181" s="106"/>
      <c r="C181" s="106"/>
      <c r="D181" s="106"/>
      <c r="E181" s="106"/>
      <c r="F181" s="105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</row>
    <row r="182">
      <c r="A182" s="106"/>
      <c r="B182" s="106"/>
      <c r="C182" s="106"/>
      <c r="D182" s="106"/>
      <c r="E182" s="106"/>
      <c r="F182" s="105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</row>
    <row r="183">
      <c r="A183" s="106"/>
      <c r="B183" s="106"/>
      <c r="C183" s="106"/>
      <c r="D183" s="106"/>
      <c r="E183" s="106"/>
      <c r="F183" s="105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</row>
    <row r="184">
      <c r="A184" s="106"/>
      <c r="B184" s="106"/>
      <c r="C184" s="106"/>
      <c r="D184" s="106"/>
      <c r="E184" s="106"/>
      <c r="F184" s="105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</row>
    <row r="185">
      <c r="A185" s="106"/>
      <c r="B185" s="106"/>
      <c r="C185" s="106"/>
      <c r="D185" s="106"/>
      <c r="E185" s="106"/>
      <c r="F185" s="105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</row>
    <row r="186">
      <c r="A186" s="106"/>
      <c r="B186" s="106"/>
      <c r="C186" s="106"/>
      <c r="D186" s="106"/>
      <c r="E186" s="106"/>
      <c r="F186" s="105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</row>
    <row r="187">
      <c r="A187" s="106"/>
      <c r="B187" s="106"/>
      <c r="C187" s="106"/>
      <c r="D187" s="106"/>
      <c r="E187" s="106"/>
      <c r="F187" s="105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</row>
    <row r="188">
      <c r="A188" s="106"/>
      <c r="B188" s="106"/>
      <c r="C188" s="106"/>
      <c r="D188" s="106"/>
      <c r="E188" s="106"/>
      <c r="F188" s="105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</row>
    <row r="189">
      <c r="A189" s="106"/>
      <c r="B189" s="106"/>
      <c r="C189" s="106"/>
      <c r="D189" s="106"/>
      <c r="E189" s="106"/>
      <c r="F189" s="105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</row>
    <row r="190">
      <c r="A190" s="106"/>
      <c r="B190" s="106"/>
      <c r="C190" s="106"/>
      <c r="D190" s="106"/>
      <c r="E190" s="106"/>
      <c r="F190" s="105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</row>
    <row r="191">
      <c r="A191" s="106"/>
      <c r="B191" s="106"/>
      <c r="C191" s="106"/>
      <c r="D191" s="106"/>
      <c r="E191" s="106"/>
      <c r="F191" s="105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</row>
    <row r="192">
      <c r="A192" s="106"/>
      <c r="B192" s="106"/>
      <c r="C192" s="106"/>
      <c r="D192" s="106"/>
      <c r="E192" s="106"/>
      <c r="F192" s="105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</row>
    <row r="193">
      <c r="A193" s="106"/>
      <c r="B193" s="106"/>
      <c r="C193" s="106"/>
      <c r="D193" s="106"/>
      <c r="E193" s="106"/>
      <c r="F193" s="105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</row>
    <row r="194">
      <c r="A194" s="106"/>
      <c r="B194" s="106"/>
      <c r="C194" s="106"/>
      <c r="D194" s="106"/>
      <c r="E194" s="106"/>
      <c r="F194" s="105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</row>
    <row r="195">
      <c r="A195" s="106"/>
      <c r="B195" s="106"/>
      <c r="C195" s="106"/>
      <c r="D195" s="106"/>
      <c r="E195" s="106"/>
      <c r="F195" s="105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</row>
    <row r="196">
      <c r="A196" s="106"/>
      <c r="B196" s="106"/>
      <c r="C196" s="106"/>
      <c r="D196" s="106"/>
      <c r="E196" s="106"/>
      <c r="F196" s="105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</row>
    <row r="197">
      <c r="A197" s="106"/>
      <c r="B197" s="106"/>
      <c r="C197" s="106"/>
      <c r="D197" s="106"/>
      <c r="E197" s="106"/>
      <c r="F197" s="105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</row>
    <row r="198">
      <c r="A198" s="106"/>
      <c r="B198" s="106"/>
      <c r="C198" s="106"/>
      <c r="D198" s="106"/>
      <c r="E198" s="106"/>
      <c r="F198" s="105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</row>
    <row r="199">
      <c r="A199" s="106"/>
      <c r="B199" s="106"/>
      <c r="C199" s="106"/>
      <c r="D199" s="106"/>
      <c r="E199" s="106"/>
      <c r="F199" s="105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</row>
    <row r="200">
      <c r="A200" s="106"/>
      <c r="B200" s="106"/>
      <c r="C200" s="106"/>
      <c r="D200" s="106"/>
      <c r="E200" s="106"/>
      <c r="F200" s="105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</row>
    <row r="201">
      <c r="A201" s="106"/>
      <c r="B201" s="106"/>
      <c r="C201" s="106"/>
      <c r="D201" s="106"/>
      <c r="E201" s="106"/>
      <c r="F201" s="105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</row>
    <row r="202">
      <c r="A202" s="106"/>
      <c r="B202" s="106"/>
      <c r="C202" s="106"/>
      <c r="D202" s="106"/>
      <c r="E202" s="106"/>
      <c r="F202" s="105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</row>
    <row r="203">
      <c r="A203" s="106"/>
      <c r="B203" s="106"/>
      <c r="C203" s="106"/>
      <c r="D203" s="106"/>
      <c r="E203" s="106"/>
      <c r="F203" s="105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</row>
    <row r="204">
      <c r="A204" s="106"/>
      <c r="B204" s="106"/>
      <c r="C204" s="106"/>
      <c r="D204" s="106"/>
      <c r="E204" s="106"/>
      <c r="F204" s="105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</row>
    <row r="205">
      <c r="A205" s="106"/>
      <c r="B205" s="106"/>
      <c r="C205" s="106"/>
      <c r="D205" s="106"/>
      <c r="E205" s="106"/>
      <c r="F205" s="105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</row>
    <row r="206">
      <c r="A206" s="106"/>
      <c r="B206" s="106"/>
      <c r="C206" s="106"/>
      <c r="D206" s="106"/>
      <c r="E206" s="106"/>
      <c r="F206" s="105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</row>
    <row r="207">
      <c r="A207" s="106"/>
      <c r="B207" s="106"/>
      <c r="C207" s="106"/>
      <c r="D207" s="106"/>
      <c r="E207" s="106"/>
      <c r="F207" s="105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</row>
    <row r="208">
      <c r="A208" s="106"/>
      <c r="B208" s="106"/>
      <c r="C208" s="106"/>
      <c r="D208" s="106"/>
      <c r="E208" s="106"/>
      <c r="F208" s="105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</row>
    <row r="209">
      <c r="A209" s="106"/>
      <c r="B209" s="106"/>
      <c r="C209" s="106"/>
      <c r="D209" s="106"/>
      <c r="E209" s="106"/>
      <c r="F209" s="105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</row>
    <row r="210">
      <c r="A210" s="106"/>
      <c r="B210" s="106"/>
      <c r="C210" s="106"/>
      <c r="D210" s="106"/>
      <c r="E210" s="106"/>
      <c r="F210" s="105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</row>
    <row r="211">
      <c r="A211" s="106"/>
      <c r="B211" s="106"/>
      <c r="C211" s="106"/>
      <c r="D211" s="106"/>
      <c r="E211" s="106"/>
      <c r="F211" s="105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</row>
    <row r="212">
      <c r="A212" s="106"/>
      <c r="B212" s="106"/>
      <c r="C212" s="106"/>
      <c r="D212" s="106"/>
      <c r="E212" s="106"/>
      <c r="F212" s="105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</row>
    <row r="213">
      <c r="A213" s="106"/>
      <c r="B213" s="106"/>
      <c r="C213" s="106"/>
      <c r="D213" s="106"/>
      <c r="E213" s="106"/>
      <c r="F213" s="105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</row>
    <row r="214">
      <c r="A214" s="106"/>
      <c r="B214" s="106"/>
      <c r="C214" s="106"/>
      <c r="D214" s="106"/>
      <c r="E214" s="106"/>
      <c r="F214" s="105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</row>
    <row r="215">
      <c r="A215" s="106"/>
      <c r="B215" s="106"/>
      <c r="C215" s="106"/>
      <c r="D215" s="106"/>
      <c r="E215" s="106"/>
      <c r="F215" s="105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</row>
    <row r="216">
      <c r="A216" s="106"/>
      <c r="B216" s="106"/>
      <c r="C216" s="106"/>
      <c r="D216" s="106"/>
      <c r="E216" s="106"/>
      <c r="F216" s="105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</row>
    <row r="217">
      <c r="A217" s="106"/>
      <c r="B217" s="106"/>
      <c r="C217" s="106"/>
      <c r="D217" s="106"/>
      <c r="E217" s="106"/>
      <c r="F217" s="105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</row>
    <row r="218">
      <c r="A218" s="106"/>
      <c r="B218" s="106"/>
      <c r="C218" s="106"/>
      <c r="D218" s="106"/>
      <c r="E218" s="106"/>
      <c r="F218" s="105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</row>
    <row r="219">
      <c r="A219" s="106"/>
      <c r="B219" s="106"/>
      <c r="C219" s="106"/>
      <c r="D219" s="106"/>
      <c r="E219" s="106"/>
      <c r="F219" s="105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</row>
    <row r="220">
      <c r="A220" s="106"/>
      <c r="B220" s="106"/>
      <c r="C220" s="106"/>
      <c r="D220" s="106"/>
      <c r="E220" s="106"/>
      <c r="F220" s="105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</row>
    <row r="221">
      <c r="A221" s="106"/>
      <c r="B221" s="106"/>
      <c r="C221" s="106"/>
      <c r="D221" s="106"/>
      <c r="E221" s="106"/>
      <c r="F221" s="105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</row>
    <row r="222">
      <c r="A222" s="106"/>
      <c r="B222" s="106"/>
      <c r="C222" s="106"/>
      <c r="D222" s="106"/>
      <c r="E222" s="106"/>
      <c r="F222" s="105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</row>
    <row r="223">
      <c r="A223" s="106"/>
      <c r="B223" s="106"/>
      <c r="C223" s="106"/>
      <c r="D223" s="106"/>
      <c r="E223" s="106"/>
      <c r="F223" s="105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</row>
    <row r="224">
      <c r="A224" s="106"/>
      <c r="B224" s="106"/>
      <c r="C224" s="106"/>
      <c r="D224" s="106"/>
      <c r="E224" s="106"/>
      <c r="F224" s="105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</row>
    <row r="225">
      <c r="A225" s="106"/>
      <c r="B225" s="106"/>
      <c r="C225" s="106"/>
      <c r="D225" s="106"/>
      <c r="E225" s="106"/>
      <c r="F225" s="105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</row>
    <row r="226">
      <c r="A226" s="106"/>
      <c r="B226" s="106"/>
      <c r="C226" s="106"/>
      <c r="D226" s="106"/>
      <c r="E226" s="106"/>
      <c r="F226" s="105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</row>
    <row r="227">
      <c r="A227" s="106"/>
      <c r="B227" s="106"/>
      <c r="C227" s="106"/>
      <c r="D227" s="106"/>
      <c r="E227" s="106"/>
      <c r="F227" s="105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</row>
    <row r="228">
      <c r="A228" s="106"/>
      <c r="B228" s="106"/>
      <c r="C228" s="106"/>
      <c r="D228" s="106"/>
      <c r="E228" s="106"/>
      <c r="F228" s="105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</row>
    <row r="229">
      <c r="A229" s="106"/>
      <c r="B229" s="106"/>
      <c r="C229" s="106"/>
      <c r="D229" s="106"/>
      <c r="E229" s="106"/>
      <c r="F229" s="105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</row>
    <row r="230">
      <c r="A230" s="106"/>
      <c r="B230" s="106"/>
      <c r="C230" s="106"/>
      <c r="D230" s="106"/>
      <c r="E230" s="106"/>
      <c r="F230" s="105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</row>
    <row r="231">
      <c r="A231" s="106"/>
      <c r="B231" s="106"/>
      <c r="C231" s="106"/>
      <c r="D231" s="106"/>
      <c r="E231" s="106"/>
      <c r="F231" s="105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</row>
    <row r="232">
      <c r="A232" s="106"/>
      <c r="B232" s="106"/>
      <c r="C232" s="106"/>
      <c r="D232" s="106"/>
      <c r="E232" s="106"/>
      <c r="F232" s="105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</row>
    <row r="233">
      <c r="A233" s="106"/>
      <c r="B233" s="106"/>
      <c r="C233" s="106"/>
      <c r="D233" s="106"/>
      <c r="E233" s="106"/>
      <c r="F233" s="105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</row>
    <row r="234">
      <c r="A234" s="106"/>
      <c r="B234" s="106"/>
      <c r="C234" s="106"/>
      <c r="D234" s="106"/>
      <c r="E234" s="106"/>
      <c r="F234" s="105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</row>
    <row r="235">
      <c r="A235" s="106"/>
      <c r="B235" s="106"/>
      <c r="C235" s="106"/>
      <c r="D235" s="106"/>
      <c r="E235" s="106"/>
      <c r="F235" s="105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</row>
    <row r="236">
      <c r="A236" s="106"/>
      <c r="B236" s="106"/>
      <c r="C236" s="106"/>
      <c r="D236" s="106"/>
      <c r="E236" s="106"/>
      <c r="F236" s="105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</row>
    <row r="237">
      <c r="A237" s="106"/>
      <c r="B237" s="106"/>
      <c r="C237" s="106"/>
      <c r="D237" s="106"/>
      <c r="E237" s="106"/>
      <c r="F237" s="105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</row>
    <row r="238">
      <c r="A238" s="106"/>
      <c r="B238" s="106"/>
      <c r="C238" s="106"/>
      <c r="D238" s="106"/>
      <c r="E238" s="106"/>
      <c r="F238" s="105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</row>
    <row r="239">
      <c r="A239" s="106"/>
      <c r="B239" s="106"/>
      <c r="C239" s="106"/>
      <c r="D239" s="106"/>
      <c r="E239" s="106"/>
      <c r="F239" s="105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</row>
    <row r="240">
      <c r="A240" s="106"/>
      <c r="B240" s="106"/>
      <c r="C240" s="106"/>
      <c r="D240" s="106"/>
      <c r="E240" s="106"/>
      <c r="F240" s="105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</row>
    <row r="241">
      <c r="A241" s="106"/>
      <c r="B241" s="106"/>
      <c r="C241" s="106"/>
      <c r="D241" s="106"/>
      <c r="E241" s="106"/>
      <c r="F241" s="105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</row>
    <row r="242">
      <c r="A242" s="106"/>
      <c r="B242" s="106"/>
      <c r="C242" s="106"/>
      <c r="D242" s="106"/>
      <c r="E242" s="106"/>
      <c r="F242" s="105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</row>
    <row r="243">
      <c r="A243" s="106"/>
      <c r="B243" s="106"/>
      <c r="C243" s="106"/>
      <c r="D243" s="106"/>
      <c r="E243" s="106"/>
      <c r="F243" s="105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</row>
    <row r="244">
      <c r="A244" s="106"/>
      <c r="B244" s="106"/>
      <c r="C244" s="106"/>
      <c r="D244" s="106"/>
      <c r="E244" s="106"/>
      <c r="F244" s="105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</row>
    <row r="245">
      <c r="A245" s="106"/>
      <c r="B245" s="106"/>
      <c r="C245" s="106"/>
      <c r="D245" s="106"/>
      <c r="E245" s="106"/>
      <c r="F245" s="105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</row>
    <row r="246">
      <c r="A246" s="106"/>
      <c r="B246" s="106"/>
      <c r="C246" s="106"/>
      <c r="D246" s="106"/>
      <c r="E246" s="106"/>
      <c r="F246" s="105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</row>
    <row r="247">
      <c r="A247" s="106"/>
      <c r="B247" s="106"/>
      <c r="C247" s="106"/>
      <c r="D247" s="106"/>
      <c r="E247" s="106"/>
      <c r="F247" s="105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</row>
    <row r="248">
      <c r="A248" s="106"/>
      <c r="B248" s="106"/>
      <c r="C248" s="106"/>
      <c r="D248" s="106"/>
      <c r="E248" s="106"/>
      <c r="F248" s="105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</row>
    <row r="249">
      <c r="A249" s="106"/>
      <c r="B249" s="106"/>
      <c r="C249" s="106"/>
      <c r="D249" s="106"/>
      <c r="E249" s="106"/>
      <c r="F249" s="105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</row>
    <row r="250">
      <c r="A250" s="106"/>
      <c r="B250" s="106"/>
      <c r="C250" s="106"/>
      <c r="D250" s="106"/>
      <c r="E250" s="106"/>
      <c r="F250" s="105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</row>
    <row r="251">
      <c r="A251" s="106"/>
      <c r="B251" s="106"/>
      <c r="C251" s="106"/>
      <c r="D251" s="106"/>
      <c r="E251" s="106"/>
      <c r="F251" s="105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</row>
    <row r="252">
      <c r="A252" s="106"/>
      <c r="B252" s="106"/>
      <c r="C252" s="106"/>
      <c r="D252" s="106"/>
      <c r="E252" s="106"/>
      <c r="F252" s="105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</row>
    <row r="253">
      <c r="A253" s="106"/>
      <c r="B253" s="106"/>
      <c r="C253" s="106"/>
      <c r="D253" s="106"/>
      <c r="E253" s="106"/>
      <c r="F253" s="105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</row>
    <row r="254">
      <c r="A254" s="106"/>
      <c r="B254" s="106"/>
      <c r="C254" s="106"/>
      <c r="D254" s="106"/>
      <c r="E254" s="106"/>
      <c r="F254" s="105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</row>
    <row r="255">
      <c r="A255" s="106"/>
      <c r="B255" s="106"/>
      <c r="C255" s="106"/>
      <c r="D255" s="106"/>
      <c r="E255" s="106"/>
      <c r="F255" s="105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</row>
    <row r="256">
      <c r="A256" s="106"/>
      <c r="B256" s="106"/>
      <c r="C256" s="106"/>
      <c r="D256" s="106"/>
      <c r="E256" s="106"/>
      <c r="F256" s="105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</row>
    <row r="257">
      <c r="A257" s="106"/>
      <c r="B257" s="106"/>
      <c r="C257" s="106"/>
      <c r="D257" s="106"/>
      <c r="E257" s="106"/>
      <c r="F257" s="105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</row>
    <row r="258">
      <c r="A258" s="106"/>
      <c r="B258" s="106"/>
      <c r="C258" s="106"/>
      <c r="D258" s="106"/>
      <c r="E258" s="106"/>
      <c r="F258" s="105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</row>
    <row r="259">
      <c r="A259" s="106"/>
      <c r="B259" s="106"/>
      <c r="C259" s="106"/>
      <c r="D259" s="106"/>
      <c r="E259" s="106"/>
      <c r="F259" s="105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</row>
    <row r="260">
      <c r="A260" s="106"/>
      <c r="B260" s="106"/>
      <c r="C260" s="106"/>
      <c r="D260" s="106"/>
      <c r="E260" s="106"/>
      <c r="F260" s="105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</row>
    <row r="261">
      <c r="A261" s="106"/>
      <c r="B261" s="106"/>
      <c r="C261" s="106"/>
      <c r="D261" s="106"/>
      <c r="E261" s="106"/>
      <c r="F261" s="105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</row>
    <row r="262">
      <c r="A262" s="106"/>
      <c r="B262" s="106"/>
      <c r="C262" s="106"/>
      <c r="D262" s="106"/>
      <c r="E262" s="106"/>
      <c r="F262" s="105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</row>
    <row r="263">
      <c r="A263" s="106"/>
      <c r="B263" s="106"/>
      <c r="C263" s="106"/>
      <c r="D263" s="106"/>
      <c r="E263" s="106"/>
      <c r="F263" s="105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</row>
    <row r="264">
      <c r="A264" s="106"/>
      <c r="B264" s="106"/>
      <c r="C264" s="106"/>
      <c r="D264" s="106"/>
      <c r="E264" s="106"/>
      <c r="F264" s="105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</row>
    <row r="265">
      <c r="A265" s="106"/>
      <c r="B265" s="106"/>
      <c r="C265" s="106"/>
      <c r="D265" s="106"/>
      <c r="E265" s="106"/>
      <c r="F265" s="105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</row>
    <row r="266">
      <c r="A266" s="106"/>
      <c r="B266" s="106"/>
      <c r="C266" s="106"/>
      <c r="D266" s="106"/>
      <c r="E266" s="106"/>
      <c r="F266" s="105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</row>
    <row r="267">
      <c r="A267" s="106"/>
      <c r="B267" s="106"/>
      <c r="C267" s="106"/>
      <c r="D267" s="106"/>
      <c r="E267" s="106"/>
      <c r="F267" s="105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</row>
    <row r="268">
      <c r="A268" s="106"/>
      <c r="B268" s="106"/>
      <c r="C268" s="106"/>
      <c r="D268" s="106"/>
      <c r="E268" s="106"/>
      <c r="F268" s="105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</row>
    <row r="269">
      <c r="A269" s="106"/>
      <c r="B269" s="106"/>
      <c r="C269" s="106"/>
      <c r="D269" s="106"/>
      <c r="E269" s="106"/>
      <c r="F269" s="105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</row>
    <row r="270">
      <c r="A270" s="106"/>
      <c r="B270" s="106"/>
      <c r="C270" s="106"/>
      <c r="D270" s="106"/>
      <c r="E270" s="106"/>
      <c r="F270" s="105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</row>
    <row r="271">
      <c r="A271" s="106"/>
      <c r="B271" s="106"/>
      <c r="C271" s="106"/>
      <c r="D271" s="106"/>
      <c r="E271" s="106"/>
      <c r="F271" s="105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</row>
    <row r="272">
      <c r="A272" s="106"/>
      <c r="B272" s="106"/>
      <c r="C272" s="106"/>
      <c r="D272" s="106"/>
      <c r="E272" s="106"/>
      <c r="F272" s="105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</row>
    <row r="273">
      <c r="A273" s="106"/>
      <c r="B273" s="106"/>
      <c r="C273" s="106"/>
      <c r="D273" s="106"/>
      <c r="E273" s="106"/>
      <c r="F273" s="105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</row>
    <row r="274">
      <c r="A274" s="106"/>
      <c r="B274" s="106"/>
      <c r="C274" s="106"/>
      <c r="D274" s="106"/>
      <c r="E274" s="106"/>
      <c r="F274" s="105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</row>
    <row r="275">
      <c r="A275" s="106"/>
      <c r="B275" s="106"/>
      <c r="C275" s="106"/>
      <c r="D275" s="106"/>
      <c r="E275" s="106"/>
      <c r="F275" s="105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</row>
    <row r="276">
      <c r="A276" s="106"/>
      <c r="B276" s="106"/>
      <c r="C276" s="106"/>
      <c r="D276" s="106"/>
      <c r="E276" s="106"/>
      <c r="F276" s="105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</row>
    <row r="277">
      <c r="A277" s="106"/>
      <c r="B277" s="106"/>
      <c r="C277" s="106"/>
      <c r="D277" s="106"/>
      <c r="E277" s="106"/>
      <c r="F277" s="105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</row>
    <row r="278">
      <c r="A278" s="106"/>
      <c r="B278" s="106"/>
      <c r="C278" s="106"/>
      <c r="D278" s="106"/>
      <c r="E278" s="106"/>
      <c r="F278" s="105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</row>
    <row r="279">
      <c r="A279" s="106"/>
      <c r="B279" s="106"/>
      <c r="C279" s="106"/>
      <c r="D279" s="106"/>
      <c r="E279" s="106"/>
      <c r="F279" s="105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</row>
    <row r="280">
      <c r="A280" s="106"/>
      <c r="B280" s="106"/>
      <c r="C280" s="106"/>
      <c r="D280" s="106"/>
      <c r="E280" s="106"/>
      <c r="F280" s="105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</row>
    <row r="281">
      <c r="A281" s="106"/>
      <c r="B281" s="106"/>
      <c r="C281" s="106"/>
      <c r="D281" s="106"/>
      <c r="E281" s="106"/>
      <c r="F281" s="105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</row>
    <row r="282">
      <c r="A282" s="106"/>
      <c r="B282" s="106"/>
      <c r="C282" s="106"/>
      <c r="D282" s="106"/>
      <c r="E282" s="106"/>
      <c r="F282" s="105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</row>
    <row r="283">
      <c r="A283" s="106"/>
      <c r="B283" s="106"/>
      <c r="C283" s="106"/>
      <c r="D283" s="106"/>
      <c r="E283" s="106"/>
      <c r="F283" s="105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</row>
    <row r="284">
      <c r="A284" s="106"/>
      <c r="B284" s="106"/>
      <c r="C284" s="106"/>
      <c r="D284" s="106"/>
      <c r="E284" s="106"/>
      <c r="F284" s="105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</row>
    <row r="285">
      <c r="A285" s="106"/>
      <c r="B285" s="106"/>
      <c r="C285" s="106"/>
      <c r="D285" s="106"/>
      <c r="E285" s="106"/>
      <c r="F285" s="105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</row>
    <row r="286">
      <c r="A286" s="106"/>
      <c r="B286" s="106"/>
      <c r="C286" s="106"/>
      <c r="D286" s="106"/>
      <c r="E286" s="106"/>
      <c r="F286" s="105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</row>
    <row r="287">
      <c r="A287" s="106"/>
      <c r="B287" s="106"/>
      <c r="C287" s="106"/>
      <c r="D287" s="106"/>
      <c r="E287" s="106"/>
      <c r="F287" s="105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</row>
    <row r="288">
      <c r="A288" s="106"/>
      <c r="B288" s="106"/>
      <c r="C288" s="106"/>
      <c r="D288" s="106"/>
      <c r="E288" s="106"/>
      <c r="F288" s="105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</row>
    <row r="289">
      <c r="A289" s="106"/>
      <c r="B289" s="106"/>
      <c r="C289" s="106"/>
      <c r="D289" s="106"/>
      <c r="E289" s="106"/>
      <c r="F289" s="105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</row>
    <row r="290">
      <c r="A290" s="106"/>
      <c r="B290" s="106"/>
      <c r="C290" s="106"/>
      <c r="D290" s="106"/>
      <c r="E290" s="106"/>
      <c r="F290" s="105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</row>
    <row r="291">
      <c r="A291" s="106"/>
      <c r="B291" s="106"/>
      <c r="C291" s="106"/>
      <c r="D291" s="106"/>
      <c r="E291" s="106"/>
      <c r="F291" s="105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</row>
    <row r="292">
      <c r="A292" s="106"/>
      <c r="B292" s="106"/>
      <c r="C292" s="106"/>
      <c r="D292" s="106"/>
      <c r="E292" s="106"/>
      <c r="F292" s="105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</row>
    <row r="293">
      <c r="A293" s="106"/>
      <c r="B293" s="106"/>
      <c r="C293" s="106"/>
      <c r="D293" s="106"/>
      <c r="E293" s="106"/>
      <c r="F293" s="105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</row>
    <row r="294">
      <c r="A294" s="106"/>
      <c r="B294" s="106"/>
      <c r="C294" s="106"/>
      <c r="D294" s="106"/>
      <c r="E294" s="106"/>
      <c r="F294" s="105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</row>
    <row r="295">
      <c r="A295" s="106"/>
      <c r="B295" s="106"/>
      <c r="C295" s="106"/>
      <c r="D295" s="106"/>
      <c r="E295" s="106"/>
      <c r="F295" s="105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</row>
    <row r="296">
      <c r="A296" s="106"/>
      <c r="B296" s="106"/>
      <c r="C296" s="106"/>
      <c r="D296" s="106"/>
      <c r="E296" s="106"/>
      <c r="F296" s="105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</row>
    <row r="297">
      <c r="A297" s="106"/>
      <c r="B297" s="106"/>
      <c r="C297" s="106"/>
      <c r="D297" s="106"/>
      <c r="E297" s="106"/>
      <c r="F297" s="105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</row>
    <row r="298">
      <c r="A298" s="106"/>
      <c r="B298" s="106"/>
      <c r="C298" s="106"/>
      <c r="D298" s="106"/>
      <c r="E298" s="106"/>
      <c r="F298" s="105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</row>
    <row r="299">
      <c r="A299" s="106"/>
      <c r="B299" s="106"/>
      <c r="C299" s="106"/>
      <c r="D299" s="106"/>
      <c r="E299" s="106"/>
      <c r="F299" s="105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</row>
    <row r="300">
      <c r="A300" s="106"/>
      <c r="B300" s="106"/>
      <c r="C300" s="106"/>
      <c r="D300" s="106"/>
      <c r="E300" s="106"/>
      <c r="F300" s="105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</row>
    <row r="301">
      <c r="A301" s="106"/>
      <c r="B301" s="106"/>
      <c r="C301" s="106"/>
      <c r="D301" s="106"/>
      <c r="E301" s="106"/>
      <c r="F301" s="105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</row>
    <row r="302">
      <c r="A302" s="106"/>
      <c r="B302" s="106"/>
      <c r="C302" s="106"/>
      <c r="D302" s="106"/>
      <c r="E302" s="106"/>
      <c r="F302" s="105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</row>
    <row r="303">
      <c r="A303" s="106"/>
      <c r="B303" s="106"/>
      <c r="C303" s="106"/>
      <c r="D303" s="106"/>
      <c r="E303" s="106"/>
      <c r="F303" s="105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</row>
    <row r="304">
      <c r="A304" s="106"/>
      <c r="B304" s="106"/>
      <c r="C304" s="106"/>
      <c r="D304" s="106"/>
      <c r="E304" s="106"/>
      <c r="F304" s="105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</row>
    <row r="305">
      <c r="A305" s="106"/>
      <c r="B305" s="106"/>
      <c r="C305" s="106"/>
      <c r="D305" s="106"/>
      <c r="E305" s="106"/>
      <c r="F305" s="105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</row>
    <row r="306">
      <c r="A306" s="106"/>
      <c r="B306" s="106"/>
      <c r="C306" s="106"/>
      <c r="D306" s="106"/>
      <c r="E306" s="106"/>
      <c r="F306" s="105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</row>
    <row r="307">
      <c r="A307" s="106"/>
      <c r="B307" s="106"/>
      <c r="C307" s="106"/>
      <c r="D307" s="106"/>
      <c r="E307" s="106"/>
      <c r="F307" s="105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</row>
    <row r="308">
      <c r="A308" s="106"/>
      <c r="B308" s="106"/>
      <c r="C308" s="106"/>
      <c r="D308" s="106"/>
      <c r="E308" s="106"/>
      <c r="F308" s="105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</row>
    <row r="309">
      <c r="A309" s="106"/>
      <c r="B309" s="106"/>
      <c r="C309" s="106"/>
      <c r="D309" s="106"/>
      <c r="E309" s="106"/>
      <c r="F309" s="105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</row>
    <row r="310">
      <c r="A310" s="106"/>
      <c r="B310" s="106"/>
      <c r="C310" s="106"/>
      <c r="D310" s="106"/>
      <c r="E310" s="106"/>
      <c r="F310" s="105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</row>
    <row r="311">
      <c r="A311" s="106"/>
      <c r="B311" s="106"/>
      <c r="C311" s="106"/>
      <c r="D311" s="106"/>
      <c r="E311" s="106"/>
      <c r="F311" s="105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</row>
    <row r="312">
      <c r="A312" s="106"/>
      <c r="B312" s="106"/>
      <c r="C312" s="106"/>
      <c r="D312" s="106"/>
      <c r="E312" s="106"/>
      <c r="F312" s="105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</row>
    <row r="313">
      <c r="A313" s="106"/>
      <c r="B313" s="106"/>
      <c r="C313" s="106"/>
      <c r="D313" s="106"/>
      <c r="E313" s="106"/>
      <c r="F313" s="105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</row>
    <row r="314">
      <c r="A314" s="106"/>
      <c r="B314" s="106"/>
      <c r="C314" s="106"/>
      <c r="D314" s="106"/>
      <c r="E314" s="106"/>
      <c r="F314" s="105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</row>
    <row r="315">
      <c r="A315" s="106"/>
      <c r="B315" s="106"/>
      <c r="C315" s="106"/>
      <c r="D315" s="106"/>
      <c r="E315" s="106"/>
      <c r="F315" s="105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</row>
    <row r="316">
      <c r="A316" s="106"/>
      <c r="B316" s="106"/>
      <c r="C316" s="106"/>
      <c r="D316" s="106"/>
      <c r="E316" s="106"/>
      <c r="F316" s="105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</row>
    <row r="317">
      <c r="A317" s="106"/>
      <c r="B317" s="106"/>
      <c r="C317" s="106"/>
      <c r="D317" s="106"/>
      <c r="E317" s="106"/>
      <c r="F317" s="105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</row>
    <row r="318">
      <c r="A318" s="106"/>
      <c r="B318" s="106"/>
      <c r="C318" s="106"/>
      <c r="D318" s="106"/>
      <c r="E318" s="106"/>
      <c r="F318" s="105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</row>
    <row r="319">
      <c r="A319" s="106"/>
      <c r="B319" s="106"/>
      <c r="C319" s="106"/>
      <c r="D319" s="106"/>
      <c r="E319" s="106"/>
      <c r="F319" s="105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</row>
    <row r="320">
      <c r="A320" s="106"/>
      <c r="B320" s="106"/>
      <c r="C320" s="106"/>
      <c r="D320" s="106"/>
      <c r="E320" s="106"/>
      <c r="F320" s="105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</row>
    <row r="321">
      <c r="A321" s="106"/>
      <c r="B321" s="106"/>
      <c r="C321" s="106"/>
      <c r="D321" s="106"/>
      <c r="E321" s="106"/>
      <c r="F321" s="105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</row>
    <row r="322">
      <c r="A322" s="106"/>
      <c r="B322" s="106"/>
      <c r="C322" s="106"/>
      <c r="D322" s="106"/>
      <c r="E322" s="106"/>
      <c r="F322" s="105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</row>
    <row r="323">
      <c r="A323" s="106"/>
      <c r="B323" s="106"/>
      <c r="C323" s="106"/>
      <c r="D323" s="106"/>
      <c r="E323" s="106"/>
      <c r="F323" s="105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</row>
    <row r="324">
      <c r="A324" s="106"/>
      <c r="B324" s="106"/>
      <c r="C324" s="106"/>
      <c r="D324" s="106"/>
      <c r="E324" s="106"/>
      <c r="F324" s="105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</row>
    <row r="325">
      <c r="A325" s="106"/>
      <c r="B325" s="106"/>
      <c r="C325" s="106"/>
      <c r="D325" s="106"/>
      <c r="E325" s="106"/>
      <c r="F325" s="105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</row>
    <row r="326">
      <c r="A326" s="106"/>
      <c r="B326" s="106"/>
      <c r="C326" s="106"/>
      <c r="D326" s="106"/>
      <c r="E326" s="106"/>
      <c r="F326" s="105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</row>
    <row r="327">
      <c r="A327" s="106"/>
      <c r="B327" s="106"/>
      <c r="C327" s="106"/>
      <c r="D327" s="106"/>
      <c r="E327" s="106"/>
      <c r="F327" s="105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</row>
    <row r="328">
      <c r="A328" s="106"/>
      <c r="B328" s="106"/>
      <c r="C328" s="106"/>
      <c r="D328" s="106"/>
      <c r="E328" s="106"/>
      <c r="F328" s="105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</row>
    <row r="329">
      <c r="A329" s="106"/>
      <c r="B329" s="106"/>
      <c r="C329" s="106"/>
      <c r="D329" s="106"/>
      <c r="E329" s="106"/>
      <c r="F329" s="105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</row>
    <row r="330">
      <c r="A330" s="106"/>
      <c r="B330" s="106"/>
      <c r="C330" s="106"/>
      <c r="D330" s="106"/>
      <c r="E330" s="106"/>
      <c r="F330" s="105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</row>
    <row r="331">
      <c r="A331" s="106"/>
      <c r="B331" s="106"/>
      <c r="C331" s="106"/>
      <c r="D331" s="106"/>
      <c r="E331" s="106"/>
      <c r="F331" s="105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</row>
    <row r="332">
      <c r="A332" s="106"/>
      <c r="B332" s="106"/>
      <c r="C332" s="106"/>
      <c r="D332" s="106"/>
      <c r="E332" s="106"/>
      <c r="F332" s="105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</row>
    <row r="333">
      <c r="A333" s="106"/>
      <c r="B333" s="106"/>
      <c r="C333" s="106"/>
      <c r="D333" s="106"/>
      <c r="E333" s="106"/>
      <c r="F333" s="105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</row>
    <row r="334">
      <c r="A334" s="106"/>
      <c r="B334" s="106"/>
      <c r="C334" s="106"/>
      <c r="D334" s="106"/>
      <c r="E334" s="106"/>
      <c r="F334" s="105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</row>
    <row r="335">
      <c r="A335" s="106"/>
      <c r="B335" s="106"/>
      <c r="C335" s="106"/>
      <c r="D335" s="106"/>
      <c r="E335" s="106"/>
      <c r="F335" s="105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</row>
    <row r="336">
      <c r="A336" s="106"/>
      <c r="B336" s="106"/>
      <c r="C336" s="106"/>
      <c r="D336" s="106"/>
      <c r="E336" s="106"/>
      <c r="F336" s="105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</row>
    <row r="337">
      <c r="A337" s="106"/>
      <c r="B337" s="106"/>
      <c r="C337" s="106"/>
      <c r="D337" s="106"/>
      <c r="E337" s="106"/>
      <c r="F337" s="105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</row>
    <row r="338">
      <c r="A338" s="106"/>
      <c r="B338" s="106"/>
      <c r="C338" s="106"/>
      <c r="D338" s="106"/>
      <c r="E338" s="106"/>
      <c r="F338" s="105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</row>
    <row r="339">
      <c r="A339" s="106"/>
      <c r="B339" s="106"/>
      <c r="C339" s="106"/>
      <c r="D339" s="106"/>
      <c r="E339" s="106"/>
      <c r="F339" s="105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</row>
    <row r="340">
      <c r="A340" s="106"/>
      <c r="B340" s="106"/>
      <c r="C340" s="106"/>
      <c r="D340" s="106"/>
      <c r="E340" s="106"/>
      <c r="F340" s="105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</row>
    <row r="341">
      <c r="A341" s="106"/>
      <c r="B341" s="106"/>
      <c r="C341" s="106"/>
      <c r="D341" s="106"/>
      <c r="E341" s="106"/>
      <c r="F341" s="105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</row>
    <row r="342">
      <c r="A342" s="106"/>
      <c r="B342" s="106"/>
      <c r="C342" s="106"/>
      <c r="D342" s="106"/>
      <c r="E342" s="106"/>
      <c r="F342" s="105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</row>
    <row r="343">
      <c r="A343" s="106"/>
      <c r="B343" s="106"/>
      <c r="C343" s="106"/>
      <c r="D343" s="106"/>
      <c r="E343" s="106"/>
      <c r="F343" s="105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</row>
    <row r="344">
      <c r="A344" s="106"/>
      <c r="B344" s="106"/>
      <c r="C344" s="106"/>
      <c r="D344" s="106"/>
      <c r="E344" s="106"/>
      <c r="F344" s="105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</row>
    <row r="345">
      <c r="A345" s="106"/>
      <c r="B345" s="106"/>
      <c r="C345" s="106"/>
      <c r="D345" s="106"/>
      <c r="E345" s="106"/>
      <c r="F345" s="105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</row>
    <row r="346">
      <c r="A346" s="106"/>
      <c r="B346" s="106"/>
      <c r="C346" s="106"/>
      <c r="D346" s="106"/>
      <c r="E346" s="106"/>
      <c r="F346" s="105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</row>
    <row r="347">
      <c r="A347" s="106"/>
      <c r="B347" s="106"/>
      <c r="C347" s="106"/>
      <c r="D347" s="106"/>
      <c r="E347" s="106"/>
      <c r="F347" s="105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</row>
    <row r="348">
      <c r="A348" s="106"/>
      <c r="B348" s="106"/>
      <c r="C348" s="106"/>
      <c r="D348" s="106"/>
      <c r="E348" s="106"/>
      <c r="F348" s="105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</row>
    <row r="349">
      <c r="A349" s="106"/>
      <c r="B349" s="106"/>
      <c r="C349" s="106"/>
      <c r="D349" s="106"/>
      <c r="E349" s="106"/>
      <c r="F349" s="105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</row>
    <row r="350">
      <c r="A350" s="106"/>
      <c r="B350" s="106"/>
      <c r="C350" s="106"/>
      <c r="D350" s="106"/>
      <c r="E350" s="106"/>
      <c r="F350" s="105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</row>
    <row r="351">
      <c r="A351" s="106"/>
      <c r="B351" s="106"/>
      <c r="C351" s="106"/>
      <c r="D351" s="106"/>
      <c r="E351" s="106"/>
      <c r="F351" s="105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</row>
    <row r="352">
      <c r="A352" s="106"/>
      <c r="B352" s="106"/>
      <c r="C352" s="106"/>
      <c r="D352" s="106"/>
      <c r="E352" s="106"/>
      <c r="F352" s="105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</row>
    <row r="353">
      <c r="A353" s="106"/>
      <c r="B353" s="106"/>
      <c r="C353" s="106"/>
      <c r="D353" s="106"/>
      <c r="E353" s="106"/>
      <c r="F353" s="105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</row>
    <row r="354">
      <c r="A354" s="106"/>
      <c r="B354" s="106"/>
      <c r="C354" s="106"/>
      <c r="D354" s="106"/>
      <c r="E354" s="106"/>
      <c r="F354" s="105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</row>
    <row r="355">
      <c r="A355" s="106"/>
      <c r="B355" s="106"/>
      <c r="C355" s="106"/>
      <c r="D355" s="106"/>
      <c r="E355" s="106"/>
      <c r="F355" s="105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</row>
    <row r="356">
      <c r="A356" s="106"/>
      <c r="B356" s="106"/>
      <c r="C356" s="106"/>
      <c r="D356" s="106"/>
      <c r="E356" s="106"/>
      <c r="F356" s="105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</row>
    <row r="357">
      <c r="A357" s="106"/>
      <c r="B357" s="106"/>
      <c r="C357" s="106"/>
      <c r="D357" s="106"/>
      <c r="E357" s="106"/>
      <c r="F357" s="105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</row>
    <row r="358">
      <c r="A358" s="106"/>
      <c r="B358" s="106"/>
      <c r="C358" s="106"/>
      <c r="D358" s="106"/>
      <c r="E358" s="106"/>
      <c r="F358" s="105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</row>
    <row r="359">
      <c r="A359" s="106"/>
      <c r="B359" s="106"/>
      <c r="C359" s="106"/>
      <c r="D359" s="106"/>
      <c r="E359" s="106"/>
      <c r="F359" s="105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</row>
    <row r="360">
      <c r="A360" s="106"/>
      <c r="B360" s="106"/>
      <c r="C360" s="106"/>
      <c r="D360" s="106"/>
      <c r="E360" s="106"/>
      <c r="F360" s="105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</row>
    <row r="361">
      <c r="A361" s="106"/>
      <c r="B361" s="106"/>
      <c r="C361" s="106"/>
      <c r="D361" s="106"/>
      <c r="E361" s="106"/>
      <c r="F361" s="105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</row>
    <row r="362">
      <c r="A362" s="106"/>
      <c r="B362" s="106"/>
      <c r="C362" s="106"/>
      <c r="D362" s="106"/>
      <c r="E362" s="106"/>
      <c r="F362" s="105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</row>
    <row r="363">
      <c r="A363" s="106"/>
      <c r="B363" s="106"/>
      <c r="C363" s="106"/>
      <c r="D363" s="106"/>
      <c r="E363" s="106"/>
      <c r="F363" s="105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</row>
    <row r="364">
      <c r="A364" s="106"/>
      <c r="B364" s="106"/>
      <c r="C364" s="106"/>
      <c r="D364" s="106"/>
      <c r="E364" s="106"/>
      <c r="F364" s="105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</row>
    <row r="365">
      <c r="A365" s="106"/>
      <c r="B365" s="106"/>
      <c r="C365" s="106"/>
      <c r="D365" s="106"/>
      <c r="E365" s="106"/>
      <c r="F365" s="105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</row>
    <row r="366">
      <c r="A366" s="106"/>
      <c r="B366" s="106"/>
      <c r="C366" s="106"/>
      <c r="D366" s="106"/>
      <c r="E366" s="106"/>
      <c r="F366" s="105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</row>
    <row r="367">
      <c r="A367" s="106"/>
      <c r="B367" s="106"/>
      <c r="C367" s="106"/>
      <c r="D367" s="106"/>
      <c r="E367" s="106"/>
      <c r="F367" s="105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</row>
    <row r="368">
      <c r="A368" s="106"/>
      <c r="B368" s="106"/>
      <c r="C368" s="106"/>
      <c r="D368" s="106"/>
      <c r="E368" s="106"/>
      <c r="F368" s="105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</row>
    <row r="369">
      <c r="A369" s="106"/>
      <c r="B369" s="106"/>
      <c r="C369" s="106"/>
      <c r="D369" s="106"/>
      <c r="E369" s="106"/>
      <c r="F369" s="105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</row>
    <row r="370">
      <c r="A370" s="106"/>
      <c r="B370" s="106"/>
      <c r="C370" s="106"/>
      <c r="D370" s="106"/>
      <c r="E370" s="106"/>
      <c r="F370" s="105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</row>
    <row r="371">
      <c r="A371" s="106"/>
      <c r="B371" s="106"/>
      <c r="C371" s="106"/>
      <c r="D371" s="106"/>
      <c r="E371" s="106"/>
      <c r="F371" s="105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</row>
    <row r="372">
      <c r="A372" s="106"/>
      <c r="B372" s="106"/>
      <c r="C372" s="106"/>
      <c r="D372" s="106"/>
      <c r="E372" s="106"/>
      <c r="F372" s="105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</row>
    <row r="373">
      <c r="A373" s="106"/>
      <c r="B373" s="106"/>
      <c r="C373" s="106"/>
      <c r="D373" s="106"/>
      <c r="E373" s="106"/>
      <c r="F373" s="105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</row>
    <row r="374">
      <c r="A374" s="106"/>
      <c r="B374" s="106"/>
      <c r="C374" s="106"/>
      <c r="D374" s="106"/>
      <c r="E374" s="106"/>
      <c r="F374" s="105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</row>
    <row r="375">
      <c r="A375" s="106"/>
      <c r="B375" s="106"/>
      <c r="C375" s="106"/>
      <c r="D375" s="106"/>
      <c r="E375" s="106"/>
      <c r="F375" s="105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</row>
    <row r="376">
      <c r="A376" s="106"/>
      <c r="B376" s="106"/>
      <c r="C376" s="106"/>
      <c r="D376" s="106"/>
      <c r="E376" s="106"/>
      <c r="F376" s="105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</row>
    <row r="377">
      <c r="A377" s="106"/>
      <c r="B377" s="106"/>
      <c r="C377" s="106"/>
      <c r="D377" s="106"/>
      <c r="E377" s="106"/>
      <c r="F377" s="105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</row>
    <row r="378">
      <c r="A378" s="106"/>
      <c r="B378" s="106"/>
      <c r="C378" s="106"/>
      <c r="D378" s="106"/>
      <c r="E378" s="106"/>
      <c r="F378" s="105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</row>
    <row r="379">
      <c r="A379" s="106"/>
      <c r="B379" s="106"/>
      <c r="C379" s="106"/>
      <c r="D379" s="106"/>
      <c r="E379" s="106"/>
      <c r="F379" s="105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</row>
    <row r="380">
      <c r="A380" s="106"/>
      <c r="B380" s="106"/>
      <c r="C380" s="106"/>
      <c r="D380" s="106"/>
      <c r="E380" s="106"/>
      <c r="F380" s="105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</row>
    <row r="381">
      <c r="A381" s="106"/>
      <c r="B381" s="106"/>
      <c r="C381" s="106"/>
      <c r="D381" s="106"/>
      <c r="E381" s="106"/>
      <c r="F381" s="105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</row>
    <row r="382">
      <c r="A382" s="106"/>
      <c r="B382" s="106"/>
      <c r="C382" s="106"/>
      <c r="D382" s="106"/>
      <c r="E382" s="106"/>
      <c r="F382" s="105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</row>
    <row r="383">
      <c r="A383" s="106"/>
      <c r="B383" s="106"/>
      <c r="C383" s="106"/>
      <c r="D383" s="106"/>
      <c r="E383" s="106"/>
      <c r="F383" s="105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</row>
    <row r="384">
      <c r="A384" s="106"/>
      <c r="B384" s="106"/>
      <c r="C384" s="106"/>
      <c r="D384" s="106"/>
      <c r="E384" s="106"/>
      <c r="F384" s="105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</row>
    <row r="385">
      <c r="A385" s="106"/>
      <c r="B385" s="106"/>
      <c r="C385" s="106"/>
      <c r="D385" s="106"/>
      <c r="E385" s="106"/>
      <c r="F385" s="105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</row>
    <row r="386">
      <c r="A386" s="106"/>
      <c r="B386" s="106"/>
      <c r="C386" s="106"/>
      <c r="D386" s="106"/>
      <c r="E386" s="106"/>
      <c r="F386" s="105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</row>
    <row r="387">
      <c r="A387" s="106"/>
      <c r="B387" s="106"/>
      <c r="C387" s="106"/>
      <c r="D387" s="106"/>
      <c r="E387" s="106"/>
      <c r="F387" s="105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</row>
    <row r="388">
      <c r="A388" s="106"/>
      <c r="B388" s="106"/>
      <c r="C388" s="106"/>
      <c r="D388" s="106"/>
      <c r="E388" s="106"/>
      <c r="F388" s="105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</row>
    <row r="389">
      <c r="A389" s="106"/>
      <c r="B389" s="106"/>
      <c r="C389" s="106"/>
      <c r="D389" s="106"/>
      <c r="E389" s="106"/>
      <c r="F389" s="105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</row>
    <row r="390">
      <c r="A390" s="106"/>
      <c r="B390" s="106"/>
      <c r="C390" s="106"/>
      <c r="D390" s="106"/>
      <c r="E390" s="106"/>
      <c r="F390" s="105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</row>
    <row r="391">
      <c r="A391" s="106"/>
      <c r="B391" s="106"/>
      <c r="C391" s="106"/>
      <c r="D391" s="106"/>
      <c r="E391" s="106"/>
      <c r="F391" s="105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</row>
    <row r="392">
      <c r="A392" s="106"/>
      <c r="B392" s="106"/>
      <c r="C392" s="106"/>
      <c r="D392" s="106"/>
      <c r="E392" s="106"/>
      <c r="F392" s="105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</row>
    <row r="393">
      <c r="A393" s="106"/>
      <c r="B393" s="106"/>
      <c r="C393" s="106"/>
      <c r="D393" s="106"/>
      <c r="E393" s="106"/>
      <c r="F393" s="105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</row>
    <row r="394">
      <c r="A394" s="106"/>
      <c r="B394" s="106"/>
      <c r="C394" s="106"/>
      <c r="D394" s="106"/>
      <c r="E394" s="106"/>
      <c r="F394" s="105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</row>
    <row r="395">
      <c r="A395" s="106"/>
      <c r="B395" s="106"/>
      <c r="C395" s="106"/>
      <c r="D395" s="106"/>
      <c r="E395" s="106"/>
      <c r="F395" s="105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</row>
    <row r="396">
      <c r="A396" s="106"/>
      <c r="B396" s="106"/>
      <c r="C396" s="106"/>
      <c r="D396" s="106"/>
      <c r="E396" s="106"/>
      <c r="F396" s="105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</row>
    <row r="397">
      <c r="A397" s="106"/>
      <c r="B397" s="106"/>
      <c r="C397" s="106"/>
      <c r="D397" s="106"/>
      <c r="E397" s="106"/>
      <c r="F397" s="105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</row>
    <row r="398">
      <c r="A398" s="106"/>
      <c r="B398" s="106"/>
      <c r="C398" s="106"/>
      <c r="D398" s="106"/>
      <c r="E398" s="106"/>
      <c r="F398" s="105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</row>
    <row r="399">
      <c r="A399" s="106"/>
      <c r="B399" s="106"/>
      <c r="C399" s="106"/>
      <c r="D399" s="106"/>
      <c r="E399" s="106"/>
      <c r="F399" s="105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</row>
    <row r="400">
      <c r="A400" s="106"/>
      <c r="B400" s="106"/>
      <c r="C400" s="106"/>
      <c r="D400" s="106"/>
      <c r="E400" s="106"/>
      <c r="F400" s="105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</row>
    <row r="401">
      <c r="A401" s="106"/>
      <c r="B401" s="106"/>
      <c r="C401" s="106"/>
      <c r="D401" s="106"/>
      <c r="E401" s="106"/>
      <c r="F401" s="105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</row>
    <row r="402">
      <c r="A402" s="106"/>
      <c r="B402" s="106"/>
      <c r="C402" s="106"/>
      <c r="D402" s="106"/>
      <c r="E402" s="106"/>
      <c r="F402" s="105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</row>
    <row r="403">
      <c r="A403" s="106"/>
      <c r="B403" s="106"/>
      <c r="C403" s="106"/>
      <c r="D403" s="106"/>
      <c r="E403" s="106"/>
      <c r="F403" s="105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</row>
    <row r="404">
      <c r="A404" s="106"/>
      <c r="B404" s="106"/>
      <c r="C404" s="106"/>
      <c r="D404" s="106"/>
      <c r="E404" s="106"/>
      <c r="F404" s="105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</row>
    <row r="405">
      <c r="A405" s="106"/>
      <c r="B405" s="106"/>
      <c r="C405" s="106"/>
      <c r="D405" s="106"/>
      <c r="E405" s="106"/>
      <c r="F405" s="105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</row>
    <row r="406">
      <c r="A406" s="106"/>
      <c r="B406" s="106"/>
      <c r="C406" s="106"/>
      <c r="D406" s="106"/>
      <c r="E406" s="106"/>
      <c r="F406" s="105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</row>
    <row r="407">
      <c r="A407" s="106"/>
      <c r="B407" s="106"/>
      <c r="C407" s="106"/>
      <c r="D407" s="106"/>
      <c r="E407" s="106"/>
      <c r="F407" s="105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</row>
    <row r="408">
      <c r="A408" s="106"/>
      <c r="B408" s="106"/>
      <c r="C408" s="106"/>
      <c r="D408" s="106"/>
      <c r="E408" s="106"/>
      <c r="F408" s="105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</row>
    <row r="409">
      <c r="A409" s="106"/>
      <c r="B409" s="106"/>
      <c r="C409" s="106"/>
      <c r="D409" s="106"/>
      <c r="E409" s="106"/>
      <c r="F409" s="105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</row>
    <row r="410">
      <c r="A410" s="106"/>
      <c r="B410" s="106"/>
      <c r="C410" s="106"/>
      <c r="D410" s="106"/>
      <c r="E410" s="106"/>
      <c r="F410" s="105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</row>
    <row r="411">
      <c r="A411" s="106"/>
      <c r="B411" s="106"/>
      <c r="C411" s="106"/>
      <c r="D411" s="106"/>
      <c r="E411" s="106"/>
      <c r="F411" s="105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</row>
    <row r="412">
      <c r="A412" s="106"/>
      <c r="B412" s="106"/>
      <c r="C412" s="106"/>
      <c r="D412" s="106"/>
      <c r="E412" s="106"/>
      <c r="F412" s="105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</row>
    <row r="413">
      <c r="A413" s="106"/>
      <c r="B413" s="106"/>
      <c r="C413" s="106"/>
      <c r="D413" s="106"/>
      <c r="E413" s="106"/>
      <c r="F413" s="105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</row>
    <row r="414">
      <c r="A414" s="106"/>
      <c r="B414" s="106"/>
      <c r="C414" s="106"/>
      <c r="D414" s="106"/>
      <c r="E414" s="106"/>
      <c r="F414" s="105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</row>
    <row r="415">
      <c r="A415" s="106"/>
      <c r="B415" s="106"/>
      <c r="C415" s="106"/>
      <c r="D415" s="106"/>
      <c r="E415" s="106"/>
      <c r="F415" s="105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</row>
    <row r="416">
      <c r="A416" s="106"/>
      <c r="B416" s="106"/>
      <c r="C416" s="106"/>
      <c r="D416" s="106"/>
      <c r="E416" s="106"/>
      <c r="F416" s="105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</row>
    <row r="417">
      <c r="A417" s="106"/>
      <c r="B417" s="106"/>
      <c r="C417" s="106"/>
      <c r="D417" s="106"/>
      <c r="E417" s="106"/>
      <c r="F417" s="105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</row>
    <row r="418">
      <c r="A418" s="106"/>
      <c r="B418" s="106"/>
      <c r="C418" s="106"/>
      <c r="D418" s="106"/>
      <c r="E418" s="106"/>
      <c r="F418" s="105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</row>
    <row r="419">
      <c r="A419" s="106"/>
      <c r="B419" s="106"/>
      <c r="C419" s="106"/>
      <c r="D419" s="106"/>
      <c r="E419" s="106"/>
      <c r="F419" s="105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</row>
    <row r="420">
      <c r="A420" s="106"/>
      <c r="B420" s="106"/>
      <c r="C420" s="106"/>
      <c r="D420" s="106"/>
      <c r="E420" s="106"/>
      <c r="F420" s="105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</row>
    <row r="421">
      <c r="A421" s="106"/>
      <c r="B421" s="106"/>
      <c r="C421" s="106"/>
      <c r="D421" s="106"/>
      <c r="E421" s="106"/>
      <c r="F421" s="105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</row>
    <row r="422">
      <c r="A422" s="106"/>
      <c r="B422" s="106"/>
      <c r="C422" s="106"/>
      <c r="D422" s="106"/>
      <c r="E422" s="106"/>
      <c r="F422" s="105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</row>
    <row r="423">
      <c r="A423" s="106"/>
      <c r="B423" s="106"/>
      <c r="C423" s="106"/>
      <c r="D423" s="106"/>
      <c r="E423" s="106"/>
      <c r="F423" s="105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</row>
    <row r="424">
      <c r="A424" s="106"/>
      <c r="B424" s="106"/>
      <c r="C424" s="106"/>
      <c r="D424" s="106"/>
      <c r="E424" s="106"/>
      <c r="F424" s="105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</row>
    <row r="425">
      <c r="A425" s="106"/>
      <c r="B425" s="106"/>
      <c r="C425" s="106"/>
      <c r="D425" s="106"/>
      <c r="E425" s="106"/>
      <c r="F425" s="105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</row>
    <row r="426">
      <c r="A426" s="106"/>
      <c r="B426" s="106"/>
      <c r="C426" s="106"/>
      <c r="D426" s="106"/>
      <c r="E426" s="106"/>
      <c r="F426" s="105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</row>
    <row r="427">
      <c r="A427" s="106"/>
      <c r="B427" s="106"/>
      <c r="C427" s="106"/>
      <c r="D427" s="106"/>
      <c r="E427" s="106"/>
      <c r="F427" s="105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</row>
    <row r="428">
      <c r="A428" s="106"/>
      <c r="B428" s="106"/>
      <c r="C428" s="106"/>
      <c r="D428" s="106"/>
      <c r="E428" s="106"/>
      <c r="F428" s="105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</row>
    <row r="429">
      <c r="A429" s="106"/>
      <c r="B429" s="106"/>
      <c r="C429" s="106"/>
      <c r="D429" s="106"/>
      <c r="E429" s="106"/>
      <c r="F429" s="105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</row>
    <row r="430">
      <c r="A430" s="106"/>
      <c r="B430" s="106"/>
      <c r="C430" s="106"/>
      <c r="D430" s="106"/>
      <c r="E430" s="106"/>
      <c r="F430" s="105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</row>
    <row r="431">
      <c r="A431" s="106"/>
      <c r="B431" s="106"/>
      <c r="C431" s="106"/>
      <c r="D431" s="106"/>
      <c r="E431" s="106"/>
      <c r="F431" s="105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</row>
    <row r="432">
      <c r="A432" s="106"/>
      <c r="B432" s="106"/>
      <c r="C432" s="106"/>
      <c r="D432" s="106"/>
      <c r="E432" s="106"/>
      <c r="F432" s="105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</row>
    <row r="433">
      <c r="A433" s="106"/>
      <c r="B433" s="106"/>
      <c r="C433" s="106"/>
      <c r="D433" s="106"/>
      <c r="E433" s="106"/>
      <c r="F433" s="105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</row>
    <row r="434">
      <c r="A434" s="106"/>
      <c r="B434" s="106"/>
      <c r="C434" s="106"/>
      <c r="D434" s="106"/>
      <c r="E434" s="106"/>
      <c r="F434" s="105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</row>
    <row r="435">
      <c r="A435" s="106"/>
      <c r="B435" s="106"/>
      <c r="C435" s="106"/>
      <c r="D435" s="106"/>
      <c r="E435" s="106"/>
      <c r="F435" s="105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</row>
    <row r="436">
      <c r="A436" s="106"/>
      <c r="B436" s="106"/>
      <c r="C436" s="106"/>
      <c r="D436" s="106"/>
      <c r="E436" s="106"/>
      <c r="F436" s="105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</row>
    <row r="437">
      <c r="A437" s="106"/>
      <c r="B437" s="106"/>
      <c r="C437" s="106"/>
      <c r="D437" s="106"/>
      <c r="E437" s="106"/>
      <c r="F437" s="105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</row>
    <row r="438">
      <c r="A438" s="106"/>
      <c r="B438" s="106"/>
      <c r="C438" s="106"/>
      <c r="D438" s="106"/>
      <c r="E438" s="106"/>
      <c r="F438" s="105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</row>
    <row r="439">
      <c r="A439" s="106"/>
      <c r="B439" s="106"/>
      <c r="C439" s="106"/>
      <c r="D439" s="106"/>
      <c r="E439" s="106"/>
      <c r="F439" s="105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</row>
    <row r="440">
      <c r="A440" s="106"/>
      <c r="B440" s="106"/>
      <c r="C440" s="106"/>
      <c r="D440" s="106"/>
      <c r="E440" s="106"/>
      <c r="F440" s="105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</row>
    <row r="441">
      <c r="A441" s="106"/>
      <c r="B441" s="106"/>
      <c r="C441" s="106"/>
      <c r="D441" s="106"/>
      <c r="E441" s="106"/>
      <c r="F441" s="105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</row>
    <row r="442">
      <c r="A442" s="106"/>
      <c r="B442" s="106"/>
      <c r="C442" s="106"/>
      <c r="D442" s="106"/>
      <c r="E442" s="106"/>
      <c r="F442" s="105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</row>
    <row r="443">
      <c r="A443" s="106"/>
      <c r="B443" s="106"/>
      <c r="C443" s="106"/>
      <c r="D443" s="106"/>
      <c r="E443" s="106"/>
      <c r="F443" s="105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</row>
    <row r="444">
      <c r="A444" s="106"/>
      <c r="B444" s="106"/>
      <c r="C444" s="106"/>
      <c r="D444" s="106"/>
      <c r="E444" s="106"/>
      <c r="F444" s="105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</row>
    <row r="445">
      <c r="A445" s="106"/>
      <c r="B445" s="106"/>
      <c r="C445" s="106"/>
      <c r="D445" s="106"/>
      <c r="E445" s="106"/>
      <c r="F445" s="105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</row>
    <row r="446">
      <c r="A446" s="106"/>
      <c r="B446" s="106"/>
      <c r="C446" s="106"/>
      <c r="D446" s="106"/>
      <c r="E446" s="106"/>
      <c r="F446" s="105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</row>
    <row r="447">
      <c r="A447" s="106"/>
      <c r="B447" s="106"/>
      <c r="C447" s="106"/>
      <c r="D447" s="106"/>
      <c r="E447" s="106"/>
      <c r="F447" s="105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</row>
    <row r="448">
      <c r="A448" s="106"/>
      <c r="B448" s="106"/>
      <c r="C448" s="106"/>
      <c r="D448" s="106"/>
      <c r="E448" s="106"/>
      <c r="F448" s="105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</row>
    <row r="449">
      <c r="A449" s="106"/>
      <c r="B449" s="106"/>
      <c r="C449" s="106"/>
      <c r="D449" s="106"/>
      <c r="E449" s="106"/>
      <c r="F449" s="105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</row>
    <row r="450">
      <c r="A450" s="106"/>
      <c r="B450" s="106"/>
      <c r="C450" s="106"/>
      <c r="D450" s="106"/>
      <c r="E450" s="106"/>
      <c r="F450" s="105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</row>
    <row r="451">
      <c r="A451" s="106"/>
      <c r="B451" s="106"/>
      <c r="C451" s="106"/>
      <c r="D451" s="106"/>
      <c r="E451" s="106"/>
      <c r="F451" s="105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</row>
    <row r="452">
      <c r="A452" s="106"/>
      <c r="B452" s="106"/>
      <c r="C452" s="106"/>
      <c r="D452" s="106"/>
      <c r="E452" s="106"/>
      <c r="F452" s="105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</row>
    <row r="453">
      <c r="A453" s="106"/>
      <c r="B453" s="106"/>
      <c r="C453" s="106"/>
      <c r="D453" s="106"/>
      <c r="E453" s="106"/>
      <c r="F453" s="105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</row>
    <row r="454">
      <c r="A454" s="106"/>
      <c r="B454" s="106"/>
      <c r="C454" s="106"/>
      <c r="D454" s="106"/>
      <c r="E454" s="106"/>
      <c r="F454" s="105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</row>
    <row r="455">
      <c r="A455" s="106"/>
      <c r="B455" s="106"/>
      <c r="C455" s="106"/>
      <c r="D455" s="106"/>
      <c r="E455" s="106"/>
      <c r="F455" s="105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</row>
    <row r="456">
      <c r="A456" s="106"/>
      <c r="B456" s="106"/>
      <c r="C456" s="106"/>
      <c r="D456" s="106"/>
      <c r="E456" s="106"/>
      <c r="F456" s="105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</row>
    <row r="457">
      <c r="A457" s="106"/>
      <c r="B457" s="106"/>
      <c r="C457" s="106"/>
      <c r="D457" s="106"/>
      <c r="E457" s="106"/>
      <c r="F457" s="105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</row>
    <row r="458">
      <c r="A458" s="106"/>
      <c r="B458" s="106"/>
      <c r="C458" s="106"/>
      <c r="D458" s="106"/>
      <c r="E458" s="106"/>
      <c r="F458" s="105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</row>
    <row r="459">
      <c r="A459" s="106"/>
      <c r="B459" s="106"/>
      <c r="C459" s="106"/>
      <c r="D459" s="106"/>
      <c r="E459" s="106"/>
      <c r="F459" s="105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</row>
    <row r="460">
      <c r="A460" s="106"/>
      <c r="B460" s="106"/>
      <c r="C460" s="106"/>
      <c r="D460" s="106"/>
      <c r="E460" s="106"/>
      <c r="F460" s="105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</row>
    <row r="461">
      <c r="A461" s="106"/>
      <c r="B461" s="106"/>
      <c r="C461" s="106"/>
      <c r="D461" s="106"/>
      <c r="E461" s="106"/>
      <c r="F461" s="105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</row>
    <row r="462">
      <c r="A462" s="106"/>
      <c r="B462" s="106"/>
      <c r="C462" s="106"/>
      <c r="D462" s="106"/>
      <c r="E462" s="106"/>
      <c r="F462" s="105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</row>
    <row r="463">
      <c r="A463" s="106"/>
      <c r="B463" s="106"/>
      <c r="C463" s="106"/>
      <c r="D463" s="106"/>
      <c r="E463" s="106"/>
      <c r="F463" s="105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</row>
    <row r="464">
      <c r="A464" s="106"/>
      <c r="B464" s="106"/>
      <c r="C464" s="106"/>
      <c r="D464" s="106"/>
      <c r="E464" s="106"/>
      <c r="F464" s="105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</row>
    <row r="465">
      <c r="A465" s="106"/>
      <c r="B465" s="106"/>
      <c r="C465" s="106"/>
      <c r="D465" s="106"/>
      <c r="E465" s="106"/>
      <c r="F465" s="105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</row>
    <row r="466">
      <c r="A466" s="106"/>
      <c r="B466" s="106"/>
      <c r="C466" s="106"/>
      <c r="D466" s="106"/>
      <c r="E466" s="106"/>
      <c r="F466" s="105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</row>
    <row r="467">
      <c r="A467" s="106"/>
      <c r="B467" s="106"/>
      <c r="C467" s="106"/>
      <c r="D467" s="106"/>
      <c r="E467" s="106"/>
      <c r="F467" s="105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</row>
    <row r="468">
      <c r="A468" s="106"/>
      <c r="B468" s="106"/>
      <c r="C468" s="106"/>
      <c r="D468" s="106"/>
      <c r="E468" s="106"/>
      <c r="F468" s="105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</row>
    <row r="469">
      <c r="A469" s="106"/>
      <c r="B469" s="106"/>
      <c r="C469" s="106"/>
      <c r="D469" s="106"/>
      <c r="E469" s="106"/>
      <c r="F469" s="105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</row>
    <row r="470">
      <c r="A470" s="106"/>
      <c r="B470" s="106"/>
      <c r="C470" s="106"/>
      <c r="D470" s="106"/>
      <c r="E470" s="106"/>
      <c r="F470" s="105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</row>
    <row r="471">
      <c r="A471" s="106"/>
      <c r="B471" s="106"/>
      <c r="C471" s="106"/>
      <c r="D471" s="106"/>
      <c r="E471" s="106"/>
      <c r="F471" s="105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</row>
    <row r="472">
      <c r="A472" s="106"/>
      <c r="B472" s="106"/>
      <c r="C472" s="106"/>
      <c r="D472" s="106"/>
      <c r="E472" s="106"/>
      <c r="F472" s="105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</row>
    <row r="473">
      <c r="A473" s="106"/>
      <c r="B473" s="106"/>
      <c r="C473" s="106"/>
      <c r="D473" s="106"/>
      <c r="E473" s="106"/>
      <c r="F473" s="105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</row>
    <row r="474">
      <c r="A474" s="106"/>
      <c r="B474" s="106"/>
      <c r="C474" s="106"/>
      <c r="D474" s="106"/>
      <c r="E474" s="106"/>
      <c r="F474" s="105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</row>
    <row r="475">
      <c r="A475" s="106"/>
      <c r="B475" s="106"/>
      <c r="C475" s="106"/>
      <c r="D475" s="106"/>
      <c r="E475" s="106"/>
      <c r="F475" s="105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</row>
    <row r="476">
      <c r="A476" s="106"/>
      <c r="B476" s="106"/>
      <c r="C476" s="106"/>
      <c r="D476" s="106"/>
      <c r="E476" s="106"/>
      <c r="F476" s="105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</row>
    <row r="477">
      <c r="A477" s="106"/>
      <c r="B477" s="106"/>
      <c r="C477" s="106"/>
      <c r="D477" s="106"/>
      <c r="E477" s="106"/>
      <c r="F477" s="105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</row>
    <row r="478">
      <c r="A478" s="106"/>
      <c r="B478" s="106"/>
      <c r="C478" s="106"/>
      <c r="D478" s="106"/>
      <c r="E478" s="106"/>
      <c r="F478" s="105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</row>
    <row r="479">
      <c r="A479" s="106"/>
      <c r="B479" s="106"/>
      <c r="C479" s="106"/>
      <c r="D479" s="106"/>
      <c r="E479" s="106"/>
      <c r="F479" s="105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</row>
    <row r="480">
      <c r="A480" s="106"/>
      <c r="B480" s="106"/>
      <c r="C480" s="106"/>
      <c r="D480" s="106"/>
      <c r="E480" s="106"/>
      <c r="F480" s="105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</row>
    <row r="481">
      <c r="A481" s="106"/>
      <c r="B481" s="106"/>
      <c r="C481" s="106"/>
      <c r="D481" s="106"/>
      <c r="E481" s="106"/>
      <c r="F481" s="105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</row>
    <row r="482">
      <c r="A482" s="106"/>
      <c r="B482" s="106"/>
      <c r="C482" s="106"/>
      <c r="D482" s="106"/>
      <c r="E482" s="106"/>
      <c r="F482" s="105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</row>
    <row r="483">
      <c r="A483" s="106"/>
      <c r="B483" s="106"/>
      <c r="C483" s="106"/>
      <c r="D483" s="106"/>
      <c r="E483" s="106"/>
      <c r="F483" s="105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</row>
    <row r="484">
      <c r="A484" s="106"/>
      <c r="B484" s="106"/>
      <c r="C484" s="106"/>
      <c r="D484" s="106"/>
      <c r="E484" s="106"/>
      <c r="F484" s="105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</row>
    <row r="485">
      <c r="A485" s="106"/>
      <c r="B485" s="106"/>
      <c r="C485" s="106"/>
      <c r="D485" s="106"/>
      <c r="E485" s="106"/>
      <c r="F485" s="105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</row>
    <row r="486">
      <c r="A486" s="106"/>
      <c r="B486" s="106"/>
      <c r="C486" s="106"/>
      <c r="D486" s="106"/>
      <c r="E486" s="106"/>
      <c r="F486" s="105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</row>
    <row r="487">
      <c r="A487" s="106"/>
      <c r="B487" s="106"/>
      <c r="C487" s="106"/>
      <c r="D487" s="106"/>
      <c r="E487" s="106"/>
      <c r="F487" s="105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</row>
    <row r="488">
      <c r="A488" s="106"/>
      <c r="B488" s="106"/>
      <c r="C488" s="106"/>
      <c r="D488" s="106"/>
      <c r="E488" s="106"/>
      <c r="F488" s="105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</row>
    <row r="489">
      <c r="A489" s="106"/>
      <c r="B489" s="106"/>
      <c r="C489" s="106"/>
      <c r="D489" s="106"/>
      <c r="E489" s="106"/>
      <c r="F489" s="105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</row>
    <row r="490">
      <c r="A490" s="106"/>
      <c r="B490" s="106"/>
      <c r="C490" s="106"/>
      <c r="D490" s="106"/>
      <c r="E490" s="106"/>
      <c r="F490" s="105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</row>
    <row r="491">
      <c r="A491" s="106"/>
      <c r="B491" s="106"/>
      <c r="C491" s="106"/>
      <c r="D491" s="106"/>
      <c r="E491" s="106"/>
      <c r="F491" s="105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</row>
    <row r="492">
      <c r="A492" s="106"/>
      <c r="B492" s="106"/>
      <c r="C492" s="106"/>
      <c r="D492" s="106"/>
      <c r="E492" s="106"/>
      <c r="F492" s="105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</row>
    <row r="493">
      <c r="A493" s="106"/>
      <c r="B493" s="106"/>
      <c r="C493" s="106"/>
      <c r="D493" s="106"/>
      <c r="E493" s="106"/>
      <c r="F493" s="105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</row>
    <row r="494">
      <c r="A494" s="106"/>
      <c r="B494" s="106"/>
      <c r="C494" s="106"/>
      <c r="D494" s="106"/>
      <c r="E494" s="106"/>
      <c r="F494" s="105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</row>
    <row r="495">
      <c r="A495" s="106"/>
      <c r="B495" s="106"/>
      <c r="C495" s="106"/>
      <c r="D495" s="106"/>
      <c r="E495" s="106"/>
      <c r="F495" s="105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</row>
    <row r="496">
      <c r="A496" s="106"/>
      <c r="B496" s="106"/>
      <c r="C496" s="106"/>
      <c r="D496" s="106"/>
      <c r="E496" s="106"/>
      <c r="F496" s="105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</row>
    <row r="497">
      <c r="A497" s="106"/>
      <c r="B497" s="106"/>
      <c r="C497" s="106"/>
      <c r="D497" s="106"/>
      <c r="E497" s="106"/>
      <c r="F497" s="105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</row>
    <row r="498">
      <c r="A498" s="106"/>
      <c r="B498" s="106"/>
      <c r="C498" s="106"/>
      <c r="D498" s="106"/>
      <c r="E498" s="106"/>
      <c r="F498" s="105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</row>
    <row r="499">
      <c r="A499" s="106"/>
      <c r="B499" s="106"/>
      <c r="C499" s="106"/>
      <c r="D499" s="106"/>
      <c r="E499" s="106"/>
      <c r="F499" s="105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</row>
    <row r="500">
      <c r="A500" s="106"/>
      <c r="B500" s="106"/>
      <c r="C500" s="106"/>
      <c r="D500" s="106"/>
      <c r="E500" s="106"/>
      <c r="F500" s="105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</row>
    <row r="501">
      <c r="A501" s="106"/>
      <c r="B501" s="106"/>
      <c r="C501" s="106"/>
      <c r="D501" s="106"/>
      <c r="E501" s="106"/>
      <c r="F501" s="105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</row>
    <row r="502">
      <c r="A502" s="106"/>
      <c r="B502" s="106"/>
      <c r="C502" s="106"/>
      <c r="D502" s="106"/>
      <c r="E502" s="106"/>
      <c r="F502" s="105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</row>
    <row r="503">
      <c r="A503" s="106"/>
      <c r="B503" s="106"/>
      <c r="C503" s="106"/>
      <c r="D503" s="106"/>
      <c r="E503" s="106"/>
      <c r="F503" s="105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</row>
    <row r="504">
      <c r="A504" s="106"/>
      <c r="B504" s="106"/>
      <c r="C504" s="106"/>
      <c r="D504" s="106"/>
      <c r="E504" s="106"/>
      <c r="F504" s="105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</row>
    <row r="505">
      <c r="A505" s="106"/>
      <c r="B505" s="106"/>
      <c r="C505" s="106"/>
      <c r="D505" s="106"/>
      <c r="E505" s="106"/>
      <c r="F505" s="105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</row>
    <row r="506">
      <c r="A506" s="106"/>
      <c r="B506" s="106"/>
      <c r="C506" s="106"/>
      <c r="D506" s="106"/>
      <c r="E506" s="106"/>
      <c r="F506" s="105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</row>
    <row r="507">
      <c r="A507" s="106"/>
      <c r="B507" s="106"/>
      <c r="C507" s="106"/>
      <c r="D507" s="106"/>
      <c r="E507" s="106"/>
      <c r="F507" s="105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</row>
    <row r="508">
      <c r="A508" s="106"/>
      <c r="B508" s="106"/>
      <c r="C508" s="106"/>
      <c r="D508" s="106"/>
      <c r="E508" s="106"/>
      <c r="F508" s="105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</row>
    <row r="509">
      <c r="A509" s="106"/>
      <c r="B509" s="106"/>
      <c r="C509" s="106"/>
      <c r="D509" s="106"/>
      <c r="E509" s="106"/>
      <c r="F509" s="105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</row>
    <row r="510">
      <c r="A510" s="106"/>
      <c r="B510" s="106"/>
      <c r="C510" s="106"/>
      <c r="D510" s="106"/>
      <c r="E510" s="106"/>
      <c r="F510" s="105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</row>
    <row r="511">
      <c r="A511" s="106"/>
      <c r="B511" s="106"/>
      <c r="C511" s="106"/>
      <c r="D511" s="106"/>
      <c r="E511" s="106"/>
      <c r="F511" s="105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</row>
    <row r="512">
      <c r="A512" s="106"/>
      <c r="B512" s="106"/>
      <c r="C512" s="106"/>
      <c r="D512" s="106"/>
      <c r="E512" s="106"/>
      <c r="F512" s="105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</row>
    <row r="513">
      <c r="A513" s="106"/>
      <c r="B513" s="106"/>
      <c r="C513" s="106"/>
      <c r="D513" s="106"/>
      <c r="E513" s="106"/>
      <c r="F513" s="105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</row>
    <row r="514">
      <c r="A514" s="106"/>
      <c r="B514" s="106"/>
      <c r="C514" s="106"/>
      <c r="D514" s="106"/>
      <c r="E514" s="106"/>
      <c r="F514" s="105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</row>
    <row r="515">
      <c r="A515" s="106"/>
      <c r="B515" s="106"/>
      <c r="C515" s="106"/>
      <c r="D515" s="106"/>
      <c r="E515" s="106"/>
      <c r="F515" s="105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</row>
    <row r="516">
      <c r="A516" s="106"/>
      <c r="B516" s="106"/>
      <c r="C516" s="106"/>
      <c r="D516" s="106"/>
      <c r="E516" s="106"/>
      <c r="F516" s="105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</row>
    <row r="517">
      <c r="A517" s="106"/>
      <c r="B517" s="106"/>
      <c r="C517" s="106"/>
      <c r="D517" s="106"/>
      <c r="E517" s="106"/>
      <c r="F517" s="105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</row>
    <row r="518">
      <c r="A518" s="106"/>
      <c r="B518" s="106"/>
      <c r="C518" s="106"/>
      <c r="D518" s="106"/>
      <c r="E518" s="106"/>
      <c r="F518" s="105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</row>
    <row r="519">
      <c r="A519" s="106"/>
      <c r="B519" s="106"/>
      <c r="C519" s="106"/>
      <c r="D519" s="106"/>
      <c r="E519" s="106"/>
      <c r="F519" s="105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</row>
    <row r="520">
      <c r="A520" s="106"/>
      <c r="B520" s="106"/>
      <c r="C520" s="106"/>
      <c r="D520" s="106"/>
      <c r="E520" s="106"/>
      <c r="F520" s="105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</row>
    <row r="521">
      <c r="A521" s="106"/>
      <c r="B521" s="106"/>
      <c r="C521" s="106"/>
      <c r="D521" s="106"/>
      <c r="E521" s="106"/>
      <c r="F521" s="105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</row>
    <row r="522">
      <c r="A522" s="106"/>
      <c r="B522" s="106"/>
      <c r="C522" s="106"/>
      <c r="D522" s="106"/>
      <c r="E522" s="106"/>
      <c r="F522" s="105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</row>
    <row r="523">
      <c r="A523" s="106"/>
      <c r="B523" s="106"/>
      <c r="C523" s="106"/>
      <c r="D523" s="106"/>
      <c r="E523" s="106"/>
      <c r="F523" s="105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</row>
    <row r="524">
      <c r="A524" s="106"/>
      <c r="B524" s="106"/>
      <c r="C524" s="106"/>
      <c r="D524" s="106"/>
      <c r="E524" s="106"/>
      <c r="F524" s="105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</row>
    <row r="525">
      <c r="A525" s="106"/>
      <c r="B525" s="106"/>
      <c r="C525" s="106"/>
      <c r="D525" s="106"/>
      <c r="E525" s="106"/>
      <c r="F525" s="105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</row>
    <row r="526">
      <c r="A526" s="106"/>
      <c r="B526" s="106"/>
      <c r="C526" s="106"/>
      <c r="D526" s="106"/>
      <c r="E526" s="106"/>
      <c r="F526" s="105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</row>
    <row r="527">
      <c r="A527" s="106"/>
      <c r="B527" s="106"/>
      <c r="C527" s="106"/>
      <c r="D527" s="106"/>
      <c r="E527" s="106"/>
      <c r="F527" s="105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</row>
    <row r="528">
      <c r="A528" s="106"/>
      <c r="B528" s="106"/>
      <c r="C528" s="106"/>
      <c r="D528" s="106"/>
      <c r="E528" s="106"/>
      <c r="F528" s="105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</row>
    <row r="529">
      <c r="A529" s="106"/>
      <c r="B529" s="106"/>
      <c r="C529" s="106"/>
      <c r="D529" s="106"/>
      <c r="E529" s="106"/>
      <c r="F529" s="105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</row>
    <row r="530">
      <c r="A530" s="106"/>
      <c r="B530" s="106"/>
      <c r="C530" s="106"/>
      <c r="D530" s="106"/>
      <c r="E530" s="106"/>
      <c r="F530" s="105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</row>
    <row r="531">
      <c r="A531" s="106"/>
      <c r="B531" s="106"/>
      <c r="C531" s="106"/>
      <c r="D531" s="106"/>
      <c r="E531" s="106"/>
      <c r="F531" s="105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</row>
    <row r="532">
      <c r="A532" s="106"/>
      <c r="B532" s="106"/>
      <c r="C532" s="106"/>
      <c r="D532" s="106"/>
      <c r="E532" s="106"/>
      <c r="F532" s="105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</row>
    <row r="533">
      <c r="A533" s="106"/>
      <c r="B533" s="106"/>
      <c r="C533" s="106"/>
      <c r="D533" s="106"/>
      <c r="E533" s="106"/>
      <c r="F533" s="105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</row>
    <row r="534">
      <c r="A534" s="106"/>
      <c r="B534" s="106"/>
      <c r="C534" s="106"/>
      <c r="D534" s="106"/>
      <c r="E534" s="106"/>
      <c r="F534" s="105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</row>
    <row r="535">
      <c r="A535" s="106"/>
      <c r="B535" s="106"/>
      <c r="C535" s="106"/>
      <c r="D535" s="106"/>
      <c r="E535" s="106"/>
      <c r="F535" s="105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</row>
    <row r="536">
      <c r="A536" s="106"/>
      <c r="B536" s="106"/>
      <c r="C536" s="106"/>
      <c r="D536" s="106"/>
      <c r="E536" s="106"/>
      <c r="F536" s="105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</row>
    <row r="537">
      <c r="A537" s="106"/>
      <c r="B537" s="106"/>
      <c r="C537" s="106"/>
      <c r="D537" s="106"/>
      <c r="E537" s="106"/>
      <c r="F537" s="105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</row>
    <row r="538">
      <c r="A538" s="106"/>
      <c r="B538" s="106"/>
      <c r="C538" s="106"/>
      <c r="D538" s="106"/>
      <c r="E538" s="106"/>
      <c r="F538" s="105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</row>
    <row r="539">
      <c r="A539" s="106"/>
      <c r="B539" s="106"/>
      <c r="C539" s="106"/>
      <c r="D539" s="106"/>
      <c r="E539" s="106"/>
      <c r="F539" s="105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</row>
    <row r="540">
      <c r="A540" s="106"/>
      <c r="B540" s="106"/>
      <c r="C540" s="106"/>
      <c r="D540" s="106"/>
      <c r="E540" s="106"/>
      <c r="F540" s="105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</row>
    <row r="541">
      <c r="A541" s="106"/>
      <c r="B541" s="106"/>
      <c r="C541" s="106"/>
      <c r="D541" s="106"/>
      <c r="E541" s="106"/>
      <c r="F541" s="105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</row>
    <row r="542">
      <c r="A542" s="106"/>
      <c r="B542" s="106"/>
      <c r="C542" s="106"/>
      <c r="D542" s="106"/>
      <c r="E542" s="106"/>
      <c r="F542" s="105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</row>
    <row r="543">
      <c r="A543" s="106"/>
      <c r="B543" s="106"/>
      <c r="C543" s="106"/>
      <c r="D543" s="106"/>
      <c r="E543" s="106"/>
      <c r="F543" s="105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</row>
    <row r="544">
      <c r="A544" s="106"/>
      <c r="B544" s="106"/>
      <c r="C544" s="106"/>
      <c r="D544" s="106"/>
      <c r="E544" s="106"/>
      <c r="F544" s="105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</row>
    <row r="545">
      <c r="A545" s="106"/>
      <c r="B545" s="106"/>
      <c r="C545" s="106"/>
      <c r="D545" s="106"/>
      <c r="E545" s="106"/>
      <c r="F545" s="105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</row>
    <row r="546">
      <c r="A546" s="106"/>
      <c r="B546" s="106"/>
      <c r="C546" s="106"/>
      <c r="D546" s="106"/>
      <c r="E546" s="106"/>
      <c r="F546" s="105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</row>
    <row r="547">
      <c r="A547" s="106"/>
      <c r="B547" s="106"/>
      <c r="C547" s="106"/>
      <c r="D547" s="106"/>
      <c r="E547" s="106"/>
      <c r="F547" s="105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</row>
    <row r="548">
      <c r="A548" s="106"/>
      <c r="B548" s="106"/>
      <c r="C548" s="106"/>
      <c r="D548" s="106"/>
      <c r="E548" s="106"/>
      <c r="F548" s="105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</row>
    <row r="549">
      <c r="A549" s="106"/>
      <c r="B549" s="106"/>
      <c r="C549" s="106"/>
      <c r="D549" s="106"/>
      <c r="E549" s="106"/>
      <c r="F549" s="105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</row>
    <row r="550">
      <c r="A550" s="106"/>
      <c r="B550" s="106"/>
      <c r="C550" s="106"/>
      <c r="D550" s="106"/>
      <c r="E550" s="106"/>
      <c r="F550" s="105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</row>
    <row r="551">
      <c r="A551" s="106"/>
      <c r="B551" s="106"/>
      <c r="C551" s="106"/>
      <c r="D551" s="106"/>
      <c r="E551" s="106"/>
      <c r="F551" s="105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</row>
    <row r="552">
      <c r="A552" s="106"/>
      <c r="B552" s="106"/>
      <c r="C552" s="106"/>
      <c r="D552" s="106"/>
      <c r="E552" s="106"/>
      <c r="F552" s="105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</row>
    <row r="553">
      <c r="A553" s="106"/>
      <c r="B553" s="106"/>
      <c r="C553" s="106"/>
      <c r="D553" s="106"/>
      <c r="E553" s="106"/>
      <c r="F553" s="105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</row>
    <row r="554">
      <c r="A554" s="106"/>
      <c r="B554" s="106"/>
      <c r="C554" s="106"/>
      <c r="D554" s="106"/>
      <c r="E554" s="106"/>
      <c r="F554" s="105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</row>
    <row r="555">
      <c r="A555" s="106"/>
      <c r="B555" s="106"/>
      <c r="C555" s="106"/>
      <c r="D555" s="106"/>
      <c r="E555" s="106"/>
      <c r="F555" s="105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</row>
    <row r="556">
      <c r="A556" s="106"/>
      <c r="B556" s="106"/>
      <c r="C556" s="106"/>
      <c r="D556" s="106"/>
      <c r="E556" s="106"/>
      <c r="F556" s="105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</row>
    <row r="557">
      <c r="A557" s="106"/>
      <c r="B557" s="106"/>
      <c r="C557" s="106"/>
      <c r="D557" s="106"/>
      <c r="E557" s="106"/>
      <c r="F557" s="105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</row>
    <row r="558">
      <c r="A558" s="106"/>
      <c r="B558" s="106"/>
      <c r="C558" s="106"/>
      <c r="D558" s="106"/>
      <c r="E558" s="106"/>
      <c r="F558" s="105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</row>
    <row r="559">
      <c r="A559" s="106"/>
      <c r="B559" s="106"/>
      <c r="C559" s="106"/>
      <c r="D559" s="106"/>
      <c r="E559" s="106"/>
      <c r="F559" s="105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</row>
    <row r="560">
      <c r="A560" s="106"/>
      <c r="B560" s="106"/>
      <c r="C560" s="106"/>
      <c r="D560" s="106"/>
      <c r="E560" s="106"/>
      <c r="F560" s="105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</row>
    <row r="561">
      <c r="A561" s="106"/>
      <c r="B561" s="106"/>
      <c r="C561" s="106"/>
      <c r="D561" s="106"/>
      <c r="E561" s="106"/>
      <c r="F561" s="105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</row>
    <row r="562">
      <c r="A562" s="106"/>
      <c r="B562" s="106"/>
      <c r="C562" s="106"/>
      <c r="D562" s="106"/>
      <c r="E562" s="106"/>
      <c r="F562" s="105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</row>
    <row r="563">
      <c r="A563" s="106"/>
      <c r="B563" s="106"/>
      <c r="C563" s="106"/>
      <c r="D563" s="106"/>
      <c r="E563" s="106"/>
      <c r="F563" s="105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</row>
    <row r="564">
      <c r="A564" s="106"/>
      <c r="B564" s="106"/>
      <c r="C564" s="106"/>
      <c r="D564" s="106"/>
      <c r="E564" s="106"/>
      <c r="F564" s="105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</row>
    <row r="565">
      <c r="A565" s="106"/>
      <c r="B565" s="106"/>
      <c r="C565" s="106"/>
      <c r="D565" s="106"/>
      <c r="E565" s="106"/>
      <c r="F565" s="105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</row>
    <row r="566">
      <c r="A566" s="106"/>
      <c r="B566" s="106"/>
      <c r="C566" s="106"/>
      <c r="D566" s="106"/>
      <c r="E566" s="106"/>
      <c r="F566" s="105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</row>
    <row r="567">
      <c r="A567" s="106"/>
      <c r="B567" s="106"/>
      <c r="C567" s="106"/>
      <c r="D567" s="106"/>
      <c r="E567" s="106"/>
      <c r="F567" s="105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</row>
    <row r="568">
      <c r="A568" s="106"/>
      <c r="B568" s="106"/>
      <c r="C568" s="106"/>
      <c r="D568" s="106"/>
      <c r="E568" s="106"/>
      <c r="F568" s="105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</row>
    <row r="569">
      <c r="A569" s="106"/>
      <c r="B569" s="106"/>
      <c r="C569" s="106"/>
      <c r="D569" s="106"/>
      <c r="E569" s="106"/>
      <c r="F569" s="105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</row>
    <row r="570">
      <c r="A570" s="106"/>
      <c r="B570" s="106"/>
      <c r="C570" s="106"/>
      <c r="D570" s="106"/>
      <c r="E570" s="106"/>
      <c r="F570" s="105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</row>
    <row r="571">
      <c r="A571" s="106"/>
      <c r="B571" s="106"/>
      <c r="C571" s="106"/>
      <c r="D571" s="106"/>
      <c r="E571" s="106"/>
      <c r="F571" s="105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</row>
    <row r="572">
      <c r="A572" s="106"/>
      <c r="B572" s="106"/>
      <c r="C572" s="106"/>
      <c r="D572" s="106"/>
      <c r="E572" s="106"/>
      <c r="F572" s="105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</row>
    <row r="573">
      <c r="A573" s="106"/>
      <c r="B573" s="106"/>
      <c r="C573" s="106"/>
      <c r="D573" s="106"/>
      <c r="E573" s="106"/>
      <c r="F573" s="105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</row>
    <row r="574">
      <c r="A574" s="106"/>
      <c r="B574" s="106"/>
      <c r="C574" s="106"/>
      <c r="D574" s="106"/>
      <c r="E574" s="106"/>
      <c r="F574" s="105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</row>
    <row r="575">
      <c r="A575" s="106"/>
      <c r="B575" s="106"/>
      <c r="C575" s="106"/>
      <c r="D575" s="106"/>
      <c r="E575" s="106"/>
      <c r="F575" s="105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</row>
    <row r="576">
      <c r="A576" s="106"/>
      <c r="B576" s="106"/>
      <c r="C576" s="106"/>
      <c r="D576" s="106"/>
      <c r="E576" s="106"/>
      <c r="F576" s="105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</row>
    <row r="577">
      <c r="A577" s="106"/>
      <c r="B577" s="106"/>
      <c r="C577" s="106"/>
      <c r="D577" s="106"/>
      <c r="E577" s="106"/>
      <c r="F577" s="105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</row>
    <row r="578">
      <c r="A578" s="106"/>
      <c r="B578" s="106"/>
      <c r="C578" s="106"/>
      <c r="D578" s="106"/>
      <c r="E578" s="106"/>
      <c r="F578" s="105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</row>
    <row r="579">
      <c r="A579" s="106"/>
      <c r="B579" s="106"/>
      <c r="C579" s="106"/>
      <c r="D579" s="106"/>
      <c r="E579" s="106"/>
      <c r="F579" s="105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</row>
    <row r="580">
      <c r="A580" s="106"/>
      <c r="B580" s="106"/>
      <c r="C580" s="106"/>
      <c r="D580" s="106"/>
      <c r="E580" s="106"/>
      <c r="F580" s="105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</row>
    <row r="581">
      <c r="A581" s="106"/>
      <c r="B581" s="106"/>
      <c r="C581" s="106"/>
      <c r="D581" s="106"/>
      <c r="E581" s="106"/>
      <c r="F581" s="105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</row>
    <row r="582">
      <c r="A582" s="106"/>
      <c r="B582" s="106"/>
      <c r="C582" s="106"/>
      <c r="D582" s="106"/>
      <c r="E582" s="106"/>
      <c r="F582" s="105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</row>
    <row r="583">
      <c r="A583" s="106"/>
      <c r="B583" s="106"/>
      <c r="C583" s="106"/>
      <c r="D583" s="106"/>
      <c r="E583" s="106"/>
      <c r="F583" s="105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</row>
    <row r="584">
      <c r="A584" s="106"/>
      <c r="B584" s="106"/>
      <c r="C584" s="106"/>
      <c r="D584" s="106"/>
      <c r="E584" s="106"/>
      <c r="F584" s="105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</row>
    <row r="585">
      <c r="A585" s="106"/>
      <c r="B585" s="106"/>
      <c r="C585" s="106"/>
      <c r="D585" s="106"/>
      <c r="E585" s="106"/>
      <c r="F585" s="105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</row>
    <row r="586">
      <c r="A586" s="106"/>
      <c r="B586" s="106"/>
      <c r="C586" s="106"/>
      <c r="D586" s="106"/>
      <c r="E586" s="106"/>
      <c r="F586" s="105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</row>
    <row r="587">
      <c r="A587" s="106"/>
      <c r="B587" s="106"/>
      <c r="C587" s="106"/>
      <c r="D587" s="106"/>
      <c r="E587" s="106"/>
      <c r="F587" s="105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</row>
    <row r="588">
      <c r="A588" s="106"/>
      <c r="B588" s="106"/>
      <c r="C588" s="106"/>
      <c r="D588" s="106"/>
      <c r="E588" s="106"/>
      <c r="F588" s="105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</row>
    <row r="589">
      <c r="A589" s="106"/>
      <c r="B589" s="106"/>
      <c r="C589" s="106"/>
      <c r="D589" s="106"/>
      <c r="E589" s="106"/>
      <c r="F589" s="105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</row>
    <row r="590">
      <c r="A590" s="106"/>
      <c r="B590" s="106"/>
      <c r="C590" s="106"/>
      <c r="D590" s="106"/>
      <c r="E590" s="106"/>
      <c r="F590" s="105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</row>
    <row r="591">
      <c r="A591" s="106"/>
      <c r="B591" s="106"/>
      <c r="C591" s="106"/>
      <c r="D591" s="106"/>
      <c r="E591" s="106"/>
      <c r="F591" s="105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</row>
    <row r="592">
      <c r="A592" s="106"/>
      <c r="B592" s="106"/>
      <c r="C592" s="106"/>
      <c r="D592" s="106"/>
      <c r="E592" s="106"/>
      <c r="F592" s="105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</row>
    <row r="593">
      <c r="A593" s="106"/>
      <c r="B593" s="106"/>
      <c r="C593" s="106"/>
      <c r="D593" s="106"/>
      <c r="E593" s="106"/>
      <c r="F593" s="105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</row>
    <row r="594">
      <c r="A594" s="106"/>
      <c r="B594" s="106"/>
      <c r="C594" s="106"/>
      <c r="D594" s="106"/>
      <c r="E594" s="106"/>
      <c r="F594" s="105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</row>
    <row r="595">
      <c r="A595" s="106"/>
      <c r="B595" s="106"/>
      <c r="C595" s="106"/>
      <c r="D595" s="106"/>
      <c r="E595" s="106"/>
      <c r="F595" s="105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</row>
    <row r="596">
      <c r="A596" s="106"/>
      <c r="B596" s="106"/>
      <c r="C596" s="106"/>
      <c r="D596" s="106"/>
      <c r="E596" s="106"/>
      <c r="F596" s="105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</row>
    <row r="597">
      <c r="A597" s="106"/>
      <c r="B597" s="106"/>
      <c r="C597" s="106"/>
      <c r="D597" s="106"/>
      <c r="E597" s="106"/>
      <c r="F597" s="105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</row>
    <row r="598">
      <c r="A598" s="106"/>
      <c r="B598" s="106"/>
      <c r="C598" s="106"/>
      <c r="D598" s="106"/>
      <c r="E598" s="106"/>
      <c r="F598" s="105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</row>
    <row r="599">
      <c r="A599" s="106"/>
      <c r="B599" s="106"/>
      <c r="C599" s="106"/>
      <c r="D599" s="106"/>
      <c r="E599" s="106"/>
      <c r="F599" s="105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</row>
    <row r="600">
      <c r="A600" s="106"/>
      <c r="B600" s="106"/>
      <c r="C600" s="106"/>
      <c r="D600" s="106"/>
      <c r="E600" s="106"/>
      <c r="F600" s="105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</row>
    <row r="601">
      <c r="A601" s="106"/>
      <c r="B601" s="106"/>
      <c r="C601" s="106"/>
      <c r="D601" s="106"/>
      <c r="E601" s="106"/>
      <c r="F601" s="105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</row>
    <row r="602">
      <c r="A602" s="106"/>
      <c r="B602" s="106"/>
      <c r="C602" s="106"/>
      <c r="D602" s="106"/>
      <c r="E602" s="106"/>
      <c r="F602" s="105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</row>
    <row r="603">
      <c r="A603" s="106"/>
      <c r="B603" s="106"/>
      <c r="C603" s="106"/>
      <c r="D603" s="106"/>
      <c r="E603" s="106"/>
      <c r="F603" s="105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</row>
    <row r="604">
      <c r="A604" s="106"/>
      <c r="B604" s="106"/>
      <c r="C604" s="106"/>
      <c r="D604" s="106"/>
      <c r="E604" s="106"/>
      <c r="F604" s="105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</row>
    <row r="605">
      <c r="A605" s="106"/>
      <c r="B605" s="106"/>
      <c r="C605" s="106"/>
      <c r="D605" s="106"/>
      <c r="E605" s="106"/>
      <c r="F605" s="105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</row>
    <row r="606">
      <c r="A606" s="106"/>
      <c r="B606" s="106"/>
      <c r="C606" s="106"/>
      <c r="D606" s="106"/>
      <c r="E606" s="106"/>
      <c r="F606" s="105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</row>
    <row r="607">
      <c r="A607" s="106"/>
      <c r="B607" s="106"/>
      <c r="C607" s="106"/>
      <c r="D607" s="106"/>
      <c r="E607" s="106"/>
      <c r="F607" s="105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</row>
    <row r="608">
      <c r="A608" s="106"/>
      <c r="B608" s="106"/>
      <c r="C608" s="106"/>
      <c r="D608" s="106"/>
      <c r="E608" s="106"/>
      <c r="F608" s="105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</row>
    <row r="609">
      <c r="A609" s="106"/>
      <c r="B609" s="106"/>
      <c r="C609" s="106"/>
      <c r="D609" s="106"/>
      <c r="E609" s="106"/>
      <c r="F609" s="105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</row>
    <row r="610">
      <c r="A610" s="106"/>
      <c r="B610" s="106"/>
      <c r="C610" s="106"/>
      <c r="D610" s="106"/>
      <c r="E610" s="106"/>
      <c r="F610" s="105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</row>
    <row r="611">
      <c r="A611" s="106"/>
      <c r="B611" s="106"/>
      <c r="C611" s="106"/>
      <c r="D611" s="106"/>
      <c r="E611" s="106"/>
      <c r="F611" s="105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</row>
    <row r="612">
      <c r="A612" s="106"/>
      <c r="B612" s="106"/>
      <c r="C612" s="106"/>
      <c r="D612" s="106"/>
      <c r="E612" s="106"/>
      <c r="F612" s="105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</row>
    <row r="613">
      <c r="A613" s="106"/>
      <c r="B613" s="106"/>
      <c r="C613" s="106"/>
      <c r="D613" s="106"/>
      <c r="E613" s="106"/>
      <c r="F613" s="105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</row>
    <row r="614">
      <c r="A614" s="106"/>
      <c r="B614" s="106"/>
      <c r="C614" s="106"/>
      <c r="D614" s="106"/>
      <c r="E614" s="106"/>
      <c r="F614" s="105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</row>
    <row r="615">
      <c r="A615" s="106"/>
      <c r="B615" s="106"/>
      <c r="C615" s="106"/>
      <c r="D615" s="106"/>
      <c r="E615" s="106"/>
      <c r="F615" s="105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</row>
    <row r="616">
      <c r="A616" s="106"/>
      <c r="B616" s="106"/>
      <c r="C616" s="106"/>
      <c r="D616" s="106"/>
      <c r="E616" s="106"/>
      <c r="F616" s="105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</row>
    <row r="617">
      <c r="A617" s="106"/>
      <c r="B617" s="106"/>
      <c r="C617" s="106"/>
      <c r="D617" s="106"/>
      <c r="E617" s="106"/>
      <c r="F617" s="105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</row>
    <row r="618">
      <c r="A618" s="106"/>
      <c r="B618" s="106"/>
      <c r="C618" s="106"/>
      <c r="D618" s="106"/>
      <c r="E618" s="106"/>
      <c r="F618" s="105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</row>
    <row r="619">
      <c r="A619" s="106"/>
      <c r="B619" s="106"/>
      <c r="C619" s="106"/>
      <c r="D619" s="106"/>
      <c r="E619" s="106"/>
      <c r="F619" s="105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</row>
    <row r="620">
      <c r="A620" s="106"/>
      <c r="B620" s="106"/>
      <c r="C620" s="106"/>
      <c r="D620" s="106"/>
      <c r="E620" s="106"/>
      <c r="F620" s="105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</row>
    <row r="621">
      <c r="A621" s="106"/>
      <c r="B621" s="106"/>
      <c r="C621" s="106"/>
      <c r="D621" s="106"/>
      <c r="E621" s="106"/>
      <c r="F621" s="105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</row>
    <row r="622">
      <c r="A622" s="106"/>
      <c r="B622" s="106"/>
      <c r="C622" s="106"/>
      <c r="D622" s="106"/>
      <c r="E622" s="106"/>
      <c r="F622" s="105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</row>
    <row r="623">
      <c r="A623" s="106"/>
      <c r="B623" s="106"/>
      <c r="C623" s="106"/>
      <c r="D623" s="106"/>
      <c r="E623" s="106"/>
      <c r="F623" s="105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</row>
    <row r="624">
      <c r="A624" s="106"/>
      <c r="B624" s="106"/>
      <c r="C624" s="106"/>
      <c r="D624" s="106"/>
      <c r="E624" s="106"/>
      <c r="F624" s="105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</row>
    <row r="625">
      <c r="A625" s="106"/>
      <c r="B625" s="106"/>
      <c r="C625" s="106"/>
      <c r="D625" s="106"/>
      <c r="E625" s="106"/>
      <c r="F625" s="105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</row>
    <row r="626">
      <c r="A626" s="106"/>
      <c r="B626" s="106"/>
      <c r="C626" s="106"/>
      <c r="D626" s="106"/>
      <c r="E626" s="106"/>
      <c r="F626" s="105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</row>
    <row r="627">
      <c r="A627" s="106"/>
      <c r="B627" s="106"/>
      <c r="C627" s="106"/>
      <c r="D627" s="106"/>
      <c r="E627" s="106"/>
      <c r="F627" s="105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</row>
    <row r="628">
      <c r="A628" s="106"/>
      <c r="B628" s="106"/>
      <c r="C628" s="106"/>
      <c r="D628" s="106"/>
      <c r="E628" s="106"/>
      <c r="F628" s="105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</row>
    <row r="629">
      <c r="A629" s="106"/>
      <c r="B629" s="106"/>
      <c r="C629" s="106"/>
      <c r="D629" s="106"/>
      <c r="E629" s="106"/>
      <c r="F629" s="105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</row>
    <row r="630">
      <c r="A630" s="106"/>
      <c r="B630" s="106"/>
      <c r="C630" s="106"/>
      <c r="D630" s="106"/>
      <c r="E630" s="106"/>
      <c r="F630" s="105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</row>
    <row r="631">
      <c r="A631" s="106"/>
      <c r="B631" s="106"/>
      <c r="C631" s="106"/>
      <c r="D631" s="106"/>
      <c r="E631" s="106"/>
      <c r="F631" s="105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</row>
    <row r="632">
      <c r="A632" s="106"/>
      <c r="B632" s="106"/>
      <c r="C632" s="106"/>
      <c r="D632" s="106"/>
      <c r="E632" s="106"/>
      <c r="F632" s="105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</row>
    <row r="633">
      <c r="A633" s="106"/>
      <c r="B633" s="106"/>
      <c r="C633" s="106"/>
      <c r="D633" s="106"/>
      <c r="E633" s="106"/>
      <c r="F633" s="105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</row>
    <row r="634">
      <c r="A634" s="106"/>
      <c r="B634" s="106"/>
      <c r="C634" s="106"/>
      <c r="D634" s="106"/>
      <c r="E634" s="106"/>
      <c r="F634" s="105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</row>
    <row r="635">
      <c r="A635" s="106"/>
      <c r="B635" s="106"/>
      <c r="C635" s="106"/>
      <c r="D635" s="106"/>
      <c r="E635" s="106"/>
      <c r="F635" s="105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</row>
    <row r="636">
      <c r="A636" s="106"/>
      <c r="B636" s="106"/>
      <c r="C636" s="106"/>
      <c r="D636" s="106"/>
      <c r="E636" s="106"/>
      <c r="F636" s="105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</row>
    <row r="637">
      <c r="A637" s="106"/>
      <c r="B637" s="106"/>
      <c r="C637" s="106"/>
      <c r="D637" s="106"/>
      <c r="E637" s="106"/>
      <c r="F637" s="105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</row>
    <row r="638">
      <c r="A638" s="106"/>
      <c r="B638" s="106"/>
      <c r="C638" s="106"/>
      <c r="D638" s="106"/>
      <c r="E638" s="106"/>
      <c r="F638" s="105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</row>
    <row r="639">
      <c r="A639" s="106"/>
      <c r="B639" s="106"/>
      <c r="C639" s="106"/>
      <c r="D639" s="106"/>
      <c r="E639" s="106"/>
      <c r="F639" s="105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</row>
    <row r="640">
      <c r="A640" s="106"/>
      <c r="B640" s="106"/>
      <c r="C640" s="106"/>
      <c r="D640" s="106"/>
      <c r="E640" s="106"/>
      <c r="F640" s="105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</row>
    <row r="641">
      <c r="A641" s="106"/>
      <c r="B641" s="106"/>
      <c r="C641" s="106"/>
      <c r="D641" s="106"/>
      <c r="E641" s="106"/>
      <c r="F641" s="105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</row>
    <row r="642">
      <c r="A642" s="106"/>
      <c r="B642" s="106"/>
      <c r="C642" s="106"/>
      <c r="D642" s="106"/>
      <c r="E642" s="106"/>
      <c r="F642" s="105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</row>
    <row r="643">
      <c r="A643" s="106"/>
      <c r="B643" s="106"/>
      <c r="C643" s="106"/>
      <c r="D643" s="106"/>
      <c r="E643" s="106"/>
      <c r="F643" s="105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</row>
    <row r="644">
      <c r="A644" s="106"/>
      <c r="B644" s="106"/>
      <c r="C644" s="106"/>
      <c r="D644" s="106"/>
      <c r="E644" s="106"/>
      <c r="F644" s="105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</row>
    <row r="645">
      <c r="A645" s="106"/>
      <c r="B645" s="106"/>
      <c r="C645" s="106"/>
      <c r="D645" s="106"/>
      <c r="E645" s="106"/>
      <c r="F645" s="105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</row>
    <row r="646">
      <c r="A646" s="106"/>
      <c r="B646" s="106"/>
      <c r="C646" s="106"/>
      <c r="D646" s="106"/>
      <c r="E646" s="106"/>
      <c r="F646" s="105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</row>
    <row r="647">
      <c r="A647" s="106"/>
      <c r="B647" s="106"/>
      <c r="C647" s="106"/>
      <c r="D647" s="106"/>
      <c r="E647" s="106"/>
      <c r="F647" s="105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</row>
    <row r="648">
      <c r="A648" s="106"/>
      <c r="B648" s="106"/>
      <c r="C648" s="106"/>
      <c r="D648" s="106"/>
      <c r="E648" s="106"/>
      <c r="F648" s="105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</row>
    <row r="649">
      <c r="A649" s="106"/>
      <c r="B649" s="106"/>
      <c r="C649" s="106"/>
      <c r="D649" s="106"/>
      <c r="E649" s="106"/>
      <c r="F649" s="105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</row>
    <row r="650">
      <c r="A650" s="106"/>
      <c r="B650" s="106"/>
      <c r="C650" s="106"/>
      <c r="D650" s="106"/>
      <c r="E650" s="106"/>
      <c r="F650" s="105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</row>
    <row r="651">
      <c r="A651" s="106"/>
      <c r="B651" s="106"/>
      <c r="C651" s="106"/>
      <c r="D651" s="106"/>
      <c r="E651" s="106"/>
      <c r="F651" s="105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</row>
    <row r="652">
      <c r="A652" s="106"/>
      <c r="B652" s="106"/>
      <c r="C652" s="106"/>
      <c r="D652" s="106"/>
      <c r="E652" s="106"/>
      <c r="F652" s="105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</row>
    <row r="653">
      <c r="A653" s="106"/>
      <c r="B653" s="106"/>
      <c r="C653" s="106"/>
      <c r="D653" s="106"/>
      <c r="E653" s="106"/>
      <c r="F653" s="105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</row>
    <row r="654">
      <c r="A654" s="106"/>
      <c r="B654" s="106"/>
      <c r="C654" s="106"/>
      <c r="D654" s="106"/>
      <c r="E654" s="106"/>
      <c r="F654" s="105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</row>
    <row r="655">
      <c r="A655" s="106"/>
      <c r="B655" s="106"/>
      <c r="C655" s="106"/>
      <c r="D655" s="106"/>
      <c r="E655" s="106"/>
      <c r="F655" s="105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</row>
    <row r="656">
      <c r="A656" s="106"/>
      <c r="B656" s="106"/>
      <c r="C656" s="106"/>
      <c r="D656" s="106"/>
      <c r="E656" s="106"/>
      <c r="F656" s="105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</row>
    <row r="657">
      <c r="A657" s="106"/>
      <c r="B657" s="106"/>
      <c r="C657" s="106"/>
      <c r="D657" s="106"/>
      <c r="E657" s="106"/>
      <c r="F657" s="105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</row>
    <row r="658">
      <c r="A658" s="106"/>
      <c r="B658" s="106"/>
      <c r="C658" s="106"/>
      <c r="D658" s="106"/>
      <c r="E658" s="106"/>
      <c r="F658" s="105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</row>
    <row r="659">
      <c r="A659" s="106"/>
      <c r="B659" s="106"/>
      <c r="C659" s="106"/>
      <c r="D659" s="106"/>
      <c r="E659" s="106"/>
      <c r="F659" s="105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</row>
    <row r="660">
      <c r="A660" s="106"/>
      <c r="B660" s="106"/>
      <c r="C660" s="106"/>
      <c r="D660" s="106"/>
      <c r="E660" s="106"/>
      <c r="F660" s="105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</row>
    <row r="661">
      <c r="A661" s="106"/>
      <c r="B661" s="106"/>
      <c r="C661" s="106"/>
      <c r="D661" s="106"/>
      <c r="E661" s="106"/>
      <c r="F661" s="105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</row>
    <row r="662">
      <c r="A662" s="106"/>
      <c r="B662" s="106"/>
      <c r="C662" s="106"/>
      <c r="D662" s="106"/>
      <c r="E662" s="106"/>
      <c r="F662" s="105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</row>
    <row r="663">
      <c r="A663" s="106"/>
      <c r="B663" s="106"/>
      <c r="C663" s="106"/>
      <c r="D663" s="106"/>
      <c r="E663" s="106"/>
      <c r="F663" s="105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</row>
    <row r="664">
      <c r="A664" s="106"/>
      <c r="B664" s="106"/>
      <c r="C664" s="106"/>
      <c r="D664" s="106"/>
      <c r="E664" s="106"/>
      <c r="F664" s="105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</row>
    <row r="665">
      <c r="A665" s="106"/>
      <c r="B665" s="106"/>
      <c r="C665" s="106"/>
      <c r="D665" s="106"/>
      <c r="E665" s="106"/>
      <c r="F665" s="105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</row>
    <row r="666">
      <c r="A666" s="106"/>
      <c r="B666" s="106"/>
      <c r="C666" s="106"/>
      <c r="D666" s="106"/>
      <c r="E666" s="106"/>
      <c r="F666" s="105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</row>
    <row r="667">
      <c r="A667" s="106"/>
      <c r="B667" s="106"/>
      <c r="C667" s="106"/>
      <c r="D667" s="106"/>
      <c r="E667" s="106"/>
      <c r="F667" s="105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</row>
    <row r="668">
      <c r="A668" s="106"/>
      <c r="B668" s="106"/>
      <c r="C668" s="106"/>
      <c r="D668" s="106"/>
      <c r="E668" s="106"/>
      <c r="F668" s="105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</row>
    <row r="669">
      <c r="A669" s="106"/>
      <c r="B669" s="106"/>
      <c r="C669" s="106"/>
      <c r="D669" s="106"/>
      <c r="E669" s="106"/>
      <c r="F669" s="105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</row>
    <row r="670">
      <c r="A670" s="106"/>
      <c r="B670" s="106"/>
      <c r="C670" s="106"/>
      <c r="D670" s="106"/>
      <c r="E670" s="106"/>
      <c r="F670" s="105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</row>
    <row r="671">
      <c r="A671" s="106"/>
      <c r="B671" s="106"/>
      <c r="C671" s="106"/>
      <c r="D671" s="106"/>
      <c r="E671" s="106"/>
      <c r="F671" s="105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</row>
    <row r="672">
      <c r="A672" s="106"/>
      <c r="B672" s="106"/>
      <c r="C672" s="106"/>
      <c r="D672" s="106"/>
      <c r="E672" s="106"/>
      <c r="F672" s="105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</row>
    <row r="673">
      <c r="A673" s="106"/>
      <c r="B673" s="106"/>
      <c r="C673" s="106"/>
      <c r="D673" s="106"/>
      <c r="E673" s="106"/>
      <c r="F673" s="105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</row>
    <row r="674">
      <c r="A674" s="106"/>
      <c r="B674" s="106"/>
      <c r="C674" s="106"/>
      <c r="D674" s="106"/>
      <c r="E674" s="106"/>
      <c r="F674" s="105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</row>
    <row r="675">
      <c r="A675" s="106"/>
      <c r="B675" s="106"/>
      <c r="C675" s="106"/>
      <c r="D675" s="106"/>
      <c r="E675" s="106"/>
      <c r="F675" s="105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</row>
    <row r="676">
      <c r="A676" s="106"/>
      <c r="B676" s="106"/>
      <c r="C676" s="106"/>
      <c r="D676" s="106"/>
      <c r="E676" s="106"/>
      <c r="F676" s="105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</row>
    <row r="677">
      <c r="A677" s="106"/>
      <c r="B677" s="106"/>
      <c r="C677" s="106"/>
      <c r="D677" s="106"/>
      <c r="E677" s="106"/>
      <c r="F677" s="105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</row>
    <row r="678">
      <c r="A678" s="106"/>
      <c r="B678" s="106"/>
      <c r="C678" s="106"/>
      <c r="D678" s="106"/>
      <c r="E678" s="106"/>
      <c r="F678" s="105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</row>
    <row r="679">
      <c r="A679" s="106"/>
      <c r="B679" s="106"/>
      <c r="C679" s="106"/>
      <c r="D679" s="106"/>
      <c r="E679" s="106"/>
      <c r="F679" s="105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</row>
    <row r="680">
      <c r="A680" s="106"/>
      <c r="B680" s="106"/>
      <c r="C680" s="106"/>
      <c r="D680" s="106"/>
      <c r="E680" s="106"/>
      <c r="F680" s="105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</row>
    <row r="681">
      <c r="A681" s="106"/>
      <c r="B681" s="106"/>
      <c r="C681" s="106"/>
      <c r="D681" s="106"/>
      <c r="E681" s="106"/>
      <c r="F681" s="105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</row>
    <row r="682">
      <c r="A682" s="106"/>
      <c r="B682" s="106"/>
      <c r="C682" s="106"/>
      <c r="D682" s="106"/>
      <c r="E682" s="106"/>
      <c r="F682" s="105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</row>
    <row r="683">
      <c r="A683" s="106"/>
      <c r="B683" s="106"/>
      <c r="C683" s="106"/>
      <c r="D683" s="106"/>
      <c r="E683" s="106"/>
      <c r="F683" s="105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</row>
    <row r="684">
      <c r="A684" s="106"/>
      <c r="B684" s="106"/>
      <c r="C684" s="106"/>
      <c r="D684" s="106"/>
      <c r="E684" s="106"/>
      <c r="F684" s="105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</row>
    <row r="685">
      <c r="A685" s="106"/>
      <c r="B685" s="106"/>
      <c r="C685" s="106"/>
      <c r="D685" s="106"/>
      <c r="E685" s="106"/>
      <c r="F685" s="105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</row>
    <row r="686">
      <c r="A686" s="106"/>
      <c r="B686" s="106"/>
      <c r="C686" s="106"/>
      <c r="D686" s="106"/>
      <c r="E686" s="106"/>
      <c r="F686" s="105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</row>
    <row r="687">
      <c r="A687" s="106"/>
      <c r="B687" s="106"/>
      <c r="C687" s="106"/>
      <c r="D687" s="106"/>
      <c r="E687" s="106"/>
      <c r="F687" s="105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</row>
    <row r="688">
      <c r="A688" s="106"/>
      <c r="B688" s="106"/>
      <c r="C688" s="106"/>
      <c r="D688" s="106"/>
      <c r="E688" s="106"/>
      <c r="F688" s="105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</row>
    <row r="689">
      <c r="A689" s="106"/>
      <c r="B689" s="106"/>
      <c r="C689" s="106"/>
      <c r="D689" s="106"/>
      <c r="E689" s="106"/>
      <c r="F689" s="105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</row>
    <row r="690">
      <c r="A690" s="106"/>
      <c r="B690" s="106"/>
      <c r="C690" s="106"/>
      <c r="D690" s="106"/>
      <c r="E690" s="106"/>
      <c r="F690" s="105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</row>
    <row r="691">
      <c r="A691" s="106"/>
      <c r="B691" s="106"/>
      <c r="C691" s="106"/>
      <c r="D691" s="106"/>
      <c r="E691" s="106"/>
      <c r="F691" s="105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</row>
    <row r="692">
      <c r="A692" s="106"/>
      <c r="B692" s="106"/>
      <c r="C692" s="106"/>
      <c r="D692" s="106"/>
      <c r="E692" s="106"/>
      <c r="F692" s="105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</row>
    <row r="693">
      <c r="A693" s="106"/>
      <c r="B693" s="106"/>
      <c r="C693" s="106"/>
      <c r="D693" s="106"/>
      <c r="E693" s="106"/>
      <c r="F693" s="105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</row>
    <row r="694">
      <c r="A694" s="106"/>
      <c r="B694" s="106"/>
      <c r="C694" s="106"/>
      <c r="D694" s="106"/>
      <c r="E694" s="106"/>
      <c r="F694" s="105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</row>
    <row r="695">
      <c r="A695" s="106"/>
      <c r="B695" s="106"/>
      <c r="C695" s="106"/>
      <c r="D695" s="106"/>
      <c r="E695" s="106"/>
      <c r="F695" s="105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</row>
    <row r="696">
      <c r="A696" s="106"/>
      <c r="B696" s="106"/>
      <c r="C696" s="106"/>
      <c r="D696" s="106"/>
      <c r="E696" s="106"/>
      <c r="F696" s="105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</row>
    <row r="697">
      <c r="A697" s="106"/>
      <c r="B697" s="106"/>
      <c r="C697" s="106"/>
      <c r="D697" s="106"/>
      <c r="E697" s="106"/>
      <c r="F697" s="105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</row>
    <row r="698">
      <c r="A698" s="106"/>
      <c r="B698" s="106"/>
      <c r="C698" s="106"/>
      <c r="D698" s="106"/>
      <c r="E698" s="106"/>
      <c r="F698" s="105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</row>
    <row r="699">
      <c r="A699" s="106"/>
      <c r="B699" s="106"/>
      <c r="C699" s="106"/>
      <c r="D699" s="106"/>
      <c r="E699" s="106"/>
      <c r="F699" s="105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</row>
    <row r="700">
      <c r="A700" s="106"/>
      <c r="B700" s="106"/>
      <c r="C700" s="106"/>
      <c r="D700" s="106"/>
      <c r="E700" s="106"/>
      <c r="F700" s="105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</row>
    <row r="701">
      <c r="A701" s="106"/>
      <c r="B701" s="106"/>
      <c r="C701" s="106"/>
      <c r="D701" s="106"/>
      <c r="E701" s="106"/>
      <c r="F701" s="105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</row>
    <row r="702">
      <c r="A702" s="106"/>
      <c r="B702" s="106"/>
      <c r="C702" s="106"/>
      <c r="D702" s="106"/>
      <c r="E702" s="106"/>
      <c r="F702" s="105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</row>
    <row r="703">
      <c r="A703" s="106"/>
      <c r="B703" s="106"/>
      <c r="C703" s="106"/>
      <c r="D703" s="106"/>
      <c r="E703" s="106"/>
      <c r="F703" s="105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</row>
    <row r="704">
      <c r="A704" s="106"/>
      <c r="B704" s="106"/>
      <c r="C704" s="106"/>
      <c r="D704" s="106"/>
      <c r="E704" s="106"/>
      <c r="F704" s="105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</row>
    <row r="705">
      <c r="A705" s="106"/>
      <c r="B705" s="106"/>
      <c r="C705" s="106"/>
      <c r="D705" s="106"/>
      <c r="E705" s="106"/>
      <c r="F705" s="105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</row>
    <row r="706">
      <c r="A706" s="106"/>
      <c r="B706" s="106"/>
      <c r="C706" s="106"/>
      <c r="D706" s="106"/>
      <c r="E706" s="106"/>
      <c r="F706" s="105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</row>
    <row r="707">
      <c r="A707" s="106"/>
      <c r="B707" s="106"/>
      <c r="C707" s="106"/>
      <c r="D707" s="106"/>
      <c r="E707" s="106"/>
      <c r="F707" s="105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</row>
    <row r="708">
      <c r="A708" s="106"/>
      <c r="B708" s="106"/>
      <c r="C708" s="106"/>
      <c r="D708" s="106"/>
      <c r="E708" s="106"/>
      <c r="F708" s="105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</row>
    <row r="709">
      <c r="A709" s="106"/>
      <c r="B709" s="106"/>
      <c r="C709" s="106"/>
      <c r="D709" s="106"/>
      <c r="E709" s="106"/>
      <c r="F709" s="105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</row>
    <row r="710">
      <c r="A710" s="106"/>
      <c r="B710" s="106"/>
      <c r="C710" s="106"/>
      <c r="D710" s="106"/>
      <c r="E710" s="106"/>
      <c r="F710" s="105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</row>
    <row r="711">
      <c r="A711" s="106"/>
      <c r="B711" s="106"/>
      <c r="C711" s="106"/>
      <c r="D711" s="106"/>
      <c r="E711" s="106"/>
      <c r="F711" s="105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</row>
    <row r="712">
      <c r="A712" s="106"/>
      <c r="B712" s="106"/>
      <c r="C712" s="106"/>
      <c r="D712" s="106"/>
      <c r="E712" s="106"/>
      <c r="F712" s="105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</row>
    <row r="713">
      <c r="A713" s="106"/>
      <c r="B713" s="106"/>
      <c r="C713" s="106"/>
      <c r="D713" s="106"/>
      <c r="E713" s="106"/>
      <c r="F713" s="105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</row>
    <row r="714">
      <c r="A714" s="106"/>
      <c r="B714" s="106"/>
      <c r="C714" s="106"/>
      <c r="D714" s="106"/>
      <c r="E714" s="106"/>
      <c r="F714" s="105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</row>
    <row r="715">
      <c r="A715" s="106"/>
      <c r="B715" s="106"/>
      <c r="C715" s="106"/>
      <c r="D715" s="106"/>
      <c r="E715" s="106"/>
      <c r="F715" s="105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</row>
    <row r="716">
      <c r="A716" s="106"/>
      <c r="B716" s="106"/>
      <c r="C716" s="106"/>
      <c r="D716" s="106"/>
      <c r="E716" s="106"/>
      <c r="F716" s="105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</row>
    <row r="717">
      <c r="A717" s="106"/>
      <c r="B717" s="106"/>
      <c r="C717" s="106"/>
      <c r="D717" s="106"/>
      <c r="E717" s="106"/>
      <c r="F717" s="105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</row>
    <row r="718">
      <c r="A718" s="106"/>
      <c r="B718" s="106"/>
      <c r="C718" s="106"/>
      <c r="D718" s="106"/>
      <c r="E718" s="106"/>
      <c r="F718" s="105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</row>
    <row r="719">
      <c r="A719" s="106"/>
      <c r="B719" s="106"/>
      <c r="C719" s="106"/>
      <c r="D719" s="106"/>
      <c r="E719" s="106"/>
      <c r="F719" s="105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</row>
    <row r="720">
      <c r="A720" s="106"/>
      <c r="B720" s="106"/>
      <c r="C720" s="106"/>
      <c r="D720" s="106"/>
      <c r="E720" s="106"/>
      <c r="F720" s="105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</row>
    <row r="721">
      <c r="A721" s="106"/>
      <c r="B721" s="106"/>
      <c r="C721" s="106"/>
      <c r="D721" s="106"/>
      <c r="E721" s="106"/>
      <c r="F721" s="105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</row>
    <row r="722">
      <c r="A722" s="106"/>
      <c r="B722" s="106"/>
      <c r="C722" s="106"/>
      <c r="D722" s="106"/>
      <c r="E722" s="106"/>
      <c r="F722" s="105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</row>
    <row r="723">
      <c r="A723" s="106"/>
      <c r="B723" s="106"/>
      <c r="C723" s="106"/>
      <c r="D723" s="106"/>
      <c r="E723" s="106"/>
      <c r="F723" s="105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</row>
    <row r="724">
      <c r="A724" s="106"/>
      <c r="B724" s="106"/>
      <c r="C724" s="106"/>
      <c r="D724" s="106"/>
      <c r="E724" s="106"/>
      <c r="F724" s="105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</row>
    <row r="725">
      <c r="A725" s="106"/>
      <c r="B725" s="106"/>
      <c r="C725" s="106"/>
      <c r="D725" s="106"/>
      <c r="E725" s="106"/>
      <c r="F725" s="105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</row>
    <row r="726">
      <c r="A726" s="106"/>
      <c r="B726" s="106"/>
      <c r="C726" s="106"/>
      <c r="D726" s="106"/>
      <c r="E726" s="106"/>
      <c r="F726" s="105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</row>
    <row r="727">
      <c r="A727" s="106"/>
      <c r="B727" s="106"/>
      <c r="C727" s="106"/>
      <c r="D727" s="106"/>
      <c r="E727" s="106"/>
      <c r="F727" s="105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</row>
    <row r="728">
      <c r="A728" s="106"/>
      <c r="B728" s="106"/>
      <c r="C728" s="106"/>
      <c r="D728" s="106"/>
      <c r="E728" s="106"/>
      <c r="F728" s="105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</row>
    <row r="729">
      <c r="A729" s="106"/>
      <c r="B729" s="106"/>
      <c r="C729" s="106"/>
      <c r="D729" s="106"/>
      <c r="E729" s="106"/>
      <c r="F729" s="105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</row>
    <row r="730">
      <c r="A730" s="106"/>
      <c r="B730" s="106"/>
      <c r="C730" s="106"/>
      <c r="D730" s="106"/>
      <c r="E730" s="106"/>
      <c r="F730" s="105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</row>
    <row r="731">
      <c r="A731" s="106"/>
      <c r="B731" s="106"/>
      <c r="C731" s="106"/>
      <c r="D731" s="106"/>
      <c r="E731" s="106"/>
      <c r="F731" s="105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</row>
    <row r="732">
      <c r="A732" s="106"/>
      <c r="B732" s="106"/>
      <c r="C732" s="106"/>
      <c r="D732" s="106"/>
      <c r="E732" s="106"/>
      <c r="F732" s="105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</row>
    <row r="733">
      <c r="A733" s="106"/>
      <c r="B733" s="106"/>
      <c r="C733" s="106"/>
      <c r="D733" s="106"/>
      <c r="E733" s="106"/>
      <c r="F733" s="105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</row>
    <row r="734">
      <c r="A734" s="106"/>
      <c r="B734" s="106"/>
      <c r="C734" s="106"/>
      <c r="D734" s="106"/>
      <c r="E734" s="106"/>
      <c r="F734" s="105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</row>
    <row r="735">
      <c r="A735" s="106"/>
      <c r="B735" s="106"/>
      <c r="C735" s="106"/>
      <c r="D735" s="106"/>
      <c r="E735" s="106"/>
      <c r="F735" s="105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</row>
    <row r="736">
      <c r="A736" s="106"/>
      <c r="B736" s="106"/>
      <c r="C736" s="106"/>
      <c r="D736" s="106"/>
      <c r="E736" s="106"/>
      <c r="F736" s="105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</row>
    <row r="737">
      <c r="A737" s="106"/>
      <c r="B737" s="106"/>
      <c r="C737" s="106"/>
      <c r="D737" s="106"/>
      <c r="E737" s="106"/>
      <c r="F737" s="105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</row>
    <row r="738">
      <c r="A738" s="106"/>
      <c r="B738" s="106"/>
      <c r="C738" s="106"/>
      <c r="D738" s="106"/>
      <c r="E738" s="106"/>
      <c r="F738" s="105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</row>
    <row r="739">
      <c r="A739" s="106"/>
      <c r="B739" s="106"/>
      <c r="C739" s="106"/>
      <c r="D739" s="106"/>
      <c r="E739" s="106"/>
      <c r="F739" s="105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</row>
    <row r="740">
      <c r="A740" s="106"/>
      <c r="B740" s="106"/>
      <c r="C740" s="106"/>
      <c r="D740" s="106"/>
      <c r="E740" s="106"/>
      <c r="F740" s="105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</row>
    <row r="741">
      <c r="A741" s="106"/>
      <c r="B741" s="106"/>
      <c r="C741" s="106"/>
      <c r="D741" s="106"/>
      <c r="E741" s="106"/>
      <c r="F741" s="105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</row>
    <row r="742">
      <c r="A742" s="106"/>
      <c r="B742" s="106"/>
      <c r="C742" s="106"/>
      <c r="D742" s="106"/>
      <c r="E742" s="106"/>
      <c r="F742" s="105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</row>
    <row r="743">
      <c r="A743" s="106"/>
      <c r="B743" s="106"/>
      <c r="C743" s="106"/>
      <c r="D743" s="106"/>
      <c r="E743" s="106"/>
      <c r="F743" s="105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</row>
    <row r="744">
      <c r="A744" s="106"/>
      <c r="B744" s="106"/>
      <c r="C744" s="106"/>
      <c r="D744" s="106"/>
      <c r="E744" s="106"/>
      <c r="F744" s="105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</row>
    <row r="745">
      <c r="A745" s="106"/>
      <c r="B745" s="106"/>
      <c r="C745" s="106"/>
      <c r="D745" s="106"/>
      <c r="E745" s="106"/>
      <c r="F745" s="105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</row>
    <row r="746">
      <c r="A746" s="106"/>
      <c r="B746" s="106"/>
      <c r="C746" s="106"/>
      <c r="D746" s="106"/>
      <c r="E746" s="106"/>
      <c r="F746" s="105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</row>
    <row r="747">
      <c r="A747" s="106"/>
      <c r="B747" s="106"/>
      <c r="C747" s="106"/>
      <c r="D747" s="106"/>
      <c r="E747" s="106"/>
      <c r="F747" s="105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</row>
    <row r="748">
      <c r="A748" s="106"/>
      <c r="B748" s="106"/>
      <c r="C748" s="106"/>
      <c r="D748" s="106"/>
      <c r="E748" s="106"/>
      <c r="F748" s="105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</row>
    <row r="749">
      <c r="A749" s="106"/>
      <c r="B749" s="106"/>
      <c r="C749" s="106"/>
      <c r="D749" s="106"/>
      <c r="E749" s="106"/>
      <c r="F749" s="105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</row>
    <row r="750">
      <c r="A750" s="106"/>
      <c r="B750" s="106"/>
      <c r="C750" s="106"/>
      <c r="D750" s="106"/>
      <c r="E750" s="106"/>
      <c r="F750" s="105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</row>
    <row r="751">
      <c r="A751" s="106"/>
      <c r="B751" s="106"/>
      <c r="C751" s="106"/>
      <c r="D751" s="106"/>
      <c r="E751" s="106"/>
      <c r="F751" s="105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</row>
    <row r="752">
      <c r="A752" s="106"/>
      <c r="B752" s="106"/>
      <c r="C752" s="106"/>
      <c r="D752" s="106"/>
      <c r="E752" s="106"/>
      <c r="F752" s="105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</row>
    <row r="753">
      <c r="A753" s="106"/>
      <c r="B753" s="106"/>
      <c r="C753" s="106"/>
      <c r="D753" s="106"/>
      <c r="E753" s="106"/>
      <c r="F753" s="105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</row>
    <row r="754">
      <c r="A754" s="106"/>
      <c r="B754" s="106"/>
      <c r="C754" s="106"/>
      <c r="D754" s="106"/>
      <c r="E754" s="106"/>
      <c r="F754" s="105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</row>
    <row r="755">
      <c r="A755" s="106"/>
      <c r="B755" s="106"/>
      <c r="C755" s="106"/>
      <c r="D755" s="106"/>
      <c r="E755" s="106"/>
      <c r="F755" s="105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</row>
    <row r="756">
      <c r="A756" s="106"/>
      <c r="B756" s="106"/>
      <c r="C756" s="106"/>
      <c r="D756" s="106"/>
      <c r="E756" s="106"/>
      <c r="F756" s="105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</row>
    <row r="757">
      <c r="A757" s="106"/>
      <c r="B757" s="106"/>
      <c r="C757" s="106"/>
      <c r="D757" s="106"/>
      <c r="E757" s="106"/>
      <c r="F757" s="105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</row>
    <row r="758">
      <c r="A758" s="106"/>
      <c r="B758" s="106"/>
      <c r="C758" s="106"/>
      <c r="D758" s="106"/>
      <c r="E758" s="106"/>
      <c r="F758" s="105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</row>
    <row r="759">
      <c r="A759" s="106"/>
      <c r="B759" s="106"/>
      <c r="C759" s="106"/>
      <c r="D759" s="106"/>
      <c r="E759" s="106"/>
      <c r="F759" s="105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</row>
    <row r="760">
      <c r="A760" s="106"/>
      <c r="B760" s="106"/>
      <c r="C760" s="106"/>
      <c r="D760" s="106"/>
      <c r="E760" s="106"/>
      <c r="F760" s="105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</row>
    <row r="761">
      <c r="A761" s="106"/>
      <c r="B761" s="106"/>
      <c r="C761" s="106"/>
      <c r="D761" s="106"/>
      <c r="E761" s="106"/>
      <c r="F761" s="105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</row>
    <row r="762">
      <c r="A762" s="106"/>
      <c r="B762" s="106"/>
      <c r="C762" s="106"/>
      <c r="D762" s="106"/>
      <c r="E762" s="106"/>
      <c r="F762" s="105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</row>
    <row r="763">
      <c r="A763" s="106"/>
      <c r="B763" s="106"/>
      <c r="C763" s="106"/>
      <c r="D763" s="106"/>
      <c r="E763" s="106"/>
      <c r="F763" s="105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</row>
    <row r="764">
      <c r="A764" s="106"/>
      <c r="B764" s="106"/>
      <c r="C764" s="106"/>
      <c r="D764" s="106"/>
      <c r="E764" s="106"/>
      <c r="F764" s="105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</row>
    <row r="765">
      <c r="A765" s="106"/>
      <c r="B765" s="106"/>
      <c r="C765" s="106"/>
      <c r="D765" s="106"/>
      <c r="E765" s="106"/>
      <c r="F765" s="105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</row>
    <row r="766">
      <c r="A766" s="106"/>
      <c r="B766" s="106"/>
      <c r="C766" s="106"/>
      <c r="D766" s="106"/>
      <c r="E766" s="106"/>
      <c r="F766" s="105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</row>
    <row r="767">
      <c r="A767" s="106"/>
      <c r="B767" s="106"/>
      <c r="C767" s="106"/>
      <c r="D767" s="106"/>
      <c r="E767" s="106"/>
      <c r="F767" s="105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</row>
    <row r="768">
      <c r="A768" s="106"/>
      <c r="B768" s="106"/>
      <c r="C768" s="106"/>
      <c r="D768" s="106"/>
      <c r="E768" s="106"/>
      <c r="F768" s="105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</row>
    <row r="769">
      <c r="A769" s="106"/>
      <c r="B769" s="106"/>
      <c r="C769" s="106"/>
      <c r="D769" s="106"/>
      <c r="E769" s="106"/>
      <c r="F769" s="105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</row>
    <row r="770">
      <c r="A770" s="106"/>
      <c r="B770" s="106"/>
      <c r="C770" s="106"/>
      <c r="D770" s="106"/>
      <c r="E770" s="106"/>
      <c r="F770" s="105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</row>
    <row r="771">
      <c r="A771" s="106"/>
      <c r="B771" s="106"/>
      <c r="C771" s="106"/>
      <c r="D771" s="106"/>
      <c r="E771" s="106"/>
      <c r="F771" s="105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</row>
    <row r="772">
      <c r="A772" s="106"/>
      <c r="B772" s="106"/>
      <c r="C772" s="106"/>
      <c r="D772" s="106"/>
      <c r="E772" s="106"/>
      <c r="F772" s="105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</row>
    <row r="773">
      <c r="A773" s="106"/>
      <c r="B773" s="106"/>
      <c r="C773" s="106"/>
      <c r="D773" s="106"/>
      <c r="E773" s="106"/>
      <c r="F773" s="105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</row>
    <row r="774">
      <c r="A774" s="106"/>
      <c r="B774" s="106"/>
      <c r="C774" s="106"/>
      <c r="D774" s="106"/>
      <c r="E774" s="106"/>
      <c r="F774" s="105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</row>
    <row r="775">
      <c r="A775" s="106"/>
      <c r="B775" s="106"/>
      <c r="C775" s="106"/>
      <c r="D775" s="106"/>
      <c r="E775" s="106"/>
      <c r="F775" s="105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</row>
    <row r="776">
      <c r="A776" s="106"/>
      <c r="B776" s="106"/>
      <c r="C776" s="106"/>
      <c r="D776" s="106"/>
      <c r="E776" s="106"/>
      <c r="F776" s="105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</row>
    <row r="777">
      <c r="A777" s="106"/>
      <c r="B777" s="106"/>
      <c r="C777" s="106"/>
      <c r="D777" s="106"/>
      <c r="E777" s="106"/>
      <c r="F777" s="105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</row>
    <row r="778">
      <c r="A778" s="106"/>
      <c r="B778" s="106"/>
      <c r="C778" s="106"/>
      <c r="D778" s="106"/>
      <c r="E778" s="106"/>
      <c r="F778" s="105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</row>
    <row r="779">
      <c r="A779" s="106"/>
      <c r="B779" s="106"/>
      <c r="C779" s="106"/>
      <c r="D779" s="106"/>
      <c r="E779" s="106"/>
      <c r="F779" s="105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</row>
    <row r="780">
      <c r="A780" s="106"/>
      <c r="B780" s="106"/>
      <c r="C780" s="106"/>
      <c r="D780" s="106"/>
      <c r="E780" s="106"/>
      <c r="F780" s="105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</row>
    <row r="781">
      <c r="A781" s="106"/>
      <c r="B781" s="106"/>
      <c r="C781" s="106"/>
      <c r="D781" s="106"/>
      <c r="E781" s="106"/>
      <c r="F781" s="105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</row>
    <row r="782">
      <c r="A782" s="106"/>
      <c r="B782" s="106"/>
      <c r="C782" s="106"/>
      <c r="D782" s="106"/>
      <c r="E782" s="106"/>
      <c r="F782" s="105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</row>
    <row r="783">
      <c r="A783" s="106"/>
      <c r="B783" s="106"/>
      <c r="C783" s="106"/>
      <c r="D783" s="106"/>
      <c r="E783" s="106"/>
      <c r="F783" s="105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</row>
    <row r="784">
      <c r="A784" s="106"/>
      <c r="B784" s="106"/>
      <c r="C784" s="106"/>
      <c r="D784" s="106"/>
      <c r="E784" s="106"/>
      <c r="F784" s="105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</row>
    <row r="785">
      <c r="A785" s="106"/>
      <c r="B785" s="106"/>
      <c r="C785" s="106"/>
      <c r="D785" s="106"/>
      <c r="E785" s="106"/>
      <c r="F785" s="105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</row>
    <row r="786">
      <c r="A786" s="106"/>
      <c r="B786" s="106"/>
      <c r="C786" s="106"/>
      <c r="D786" s="106"/>
      <c r="E786" s="106"/>
      <c r="F786" s="105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</row>
    <row r="787">
      <c r="A787" s="106"/>
      <c r="B787" s="106"/>
      <c r="C787" s="106"/>
      <c r="D787" s="106"/>
      <c r="E787" s="106"/>
      <c r="F787" s="105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</row>
    <row r="788">
      <c r="A788" s="106"/>
      <c r="B788" s="106"/>
      <c r="C788" s="106"/>
      <c r="D788" s="106"/>
      <c r="E788" s="106"/>
      <c r="F788" s="105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</row>
    <row r="789">
      <c r="A789" s="106"/>
      <c r="B789" s="106"/>
      <c r="C789" s="106"/>
      <c r="D789" s="106"/>
      <c r="E789" s="106"/>
      <c r="F789" s="105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</row>
    <row r="790">
      <c r="A790" s="106"/>
      <c r="B790" s="106"/>
      <c r="C790" s="106"/>
      <c r="D790" s="106"/>
      <c r="E790" s="106"/>
      <c r="F790" s="105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</row>
    <row r="791">
      <c r="A791" s="106"/>
      <c r="B791" s="106"/>
      <c r="C791" s="106"/>
      <c r="D791" s="106"/>
      <c r="E791" s="106"/>
      <c r="F791" s="105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</row>
    <row r="792">
      <c r="A792" s="106"/>
      <c r="B792" s="106"/>
      <c r="C792" s="106"/>
      <c r="D792" s="106"/>
      <c r="E792" s="106"/>
      <c r="F792" s="105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</row>
    <row r="793">
      <c r="A793" s="106"/>
      <c r="B793" s="106"/>
      <c r="C793" s="106"/>
      <c r="D793" s="106"/>
      <c r="E793" s="106"/>
      <c r="F793" s="105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</row>
    <row r="794">
      <c r="A794" s="106"/>
      <c r="B794" s="106"/>
      <c r="C794" s="106"/>
      <c r="D794" s="106"/>
      <c r="E794" s="106"/>
      <c r="F794" s="105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</row>
    <row r="795">
      <c r="A795" s="106"/>
      <c r="B795" s="106"/>
      <c r="C795" s="106"/>
      <c r="D795" s="106"/>
      <c r="E795" s="106"/>
      <c r="F795" s="105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</row>
    <row r="796">
      <c r="A796" s="106"/>
      <c r="B796" s="106"/>
      <c r="C796" s="106"/>
      <c r="D796" s="106"/>
      <c r="E796" s="106"/>
      <c r="F796" s="105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</row>
    <row r="797">
      <c r="A797" s="106"/>
      <c r="B797" s="106"/>
      <c r="C797" s="106"/>
      <c r="D797" s="106"/>
      <c r="E797" s="106"/>
      <c r="F797" s="105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</row>
    <row r="798">
      <c r="A798" s="106"/>
      <c r="B798" s="106"/>
      <c r="C798" s="106"/>
      <c r="D798" s="106"/>
      <c r="E798" s="106"/>
      <c r="F798" s="105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</row>
    <row r="799">
      <c r="A799" s="106"/>
      <c r="B799" s="106"/>
      <c r="C799" s="106"/>
      <c r="D799" s="106"/>
      <c r="E799" s="106"/>
      <c r="F799" s="105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</row>
    <row r="800">
      <c r="A800" s="106"/>
      <c r="B800" s="106"/>
      <c r="C800" s="106"/>
      <c r="D800" s="106"/>
      <c r="E800" s="106"/>
      <c r="F800" s="105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</row>
    <row r="801">
      <c r="A801" s="106"/>
      <c r="B801" s="106"/>
      <c r="C801" s="106"/>
      <c r="D801" s="106"/>
      <c r="E801" s="106"/>
      <c r="F801" s="105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</row>
    <row r="802">
      <c r="A802" s="106"/>
      <c r="B802" s="106"/>
      <c r="C802" s="106"/>
      <c r="D802" s="106"/>
      <c r="E802" s="106"/>
      <c r="F802" s="105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</row>
    <row r="803">
      <c r="A803" s="106"/>
      <c r="B803" s="106"/>
      <c r="C803" s="106"/>
      <c r="D803" s="106"/>
      <c r="E803" s="106"/>
      <c r="F803" s="105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</row>
    <row r="804">
      <c r="A804" s="106"/>
      <c r="B804" s="106"/>
      <c r="C804" s="106"/>
      <c r="D804" s="106"/>
      <c r="E804" s="106"/>
      <c r="F804" s="105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</row>
    <row r="805">
      <c r="A805" s="106"/>
      <c r="B805" s="106"/>
      <c r="C805" s="106"/>
      <c r="D805" s="106"/>
      <c r="E805" s="106"/>
      <c r="F805" s="105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</row>
    <row r="806">
      <c r="A806" s="106"/>
      <c r="B806" s="106"/>
      <c r="C806" s="106"/>
      <c r="D806" s="106"/>
      <c r="E806" s="106"/>
      <c r="F806" s="105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</row>
    <row r="807">
      <c r="A807" s="106"/>
      <c r="B807" s="106"/>
      <c r="C807" s="106"/>
      <c r="D807" s="106"/>
      <c r="E807" s="106"/>
      <c r="F807" s="105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</row>
    <row r="808">
      <c r="A808" s="106"/>
      <c r="B808" s="106"/>
      <c r="C808" s="106"/>
      <c r="D808" s="106"/>
      <c r="E808" s="106"/>
      <c r="F808" s="105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</row>
    <row r="809">
      <c r="A809" s="106"/>
      <c r="B809" s="106"/>
      <c r="C809" s="106"/>
      <c r="D809" s="106"/>
      <c r="E809" s="106"/>
      <c r="F809" s="105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</row>
    <row r="810">
      <c r="A810" s="106"/>
      <c r="B810" s="106"/>
      <c r="C810" s="106"/>
      <c r="D810" s="106"/>
      <c r="E810" s="106"/>
      <c r="F810" s="105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</row>
    <row r="811">
      <c r="A811" s="106"/>
      <c r="B811" s="106"/>
      <c r="C811" s="106"/>
      <c r="D811" s="106"/>
      <c r="E811" s="106"/>
      <c r="F811" s="105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</row>
    <row r="812">
      <c r="A812" s="106"/>
      <c r="B812" s="106"/>
      <c r="C812" s="106"/>
      <c r="D812" s="106"/>
      <c r="E812" s="106"/>
      <c r="F812" s="105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</row>
    <row r="813">
      <c r="A813" s="106"/>
      <c r="B813" s="106"/>
      <c r="C813" s="106"/>
      <c r="D813" s="106"/>
      <c r="E813" s="106"/>
      <c r="F813" s="105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</row>
    <row r="814">
      <c r="A814" s="106"/>
      <c r="B814" s="106"/>
      <c r="C814" s="106"/>
      <c r="D814" s="106"/>
      <c r="E814" s="106"/>
      <c r="F814" s="105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</row>
    <row r="815">
      <c r="A815" s="106"/>
      <c r="B815" s="106"/>
      <c r="C815" s="106"/>
      <c r="D815" s="106"/>
      <c r="E815" s="106"/>
      <c r="F815" s="105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</row>
    <row r="816">
      <c r="A816" s="106"/>
      <c r="B816" s="106"/>
      <c r="C816" s="106"/>
      <c r="D816" s="106"/>
      <c r="E816" s="106"/>
      <c r="F816" s="105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</row>
    <row r="817">
      <c r="A817" s="106"/>
      <c r="B817" s="106"/>
      <c r="C817" s="106"/>
      <c r="D817" s="106"/>
      <c r="E817" s="106"/>
      <c r="F817" s="105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</row>
    <row r="818">
      <c r="A818" s="106"/>
      <c r="B818" s="106"/>
      <c r="C818" s="106"/>
      <c r="D818" s="106"/>
      <c r="E818" s="106"/>
      <c r="F818" s="105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</row>
    <row r="819">
      <c r="A819" s="106"/>
      <c r="B819" s="106"/>
      <c r="C819" s="106"/>
      <c r="D819" s="106"/>
      <c r="E819" s="106"/>
      <c r="F819" s="105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</row>
    <row r="820">
      <c r="A820" s="106"/>
      <c r="B820" s="106"/>
      <c r="C820" s="106"/>
      <c r="D820" s="106"/>
      <c r="E820" s="106"/>
      <c r="F820" s="105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</row>
    <row r="821">
      <c r="A821" s="106"/>
      <c r="B821" s="106"/>
      <c r="C821" s="106"/>
      <c r="D821" s="106"/>
      <c r="E821" s="106"/>
      <c r="F821" s="105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</row>
    <row r="822">
      <c r="A822" s="106"/>
      <c r="B822" s="106"/>
      <c r="C822" s="106"/>
      <c r="D822" s="106"/>
      <c r="E822" s="106"/>
      <c r="F822" s="105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</row>
    <row r="823">
      <c r="A823" s="106"/>
      <c r="B823" s="106"/>
      <c r="C823" s="106"/>
      <c r="D823" s="106"/>
      <c r="E823" s="106"/>
      <c r="F823" s="105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</row>
    <row r="824">
      <c r="A824" s="106"/>
      <c r="B824" s="106"/>
      <c r="C824" s="106"/>
      <c r="D824" s="106"/>
      <c r="E824" s="106"/>
      <c r="F824" s="105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</row>
    <row r="825">
      <c r="A825" s="106"/>
      <c r="B825" s="106"/>
      <c r="C825" s="106"/>
      <c r="D825" s="106"/>
      <c r="E825" s="106"/>
      <c r="F825" s="105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</row>
    <row r="826">
      <c r="A826" s="106"/>
      <c r="B826" s="106"/>
      <c r="C826" s="106"/>
      <c r="D826" s="106"/>
      <c r="E826" s="106"/>
      <c r="F826" s="105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</row>
    <row r="827">
      <c r="A827" s="106"/>
      <c r="B827" s="106"/>
      <c r="C827" s="106"/>
      <c r="D827" s="106"/>
      <c r="E827" s="106"/>
      <c r="F827" s="105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</row>
    <row r="828">
      <c r="A828" s="106"/>
      <c r="B828" s="106"/>
      <c r="C828" s="106"/>
      <c r="D828" s="106"/>
      <c r="E828" s="106"/>
      <c r="F828" s="105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</row>
    <row r="829">
      <c r="A829" s="106"/>
      <c r="B829" s="106"/>
      <c r="C829" s="106"/>
      <c r="D829" s="106"/>
      <c r="E829" s="106"/>
      <c r="F829" s="105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</row>
    <row r="830">
      <c r="A830" s="106"/>
      <c r="B830" s="106"/>
      <c r="C830" s="106"/>
      <c r="D830" s="106"/>
      <c r="E830" s="106"/>
      <c r="F830" s="105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</row>
    <row r="831">
      <c r="A831" s="106"/>
      <c r="B831" s="106"/>
      <c r="C831" s="106"/>
      <c r="D831" s="106"/>
      <c r="E831" s="106"/>
      <c r="F831" s="105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</row>
    <row r="832">
      <c r="A832" s="106"/>
      <c r="B832" s="106"/>
      <c r="C832" s="106"/>
      <c r="D832" s="106"/>
      <c r="E832" s="106"/>
      <c r="F832" s="105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</row>
    <row r="833">
      <c r="A833" s="106"/>
      <c r="B833" s="106"/>
      <c r="C833" s="106"/>
      <c r="D833" s="106"/>
      <c r="E833" s="106"/>
      <c r="F833" s="105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</row>
    <row r="834">
      <c r="A834" s="106"/>
      <c r="B834" s="106"/>
      <c r="C834" s="106"/>
      <c r="D834" s="106"/>
      <c r="E834" s="106"/>
      <c r="F834" s="105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</row>
    <row r="835">
      <c r="A835" s="106"/>
      <c r="B835" s="106"/>
      <c r="C835" s="106"/>
      <c r="D835" s="106"/>
      <c r="E835" s="106"/>
      <c r="F835" s="105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</row>
    <row r="836">
      <c r="A836" s="106"/>
      <c r="B836" s="106"/>
      <c r="C836" s="106"/>
      <c r="D836" s="106"/>
      <c r="E836" s="106"/>
      <c r="F836" s="105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</row>
    <row r="837">
      <c r="A837" s="106"/>
      <c r="B837" s="106"/>
      <c r="C837" s="106"/>
      <c r="D837" s="106"/>
      <c r="E837" s="106"/>
      <c r="F837" s="105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</row>
    <row r="838">
      <c r="A838" s="106"/>
      <c r="B838" s="106"/>
      <c r="C838" s="106"/>
      <c r="D838" s="106"/>
      <c r="E838" s="106"/>
      <c r="F838" s="105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</row>
    <row r="839">
      <c r="A839" s="106"/>
      <c r="B839" s="106"/>
      <c r="C839" s="106"/>
      <c r="D839" s="106"/>
      <c r="E839" s="106"/>
      <c r="F839" s="105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</row>
    <row r="840">
      <c r="A840" s="106"/>
      <c r="B840" s="106"/>
      <c r="C840" s="106"/>
      <c r="D840" s="106"/>
      <c r="E840" s="106"/>
      <c r="F840" s="105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</row>
    <row r="841">
      <c r="A841" s="106"/>
      <c r="B841" s="106"/>
      <c r="C841" s="106"/>
      <c r="D841" s="106"/>
      <c r="E841" s="106"/>
      <c r="F841" s="105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</row>
    <row r="842">
      <c r="A842" s="106"/>
      <c r="B842" s="106"/>
      <c r="C842" s="106"/>
      <c r="D842" s="106"/>
      <c r="E842" s="106"/>
      <c r="F842" s="105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</row>
    <row r="843">
      <c r="A843" s="106"/>
      <c r="B843" s="106"/>
      <c r="C843" s="106"/>
      <c r="D843" s="106"/>
      <c r="E843" s="106"/>
      <c r="F843" s="105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</row>
    <row r="844">
      <c r="A844" s="106"/>
      <c r="B844" s="106"/>
      <c r="C844" s="106"/>
      <c r="D844" s="106"/>
      <c r="E844" s="106"/>
      <c r="F844" s="105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</row>
    <row r="845">
      <c r="A845" s="106"/>
      <c r="B845" s="106"/>
      <c r="C845" s="106"/>
      <c r="D845" s="106"/>
      <c r="E845" s="106"/>
      <c r="F845" s="105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</row>
    <row r="846">
      <c r="A846" s="106"/>
      <c r="B846" s="106"/>
      <c r="C846" s="106"/>
      <c r="D846" s="106"/>
      <c r="E846" s="106"/>
      <c r="F846" s="105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</row>
    <row r="847">
      <c r="A847" s="106"/>
      <c r="B847" s="106"/>
      <c r="C847" s="106"/>
      <c r="D847" s="106"/>
      <c r="E847" s="106"/>
      <c r="F847" s="105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</row>
    <row r="848">
      <c r="A848" s="106"/>
      <c r="B848" s="106"/>
      <c r="C848" s="106"/>
      <c r="D848" s="106"/>
      <c r="E848" s="106"/>
      <c r="F848" s="105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</row>
    <row r="849">
      <c r="A849" s="106"/>
      <c r="B849" s="106"/>
      <c r="C849" s="106"/>
      <c r="D849" s="106"/>
      <c r="E849" s="106"/>
      <c r="F849" s="105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</row>
    <row r="850">
      <c r="A850" s="106"/>
      <c r="B850" s="106"/>
      <c r="C850" s="106"/>
      <c r="D850" s="106"/>
      <c r="E850" s="106"/>
      <c r="F850" s="105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</row>
    <row r="851">
      <c r="A851" s="106"/>
      <c r="B851" s="106"/>
      <c r="C851" s="106"/>
      <c r="D851" s="106"/>
      <c r="E851" s="106"/>
      <c r="F851" s="105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</row>
    <row r="852">
      <c r="A852" s="106"/>
      <c r="B852" s="106"/>
      <c r="C852" s="106"/>
      <c r="D852" s="106"/>
      <c r="E852" s="106"/>
      <c r="F852" s="105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</row>
    <row r="853">
      <c r="A853" s="106"/>
      <c r="B853" s="106"/>
      <c r="C853" s="106"/>
      <c r="D853" s="106"/>
      <c r="E853" s="106"/>
      <c r="F853" s="105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</row>
    <row r="854">
      <c r="A854" s="106"/>
      <c r="B854" s="106"/>
      <c r="C854" s="106"/>
      <c r="D854" s="106"/>
      <c r="E854" s="106"/>
      <c r="F854" s="105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</row>
    <row r="855">
      <c r="A855" s="106"/>
      <c r="B855" s="106"/>
      <c r="C855" s="106"/>
      <c r="D855" s="106"/>
      <c r="E855" s="106"/>
      <c r="F855" s="105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</row>
    <row r="856">
      <c r="A856" s="106"/>
      <c r="B856" s="106"/>
      <c r="C856" s="106"/>
      <c r="D856" s="106"/>
      <c r="E856" s="106"/>
      <c r="F856" s="105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</row>
    <row r="857">
      <c r="A857" s="106"/>
      <c r="B857" s="106"/>
      <c r="C857" s="106"/>
      <c r="D857" s="106"/>
      <c r="E857" s="106"/>
      <c r="F857" s="105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</row>
    <row r="858">
      <c r="A858" s="106"/>
      <c r="B858" s="106"/>
      <c r="C858" s="106"/>
      <c r="D858" s="106"/>
      <c r="E858" s="106"/>
      <c r="F858" s="105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</row>
    <row r="859">
      <c r="A859" s="106"/>
      <c r="B859" s="106"/>
      <c r="C859" s="106"/>
      <c r="D859" s="106"/>
      <c r="E859" s="106"/>
      <c r="F859" s="105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</row>
    <row r="860">
      <c r="A860" s="106"/>
      <c r="B860" s="106"/>
      <c r="C860" s="106"/>
      <c r="D860" s="106"/>
      <c r="E860" s="106"/>
      <c r="F860" s="105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</row>
    <row r="861">
      <c r="A861" s="106"/>
      <c r="B861" s="106"/>
      <c r="C861" s="106"/>
      <c r="D861" s="106"/>
      <c r="E861" s="106"/>
      <c r="F861" s="105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</row>
    <row r="862">
      <c r="A862" s="106"/>
      <c r="B862" s="106"/>
      <c r="C862" s="106"/>
      <c r="D862" s="106"/>
      <c r="E862" s="106"/>
      <c r="F862" s="105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</row>
    <row r="863">
      <c r="A863" s="106"/>
      <c r="B863" s="106"/>
      <c r="C863" s="106"/>
      <c r="D863" s="106"/>
      <c r="E863" s="106"/>
      <c r="F863" s="105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</row>
    <row r="864">
      <c r="A864" s="106"/>
      <c r="B864" s="106"/>
      <c r="C864" s="106"/>
      <c r="D864" s="106"/>
      <c r="E864" s="106"/>
      <c r="F864" s="105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</row>
    <row r="865">
      <c r="A865" s="106"/>
      <c r="B865" s="106"/>
      <c r="C865" s="106"/>
      <c r="D865" s="106"/>
      <c r="E865" s="106"/>
      <c r="F865" s="105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</row>
    <row r="866">
      <c r="A866" s="106"/>
      <c r="B866" s="106"/>
      <c r="C866" s="106"/>
      <c r="D866" s="106"/>
      <c r="E866" s="106"/>
      <c r="F866" s="105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</row>
    <row r="867">
      <c r="A867" s="106"/>
      <c r="B867" s="106"/>
      <c r="C867" s="106"/>
      <c r="D867" s="106"/>
      <c r="E867" s="106"/>
      <c r="F867" s="105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</row>
    <row r="868">
      <c r="A868" s="106"/>
      <c r="B868" s="106"/>
      <c r="C868" s="106"/>
      <c r="D868" s="106"/>
      <c r="E868" s="106"/>
      <c r="F868" s="105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</row>
    <row r="869">
      <c r="A869" s="106"/>
      <c r="B869" s="106"/>
      <c r="C869" s="106"/>
      <c r="D869" s="106"/>
      <c r="E869" s="106"/>
      <c r="F869" s="105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</row>
    <row r="870">
      <c r="A870" s="106"/>
      <c r="B870" s="106"/>
      <c r="C870" s="106"/>
      <c r="D870" s="106"/>
      <c r="E870" s="106"/>
      <c r="F870" s="105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</row>
    <row r="871">
      <c r="A871" s="106"/>
      <c r="B871" s="106"/>
      <c r="C871" s="106"/>
      <c r="D871" s="106"/>
      <c r="E871" s="106"/>
      <c r="F871" s="105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</row>
    <row r="872">
      <c r="A872" s="106"/>
      <c r="B872" s="106"/>
      <c r="C872" s="106"/>
      <c r="D872" s="106"/>
      <c r="E872" s="106"/>
      <c r="F872" s="105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</row>
    <row r="873">
      <c r="A873" s="106"/>
      <c r="B873" s="106"/>
      <c r="C873" s="106"/>
      <c r="D873" s="106"/>
      <c r="E873" s="106"/>
      <c r="F873" s="105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</row>
    <row r="874">
      <c r="A874" s="106"/>
      <c r="B874" s="106"/>
      <c r="C874" s="106"/>
      <c r="D874" s="106"/>
      <c r="E874" s="106"/>
      <c r="F874" s="105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</row>
    <row r="875">
      <c r="A875" s="106"/>
      <c r="B875" s="106"/>
      <c r="C875" s="106"/>
      <c r="D875" s="106"/>
      <c r="E875" s="106"/>
      <c r="F875" s="105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</row>
    <row r="876">
      <c r="A876" s="106"/>
      <c r="B876" s="106"/>
      <c r="C876" s="106"/>
      <c r="D876" s="106"/>
      <c r="E876" s="106"/>
      <c r="F876" s="105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</row>
    <row r="877">
      <c r="A877" s="106"/>
      <c r="B877" s="106"/>
      <c r="C877" s="106"/>
      <c r="D877" s="106"/>
      <c r="E877" s="106"/>
      <c r="F877" s="105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</row>
    <row r="878">
      <c r="A878" s="106"/>
      <c r="B878" s="106"/>
      <c r="C878" s="106"/>
      <c r="D878" s="106"/>
      <c r="E878" s="106"/>
      <c r="F878" s="105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</row>
    <row r="879">
      <c r="A879" s="106"/>
      <c r="B879" s="106"/>
      <c r="C879" s="106"/>
      <c r="D879" s="106"/>
      <c r="E879" s="106"/>
      <c r="F879" s="105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</row>
    <row r="880">
      <c r="A880" s="106"/>
      <c r="B880" s="106"/>
      <c r="C880" s="106"/>
      <c r="D880" s="106"/>
      <c r="E880" s="106"/>
      <c r="F880" s="105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</row>
    <row r="881">
      <c r="A881" s="106"/>
      <c r="B881" s="106"/>
      <c r="C881" s="106"/>
      <c r="D881" s="106"/>
      <c r="E881" s="106"/>
      <c r="F881" s="105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</row>
    <row r="882">
      <c r="A882" s="106"/>
      <c r="B882" s="106"/>
      <c r="C882" s="106"/>
      <c r="D882" s="106"/>
      <c r="E882" s="106"/>
      <c r="F882" s="105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</row>
    <row r="883">
      <c r="A883" s="106"/>
      <c r="B883" s="106"/>
      <c r="C883" s="106"/>
      <c r="D883" s="106"/>
      <c r="E883" s="106"/>
      <c r="F883" s="105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</row>
    <row r="884">
      <c r="A884" s="106"/>
      <c r="B884" s="106"/>
      <c r="C884" s="106"/>
      <c r="D884" s="106"/>
      <c r="E884" s="106"/>
      <c r="F884" s="105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</row>
    <row r="885">
      <c r="A885" s="106"/>
      <c r="B885" s="106"/>
      <c r="C885" s="106"/>
      <c r="D885" s="106"/>
      <c r="E885" s="106"/>
      <c r="F885" s="105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</row>
    <row r="886">
      <c r="A886" s="106"/>
      <c r="B886" s="106"/>
      <c r="C886" s="106"/>
      <c r="D886" s="106"/>
      <c r="E886" s="106"/>
      <c r="F886" s="105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</row>
    <row r="887">
      <c r="A887" s="106"/>
      <c r="B887" s="106"/>
      <c r="C887" s="106"/>
      <c r="D887" s="106"/>
      <c r="E887" s="106"/>
      <c r="F887" s="105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</row>
    <row r="888">
      <c r="A888" s="106"/>
      <c r="B888" s="106"/>
      <c r="C888" s="106"/>
      <c r="D888" s="106"/>
      <c r="E888" s="106"/>
      <c r="F888" s="105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</row>
    <row r="889">
      <c r="A889" s="106"/>
      <c r="B889" s="106"/>
      <c r="C889" s="106"/>
      <c r="D889" s="106"/>
      <c r="E889" s="106"/>
      <c r="F889" s="105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</row>
    <row r="890">
      <c r="A890" s="106"/>
      <c r="B890" s="106"/>
      <c r="C890" s="106"/>
      <c r="D890" s="106"/>
      <c r="E890" s="106"/>
      <c r="F890" s="105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</row>
    <row r="891">
      <c r="A891" s="106"/>
      <c r="B891" s="106"/>
      <c r="C891" s="106"/>
      <c r="D891" s="106"/>
      <c r="E891" s="106"/>
      <c r="F891" s="105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</row>
    <row r="892">
      <c r="A892" s="106"/>
      <c r="B892" s="106"/>
      <c r="C892" s="106"/>
      <c r="D892" s="106"/>
      <c r="E892" s="106"/>
      <c r="F892" s="105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</row>
    <row r="893">
      <c r="A893" s="106"/>
      <c r="B893" s="106"/>
      <c r="C893" s="106"/>
      <c r="D893" s="106"/>
      <c r="E893" s="106"/>
      <c r="F893" s="105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</row>
    <row r="894">
      <c r="A894" s="106"/>
      <c r="B894" s="106"/>
      <c r="C894" s="106"/>
      <c r="D894" s="106"/>
      <c r="E894" s="106"/>
      <c r="F894" s="105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</row>
    <row r="895">
      <c r="A895" s="106"/>
      <c r="B895" s="106"/>
      <c r="C895" s="106"/>
      <c r="D895" s="106"/>
      <c r="E895" s="106"/>
      <c r="F895" s="105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</row>
    <row r="896">
      <c r="A896" s="106"/>
      <c r="B896" s="106"/>
      <c r="C896" s="106"/>
      <c r="D896" s="106"/>
      <c r="E896" s="106"/>
      <c r="F896" s="105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</row>
    <row r="897">
      <c r="A897" s="106"/>
      <c r="B897" s="106"/>
      <c r="C897" s="106"/>
      <c r="D897" s="106"/>
      <c r="E897" s="106"/>
      <c r="F897" s="105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</row>
    <row r="898">
      <c r="A898" s="106"/>
      <c r="B898" s="106"/>
      <c r="C898" s="106"/>
      <c r="D898" s="106"/>
      <c r="E898" s="106"/>
      <c r="F898" s="105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</row>
    <row r="899">
      <c r="A899" s="106"/>
      <c r="B899" s="106"/>
      <c r="C899" s="106"/>
      <c r="D899" s="106"/>
      <c r="E899" s="106"/>
      <c r="F899" s="105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</row>
    <row r="900">
      <c r="A900" s="106"/>
      <c r="B900" s="106"/>
      <c r="C900" s="106"/>
      <c r="D900" s="106"/>
      <c r="E900" s="106"/>
      <c r="F900" s="105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</row>
    <row r="901">
      <c r="A901" s="106"/>
      <c r="B901" s="106"/>
      <c r="C901" s="106"/>
      <c r="D901" s="106"/>
      <c r="E901" s="106"/>
      <c r="F901" s="105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</row>
    <row r="902">
      <c r="A902" s="106"/>
      <c r="B902" s="106"/>
      <c r="C902" s="106"/>
      <c r="D902" s="106"/>
      <c r="E902" s="106"/>
      <c r="F902" s="105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</row>
    <row r="903">
      <c r="A903" s="106"/>
      <c r="B903" s="106"/>
      <c r="C903" s="106"/>
      <c r="D903" s="106"/>
      <c r="E903" s="106"/>
      <c r="F903" s="105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</row>
    <row r="904">
      <c r="A904" s="106"/>
      <c r="B904" s="106"/>
      <c r="C904" s="106"/>
      <c r="D904" s="106"/>
      <c r="E904" s="106"/>
      <c r="F904" s="105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</row>
    <row r="905">
      <c r="A905" s="106"/>
      <c r="B905" s="106"/>
      <c r="C905" s="106"/>
      <c r="D905" s="106"/>
      <c r="E905" s="106"/>
      <c r="F905" s="105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</row>
    <row r="906">
      <c r="A906" s="106"/>
      <c r="B906" s="106"/>
      <c r="C906" s="106"/>
      <c r="D906" s="106"/>
      <c r="E906" s="106"/>
      <c r="F906" s="105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</row>
    <row r="907">
      <c r="A907" s="106"/>
      <c r="B907" s="106"/>
      <c r="C907" s="106"/>
      <c r="D907" s="106"/>
      <c r="E907" s="106"/>
      <c r="F907" s="105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</row>
    <row r="908">
      <c r="A908" s="106"/>
      <c r="B908" s="106"/>
      <c r="C908" s="106"/>
      <c r="D908" s="106"/>
      <c r="E908" s="106"/>
      <c r="F908" s="105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</row>
    <row r="909">
      <c r="A909" s="106"/>
      <c r="B909" s="106"/>
      <c r="C909" s="106"/>
      <c r="D909" s="106"/>
      <c r="E909" s="106"/>
      <c r="F909" s="105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</row>
    <row r="910">
      <c r="A910" s="106"/>
      <c r="B910" s="106"/>
      <c r="C910" s="106"/>
      <c r="D910" s="106"/>
      <c r="E910" s="106"/>
      <c r="F910" s="105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</row>
    <row r="911">
      <c r="A911" s="106"/>
      <c r="B911" s="106"/>
      <c r="C911" s="106"/>
      <c r="D911" s="106"/>
      <c r="E911" s="106"/>
      <c r="F911" s="105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</row>
    <row r="912">
      <c r="A912" s="106"/>
      <c r="B912" s="106"/>
      <c r="C912" s="106"/>
      <c r="D912" s="106"/>
      <c r="E912" s="106"/>
      <c r="F912" s="105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</row>
    <row r="913">
      <c r="A913" s="106"/>
      <c r="B913" s="106"/>
      <c r="C913" s="106"/>
      <c r="D913" s="106"/>
      <c r="E913" s="106"/>
      <c r="F913" s="105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</row>
    <row r="914">
      <c r="A914" s="106"/>
      <c r="B914" s="106"/>
      <c r="C914" s="106"/>
      <c r="D914" s="106"/>
      <c r="E914" s="106"/>
      <c r="F914" s="105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</row>
    <row r="915">
      <c r="A915" s="106"/>
      <c r="B915" s="106"/>
      <c r="C915" s="106"/>
      <c r="D915" s="106"/>
      <c r="E915" s="106"/>
      <c r="F915" s="105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</row>
    <row r="916">
      <c r="A916" s="106"/>
      <c r="B916" s="106"/>
      <c r="C916" s="106"/>
      <c r="D916" s="106"/>
      <c r="E916" s="106"/>
      <c r="F916" s="105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</row>
    <row r="917">
      <c r="A917" s="106"/>
      <c r="B917" s="106"/>
      <c r="C917" s="106"/>
      <c r="D917" s="106"/>
      <c r="E917" s="106"/>
      <c r="F917" s="105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</row>
    <row r="918">
      <c r="A918" s="106"/>
      <c r="B918" s="106"/>
      <c r="C918" s="106"/>
      <c r="D918" s="106"/>
      <c r="E918" s="106"/>
      <c r="F918" s="105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</row>
    <row r="919">
      <c r="A919" s="106"/>
      <c r="B919" s="106"/>
      <c r="C919" s="106"/>
      <c r="D919" s="106"/>
      <c r="E919" s="106"/>
      <c r="F919" s="105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</row>
    <row r="920">
      <c r="A920" s="106"/>
      <c r="B920" s="106"/>
      <c r="C920" s="106"/>
      <c r="D920" s="106"/>
      <c r="E920" s="106"/>
      <c r="F920" s="105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</row>
    <row r="921">
      <c r="A921" s="106"/>
      <c r="B921" s="106"/>
      <c r="C921" s="106"/>
      <c r="D921" s="106"/>
      <c r="E921" s="106"/>
      <c r="F921" s="105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</row>
    <row r="922">
      <c r="A922" s="106"/>
      <c r="B922" s="106"/>
      <c r="C922" s="106"/>
      <c r="D922" s="106"/>
      <c r="E922" s="106"/>
      <c r="F922" s="105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</row>
    <row r="923">
      <c r="A923" s="106"/>
      <c r="B923" s="106"/>
      <c r="C923" s="106"/>
      <c r="D923" s="106"/>
      <c r="E923" s="106"/>
      <c r="F923" s="105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</row>
    <row r="924">
      <c r="A924" s="106"/>
      <c r="B924" s="106"/>
      <c r="C924" s="106"/>
      <c r="D924" s="106"/>
      <c r="E924" s="106"/>
      <c r="F924" s="105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</row>
    <row r="925">
      <c r="A925" s="106"/>
      <c r="B925" s="106"/>
      <c r="C925" s="106"/>
      <c r="D925" s="106"/>
      <c r="E925" s="106"/>
      <c r="F925" s="105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</row>
    <row r="926">
      <c r="A926" s="106"/>
      <c r="B926" s="106"/>
      <c r="C926" s="106"/>
      <c r="D926" s="106"/>
      <c r="E926" s="106"/>
      <c r="F926" s="105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</row>
    <row r="927">
      <c r="A927" s="106"/>
      <c r="B927" s="106"/>
      <c r="C927" s="106"/>
      <c r="D927" s="106"/>
      <c r="E927" s="106"/>
      <c r="F927" s="105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</row>
    <row r="928">
      <c r="A928" s="106"/>
      <c r="B928" s="106"/>
      <c r="C928" s="106"/>
      <c r="D928" s="106"/>
      <c r="E928" s="106"/>
      <c r="F928" s="105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</row>
    <row r="929">
      <c r="A929" s="106"/>
      <c r="B929" s="106"/>
      <c r="C929" s="106"/>
      <c r="D929" s="106"/>
      <c r="E929" s="106"/>
      <c r="F929" s="105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</row>
    <row r="930">
      <c r="A930" s="106"/>
      <c r="B930" s="106"/>
      <c r="C930" s="106"/>
      <c r="D930" s="106"/>
      <c r="E930" s="106"/>
      <c r="F930" s="105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</row>
    <row r="931">
      <c r="A931" s="106"/>
      <c r="B931" s="106"/>
      <c r="C931" s="106"/>
      <c r="D931" s="106"/>
      <c r="E931" s="106"/>
      <c r="F931" s="105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</row>
    <row r="932">
      <c r="A932" s="106"/>
      <c r="B932" s="106"/>
      <c r="C932" s="106"/>
      <c r="D932" s="106"/>
      <c r="E932" s="106"/>
      <c r="F932" s="105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</row>
    <row r="933">
      <c r="A933" s="106"/>
      <c r="B933" s="106"/>
      <c r="C933" s="106"/>
      <c r="D933" s="106"/>
      <c r="E933" s="106"/>
      <c r="F933" s="105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</row>
    <row r="934">
      <c r="A934" s="106"/>
      <c r="B934" s="106"/>
      <c r="C934" s="106"/>
      <c r="D934" s="106"/>
      <c r="E934" s="106"/>
      <c r="F934" s="105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</row>
    <row r="935">
      <c r="A935" s="106"/>
      <c r="B935" s="106"/>
      <c r="C935" s="106"/>
      <c r="D935" s="106"/>
      <c r="E935" s="106"/>
      <c r="F935" s="105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</row>
    <row r="936">
      <c r="A936" s="106"/>
      <c r="B936" s="106"/>
      <c r="C936" s="106"/>
      <c r="D936" s="106"/>
      <c r="E936" s="106"/>
      <c r="F936" s="105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</row>
    <row r="937">
      <c r="A937" s="106"/>
      <c r="B937" s="106"/>
      <c r="C937" s="106"/>
      <c r="D937" s="106"/>
      <c r="E937" s="106"/>
      <c r="F937" s="105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</row>
    <row r="938">
      <c r="A938" s="106"/>
      <c r="B938" s="106"/>
      <c r="C938" s="106"/>
      <c r="D938" s="106"/>
      <c r="E938" s="106"/>
      <c r="F938" s="105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</row>
    <row r="939">
      <c r="A939" s="106"/>
      <c r="B939" s="106"/>
      <c r="C939" s="106"/>
      <c r="D939" s="106"/>
      <c r="E939" s="106"/>
      <c r="F939" s="105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</row>
    <row r="940">
      <c r="A940" s="106"/>
      <c r="B940" s="106"/>
      <c r="C940" s="106"/>
      <c r="D940" s="106"/>
      <c r="E940" s="106"/>
      <c r="F940" s="105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</row>
    <row r="941">
      <c r="A941" s="106"/>
      <c r="B941" s="106"/>
      <c r="C941" s="106"/>
      <c r="D941" s="106"/>
      <c r="E941" s="106"/>
      <c r="F941" s="105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</row>
    <row r="942">
      <c r="A942" s="106"/>
      <c r="B942" s="106"/>
      <c r="C942" s="106"/>
      <c r="D942" s="106"/>
      <c r="E942" s="106"/>
      <c r="F942" s="105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</row>
    <row r="943">
      <c r="A943" s="106"/>
      <c r="B943" s="106"/>
      <c r="C943" s="106"/>
      <c r="D943" s="106"/>
      <c r="E943" s="106"/>
      <c r="F943" s="105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</row>
    <row r="944">
      <c r="A944" s="106"/>
      <c r="B944" s="106"/>
      <c r="C944" s="106"/>
      <c r="D944" s="106"/>
      <c r="E944" s="106"/>
      <c r="F944" s="105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</row>
    <row r="945">
      <c r="A945" s="106"/>
      <c r="B945" s="106"/>
      <c r="C945" s="106"/>
      <c r="D945" s="106"/>
      <c r="E945" s="106"/>
      <c r="F945" s="105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</row>
    <row r="946">
      <c r="A946" s="106"/>
      <c r="B946" s="106"/>
      <c r="C946" s="106"/>
      <c r="D946" s="106"/>
      <c r="E946" s="106"/>
      <c r="F946" s="105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</row>
    <row r="947">
      <c r="A947" s="106"/>
      <c r="B947" s="106"/>
      <c r="C947" s="106"/>
      <c r="D947" s="106"/>
      <c r="E947" s="106"/>
      <c r="F947" s="105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</row>
    <row r="948">
      <c r="A948" s="106"/>
      <c r="B948" s="106"/>
      <c r="C948" s="106"/>
      <c r="D948" s="106"/>
      <c r="E948" s="106"/>
      <c r="F948" s="105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</row>
    <row r="949">
      <c r="A949" s="106"/>
      <c r="B949" s="106"/>
      <c r="C949" s="106"/>
      <c r="D949" s="106"/>
      <c r="E949" s="106"/>
      <c r="F949" s="105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</row>
    <row r="950">
      <c r="A950" s="106"/>
      <c r="B950" s="106"/>
      <c r="C950" s="106"/>
      <c r="D950" s="106"/>
      <c r="E950" s="106"/>
      <c r="F950" s="105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</row>
    <row r="951">
      <c r="A951" s="106"/>
      <c r="B951" s="106"/>
      <c r="C951" s="106"/>
      <c r="D951" s="106"/>
      <c r="E951" s="106"/>
      <c r="F951" s="105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</row>
    <row r="952">
      <c r="A952" s="106"/>
      <c r="B952" s="106"/>
      <c r="C952" s="106"/>
      <c r="D952" s="106"/>
      <c r="E952" s="106"/>
      <c r="F952" s="105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</row>
    <row r="953">
      <c r="A953" s="106"/>
      <c r="B953" s="106"/>
      <c r="C953" s="106"/>
      <c r="D953" s="106"/>
      <c r="E953" s="106"/>
      <c r="F953" s="105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</row>
    <row r="954">
      <c r="A954" s="106"/>
      <c r="B954" s="106"/>
      <c r="C954" s="106"/>
      <c r="D954" s="106"/>
      <c r="E954" s="106"/>
      <c r="F954" s="105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</row>
    <row r="955">
      <c r="A955" s="106"/>
      <c r="B955" s="106"/>
      <c r="C955" s="106"/>
      <c r="D955" s="106"/>
      <c r="E955" s="106"/>
      <c r="F955" s="105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</row>
    <row r="956">
      <c r="A956" s="106"/>
      <c r="B956" s="106"/>
      <c r="C956" s="106"/>
      <c r="D956" s="106"/>
      <c r="E956" s="106"/>
      <c r="F956" s="105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</row>
    <row r="957">
      <c r="A957" s="106"/>
      <c r="B957" s="106"/>
      <c r="C957" s="106"/>
      <c r="D957" s="106"/>
      <c r="E957" s="106"/>
      <c r="F957" s="105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</row>
    <row r="958">
      <c r="A958" s="106"/>
      <c r="B958" s="106"/>
      <c r="C958" s="106"/>
      <c r="D958" s="106"/>
      <c r="E958" s="106"/>
      <c r="F958" s="105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</row>
    <row r="959">
      <c r="A959" s="106"/>
      <c r="B959" s="106"/>
      <c r="C959" s="106"/>
      <c r="D959" s="106"/>
      <c r="E959" s="106"/>
      <c r="F959" s="105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</row>
    <row r="960">
      <c r="A960" s="106"/>
      <c r="B960" s="106"/>
      <c r="C960" s="106"/>
      <c r="D960" s="106"/>
      <c r="E960" s="106"/>
      <c r="F960" s="105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</row>
    <row r="961">
      <c r="A961" s="106"/>
      <c r="B961" s="106"/>
      <c r="C961" s="106"/>
      <c r="D961" s="106"/>
      <c r="E961" s="106"/>
      <c r="F961" s="105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</row>
    <row r="962">
      <c r="A962" s="106"/>
      <c r="B962" s="106"/>
      <c r="C962" s="106"/>
      <c r="D962" s="106"/>
      <c r="E962" s="106"/>
      <c r="F962" s="105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</row>
    <row r="963">
      <c r="A963" s="106"/>
      <c r="B963" s="106"/>
      <c r="C963" s="106"/>
      <c r="D963" s="106"/>
      <c r="E963" s="106"/>
      <c r="F963" s="105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</row>
    <row r="964">
      <c r="A964" s="106"/>
      <c r="B964" s="106"/>
      <c r="C964" s="106"/>
      <c r="D964" s="106"/>
      <c r="E964" s="106"/>
      <c r="F964" s="105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</row>
    <row r="965">
      <c r="A965" s="106"/>
      <c r="B965" s="106"/>
      <c r="C965" s="106"/>
      <c r="D965" s="106"/>
      <c r="E965" s="106"/>
      <c r="F965" s="105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</row>
    <row r="966">
      <c r="A966" s="106"/>
      <c r="B966" s="106"/>
      <c r="C966" s="106"/>
      <c r="D966" s="106"/>
      <c r="E966" s="106"/>
      <c r="F966" s="105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</row>
    <row r="967">
      <c r="A967" s="106"/>
      <c r="B967" s="106"/>
      <c r="C967" s="106"/>
      <c r="D967" s="106"/>
      <c r="E967" s="106"/>
      <c r="F967" s="105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</row>
    <row r="968">
      <c r="A968" s="106"/>
      <c r="B968" s="106"/>
      <c r="C968" s="106"/>
      <c r="D968" s="106"/>
      <c r="E968" s="106"/>
      <c r="F968" s="105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</row>
  </sheetData>
  <autoFilter ref="$C$1:$AE$968"/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1"/>
    <hyperlink r:id="rId11" ref="A12"/>
    <hyperlink r:id="rId12" ref="A13"/>
    <hyperlink r:id="rId13" ref="A14"/>
    <hyperlink r:id="rId14" ref="A15"/>
  </hyperlinks>
  <drawing r:id="rId15"/>
  <legacyDrawing r:id="rId1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11" max="11" width="17.5"/>
    <col customWidth="1" min="22" max="22" width="19.38"/>
    <col customWidth="1" min="29" max="29" width="14.88"/>
    <col customWidth="1" min="30" max="30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108" t="s">
        <v>0</v>
      </c>
      <c r="H1" s="108" t="s">
        <v>912</v>
      </c>
      <c r="I1" s="87" t="s">
        <v>35</v>
      </c>
      <c r="J1" s="87" t="s">
        <v>914</v>
      </c>
      <c r="K1" s="87" t="s">
        <v>915</v>
      </c>
      <c r="L1" s="87" t="s">
        <v>28</v>
      </c>
      <c r="M1" s="108" t="s">
        <v>3</v>
      </c>
      <c r="N1" s="108" t="s">
        <v>916</v>
      </c>
      <c r="O1" s="108" t="s">
        <v>6</v>
      </c>
      <c r="P1" s="89" t="s">
        <v>8</v>
      </c>
      <c r="Q1" s="108" t="s">
        <v>932</v>
      </c>
      <c r="R1" s="108" t="s">
        <v>11</v>
      </c>
      <c r="S1" s="108" t="s">
        <v>933</v>
      </c>
      <c r="T1" s="108" t="s">
        <v>1179</v>
      </c>
      <c r="U1" s="126" t="s">
        <v>1180</v>
      </c>
      <c r="V1" s="126" t="s">
        <v>1494</v>
      </c>
      <c r="W1" s="87" t="s">
        <v>21</v>
      </c>
      <c r="X1" s="87" t="s">
        <v>24</v>
      </c>
      <c r="Y1" s="87" t="s">
        <v>26</v>
      </c>
      <c r="Z1" s="87" t="s">
        <v>27</v>
      </c>
      <c r="AA1" s="87" t="s">
        <v>919</v>
      </c>
      <c r="AB1" s="87" t="s">
        <v>32</v>
      </c>
      <c r="AC1" s="87" t="s">
        <v>920</v>
      </c>
      <c r="AD1" s="87" t="s">
        <v>921</v>
      </c>
    </row>
    <row r="2">
      <c r="A2" s="46" t="s">
        <v>767</v>
      </c>
      <c r="B2" s="9" t="s">
        <v>2641</v>
      </c>
      <c r="C2" s="92" t="s">
        <v>923</v>
      </c>
      <c r="D2" s="2" t="s">
        <v>2642</v>
      </c>
      <c r="E2" s="114" t="str">
        <f>IFERROR(__xludf.DUMMYFUNCTION("IFERROR(HYPERLINK(REGEXEXTRACT(D2,""\(([^)]*)\)""),REGEXEXTRACT(D2,""\[([^\]]+)\]"")),"""")"),"READ PITCH")</f>
        <v>READ PITCH</v>
      </c>
      <c r="F2" s="95">
        <f>VLOOKUP($A2, RawData!$A:$AJ, 33, FALSE)</f>
        <v>316.38254</v>
      </c>
      <c r="G2" s="98">
        <f>VLOOKUP($A2, RawData!$A:$AJ, 2, FALSE)</f>
        <v>160.7073</v>
      </c>
      <c r="H2" s="97" t="str">
        <f>VLOOKUP($A2, RawData!$A:$AJ, 3, FALSE)</f>
        <v/>
      </c>
      <c r="I2" s="128">
        <f>VLOOKUP($A2, RawData!$A:$AM, 37, FALSE)</f>
        <v>76.76162</v>
      </c>
      <c r="J2" s="99">
        <f>VLOOKUP($A2, RawData!$A:$AM, 38, FALSE)</f>
        <v>1.7198607</v>
      </c>
      <c r="K2" s="99" t="str">
        <f>VLOOKUP($A2, RawData!$A:$AM, 39, FALSE)</f>
        <v/>
      </c>
      <c r="L2" s="100">
        <f>VLOOKUP($A2, RawData!$A:$AJ, 30, FALSE)</f>
        <v>3.8980818</v>
      </c>
      <c r="M2" s="95">
        <f>VLOOKUP($A2, RawData!$A:$AJ, 5, FALSE)</f>
        <v>0.6334256</v>
      </c>
      <c r="N2" s="101">
        <f>VLOOKUP($A2, RawData!$A:$AJ, 6, FALSE)</f>
        <v>6.6685586</v>
      </c>
      <c r="O2" s="101">
        <f>VLOOKUP($A2, RawData!$A:$AJ, 8, FALSE)</f>
        <v>0.6433</v>
      </c>
      <c r="P2" s="101" t="str">
        <f>VLOOKUP($A2, RawData!$A:$AJ, 10, FALSE)</f>
        <v/>
      </c>
      <c r="Q2" s="101" t="str">
        <f>VLOOKUP($A2, RawData!$A:$AJ, 11, FALSE)</f>
        <v/>
      </c>
      <c r="R2" s="95">
        <f>VLOOKUP($A2, RawData!$A:$AJ, 13, FALSE)</f>
        <v>16.9198</v>
      </c>
      <c r="S2" s="101" t="str">
        <f>VLOOKUP($A2, RawData!$A:$AJ, 14, FALSE)</f>
        <v/>
      </c>
      <c r="T2" s="103">
        <f>VLOOKUP($A2, RawData!$A:$AJ, 15, FALSE)</f>
        <v>0.2723</v>
      </c>
      <c r="U2" s="101" t="str">
        <f>VLOOKUP($A2, RawData!$A:$AJ, 16, FALSE)</f>
        <v/>
      </c>
      <c r="V2" s="101">
        <f>VLOOKUP($A2, RawData!$A:$AJ, 22, FALSE)</f>
        <v>-0.048182495</v>
      </c>
      <c r="W2" s="101">
        <f>VLOOKUP($A2, RawData!$A:$AJ, 23, FALSE)</f>
        <v>0.0984</v>
      </c>
      <c r="X2" s="103">
        <f>VLOOKUP($A2, RawData!$A:$AJ, 26, FALSE)</f>
        <v>9.377593</v>
      </c>
      <c r="Y2" s="102">
        <f>VLOOKUP($A2, RawData!$A:$AJ, 28, FALSE)</f>
        <v>1.9393791</v>
      </c>
      <c r="Z2" s="102">
        <f>VLOOKUP($A2, RawData!$A:$AJ, 29, FALSE)</f>
        <v>1.3058</v>
      </c>
      <c r="AA2" s="97">
        <f>VLOOKUP($A2, RawData!$A:$AJ,32, FALSE)</f>
        <v>0.043390404</v>
      </c>
      <c r="AB2" s="95" t="str">
        <f>VLOOKUP($A2, RawData!$A:$AJ, 34, FALSE)</f>
        <v/>
      </c>
      <c r="AC2" s="95">
        <f>VLOOKUP($A2, RawData!$A:$AJ, 35, FALSE)</f>
        <v>6.4995</v>
      </c>
      <c r="AD2" s="104">
        <f>VLOOKUP($A2, RawData!$A:$AJ, 36, FALSE)</f>
        <v>52.47</v>
      </c>
    </row>
    <row r="3">
      <c r="A3" s="46" t="s">
        <v>768</v>
      </c>
      <c r="B3" s="9" t="s">
        <v>2643</v>
      </c>
      <c r="C3" s="92" t="s">
        <v>1044</v>
      </c>
      <c r="D3" s="2" t="s">
        <v>2644</v>
      </c>
      <c r="E3" s="114" t="str">
        <f>IFERROR(__xludf.DUMMYFUNCTION("IFERROR(HYPERLINK(REGEXEXTRACT(D3,""\(([^)]*)\)""),REGEXEXTRACT(D3,""\[([^\]]+)\]"")),"""")"),"READ PITCH")</f>
        <v>READ PITCH</v>
      </c>
      <c r="F3" s="95">
        <f>VLOOKUP($A3, RawData!$A:$AJ, 33, FALSE)</f>
        <v>1592.7401</v>
      </c>
      <c r="G3" s="98">
        <f>VLOOKUP($A3, RawData!$A:$AJ, 2, FALSE)</f>
        <v>336.746</v>
      </c>
      <c r="H3" s="97" t="str">
        <f>VLOOKUP($A3, RawData!$A:$AJ, 3, FALSE)</f>
        <v/>
      </c>
      <c r="I3" s="128">
        <f>VLOOKUP($A3, RawData!$A:$AM, 37, FALSE)</f>
        <v>49.34</v>
      </c>
      <c r="J3" s="99">
        <f>VLOOKUP($A3, RawData!$A:$AM, 38, FALSE)</f>
        <v>-0.76520306</v>
      </c>
      <c r="K3" s="99" t="str">
        <f>VLOOKUP($A3, RawData!$A:$AM, 39, FALSE)</f>
        <v/>
      </c>
      <c r="L3" s="100">
        <f>VLOOKUP($A3, RawData!$A:$AJ, 30, FALSE)</f>
        <v>32.028446</v>
      </c>
      <c r="M3" s="95">
        <f>VLOOKUP($A3, RawData!$A:$AJ, 5, FALSE)</f>
        <v>0.11428516</v>
      </c>
      <c r="N3" s="101">
        <f>VLOOKUP($A3, RawData!$A:$AJ, 6, FALSE)</f>
        <v>-0.85253876</v>
      </c>
      <c r="O3" s="101">
        <f>VLOOKUP($A3, RawData!$A:$AJ, 8, FALSE)</f>
        <v>0.2076</v>
      </c>
      <c r="P3" s="101" t="str">
        <f>VLOOKUP($A3, RawData!$A:$AJ, 10, FALSE)</f>
        <v/>
      </c>
      <c r="Q3" s="101" t="str">
        <f>VLOOKUP($A3, RawData!$A:$AJ, 11, FALSE)</f>
        <v/>
      </c>
      <c r="R3" s="95">
        <f>VLOOKUP($A3, RawData!$A:$AJ, 13, FALSE)</f>
        <v>43.449</v>
      </c>
      <c r="S3" s="101" t="str">
        <f>VLOOKUP($A3, RawData!$A:$AJ, 14, FALSE)</f>
        <v/>
      </c>
      <c r="T3" s="103">
        <f>VLOOKUP($A3, RawData!$A:$AJ, 15, FALSE)</f>
        <v>7.6073</v>
      </c>
      <c r="U3" s="101" t="str">
        <f>VLOOKUP($A3, RawData!$A:$AJ, 16, FALSE)</f>
        <v/>
      </c>
      <c r="V3" s="101">
        <f>VLOOKUP($A3, RawData!$A:$AJ, 22, FALSE)</f>
        <v>0.2914597</v>
      </c>
      <c r="W3" s="101">
        <f>VLOOKUP($A3, RawData!$A:$AJ, 23, FALSE)</f>
        <v>0.0552</v>
      </c>
      <c r="X3" s="103">
        <f>VLOOKUP($A3, RawData!$A:$AJ, 26, FALSE)</f>
        <v>50.487743</v>
      </c>
      <c r="Y3" s="102">
        <f>VLOOKUP($A3, RawData!$A:$AJ, 28, FALSE)</f>
        <v>4.416437</v>
      </c>
      <c r="Z3" s="102">
        <f>VLOOKUP($A3, RawData!$A:$AJ, 29, FALSE)</f>
        <v>4.9964</v>
      </c>
      <c r="AA3" s="97">
        <f>VLOOKUP($A3, RawData!$A:$AJ,32, FALSE)</f>
        <v>0</v>
      </c>
      <c r="AB3" s="95" t="str">
        <f>VLOOKUP($A3, RawData!$A:$AJ, 34, FALSE)</f>
        <v/>
      </c>
      <c r="AC3" s="95">
        <f>VLOOKUP($A3, RawData!$A:$AJ, 35, FALSE)</f>
        <v>6.0182</v>
      </c>
      <c r="AD3" s="104">
        <f>VLOOKUP($A3, RawData!$A:$AJ, 36, FALSE)</f>
        <v>257.75</v>
      </c>
    </row>
    <row r="4">
      <c r="A4" s="125" t="s">
        <v>769</v>
      </c>
      <c r="B4" s="36" t="s">
        <v>2645</v>
      </c>
      <c r="C4" s="92" t="s">
        <v>930</v>
      </c>
      <c r="D4" s="2" t="s">
        <v>2646</v>
      </c>
      <c r="E4" s="114" t="str">
        <f>IFERROR(__xludf.DUMMYFUNCTION("IFERROR(HYPERLINK(REGEXEXTRACT(D4,""\(([^)]*)\)""),REGEXEXTRACT(D4,""\[([^\]]+)\]"")),"""")"),"READ PITCH")</f>
        <v>READ PITCH</v>
      </c>
      <c r="F4" s="95">
        <f>VLOOKUP($A4, RawData!$A:$AJ, 33, FALSE)</f>
        <v>66.153946</v>
      </c>
      <c r="G4" s="98">
        <f>VLOOKUP($A4, RawData!$A:$AJ, 2, FALSE)</f>
        <v>64.6</v>
      </c>
      <c r="H4" s="97" t="str">
        <f>VLOOKUP($A4, RawData!$A:$AJ, 3, FALSE)</f>
        <v/>
      </c>
      <c r="I4" s="128">
        <f>VLOOKUP($A4, RawData!$A:$AM, 37, FALSE)</f>
        <v>-13.6</v>
      </c>
      <c r="J4" s="99">
        <f>VLOOKUP($A4, RawData!$A:$AM, 38, FALSE)</f>
        <v>-3.3448277</v>
      </c>
      <c r="K4" s="99" t="str">
        <f>VLOOKUP($A4, RawData!$A:$AM, 39, FALSE)</f>
        <v/>
      </c>
      <c r="L4" s="100">
        <f>VLOOKUP($A4, RawData!$A:$AJ, 30, FALSE)</f>
        <v>-5.795103</v>
      </c>
      <c r="M4" s="95">
        <f>VLOOKUP($A4, RawData!$A:$AJ, 5, FALSE)</f>
        <v>-0.038588434</v>
      </c>
      <c r="N4" s="101">
        <f>VLOOKUP($A4, RawData!$A:$AJ, 6, FALSE)</f>
        <v>8.090909</v>
      </c>
      <c r="O4" s="101">
        <f>VLOOKUP($A4, RawData!$A:$AJ, 8, FALSE)</f>
        <v>0.2833</v>
      </c>
      <c r="P4" s="101" t="str">
        <f>VLOOKUP($A4, RawData!$A:$AJ, 10, FALSE)</f>
        <v/>
      </c>
      <c r="Q4" s="101" t="str">
        <f>VLOOKUP($A4, RawData!$A:$AJ, 11, FALSE)</f>
        <v/>
      </c>
      <c r="R4" s="95">
        <f>VLOOKUP($A4, RawData!$A:$AJ, 13, FALSE)</f>
        <v>-5.1</v>
      </c>
      <c r="S4" s="101" t="str">
        <f>VLOOKUP($A4, RawData!$A:$AJ, 14, FALSE)</f>
        <v/>
      </c>
      <c r="T4" s="103">
        <f>VLOOKUP($A4, RawData!$A:$AJ, 15, FALSE)</f>
        <v>0.9488</v>
      </c>
      <c r="U4" s="101" t="str">
        <f>VLOOKUP($A4, RawData!$A:$AJ, 16, FALSE)</f>
        <v/>
      </c>
      <c r="V4" s="101">
        <f>VLOOKUP($A4, RawData!$A:$AJ, 22, FALSE)</f>
        <v>0.31155378</v>
      </c>
      <c r="W4" s="101">
        <f>VLOOKUP($A4, RawData!$A:$AJ, 23, FALSE)</f>
        <v>-0.1103</v>
      </c>
      <c r="X4" s="103" t="str">
        <f>VLOOKUP($A4, RawData!$A:$AJ, 26, FALSE)</f>
        <v/>
      </c>
      <c r="Y4" s="102">
        <f>VLOOKUP($A4, RawData!$A:$AJ, 28, FALSE)</f>
        <v>0.61475855</v>
      </c>
      <c r="Z4" s="102">
        <f>VLOOKUP($A4, RawData!$A:$AJ, 29, FALSE)</f>
        <v>0.2992</v>
      </c>
      <c r="AA4" s="97">
        <f>VLOOKUP($A4, RawData!$A:$AJ,32, FALSE)</f>
        <v>0</v>
      </c>
      <c r="AB4" s="95" t="str">
        <f>VLOOKUP($A4, RawData!$A:$AJ, 34, FALSE)</f>
        <v/>
      </c>
      <c r="AC4" s="95">
        <f>VLOOKUP($A4, RawData!$A:$AJ, 35, FALSE)</f>
        <v>0.132</v>
      </c>
      <c r="AD4" s="104">
        <f>VLOOKUP($A4, RawData!$A:$AJ, 36, FALSE)</f>
        <v>518.29</v>
      </c>
    </row>
    <row r="5">
      <c r="A5" s="125" t="s">
        <v>770</v>
      </c>
      <c r="B5" s="36" t="s">
        <v>2647</v>
      </c>
      <c r="C5" s="92" t="s">
        <v>930</v>
      </c>
      <c r="D5" s="2" t="s">
        <v>2648</v>
      </c>
      <c r="E5" s="114" t="str">
        <f>IFERROR(__xludf.DUMMYFUNCTION("IFERROR(HYPERLINK(REGEXEXTRACT(D5,""\(([^)]*)\)""),REGEXEXTRACT(D5,""\[([^\]]+)\]"")),"""")"),"READ PITCH")</f>
        <v>READ PITCH</v>
      </c>
      <c r="F5" s="95">
        <f>VLOOKUP($A5, RawData!$A:$AJ, 33, FALSE)</f>
        <v>26.41353</v>
      </c>
      <c r="G5" s="98">
        <f>VLOOKUP($A5, RawData!$A:$AJ, 2, FALSE)</f>
        <v>1.009</v>
      </c>
      <c r="H5" s="97" t="str">
        <f>VLOOKUP($A5, RawData!$A:$AJ, 3, FALSE)</f>
        <v/>
      </c>
      <c r="I5" s="128">
        <f>VLOOKUP($A5, RawData!$A:$AM, 37, FALSE)</f>
        <v>103.035</v>
      </c>
      <c r="J5" s="99">
        <f>VLOOKUP($A5, RawData!$A:$AM, 38, FALSE)</f>
        <v>-26.038881</v>
      </c>
      <c r="K5" s="99" t="str">
        <f>VLOOKUP($A5, RawData!$A:$AM, 39, FALSE)</f>
        <v/>
      </c>
      <c r="L5" s="100">
        <f>VLOOKUP($A5, RawData!$A:$AJ, 30, FALSE)</f>
        <v>-0.18337972</v>
      </c>
      <c r="M5" s="95">
        <f>VLOOKUP($A5, RawData!$A:$AJ, 5, FALSE)</f>
        <v>0.15122023</v>
      </c>
      <c r="N5" s="101">
        <f>VLOOKUP($A5, RawData!$A:$AJ, 6, FALSE)</f>
        <v>-24.55881</v>
      </c>
      <c r="O5" s="101">
        <f>VLOOKUP($A5, RawData!$A:$AJ, 8, FALSE)</f>
        <v>0.0261</v>
      </c>
      <c r="P5" s="101" t="str">
        <f>VLOOKUP($A5, RawData!$A:$AJ, 10, FALSE)</f>
        <v/>
      </c>
      <c r="Q5" s="101" t="str">
        <f>VLOOKUP($A5, RawData!$A:$AJ, 11, FALSE)</f>
        <v/>
      </c>
      <c r="R5" s="95">
        <f>VLOOKUP($A5, RawData!$A:$AJ, 13, FALSE)</f>
        <v>-10.107</v>
      </c>
      <c r="S5" s="101" t="str">
        <f>VLOOKUP($A5, RawData!$A:$AJ, 14, FALSE)</f>
        <v/>
      </c>
      <c r="T5" s="103">
        <f>VLOOKUP($A5, RawData!$A:$AJ, 15, FALSE)</f>
        <v>14.5938</v>
      </c>
      <c r="U5" s="101" t="str">
        <f>VLOOKUP($A5, RawData!$A:$AJ, 16, FALSE)</f>
        <v/>
      </c>
      <c r="V5" s="101">
        <f>VLOOKUP($A5, RawData!$A:$AJ, 22, FALSE)</f>
        <v>-0.59866387</v>
      </c>
      <c r="W5" s="101">
        <f>VLOOKUP($A5, RawData!$A:$AJ, 23, FALSE)</f>
        <v>1.7457</v>
      </c>
      <c r="X5" s="103">
        <f>VLOOKUP($A5, RawData!$A:$AJ, 26, FALSE)</f>
        <v>0.257902</v>
      </c>
      <c r="Y5" s="102">
        <f>VLOOKUP($A5, RawData!$A:$AJ, 28, FALSE)</f>
        <v>24.881536</v>
      </c>
      <c r="Z5" s="102">
        <f>VLOOKUP($A5, RawData!$A:$AJ, 29, FALSE)</f>
        <v>0.3594</v>
      </c>
      <c r="AA5" s="97">
        <f>VLOOKUP($A5, RawData!$A:$AJ,32, FALSE)</f>
        <v>1.2801205</v>
      </c>
      <c r="AB5" s="95" t="str">
        <f>VLOOKUP($A5, RawData!$A:$AJ, 34, FALSE)</f>
        <v/>
      </c>
      <c r="AC5" s="95">
        <f>VLOOKUP($A5, RawData!$A:$AJ, 35, FALSE)</f>
        <v>0.04</v>
      </c>
      <c r="AD5" s="104">
        <f>VLOOKUP($A5, RawData!$A:$AJ, 36, FALSE)</f>
        <v>643.73</v>
      </c>
    </row>
    <row r="6">
      <c r="A6" s="125" t="s">
        <v>771</v>
      </c>
      <c r="B6" s="36" t="s">
        <v>2649</v>
      </c>
      <c r="C6" s="92" t="s">
        <v>930</v>
      </c>
      <c r="D6" s="2" t="s">
        <v>2650</v>
      </c>
      <c r="E6" s="114" t="str">
        <f>IFERROR(__xludf.DUMMYFUNCTION("IFERROR(HYPERLINK(REGEXEXTRACT(D6,""\(([^)]*)\)""),REGEXEXTRACT(D6,""\[([^\]]+)\]"")),"""")"),"READ PITCH")</f>
        <v>READ PITCH</v>
      </c>
      <c r="F6" s="95">
        <f>VLOOKUP($A6, RawData!$A:$AJ, 33, FALSE)</f>
        <v>17.60408</v>
      </c>
      <c r="G6" s="98">
        <f>VLOOKUP($A6, RawData!$A:$AJ, 2, FALSE)</f>
        <v>0.10302</v>
      </c>
      <c r="H6" s="97" t="str">
        <f>VLOOKUP($A6, RawData!$A:$AJ, 3, FALSE)</f>
        <v/>
      </c>
      <c r="I6" s="128">
        <f>VLOOKUP($A6, RawData!$A:$AM, 37, FALSE)</f>
        <v>-2.96173</v>
      </c>
      <c r="J6" s="99">
        <f>VLOOKUP($A6, RawData!$A:$AM, 38, FALSE)</f>
        <v>0.96577173</v>
      </c>
      <c r="K6" s="99" t="str">
        <f>VLOOKUP($A6, RawData!$A:$AM, 39, FALSE)</f>
        <v/>
      </c>
      <c r="L6" s="100">
        <f>VLOOKUP($A6, RawData!$A:$AJ, 30, FALSE)</f>
        <v>-6.7151833</v>
      </c>
      <c r="M6" s="95">
        <f>VLOOKUP($A6, RawData!$A:$AJ, 5, FALSE)</f>
        <v>-0.00426627</v>
      </c>
      <c r="N6" s="101">
        <f>VLOOKUP($A6, RawData!$A:$AJ, 6, FALSE)</f>
        <v>0.96577173</v>
      </c>
      <c r="O6" s="101">
        <f>VLOOKUP($A6, RawData!$A:$AJ, 8, FALSE)</f>
        <v>1</v>
      </c>
      <c r="P6" s="101" t="str">
        <f>VLOOKUP($A6, RawData!$A:$AJ, 10, FALSE)</f>
        <v/>
      </c>
      <c r="Q6" s="101" t="str">
        <f>VLOOKUP($A6, RawData!$A:$AJ, 11, FALSE)</f>
        <v/>
      </c>
      <c r="R6" s="95">
        <f>VLOOKUP($A6, RawData!$A:$AJ, 13, FALSE)</f>
        <v>-1.87336</v>
      </c>
      <c r="S6" s="101" t="str">
        <f>VLOOKUP($A6, RawData!$A:$AJ, 14, FALSE)</f>
        <v/>
      </c>
      <c r="T6" s="103">
        <f>VLOOKUP($A6, RawData!$A:$AJ, 15, FALSE)</f>
        <v>52.15235</v>
      </c>
      <c r="U6" s="101" t="str">
        <f>VLOOKUP($A6, RawData!$A:$AJ, 16, FALSE)</f>
        <v/>
      </c>
      <c r="V6" s="101">
        <f>VLOOKUP($A6, RawData!$A:$AJ, 22, FALSE)</f>
        <v>-0.1685085</v>
      </c>
      <c r="W6" s="101">
        <f>VLOOKUP($A6, RawData!$A:$AJ, 23, FALSE)</f>
        <v>-1.5766</v>
      </c>
      <c r="X6" s="103" t="str">
        <f>VLOOKUP($A6, RawData!$A:$AJ, 26, FALSE)</f>
        <v/>
      </c>
      <c r="Y6" s="102">
        <f>VLOOKUP($A6, RawData!$A:$AJ, 28, FALSE)</f>
        <v>195.42206</v>
      </c>
      <c r="Z6" s="102">
        <f>VLOOKUP($A6, RawData!$A:$AJ, 29, FALSE)</f>
        <v>11.1526</v>
      </c>
      <c r="AA6" s="97">
        <f>VLOOKUP($A6, RawData!$A:$AJ,32, FALSE)</f>
        <v>0</v>
      </c>
      <c r="AB6" s="95" t="str">
        <f>VLOOKUP($A6, RawData!$A:$AJ, 34, FALSE)</f>
        <v/>
      </c>
      <c r="AC6" s="95">
        <f>VLOOKUP($A6, RawData!$A:$AJ, 35, FALSE)</f>
        <v>0.025</v>
      </c>
      <c r="AD6" s="104">
        <f>VLOOKUP($A6, RawData!$A:$AJ, 36, FALSE)</f>
        <v>694.22</v>
      </c>
    </row>
    <row r="7">
      <c r="A7" s="125" t="s">
        <v>772</v>
      </c>
      <c r="B7" s="36" t="s">
        <v>2651</v>
      </c>
      <c r="C7" s="92" t="s">
        <v>923</v>
      </c>
      <c r="D7" s="2" t="s">
        <v>2652</v>
      </c>
      <c r="E7" s="114" t="str">
        <f>IFERROR(__xludf.DUMMYFUNCTION("IFERROR(HYPERLINK(REGEXEXTRACT(D7,""\(([^)]*)\)""),REGEXEXTRACT(D7,""\[([^\]]+)\]"")),"""")"),"READ PITCH")</f>
        <v>READ PITCH</v>
      </c>
      <c r="F7" s="95">
        <f>VLOOKUP($A7, RawData!$A:$AJ, 33, FALSE)</f>
        <v>8.106535</v>
      </c>
      <c r="G7" s="98">
        <f>VLOOKUP($A7, RawData!$A:$AJ, 2, FALSE)</f>
        <v>0.00714</v>
      </c>
      <c r="H7" s="97" t="str">
        <f>VLOOKUP($A7, RawData!$A:$AJ, 3, FALSE)</f>
        <v/>
      </c>
      <c r="I7" s="128">
        <f>VLOOKUP($A7, RawData!$A:$AM, 37, FALSE)</f>
        <v>-0.87137</v>
      </c>
      <c r="J7" s="99">
        <f>VLOOKUP($A7, RawData!$A:$AM, 38, FALSE)</f>
        <v>0.34172517</v>
      </c>
      <c r="K7" s="99" t="str">
        <f>VLOOKUP($A7, RawData!$A:$AM, 39, FALSE)</f>
        <v/>
      </c>
      <c r="L7" s="100">
        <f>VLOOKUP($A7, RawData!$A:$AJ, 30, FALSE)</f>
        <v>-8.35583</v>
      </c>
      <c r="M7" s="95">
        <f>VLOOKUP($A7, RawData!$A:$AJ, 5, FALSE)</f>
        <v>-0.00073798874</v>
      </c>
      <c r="N7" s="101">
        <f>VLOOKUP($A7, RawData!$A:$AJ, 6, FALSE)</f>
        <v>0.4153967</v>
      </c>
      <c r="O7" s="101">
        <f>VLOOKUP($A7, RawData!$A:$AJ, 8, FALSE)</f>
        <v>0.9988</v>
      </c>
      <c r="P7" s="101" t="str">
        <f>VLOOKUP($A7, RawData!$A:$AJ, 10, FALSE)</f>
        <v/>
      </c>
      <c r="Q7" s="101" t="str">
        <f>VLOOKUP($A7, RawData!$A:$AJ, 11, FALSE)</f>
        <v/>
      </c>
      <c r="R7" s="95">
        <f>VLOOKUP($A7, RawData!$A:$AJ, 13, FALSE)</f>
        <v>-2.22022</v>
      </c>
      <c r="S7" s="101" t="str">
        <f>VLOOKUP($A7, RawData!$A:$AJ, 14, FALSE)</f>
        <v/>
      </c>
      <c r="T7" s="103">
        <f>VLOOKUP($A7, RawData!$A:$AJ, 15, FALSE)</f>
        <v>52.15235</v>
      </c>
      <c r="U7" s="101" t="str">
        <f>VLOOKUP($A7, RawData!$A:$AJ, 16, FALSE)</f>
        <v/>
      </c>
      <c r="V7" s="101">
        <f>VLOOKUP($A7, RawData!$A:$AJ, 22, FALSE)</f>
        <v>-0.018564347</v>
      </c>
      <c r="W7" s="101">
        <f>VLOOKUP($A7, RawData!$A:$AJ, 23, FALSE)</f>
        <v>-0.0803</v>
      </c>
      <c r="X7" s="103" t="str">
        <f>VLOOKUP($A7, RawData!$A:$AJ, 26, FALSE)</f>
        <v/>
      </c>
      <c r="Y7" s="102">
        <f>VLOOKUP($A7, RawData!$A:$AJ, 28, FALSE)</f>
        <v>1048.0336</v>
      </c>
      <c r="Z7" s="102">
        <f>VLOOKUP($A7, RawData!$A:$AJ, 29, FALSE)</f>
        <v>0.8599</v>
      </c>
      <c r="AA7" s="97">
        <f>VLOOKUP($A7, RawData!$A:$AJ,32, FALSE)</f>
        <v>0</v>
      </c>
      <c r="AB7" s="95" t="str">
        <f>VLOOKUP($A7, RawData!$A:$AJ, 34, FALSE)</f>
        <v/>
      </c>
      <c r="AC7" s="95">
        <f>VLOOKUP($A7, RawData!$A:$AJ, 35, FALSE)</f>
        <v>0.008</v>
      </c>
      <c r="AD7" s="104">
        <f>VLOOKUP($A7, RawData!$A:$AJ, 36, FALSE)</f>
        <v>1247.16</v>
      </c>
    </row>
    <row r="8">
      <c r="A8" s="125" t="s">
        <v>860</v>
      </c>
      <c r="B8" s="36" t="s">
        <v>2653</v>
      </c>
      <c r="C8" s="92" t="s">
        <v>1164</v>
      </c>
      <c r="D8" s="2" t="s">
        <v>2654</v>
      </c>
      <c r="E8" s="114" t="str">
        <f>IFERROR(__xludf.DUMMYFUNCTION("IFERROR(HYPERLINK(REGEXEXTRACT(D8,""\(([^)]*)\)""),REGEXEXTRACT(D8,""\[([^\]]+)\]"")),"""")"),"READ PITCH")</f>
        <v>READ PITCH</v>
      </c>
      <c r="F8" s="95">
        <f>VLOOKUP($A8, RawData!$A:$AJ, 33, FALSE)</f>
        <v>84.58942</v>
      </c>
      <c r="G8" s="106">
        <f>VLOOKUP($A8, RawData!$A:$AJ, 2, FALSE)</f>
        <v>103.23</v>
      </c>
      <c r="H8" s="97">
        <f>VLOOKUP($A8, RawData!$A:$AJ, 3, FALSE)</f>
        <v>-0.0537</v>
      </c>
      <c r="I8" s="128">
        <f>VLOOKUP($A8, RawData!$A:$AM, 37, FALSE)</f>
        <v>6.192</v>
      </c>
      <c r="J8" s="99">
        <f>VLOOKUP($A8, RawData!$A:$AM, 38, FALSE)</f>
        <v>-0.30152285</v>
      </c>
      <c r="K8" s="99" t="str">
        <f>VLOOKUP($A8, RawData!$A:$AM, 39, FALSE)</f>
        <v/>
      </c>
      <c r="L8" s="100">
        <f>VLOOKUP($A8, RawData!$A:$AJ, 30, FALSE)</f>
        <v>13.569186</v>
      </c>
      <c r="M8" s="95">
        <f>VLOOKUP($A8, RawData!$A:$AJ, 5, FALSE)</f>
        <v>-0.004618865</v>
      </c>
      <c r="N8" s="118">
        <f>VLOOKUP($A8, RawData!$A:$AJ, 6, FALSE)</f>
        <v>-1.4036782</v>
      </c>
      <c r="O8" s="101">
        <f>VLOOKUP($A8, RawData!$A:$AJ, 8, FALSE)</f>
        <v>0.3331</v>
      </c>
      <c r="P8" s="118" t="str">
        <f>VLOOKUP($A8, RawData!$A:$AJ, 10, FALSE)</f>
        <v/>
      </c>
      <c r="Q8" s="118">
        <f>VLOOKUP($A8, RawData!$A:$AJ, 11, FALSE)</f>
        <v>0.0185</v>
      </c>
      <c r="R8" s="95">
        <f>VLOOKUP($A8, RawData!$A:$AJ, 13, FALSE)</f>
        <v>0.745</v>
      </c>
      <c r="S8" s="118" t="str">
        <f>VLOOKUP($A8, RawData!$A:$AJ, 14, FALSE)</f>
        <v/>
      </c>
      <c r="T8" s="103">
        <f>VLOOKUP($A8, RawData!$A:$AJ, 15, FALSE)</f>
        <v>9.2121</v>
      </c>
      <c r="U8" s="118" t="str">
        <f>VLOOKUP($A8, RawData!$A:$AJ, 16, FALSE)</f>
        <v/>
      </c>
      <c r="V8" s="118" t="str">
        <f>VLOOKUP($A8, RawData!$A:$AJ, 22, FALSE)</f>
        <v/>
      </c>
      <c r="W8" s="101">
        <f>VLOOKUP($A8, RawData!$A:$AJ, 23, FALSE)</f>
        <v>-0.0116</v>
      </c>
      <c r="X8" s="103" t="str">
        <f>VLOOKUP($A8, RawData!$A:$AJ, 26, FALSE)</f>
        <v/>
      </c>
      <c r="Y8" s="102">
        <f>VLOOKUP($A8, RawData!$A:$AJ, 28, FALSE)</f>
        <v>0.8470541</v>
      </c>
      <c r="Z8" s="102">
        <f>VLOOKUP($A8, RawData!$A:$AJ, 29, FALSE)</f>
        <v>1.7281</v>
      </c>
      <c r="AA8" s="97" t="str">
        <f>VLOOKUP($A8, RawData!$A:$AJ,32, FALSE)</f>
        <v/>
      </c>
      <c r="AB8" s="95">
        <f>VLOOKUP($A8, RawData!$A:$AJ, 34, FALSE)</f>
        <v>84.0204</v>
      </c>
      <c r="AC8" s="95">
        <f>VLOOKUP($A8, RawData!$A:$AJ, 35, FALSE)</f>
        <v>0.45</v>
      </c>
      <c r="AD8" s="104">
        <f>VLOOKUP($A8, RawData!$A:$AJ, 36, FALSE)</f>
        <v>190.09</v>
      </c>
    </row>
    <row r="9">
      <c r="C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</row>
    <row r="10">
      <c r="C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</row>
    <row r="11">
      <c r="C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</row>
    <row r="12">
      <c r="C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</row>
    <row r="13">
      <c r="C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</row>
    <row r="14">
      <c r="C14" s="106"/>
    </row>
  </sheetData>
  <autoFilter ref="$C$1:$AD$957"/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</hyperlinks>
  <drawing r:id="rId9"/>
  <legacy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9" max="9" width="16.0"/>
    <col customWidth="1" min="12" max="12" width="17.5"/>
    <col customWidth="1" min="16" max="16" width="14.25"/>
    <col customWidth="1" min="24" max="24" width="19.38"/>
    <col customWidth="1" min="34" max="34" width="14.88"/>
    <col customWidth="1" min="35" max="35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08" t="s">
        <v>11</v>
      </c>
      <c r="T1" s="108" t="s">
        <v>933</v>
      </c>
      <c r="U1" s="108" t="s">
        <v>1179</v>
      </c>
      <c r="V1" s="108" t="s">
        <v>1180</v>
      </c>
      <c r="W1" s="108" t="s">
        <v>19</v>
      </c>
      <c r="X1" s="108" t="s">
        <v>1494</v>
      </c>
      <c r="Y1" s="87" t="s">
        <v>21</v>
      </c>
      <c r="Z1" s="87" t="s">
        <v>22</v>
      </c>
      <c r="AA1" s="87" t="s">
        <v>23</v>
      </c>
      <c r="AB1" s="87" t="s">
        <v>24</v>
      </c>
      <c r="AC1" s="87" t="s">
        <v>25</v>
      </c>
      <c r="AD1" s="87" t="s">
        <v>26</v>
      </c>
      <c r="AE1" s="87" t="s">
        <v>29</v>
      </c>
      <c r="AF1" s="87" t="s">
        <v>919</v>
      </c>
      <c r="AG1" s="87" t="s">
        <v>32</v>
      </c>
      <c r="AH1" s="87" t="s">
        <v>920</v>
      </c>
      <c r="AI1" s="87" t="s">
        <v>921</v>
      </c>
    </row>
    <row r="2">
      <c r="A2" s="46" t="s">
        <v>773</v>
      </c>
      <c r="B2" s="9" t="s">
        <v>2655</v>
      </c>
      <c r="C2" s="92" t="s">
        <v>930</v>
      </c>
      <c r="D2" s="2" t="s">
        <v>2656</v>
      </c>
      <c r="E2" s="114" t="str">
        <f>IFERROR(__xludf.DUMMYFUNCTION("IFERROR(HYPERLINK(REGEXEXTRACT(D2,""\(([^)]*)\)""),REGEXEXTRACT(D2,""\[([^\]]+)\]"")),"""")"),"READ PITCH")</f>
        <v>READ PITCH</v>
      </c>
      <c r="F2" s="95">
        <f>VLOOKUP($A2, RawData!$A:$AJ, 33, FALSE)</f>
        <v>1857.1295</v>
      </c>
      <c r="G2" s="95">
        <f>VLOOKUP($A2, RawData!$A:$AJ, 2, FALSE)</f>
        <v>241.659</v>
      </c>
      <c r="H2" s="97" t="str">
        <f>VLOOKUP($A2, RawData!$A:$AJ, 3, FALSE)</f>
        <v/>
      </c>
      <c r="I2" s="97">
        <f>VLOOKUP($A2, RawData!$A:$AJ, 4, FALSE)</f>
        <v>0.14632435</v>
      </c>
      <c r="J2" s="128">
        <f>VLOOKUP($A2, RawData!$A:$AM, 37, FALSE)</f>
        <v>91.161</v>
      </c>
      <c r="K2" s="99">
        <f>VLOOKUP($A2, RawData!$A:$AM, 38, FALSE)</f>
        <v>1.1414376</v>
      </c>
      <c r="L2" s="99" t="str">
        <f>VLOOKUP($A2, RawData!$A:$AM, 39, FALSE)</f>
        <v/>
      </c>
      <c r="M2" s="100">
        <f>VLOOKUP($A2, RawData!$A:$AJ, 30, FALSE)</f>
        <v>24.153633</v>
      </c>
      <c r="N2" s="95">
        <f>VLOOKUP($A2, RawData!$A:$AJ, 5, FALSE)</f>
        <v>0.10396095</v>
      </c>
      <c r="O2" s="101">
        <f>VLOOKUP($A2, RawData!$A:$AJ, 6, FALSE)</f>
        <v>1.6781783</v>
      </c>
      <c r="P2" s="97">
        <f>VLOOKUP($A2, RawData!$A:$AJ, 7, FALSE)</f>
        <v>0.08950888</v>
      </c>
      <c r="Q2" s="101">
        <f>VLOOKUP($A2, RawData!$A:$AJ, 8, FALSE)</f>
        <v>0.1913</v>
      </c>
      <c r="R2" s="101">
        <f>VLOOKUP($A2, RawData!$A:$AJ, 9, FALSE)</f>
        <v>0.19397166</v>
      </c>
      <c r="S2" s="101" t="str">
        <f>VLOOKUP($A2, RawData!$A:$AJ, 11, FALSE)</f>
        <v/>
      </c>
      <c r="T2" s="95">
        <f>VLOOKUP($A2, RawData!$A:$AJ, 13, FALSE)</f>
        <v>-23.375</v>
      </c>
      <c r="U2" s="101" t="str">
        <f>VLOOKUP($A2, RawData!$A:$AJ, 14, FALSE)</f>
        <v/>
      </c>
      <c r="V2" s="103">
        <f>VLOOKUP($A2, RawData!$A:$AJ, 15, FALSE)</f>
        <v>1.4634</v>
      </c>
      <c r="W2" s="101" t="str">
        <f>VLOOKUP($A2, RawData!$A:$AJ, 16, FALSE)</f>
        <v/>
      </c>
      <c r="X2" s="101">
        <f>VLOOKUP($A2, RawData!$A:$AJ, 22, FALSE)</f>
        <v>0.7472879</v>
      </c>
      <c r="Y2" s="101">
        <f>VLOOKUP($A2, RawData!$A:$AJ, 23, FALSE)</f>
        <v>0.0642</v>
      </c>
      <c r="Z2" s="97">
        <f>VLOOKUP($A2, RawData!$A:$AJ, 24, FALSE)</f>
        <v>0.13579243</v>
      </c>
      <c r="AA2" s="97">
        <f>VLOOKUP($A2, RawData!$A:$AJ, 25, FALSE)</f>
        <v>0.24941519</v>
      </c>
      <c r="AB2" s="103">
        <f>VLOOKUP($A2, RawData!$A:$AJ, 26, FALSE)</f>
        <v>38.860744</v>
      </c>
      <c r="AC2" s="103">
        <f>VLOOKUP($A2, RawData!$A:$AJ, 27, FALSE)</f>
        <v>58.39416</v>
      </c>
      <c r="AD2" s="102">
        <f>VLOOKUP($A2, RawData!$A:$AJ, 28, FALSE)</f>
        <v>7.981231</v>
      </c>
      <c r="AE2" s="103" t="str">
        <f>VLOOKUP($A2, RawData!$A:$AJ, 31, FALSE)</f>
        <v/>
      </c>
      <c r="AF2" s="97">
        <f>VLOOKUP($A2, RawData!$A:$AJ,32, FALSE)</f>
        <v>0.0062574754</v>
      </c>
      <c r="AG2" s="95" t="str">
        <f>VLOOKUP($A2, RawData!$A:$AJ, 34, FALSE)</f>
        <v/>
      </c>
      <c r="AH2" s="95">
        <f>VLOOKUP($A2, RawData!$A:$AJ, 35, FALSE)</f>
        <v>3.821</v>
      </c>
      <c r="AI2" s="113">
        <f>VLOOKUP($A2, RawData!$A:$AJ, 36, FALSE)</f>
        <v>477.41</v>
      </c>
    </row>
    <row r="3">
      <c r="A3" s="125" t="s">
        <v>774</v>
      </c>
      <c r="B3" s="36" t="s">
        <v>2657</v>
      </c>
      <c r="C3" s="92" t="s">
        <v>930</v>
      </c>
      <c r="D3" s="2" t="s">
        <v>2658</v>
      </c>
      <c r="E3" s="114" t="str">
        <f>IFERROR(__xludf.DUMMYFUNCTION("IFERROR(HYPERLINK(REGEXEXTRACT(D3,""\(([^)]*)\)""),REGEXEXTRACT(D3,""\[([^\]]+)\]"")),"""")"),"READ PITCH")</f>
        <v>READ PITCH</v>
      </c>
      <c r="F3" s="95">
        <f>VLOOKUP($A3, RawData!$A:$AJ, 33, FALSE)</f>
        <v>64.180405</v>
      </c>
      <c r="G3" s="95">
        <f>VLOOKUP($A3, RawData!$A:$AJ, 2, FALSE)</f>
        <v>17.169</v>
      </c>
      <c r="H3" s="97" t="str">
        <f>VLOOKUP($A3, RawData!$A:$AJ, 3, FALSE)</f>
        <v/>
      </c>
      <c r="I3" s="97">
        <f>VLOOKUP($A3, RawData!$A:$AJ, 4, FALSE)</f>
        <v>0.1824768</v>
      </c>
      <c r="J3" s="128">
        <f>VLOOKUP($A3, RawData!$A:$AM, 37, FALSE)</f>
        <v>-5.924</v>
      </c>
      <c r="K3" s="99">
        <f>VLOOKUP($A3, RawData!$A:$AM, 38, FALSE)</f>
        <v>0.41481158</v>
      </c>
      <c r="L3" s="99" t="str">
        <f>VLOOKUP($A3, RawData!$A:$AM, 39, FALSE)</f>
        <v/>
      </c>
      <c r="M3" s="100">
        <f>VLOOKUP($A3, RawData!$A:$AJ, 30, FALSE)</f>
        <v>-7.6126604</v>
      </c>
      <c r="N3" s="95">
        <f>VLOOKUP($A3, RawData!$A:$AJ, 5, FALSE)</f>
        <v>-0.106112406</v>
      </c>
      <c r="O3" s="101">
        <f>VLOOKUP($A3, RawData!$A:$AJ, 6, FALSE)</f>
        <v>1.4779352</v>
      </c>
      <c r="P3" s="97">
        <f>VLOOKUP($A3, RawData!$A:$AJ, 7, FALSE)</f>
        <v>0.5482596</v>
      </c>
      <c r="Q3" s="101">
        <f>VLOOKUP($A3, RawData!$A:$AJ, 8, FALSE)</f>
        <v>0.5853</v>
      </c>
      <c r="R3" s="101">
        <f>VLOOKUP($A3, RawData!$A:$AJ, 9, FALSE)</f>
        <v>1.0022721</v>
      </c>
      <c r="S3" s="101" t="str">
        <f>VLOOKUP($A3, RawData!$A:$AJ, 11, FALSE)</f>
        <v/>
      </c>
      <c r="T3" s="95">
        <f>VLOOKUP($A3, RawData!$A:$AJ, 13, FALSE)</f>
        <v>-7.149</v>
      </c>
      <c r="U3" s="101" t="str">
        <f>VLOOKUP($A3, RawData!$A:$AJ, 14, FALSE)</f>
        <v/>
      </c>
      <c r="V3" s="103">
        <f>VLOOKUP($A3, RawData!$A:$AJ, 15, FALSE)</f>
        <v>0.4581</v>
      </c>
      <c r="W3" s="101" t="str">
        <f>VLOOKUP($A3, RawData!$A:$AJ, 16, FALSE)</f>
        <v/>
      </c>
      <c r="X3" s="101">
        <f>VLOOKUP($A3, RawData!$A:$AJ, 22, FALSE)</f>
        <v>-0.1806907</v>
      </c>
      <c r="Y3" s="101">
        <f>VLOOKUP($A3, RawData!$A:$AJ, 23, FALSE)</f>
        <v>-0.0872</v>
      </c>
      <c r="Z3" s="97">
        <f>VLOOKUP($A3, RawData!$A:$AJ, 24, FALSE)</f>
        <v>-0.097216465</v>
      </c>
      <c r="AA3" s="97">
        <f>VLOOKUP($A3, RawData!$A:$AJ, 25, FALSE)</f>
        <v>-0.05087992</v>
      </c>
      <c r="AB3" s="103" t="str">
        <f>VLOOKUP($A3, RawData!$A:$AJ, 26, FALSE)</f>
        <v/>
      </c>
      <c r="AC3" s="103" t="str">
        <f>VLOOKUP($A3, RawData!$A:$AJ, 27, FALSE)</f>
        <v/>
      </c>
      <c r="AD3" s="102">
        <f>VLOOKUP($A3, RawData!$A:$AJ, 28, FALSE)</f>
        <v>3.852024</v>
      </c>
      <c r="AE3" s="103" t="str">
        <f>VLOOKUP($A3, RawData!$A:$AJ, 31, FALSE)</f>
        <v/>
      </c>
      <c r="AF3" s="97">
        <f>VLOOKUP($A3, RawData!$A:$AJ,32, FALSE)</f>
        <v>0</v>
      </c>
      <c r="AG3" s="95" t="str">
        <f>VLOOKUP($A3, RawData!$A:$AJ, 34, FALSE)</f>
        <v/>
      </c>
      <c r="AH3" s="95">
        <f>VLOOKUP($A3, RawData!$A:$AJ, 35, FALSE)</f>
        <v>0.575</v>
      </c>
      <c r="AI3" s="113">
        <f>VLOOKUP($A3, RawData!$A:$AJ, 36, FALSE)</f>
        <v>106.67</v>
      </c>
    </row>
    <row r="4">
      <c r="A4" s="124" t="s">
        <v>775</v>
      </c>
      <c r="B4" s="115" t="s">
        <v>2659</v>
      </c>
      <c r="C4" s="92" t="s">
        <v>930</v>
      </c>
      <c r="D4" s="2" t="s">
        <v>2660</v>
      </c>
      <c r="E4" s="114" t="str">
        <f>IFERROR(__xludf.DUMMYFUNCTION("IFERROR(HYPERLINK(REGEXEXTRACT(D4,""\(([^)]*)\)""),REGEXEXTRACT(D4,""\[([^\]]+)\]"")),"""")"),"READ PITCH")</f>
        <v>READ PITCH</v>
      </c>
      <c r="F4" s="95">
        <f>VLOOKUP($A4, RawData!$A:$AJ, 33, FALSE)</f>
        <v>312.98138</v>
      </c>
      <c r="G4" s="95">
        <f>VLOOKUP($A4, RawData!$A:$AJ, 2, FALSE)</f>
        <v>175.431</v>
      </c>
      <c r="H4" s="97" t="str">
        <f>VLOOKUP($A4, RawData!$A:$AJ, 3, FALSE)</f>
        <v/>
      </c>
      <c r="I4" s="97">
        <f>VLOOKUP($A4, RawData!$A:$AJ, 4, FALSE)</f>
        <v>0.52445716</v>
      </c>
      <c r="J4" s="128">
        <f>VLOOKUP($A4, RawData!$A:$AM, 37, FALSE)</f>
        <v>11.136</v>
      </c>
      <c r="K4" s="99">
        <f>VLOOKUP($A4, RawData!$A:$AM, 38, FALSE)</f>
        <v>0.006234752</v>
      </c>
      <c r="L4" s="99" t="str">
        <f>VLOOKUP($A4, RawData!$A:$AM, 39, FALSE)</f>
        <v/>
      </c>
      <c r="M4" s="100">
        <f>VLOOKUP($A4, RawData!$A:$AJ, 30, FALSE)</f>
        <v>31.145168</v>
      </c>
      <c r="N4" s="95">
        <f>VLOOKUP($A4, RawData!$A:$AJ, 5, FALSE)</f>
        <v>-0.05795611</v>
      </c>
      <c r="O4" s="101">
        <f>VLOOKUP($A4, RawData!$A:$AJ, 6, FALSE)</f>
        <v>6.2578826</v>
      </c>
      <c r="P4" s="97">
        <f>VLOOKUP($A4, RawData!$A:$AJ, 7, FALSE)</f>
        <v>-0.07576704</v>
      </c>
      <c r="Q4" s="101">
        <f>VLOOKUP($A4, RawData!$A:$AJ, 8, FALSE)</f>
        <v>0.2961</v>
      </c>
      <c r="R4" s="101">
        <f>VLOOKUP($A4, RawData!$A:$AJ, 9, FALSE)</f>
        <v>0.19450383</v>
      </c>
      <c r="S4" s="101" t="str">
        <f>VLOOKUP($A4, RawData!$A:$AJ, 11, FALSE)</f>
        <v/>
      </c>
      <c r="T4" s="95">
        <f>VLOOKUP($A4, RawData!$A:$AJ, 13, FALSE)</f>
        <v>0.253</v>
      </c>
      <c r="U4" s="101" t="str">
        <f>VLOOKUP($A4, RawData!$A:$AJ, 14, FALSE)</f>
        <v/>
      </c>
      <c r="V4" s="103">
        <f>VLOOKUP($A4, RawData!$A:$AJ, 15, FALSE)</f>
        <v>17.4218</v>
      </c>
      <c r="W4" s="101" t="str">
        <f>VLOOKUP($A4, RawData!$A:$AJ, 16, FALSE)</f>
        <v/>
      </c>
      <c r="X4" s="101">
        <f>VLOOKUP($A4, RawData!$A:$AJ, 22, FALSE)</f>
        <v>2.240428</v>
      </c>
      <c r="Y4" s="101">
        <f>VLOOKUP($A4, RawData!$A:$AJ, 23, FALSE)</f>
        <v>-0.1194</v>
      </c>
      <c r="Z4" s="97">
        <f>VLOOKUP($A4, RawData!$A:$AJ, 24, FALSE)</f>
        <v>-0.68629175</v>
      </c>
      <c r="AA4" s="97">
        <f>VLOOKUP($A4, RawData!$A:$AJ, 25, FALSE)</f>
        <v>0.3494853</v>
      </c>
      <c r="AB4" s="103" t="str">
        <f>VLOOKUP($A4, RawData!$A:$AJ, 26, FALSE)</f>
        <v/>
      </c>
      <c r="AC4" s="103">
        <f>VLOOKUP($A4, RawData!$A:$AJ, 27, FALSE)</f>
        <v>10.033454</v>
      </c>
      <c r="AD4" s="102">
        <f>VLOOKUP($A4, RawData!$A:$AJ, 28, FALSE)</f>
        <v>1.5700965</v>
      </c>
      <c r="AE4" s="103" t="str">
        <f>VLOOKUP($A4, RawData!$A:$AJ, 31, FALSE)</f>
        <v/>
      </c>
      <c r="AF4" s="97">
        <f>VLOOKUP($A4, RawData!$A:$AJ,32, FALSE)</f>
        <v>0</v>
      </c>
      <c r="AG4" s="95" t="str">
        <f>VLOOKUP($A4, RawData!$A:$AJ, 34, FALSE)</f>
        <v/>
      </c>
      <c r="AH4" s="95">
        <f>VLOOKUP($A4, RawData!$A:$AJ, 35, FALSE)</f>
        <v>0.725</v>
      </c>
      <c r="AI4" s="113">
        <f>VLOOKUP($A4, RawData!$A:$AJ, 36, FALSE)</f>
        <v>377.32</v>
      </c>
    </row>
    <row r="5">
      <c r="A5" s="125" t="s">
        <v>776</v>
      </c>
      <c r="B5" s="36" t="s">
        <v>2661</v>
      </c>
      <c r="C5" s="92" t="s">
        <v>930</v>
      </c>
      <c r="D5" s="2" t="s">
        <v>2662</v>
      </c>
      <c r="E5" s="114" t="str">
        <f>IFERROR(__xludf.DUMMYFUNCTION("IFERROR(HYPERLINK(REGEXEXTRACT(D5,""\(([^)]*)\)""),REGEXEXTRACT(D5,""\[([^\]]+)\]"")),"""")"),"READ PITCH")</f>
        <v>READ PITCH</v>
      </c>
      <c r="F5" s="95">
        <f>VLOOKUP($A5, RawData!$A:$AJ, 33, FALSE)</f>
        <v>419.3864</v>
      </c>
      <c r="G5" s="95">
        <f>VLOOKUP($A5, RawData!$A:$AJ, 2, FALSE)</f>
        <v>67.982</v>
      </c>
      <c r="H5" s="97" t="str">
        <f>VLOOKUP($A5, RawData!$A:$AJ, 3, FALSE)</f>
        <v/>
      </c>
      <c r="I5" s="97">
        <f>VLOOKUP($A5, RawData!$A:$AJ, 4, FALSE)</f>
        <v>0.20546266</v>
      </c>
      <c r="J5" s="128">
        <f>VLOOKUP($A5, RawData!$A:$AM, 37, FALSE)</f>
        <v>9.627</v>
      </c>
      <c r="K5" s="99">
        <f>VLOOKUP($A5, RawData!$A:$AM, 38, FALSE)</f>
        <v>-1.53</v>
      </c>
      <c r="L5" s="99" t="str">
        <f>VLOOKUP($A5, RawData!$A:$AM, 39, FALSE)</f>
        <v/>
      </c>
      <c r="M5" s="100">
        <f>VLOOKUP($A5, RawData!$A:$AJ, 30, FALSE)</f>
        <v>37.05629</v>
      </c>
      <c r="N5" s="95">
        <f>VLOOKUP($A5, RawData!$A:$AJ, 5, FALSE)</f>
        <v>1.2094077</v>
      </c>
      <c r="O5" s="101">
        <f>VLOOKUP($A5, RawData!$A:$AJ, 6, FALSE)</f>
        <v>-4.996584</v>
      </c>
      <c r="P5" s="97">
        <f>VLOOKUP($A5, RawData!$A:$AJ, 7, FALSE)</f>
        <v>0.037491232</v>
      </c>
      <c r="Q5" s="101">
        <f>VLOOKUP($A5, RawData!$A:$AJ, 8, FALSE)</f>
        <v>-4.46</v>
      </c>
      <c r="R5" s="101">
        <f>VLOOKUP($A5, RawData!$A:$AJ, 9, FALSE)</f>
        <v>1.1458769</v>
      </c>
      <c r="S5" s="101" t="str">
        <f>VLOOKUP($A5, RawData!$A:$AJ, 11, FALSE)</f>
        <v/>
      </c>
      <c r="T5" s="95">
        <f>VLOOKUP($A5, RawData!$A:$AJ, 13, FALSE)</f>
        <v>17.045</v>
      </c>
      <c r="U5" s="101" t="str">
        <f>VLOOKUP($A5, RawData!$A:$AJ, 14, FALSE)</f>
        <v/>
      </c>
      <c r="V5" s="103">
        <f>VLOOKUP($A5, RawData!$A:$AJ, 15, FALSE)</f>
        <v>52.15235</v>
      </c>
      <c r="W5" s="101" t="str">
        <f>VLOOKUP($A5, RawData!$A:$AJ, 16, FALSE)</f>
        <v/>
      </c>
      <c r="X5" s="101">
        <f>VLOOKUP($A5, RawData!$A:$AJ, 22, FALSE)</f>
        <v>-0.08504229</v>
      </c>
      <c r="Y5" s="101">
        <f>VLOOKUP($A5, RawData!$A:$AJ, 23, FALSE)</f>
        <v>0.2689</v>
      </c>
      <c r="Z5" s="97">
        <f>VLOOKUP($A5, RawData!$A:$AJ, 24, FALSE)</f>
        <v>0.52319</v>
      </c>
      <c r="AA5" s="97">
        <f>VLOOKUP($A5, RawData!$A:$AJ, 25, FALSE)</f>
        <v>0.0290081</v>
      </c>
      <c r="AB5" s="103">
        <f>VLOOKUP($A5, RawData!$A:$AJ, 26, FALSE)</f>
        <v>1.1823969</v>
      </c>
      <c r="AC5" s="103" t="str">
        <f>VLOOKUP($A5, RawData!$A:$AJ, 27, FALSE)</f>
        <v/>
      </c>
      <c r="AD5" s="102">
        <f>VLOOKUP($A5, RawData!$A:$AJ, 28, FALSE)</f>
        <v>6.083947</v>
      </c>
      <c r="AE5" s="103" t="str">
        <f>VLOOKUP($A5, RawData!$A:$AJ, 31, FALSE)</f>
        <v/>
      </c>
      <c r="AF5" s="97">
        <f>VLOOKUP($A5, RawData!$A:$AJ,32, FALSE)</f>
        <v>0</v>
      </c>
      <c r="AG5" s="95" t="str">
        <f>VLOOKUP($A5, RawData!$A:$AJ, 34, FALSE)</f>
        <v/>
      </c>
      <c r="AH5" s="95">
        <f>VLOOKUP($A5, RawData!$A:$AJ, 35, FALSE)</f>
        <v>1.4358</v>
      </c>
      <c r="AI5" s="113">
        <f>VLOOKUP($A5, RawData!$A:$AJ, 36, FALSE)</f>
        <v>289.23</v>
      </c>
    </row>
    <row r="6">
      <c r="A6" s="125" t="s">
        <v>777</v>
      </c>
      <c r="B6" s="36" t="s">
        <v>2663</v>
      </c>
      <c r="C6" s="92" t="s">
        <v>1016</v>
      </c>
      <c r="D6" s="2" t="s">
        <v>2664</v>
      </c>
      <c r="E6" s="114" t="str">
        <f>IFERROR(__xludf.DUMMYFUNCTION("IFERROR(HYPERLINK(REGEXEXTRACT(D6,""\(([^)]*)\)""),REGEXEXTRACT(D6,""\[([^\]]+)\]"")),"""")"),"READ PITCH")</f>
        <v>READ PITCH</v>
      </c>
      <c r="F6" s="95">
        <f>VLOOKUP($A6, RawData!$A:$AJ, 33, FALSE)</f>
        <v>28.367762</v>
      </c>
      <c r="G6" s="95">
        <f>VLOOKUP($A6, RawData!$A:$AJ, 2, FALSE)</f>
        <v>42.02236</v>
      </c>
      <c r="H6" s="97" t="str">
        <f>VLOOKUP($A6, RawData!$A:$AJ, 3, FALSE)</f>
        <v/>
      </c>
      <c r="I6" s="97">
        <f>VLOOKUP($A6, RawData!$A:$AJ, 4, FALSE)</f>
        <v>0.3695822</v>
      </c>
      <c r="J6" s="128">
        <f>VLOOKUP($A6, RawData!$A:$AM, 37, FALSE)</f>
        <v>-15.4678</v>
      </c>
      <c r="K6" s="99">
        <f>VLOOKUP($A6, RawData!$A:$AM, 38, FALSE)</f>
        <v>1.5102689</v>
      </c>
      <c r="L6" s="99" t="str">
        <f>VLOOKUP($A6, RawData!$A:$AM, 39, FALSE)</f>
        <v/>
      </c>
      <c r="M6" s="100">
        <f>VLOOKUP($A6, RawData!$A:$AJ, 30, FALSE)</f>
        <v>-1.2823142</v>
      </c>
      <c r="N6" s="95">
        <f>VLOOKUP($A6, RawData!$A:$AJ, 5, FALSE)</f>
        <v>-0.19268285</v>
      </c>
      <c r="O6" s="101">
        <f>VLOOKUP($A6, RawData!$A:$AJ, 6, FALSE)</f>
        <v>0.9514668</v>
      </c>
      <c r="P6" s="97">
        <f>VLOOKUP($A6, RawData!$A:$AJ, 7, FALSE)</f>
        <v>0.24731998</v>
      </c>
      <c r="Q6" s="101">
        <f>VLOOKUP($A6, RawData!$A:$AJ, 8, FALSE)</f>
        <v>0.6017</v>
      </c>
      <c r="R6" s="101">
        <f>VLOOKUP($A6, RawData!$A:$AJ, 9, FALSE)</f>
        <v>0.6377816</v>
      </c>
      <c r="S6" s="101" t="str">
        <f>VLOOKUP($A6, RawData!$A:$AJ, 11, FALSE)</f>
        <v/>
      </c>
      <c r="T6" s="95">
        <f>VLOOKUP($A6, RawData!$A:$AJ, 13, FALSE)</f>
        <v>-5.1444</v>
      </c>
      <c r="U6" s="101" t="str">
        <f>VLOOKUP($A6, RawData!$A:$AJ, 14, FALSE)</f>
        <v/>
      </c>
      <c r="V6" s="103">
        <f>VLOOKUP($A6, RawData!$A:$AJ, 15, FALSE)</f>
        <v>106.6893</v>
      </c>
      <c r="W6" s="101" t="str">
        <f>VLOOKUP($A6, RawData!$A:$AJ, 16, FALSE)</f>
        <v/>
      </c>
      <c r="X6" s="101">
        <f>VLOOKUP($A6, RawData!$A:$AJ, 22, FALSE)</f>
        <v>-0.19673637</v>
      </c>
      <c r="Y6" s="101">
        <f>VLOOKUP($A6, RawData!$A:$AJ, 23, FALSE)</f>
        <v>-0.1852</v>
      </c>
      <c r="Z6" s="97">
        <f>VLOOKUP($A6, RawData!$A:$AJ, 24, FALSE)</f>
        <v>-0.38371462</v>
      </c>
      <c r="AA6" s="97">
        <f>VLOOKUP($A6, RawData!$A:$AJ, 25, FALSE)</f>
        <v>-0.3745964</v>
      </c>
      <c r="AB6" s="103" t="str">
        <f>VLOOKUP($A6, RawData!$A:$AJ, 26, FALSE)</f>
        <v/>
      </c>
      <c r="AC6" s="103" t="str">
        <f>VLOOKUP($A6, RawData!$A:$AJ, 27, FALSE)</f>
        <v/>
      </c>
      <c r="AD6" s="102">
        <f>VLOOKUP($A6, RawData!$A:$AJ, 28, FALSE)</f>
        <v>0.6653166</v>
      </c>
      <c r="AE6" s="103" t="str">
        <f>VLOOKUP($A6, RawData!$A:$AJ, 31, FALSE)</f>
        <v/>
      </c>
      <c r="AF6" s="97">
        <f>VLOOKUP($A6, RawData!$A:$AJ,32, FALSE)</f>
        <v>0</v>
      </c>
      <c r="AG6" s="95" t="str">
        <f>VLOOKUP($A6, RawData!$A:$AJ, 34, FALSE)</f>
        <v/>
      </c>
      <c r="AH6" s="95">
        <f>VLOOKUP($A6, RawData!$A:$AJ, 35, FALSE)</f>
        <v>0.37</v>
      </c>
      <c r="AI6" s="113">
        <f>VLOOKUP($A6, RawData!$A:$AJ, 36, FALSE)</f>
        <v>82.23</v>
      </c>
    </row>
    <row r="7">
      <c r="A7" s="125" t="s">
        <v>778</v>
      </c>
      <c r="B7" s="36" t="s">
        <v>2665</v>
      </c>
      <c r="C7" s="92" t="s">
        <v>1021</v>
      </c>
      <c r="D7" s="2" t="s">
        <v>2666</v>
      </c>
      <c r="E7" s="114" t="str">
        <f>IFERROR(__xludf.DUMMYFUNCTION("IFERROR(HYPERLINK(REGEXEXTRACT(D7,""\(([^)]*)\)""),REGEXEXTRACT(D7,""\[([^\]]+)\]"")),"""")"),"READ PITCH")</f>
        <v>READ PITCH</v>
      </c>
      <c r="F7" s="95">
        <f>VLOOKUP($A7, RawData!$A:$AJ, 33, FALSE)</f>
        <v>16.692404</v>
      </c>
      <c r="G7" s="95">
        <f>VLOOKUP($A7, RawData!$A:$AJ, 2, FALSE)</f>
        <v>27.604</v>
      </c>
      <c r="H7" s="97" t="str">
        <f>VLOOKUP($A7, RawData!$A:$AJ, 3, FALSE)</f>
        <v/>
      </c>
      <c r="I7" s="97">
        <f>VLOOKUP($A7, RawData!$A:$AJ, 4, FALSE)</f>
        <v>0.31429082</v>
      </c>
      <c r="J7" s="128">
        <f>VLOOKUP($A7, RawData!$A:$AM, 37, FALSE)</f>
        <v>3.265</v>
      </c>
      <c r="K7" s="99">
        <f>VLOOKUP($A7, RawData!$A:$AM, 38, FALSE)</f>
        <v>-0.02040204</v>
      </c>
      <c r="L7" s="99" t="str">
        <f>VLOOKUP($A7, RawData!$A:$AM, 39, FALSE)</f>
        <v/>
      </c>
      <c r="M7" s="100">
        <f>VLOOKUP($A7, RawData!$A:$AJ, 30, FALSE)</f>
        <v>7.396386</v>
      </c>
      <c r="N7" s="95">
        <f>VLOOKUP($A7, RawData!$A:$AJ, 5, FALSE)</f>
        <v>0.001099849</v>
      </c>
      <c r="O7" s="101">
        <f>VLOOKUP($A7, RawData!$A:$AJ, 6, FALSE)</f>
        <v>-0.89352816</v>
      </c>
      <c r="P7" s="97">
        <f>VLOOKUP($A7, RawData!$A:$AJ, 7, FALSE)</f>
        <v>-0.24737374</v>
      </c>
      <c r="Q7" s="101">
        <f>VLOOKUP($A7, RawData!$A:$AJ, 8, FALSE)</f>
        <v>0.9989</v>
      </c>
      <c r="R7" s="101">
        <f>VLOOKUP($A7, RawData!$A:$AJ, 9, FALSE)</f>
        <v>0.75876683</v>
      </c>
      <c r="S7" s="101" t="str">
        <f>VLOOKUP($A7, RawData!$A:$AJ, 11, FALSE)</f>
        <v/>
      </c>
      <c r="T7" s="95">
        <f>VLOOKUP($A7, RawData!$A:$AJ, 13, FALSE)</f>
        <v>2.367</v>
      </c>
      <c r="U7" s="101" t="str">
        <f>VLOOKUP($A7, RawData!$A:$AJ, 14, FALSE)</f>
        <v/>
      </c>
      <c r="V7" s="103">
        <f>VLOOKUP($A7, RawData!$A:$AJ, 15, FALSE)</f>
        <v>12.2487</v>
      </c>
      <c r="W7" s="101" t="str">
        <f>VLOOKUP($A7, RawData!$A:$AJ, 16, FALSE)</f>
        <v/>
      </c>
      <c r="X7" s="101">
        <f>VLOOKUP($A7, RawData!$A:$AJ, 22, FALSE)</f>
        <v>0.8046622</v>
      </c>
      <c r="Y7" s="101">
        <f>VLOOKUP($A7, RawData!$A:$AJ, 23, FALSE)</f>
        <v>0.0037</v>
      </c>
      <c r="Z7" s="97">
        <f>VLOOKUP($A7, RawData!$A:$AJ, 24, FALSE)</f>
        <v>0.011007986</v>
      </c>
      <c r="AA7" s="97">
        <f>VLOOKUP($A7, RawData!$A:$AJ, 25, FALSE)</f>
        <v>0.35236347</v>
      </c>
      <c r="AB7" s="103">
        <f>VLOOKUP($A7, RawData!$A:$AJ, 26, FALSE)</f>
        <v>163.65883</v>
      </c>
      <c r="AC7" s="103" t="str">
        <f>VLOOKUP($A7, RawData!$A:$AJ, 27, FALSE)</f>
        <v/>
      </c>
      <c r="AD7" s="102">
        <f>VLOOKUP($A7, RawData!$A:$AJ, 28, FALSE)</f>
        <v>0.6047384</v>
      </c>
      <c r="AE7" s="103" t="str">
        <f>VLOOKUP($A7, RawData!$A:$AJ, 31, FALSE)</f>
        <v/>
      </c>
      <c r="AF7" s="97">
        <f>VLOOKUP($A7, RawData!$A:$AJ,32, FALSE)</f>
        <v>0.056250557</v>
      </c>
      <c r="AG7" s="95" t="str">
        <f>VLOOKUP($A7, RawData!$A:$AJ, 34, FALSE)</f>
        <v/>
      </c>
      <c r="AH7" s="95">
        <f>VLOOKUP($A7, RawData!$A:$AJ, 35, FALSE)</f>
        <v>0.175</v>
      </c>
      <c r="AI7" s="113">
        <f>VLOOKUP($A7, RawData!$A:$AJ, 36, FALSE)</f>
        <v>92.74</v>
      </c>
    </row>
    <row r="8">
      <c r="A8" s="125" t="s">
        <v>779</v>
      </c>
      <c r="B8" s="36" t="s">
        <v>2667</v>
      </c>
      <c r="C8" s="92" t="s">
        <v>1105</v>
      </c>
      <c r="D8" s="2" t="s">
        <v>2668</v>
      </c>
      <c r="E8" s="114" t="str">
        <f>IFERROR(__xludf.DUMMYFUNCTION("IFERROR(HYPERLINK(REGEXEXTRACT(D8,""\(([^)]*)\)""),REGEXEXTRACT(D8,""\[([^\]]+)\]"")),"""")"),"READ PITCH")</f>
        <v>READ PITCH</v>
      </c>
      <c r="F8" s="95">
        <f>VLOOKUP($A8, RawData!$A:$AJ, 33, FALSE)</f>
        <v>37.76427</v>
      </c>
      <c r="G8" s="95">
        <f>VLOOKUP($A8, RawData!$A:$AJ, 2, FALSE)</f>
        <v>106.56208</v>
      </c>
      <c r="H8" s="97" t="str">
        <f>VLOOKUP($A8, RawData!$A:$AJ, 3, FALSE)</f>
        <v/>
      </c>
      <c r="I8" s="97">
        <f>VLOOKUP($A8, RawData!$A:$AJ, 4, FALSE)</f>
        <v>0.4694538</v>
      </c>
      <c r="J8" s="128">
        <f>VLOOKUP($A8, RawData!$A:$AM, 37, FALSE)</f>
        <v>10.4927</v>
      </c>
      <c r="K8" s="99">
        <f>VLOOKUP($A8, RawData!$A:$AM, 38, FALSE)</f>
        <v>-1.8442845</v>
      </c>
      <c r="L8" s="99" t="str">
        <f>VLOOKUP($A8, RawData!$A:$AM, 39, FALSE)</f>
        <v/>
      </c>
      <c r="M8" s="100">
        <f>VLOOKUP($A8, RawData!$A:$AJ, 30, FALSE)</f>
        <v>4.6765656</v>
      </c>
      <c r="N8" s="95">
        <f>VLOOKUP($A8, RawData!$A:$AJ, 5, FALSE)</f>
        <v>-0.022075882</v>
      </c>
      <c r="O8" s="101">
        <f>VLOOKUP($A8, RawData!$A:$AJ, 6, FALSE)</f>
        <v>-0.81480587</v>
      </c>
      <c r="P8" s="97">
        <f>VLOOKUP($A8, RawData!$A:$AJ, 7, FALSE)</f>
        <v>-0.23892601</v>
      </c>
      <c r="Q8" s="101">
        <f>VLOOKUP($A8, RawData!$A:$AJ, 8, FALSE)</f>
        <v>0.3265</v>
      </c>
      <c r="R8" s="101">
        <f>VLOOKUP($A8, RawData!$A:$AJ, 9, FALSE)</f>
        <v>0.18933724</v>
      </c>
      <c r="S8" s="101" t="str">
        <f>VLOOKUP($A8, RawData!$A:$AJ, 11, FALSE)</f>
        <v/>
      </c>
      <c r="T8" s="95">
        <f>VLOOKUP($A8, RawData!$A:$AJ, 13, FALSE)</f>
        <v>0</v>
      </c>
      <c r="U8" s="101" t="str">
        <f>VLOOKUP($A8, RawData!$A:$AJ, 14, FALSE)</f>
        <v/>
      </c>
      <c r="V8" s="103">
        <f>VLOOKUP($A8, RawData!$A:$AJ, 15, FALSE)</f>
        <v>34.0699</v>
      </c>
      <c r="W8" s="101" t="str">
        <f>VLOOKUP($A8, RawData!$A:$AJ, 16, FALSE)</f>
        <v/>
      </c>
      <c r="X8" s="101">
        <f>VLOOKUP($A8, RawData!$A:$AJ, 22, FALSE)</f>
        <v>0.29505312</v>
      </c>
      <c r="Y8" s="101">
        <f>VLOOKUP($A8, RawData!$A:$AJ, 23, FALSE)</f>
        <v>-0.06</v>
      </c>
      <c r="Z8" s="97">
        <f>VLOOKUP($A8, RawData!$A:$AJ, 24, FALSE)</f>
        <v>-0.1279033</v>
      </c>
      <c r="AA8" s="97">
        <f>VLOOKUP($A8, RawData!$A:$AJ, 25, FALSE)</f>
        <v>0.19317646</v>
      </c>
      <c r="AB8" s="103" t="str">
        <f>VLOOKUP($A8, RawData!$A:$AJ, 26, FALSE)</f>
        <v/>
      </c>
      <c r="AC8" s="103" t="str">
        <f>VLOOKUP($A8, RawData!$A:$AJ, 27, FALSE)</f>
        <v>No data</v>
      </c>
      <c r="AD8" s="102">
        <f>VLOOKUP($A8, RawData!$A:$AJ, 28, FALSE)</f>
        <v>0.31008708</v>
      </c>
      <c r="AE8" s="103" t="str">
        <f>VLOOKUP($A8, RawData!$A:$AJ, 31, FALSE)</f>
        <v/>
      </c>
      <c r="AF8" s="97">
        <f>VLOOKUP($A8, RawData!$A:$AJ,32, FALSE)</f>
        <v>0</v>
      </c>
      <c r="AG8" s="95" t="str">
        <f>VLOOKUP($A8, RawData!$A:$AJ, 34, FALSE)</f>
        <v/>
      </c>
      <c r="AH8" s="95">
        <f>VLOOKUP($A8, RawData!$A:$AJ, 35, FALSE)</f>
        <v>0.12</v>
      </c>
      <c r="AI8" s="113">
        <f>VLOOKUP($A8, RawData!$A:$AJ, 36, FALSE)</f>
        <v>314.7</v>
      </c>
    </row>
    <row r="9">
      <c r="A9" s="125" t="s">
        <v>780</v>
      </c>
      <c r="B9" s="36" t="s">
        <v>2669</v>
      </c>
      <c r="C9" s="92" t="s">
        <v>1016</v>
      </c>
      <c r="D9" s="2" t="s">
        <v>2670</v>
      </c>
      <c r="E9" s="114" t="str">
        <f>IFERROR(__xludf.DUMMYFUNCTION("IFERROR(HYPERLINK(REGEXEXTRACT(D9,""\(([^)]*)\)""),REGEXEXTRACT(D9,""\[([^\]]+)\]"")),"""")"),"READ PITCH")</f>
        <v>READ PITCH</v>
      </c>
      <c r="F9" s="95">
        <f>VLOOKUP($A9, RawData!$A:$AJ, 33, FALSE)</f>
        <v>14.850558</v>
      </c>
      <c r="G9" s="95">
        <f>VLOOKUP($A9, RawData!$A:$AJ, 2, FALSE)</f>
        <v>4.82075</v>
      </c>
      <c r="H9" s="97" t="str">
        <f>VLOOKUP($A9, RawData!$A:$AJ, 3, FALSE)</f>
        <v/>
      </c>
      <c r="I9" s="97">
        <f>VLOOKUP($A9, RawData!$A:$AJ, 4, FALSE)</f>
        <v>-0.044825636</v>
      </c>
      <c r="J9" s="128">
        <f>VLOOKUP($A9, RawData!$A:$AM, 37, FALSE)</f>
        <v>-1.82681</v>
      </c>
      <c r="K9" s="99">
        <f>VLOOKUP($A9, RawData!$A:$AM, 38, FALSE)</f>
        <v>-0.5144046</v>
      </c>
      <c r="L9" s="99" t="str">
        <f>VLOOKUP($A9, RawData!$A:$AM, 39, FALSE)</f>
        <v/>
      </c>
      <c r="M9" s="100">
        <f>VLOOKUP($A9, RawData!$A:$AJ, 30, FALSE)</f>
        <v>-5.0496473</v>
      </c>
      <c r="N9" s="95">
        <f>VLOOKUP($A9, RawData!$A:$AJ, 5, FALSE)</f>
        <v>-0.01129125</v>
      </c>
      <c r="O9" s="101">
        <f>VLOOKUP($A9, RawData!$A:$AJ, 6, FALSE)</f>
        <v>-0.49552393</v>
      </c>
      <c r="P9" s="97">
        <f>VLOOKUP($A9, RawData!$A:$AJ, 7, FALSE)</f>
        <v>-0.15351461</v>
      </c>
      <c r="Q9" s="101">
        <f>VLOOKUP($A9, RawData!$A:$AJ, 8, FALSE)</f>
        <v>0.873</v>
      </c>
      <c r="R9" s="101">
        <f>VLOOKUP($A9, RawData!$A:$AJ, 9, FALSE)</f>
        <v>1.2110667</v>
      </c>
      <c r="S9" s="101" t="str">
        <f>VLOOKUP($A9, RawData!$A:$AJ, 11, FALSE)</f>
        <v/>
      </c>
      <c r="T9" s="95">
        <f>VLOOKUP($A9, RawData!$A:$AJ, 13, FALSE)</f>
        <v>-1.65772</v>
      </c>
      <c r="U9" s="101" t="str">
        <f>VLOOKUP($A9, RawData!$A:$AJ, 14, FALSE)</f>
        <v/>
      </c>
      <c r="V9" s="103">
        <f>VLOOKUP($A9, RawData!$A:$AJ, 15, FALSE)</f>
        <v>52.15235</v>
      </c>
      <c r="W9" s="101" t="str">
        <f>VLOOKUP($A9, RawData!$A:$AJ, 16, FALSE)</f>
        <v/>
      </c>
      <c r="X9" s="101">
        <f>VLOOKUP($A9, RawData!$A:$AJ, 22, FALSE)</f>
        <v>-1.0749953</v>
      </c>
      <c r="Y9" s="101">
        <f>VLOOKUP($A9, RawData!$A:$AJ, 23, FALSE)</f>
        <v>-0.5912</v>
      </c>
      <c r="Z9" s="97">
        <f>VLOOKUP($A9, RawData!$A:$AJ, 24, FALSE)</f>
        <v>-1.4260727</v>
      </c>
      <c r="AA9" s="97">
        <f>VLOOKUP($A9, RawData!$A:$AJ, 25, FALSE)</f>
        <v>-1.14771</v>
      </c>
      <c r="AB9" s="103" t="str">
        <f>VLOOKUP($A9, RawData!$A:$AJ, 26, FALSE)</f>
        <v/>
      </c>
      <c r="AC9" s="103" t="str">
        <f>VLOOKUP($A9, RawData!$A:$AJ, 27, FALSE)</f>
        <v>No data</v>
      </c>
      <c r="AD9" s="102">
        <f>VLOOKUP($A9, RawData!$A:$AJ, 28, FALSE)</f>
        <v>2.2684884</v>
      </c>
      <c r="AE9" s="103" t="str">
        <f>VLOOKUP($A9, RawData!$A:$AJ, 31, FALSE)</f>
        <v/>
      </c>
      <c r="AF9" s="97">
        <f>VLOOKUP($A9, RawData!$A:$AJ,32, FALSE)</f>
        <v>0</v>
      </c>
      <c r="AG9" s="95" t="str">
        <f>VLOOKUP($A9, RawData!$A:$AJ, 34, FALSE)</f>
        <v/>
      </c>
      <c r="AH9" s="95">
        <f>VLOOKUP($A9, RawData!$A:$AJ, 35, FALSE)</f>
        <v>0.081</v>
      </c>
      <c r="AI9" s="113">
        <f>VLOOKUP($A9, RawData!$A:$AJ, 36, FALSE)</f>
        <v>201.03</v>
      </c>
    </row>
    <row r="10">
      <c r="C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</row>
    <row r="11">
      <c r="C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</row>
    <row r="12">
      <c r="C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</row>
    <row r="13">
      <c r="C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</row>
    <row r="14">
      <c r="C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</row>
    <row r="15">
      <c r="C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</row>
    <row r="16">
      <c r="C16" s="106"/>
    </row>
    <row r="17">
      <c r="C17" s="106"/>
    </row>
  </sheetData>
  <autoFilter ref="$C$1:$AI$961"/>
  <hyperlinks>
    <hyperlink r:id="rId2" ref="A2"/>
    <hyperlink r:id="rId3" ref="A3"/>
    <hyperlink r:id="rId4" ref="A5"/>
    <hyperlink r:id="rId5" ref="A6"/>
    <hyperlink r:id="rId6" ref="A7"/>
    <hyperlink r:id="rId7" ref="A8"/>
    <hyperlink r:id="rId8" ref="A9"/>
  </hyperlinks>
  <drawing r:id="rId9"/>
  <legacy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6" max="6" width="14.63"/>
    <col customWidth="1" min="9" max="9" width="16.0"/>
    <col customWidth="1" min="21" max="21" width="16.25"/>
    <col customWidth="1" min="23" max="23" width="19.38"/>
    <col customWidth="1" min="29" max="29" width="14.88"/>
    <col customWidth="1" min="30" max="30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108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6</v>
      </c>
      <c r="Q1" s="87" t="s">
        <v>8</v>
      </c>
      <c r="R1" s="87" t="s">
        <v>15</v>
      </c>
      <c r="S1" s="87" t="s">
        <v>16</v>
      </c>
      <c r="T1" s="87" t="s">
        <v>17</v>
      </c>
      <c r="U1" s="87" t="s">
        <v>1493</v>
      </c>
      <c r="V1" s="87" t="s">
        <v>19</v>
      </c>
      <c r="W1" s="89" t="s">
        <v>1494</v>
      </c>
      <c r="X1" s="87" t="s">
        <v>21</v>
      </c>
      <c r="Y1" s="87" t="s">
        <v>22</v>
      </c>
      <c r="Z1" s="87" t="s">
        <v>24</v>
      </c>
      <c r="AA1" s="87" t="s">
        <v>25</v>
      </c>
      <c r="AB1" s="87" t="s">
        <v>32</v>
      </c>
      <c r="AC1" s="87" t="s">
        <v>920</v>
      </c>
      <c r="AD1" s="87" t="s">
        <v>921</v>
      </c>
    </row>
    <row r="2">
      <c r="A2" s="125" t="s">
        <v>781</v>
      </c>
      <c r="B2" s="36" t="s">
        <v>2671</v>
      </c>
      <c r="C2" s="92" t="s">
        <v>959</v>
      </c>
      <c r="D2" s="2" t="s">
        <v>2672</v>
      </c>
      <c r="E2" s="114" t="str">
        <f>IFERROR(__xludf.DUMMYFUNCTION("IFERROR(HYPERLINK(REGEXEXTRACT(D2,""\(([^)]*)\)""),REGEXEXTRACT(D2,""\[([^\]]+)\]"")),"""")"),"READ PITCH")</f>
        <v>READ PITCH</v>
      </c>
      <c r="F2" s="95">
        <f>VLOOKUP($A2, RawData!$A:$AJ, 33, FALSE)</f>
        <v>386.40256</v>
      </c>
      <c r="G2" s="95">
        <f>VLOOKUP($A2, RawData!$A:$AJ, 2, FALSE)</f>
        <v>53.09086</v>
      </c>
      <c r="H2" s="97" t="str">
        <f>VLOOKUP($A2, RawData!$A:$AJ, 3, FALSE)</f>
        <v/>
      </c>
      <c r="I2" s="97">
        <f>VLOOKUP($A2, RawData!$A:$AJ, 4, FALSE)</f>
        <v>0.18435268</v>
      </c>
      <c r="J2" s="128">
        <f>VLOOKUP($A2, RawData!$A:$AM, 37, FALSE)</f>
        <v>15.70764</v>
      </c>
      <c r="K2" s="99">
        <f>VLOOKUP($A2, RawData!$A:$AM, 38, FALSE)</f>
        <v>0.6519282</v>
      </c>
      <c r="L2" s="99" t="str">
        <f>VLOOKUP($A2, RawData!$A:$AM, 39, FALSE)</f>
        <v/>
      </c>
      <c r="M2" s="100">
        <f>VLOOKUP($A2, RawData!$A:$AJ, 30, FALSE)</f>
        <v>14.627025</v>
      </c>
      <c r="N2" s="95">
        <f>VLOOKUP($A2, RawData!$A:$AJ, 5, FALSE)</f>
        <v>0.059111644</v>
      </c>
      <c r="O2" s="101">
        <f>VLOOKUP($A2, RawData!$A:$AJ, 6, FALSE)</f>
        <v>0.86145777</v>
      </c>
      <c r="P2" s="99">
        <f>VLOOKUP($A2, RawData!$A:$AJ, 8, FALSE)</f>
        <v>0.6053</v>
      </c>
      <c r="Q2" s="101" t="str">
        <f>VLOOKUP($A2, RawData!$A:$AJ, 10, FALSE)</f>
        <v/>
      </c>
      <c r="R2" s="95">
        <f>VLOOKUP($A2, RawData!$A:$AJ, 17, FALSE)</f>
        <v>7.094</v>
      </c>
      <c r="S2" s="101">
        <f>VLOOKUP($A2, RawData!$A:$AJ, 18, FALSE)</f>
        <v>0</v>
      </c>
      <c r="T2" s="95" t="str">
        <f>VLOOKUP($A2, RawData!$A:$AJ, 19, FALSE)</f>
        <v>No data</v>
      </c>
      <c r="U2" s="101">
        <f>VLOOKUP($A2, RawData!$A:$AJ, 20, FALSE)</f>
        <v>0.549039</v>
      </c>
      <c r="V2" s="95">
        <f>VLOOKUP($A2, RawData!$A:$AJ, 21, FALSE)</f>
        <v>-35.09377</v>
      </c>
      <c r="W2" s="101">
        <f>VLOOKUP($A2, RawData!$A:$AJ, 22, FALSE)</f>
        <v>-0.7326799</v>
      </c>
      <c r="X2" s="101">
        <f>VLOOKUP($A2, RawData!$A:$AJ, 23, FALSE)</f>
        <v>0.1619</v>
      </c>
      <c r="Y2" s="101">
        <f>VLOOKUP($A2, RawData!$A:$AJ, 24, FALSE)</f>
        <v>0.21179962</v>
      </c>
      <c r="Z2" s="103">
        <f>VLOOKUP($A2, RawData!$A:$AJ, 26, FALSE)</f>
        <v>26.107155</v>
      </c>
      <c r="AA2" s="103">
        <f>VLOOKUP($A2, RawData!$A:$AJ, 27, FALSE)</f>
        <v>23.915493</v>
      </c>
      <c r="AB2" s="95" t="str">
        <f>VLOOKUP($A2, RawData!$A:$AJ, 34, FALSE)</f>
        <v/>
      </c>
      <c r="AC2" s="95">
        <f>VLOOKUP($A2, RawData!$A:$AJ, 35, FALSE)</f>
        <v>2.2133</v>
      </c>
      <c r="AD2" s="113">
        <f>VLOOKUP($A2, RawData!$A:$AJ, 36, FALSE)</f>
        <v>171.62</v>
      </c>
    </row>
    <row r="3">
      <c r="A3" s="125" t="s">
        <v>782</v>
      </c>
      <c r="B3" s="36" t="s">
        <v>2673</v>
      </c>
      <c r="C3" s="92" t="s">
        <v>923</v>
      </c>
      <c r="D3" s="2" t="s">
        <v>2674</v>
      </c>
      <c r="E3" s="114" t="str">
        <f>IFERROR(__xludf.DUMMYFUNCTION("IFERROR(HYPERLINK(REGEXEXTRACT(D3,""\(([^)]*)\)""),REGEXEXTRACT(D3,""\[([^\]]+)\]"")),"""")"),"READ PITCH")</f>
        <v>READ PITCH</v>
      </c>
      <c r="F3" s="95">
        <f>VLOOKUP($A3, RawData!$A:$AJ, 33, FALSE)</f>
        <v>108.303406</v>
      </c>
      <c r="G3" s="95">
        <f>VLOOKUP($A3, RawData!$A:$AJ, 2, FALSE)</f>
        <v>166.462</v>
      </c>
      <c r="H3" s="97" t="str">
        <f>VLOOKUP($A3, RawData!$A:$AJ, 3, FALSE)</f>
        <v/>
      </c>
      <c r="I3" s="97">
        <f>VLOOKUP($A3, RawData!$A:$AJ, 4, FALSE)</f>
        <v>0.21426678</v>
      </c>
      <c r="J3" s="128">
        <f>VLOOKUP($A3, RawData!$A:$AM, 37, FALSE)</f>
        <v>9.301</v>
      </c>
      <c r="K3" s="99">
        <f>VLOOKUP($A3, RawData!$A:$AM, 38, FALSE)</f>
        <v>-1.4599218</v>
      </c>
      <c r="L3" s="99" t="str">
        <f>VLOOKUP($A3, RawData!$A:$AM, 39, FALSE)</f>
        <v/>
      </c>
      <c r="M3" s="100">
        <f>VLOOKUP($A3, RawData!$A:$AJ, 30, FALSE)</f>
        <v>16.090345</v>
      </c>
      <c r="N3" s="95">
        <f>VLOOKUP($A3, RawData!$A:$AJ, 5, FALSE)</f>
        <v>-0.029238233</v>
      </c>
      <c r="O3" s="101">
        <f>VLOOKUP($A3, RawData!$A:$AJ, 6, FALSE)</f>
        <v>-0.82391727</v>
      </c>
      <c r="P3" s="99">
        <f>VLOOKUP($A3, RawData!$A:$AJ, 8, FALSE)</f>
        <v>0.3699</v>
      </c>
      <c r="Q3" s="101" t="str">
        <f>VLOOKUP($A3, RawData!$A:$AJ, 10, FALSE)</f>
        <v/>
      </c>
      <c r="R3" s="95" t="str">
        <f>VLOOKUP($A3, RawData!$A:$AJ, 17, FALSE)</f>
        <v>No data</v>
      </c>
      <c r="S3" s="101">
        <f>VLOOKUP($A3, RawData!$A:$AJ, 18, FALSE)</f>
        <v>0</v>
      </c>
      <c r="T3" s="95">
        <f>VLOOKUP($A3, RawData!$A:$AJ, 19, FALSE)</f>
        <v>11.398</v>
      </c>
      <c r="U3" s="101">
        <f>VLOOKUP($A3, RawData!$A:$AJ, 20, FALSE)</f>
        <v>0.058262154</v>
      </c>
      <c r="V3" s="95">
        <f>VLOOKUP($A3, RawData!$A:$AJ, 21, FALSE)</f>
        <v>43.641</v>
      </c>
      <c r="W3" s="101">
        <f>VLOOKUP($A3, RawData!$A:$AJ, 22, FALSE)</f>
        <v>0.4131888</v>
      </c>
      <c r="X3" s="101">
        <f>VLOOKUP($A3, RawData!$A:$AJ, 23, FALSE)</f>
        <v>-0.0226</v>
      </c>
      <c r="Y3" s="101">
        <f>VLOOKUP($A3, RawData!$A:$AJ, 24, FALSE)</f>
        <v>-0.04222685</v>
      </c>
      <c r="Z3" s="103" t="str">
        <f>VLOOKUP($A3, RawData!$A:$AJ, 26, FALSE)</f>
        <v/>
      </c>
      <c r="AA3" s="103">
        <f>VLOOKUP($A3, RawData!$A:$AJ, 27, FALSE)</f>
        <v>23.728235</v>
      </c>
      <c r="AB3" s="95" t="str">
        <f>VLOOKUP($A3, RawData!$A:$AJ, 34, FALSE)</f>
        <v/>
      </c>
      <c r="AC3" s="95">
        <f>VLOOKUP($A3, RawData!$A:$AJ, 35, FALSE)</f>
        <v>0.69</v>
      </c>
      <c r="AD3" s="113">
        <f>VLOOKUP($A3, RawData!$A:$AJ, 36, FALSE)</f>
        <v>152.54</v>
      </c>
    </row>
    <row r="4">
      <c r="A4" s="125" t="s">
        <v>783</v>
      </c>
      <c r="B4" s="36" t="s">
        <v>2675</v>
      </c>
      <c r="C4" s="92" t="s">
        <v>1105</v>
      </c>
      <c r="D4" s="2" t="s">
        <v>2676</v>
      </c>
      <c r="E4" s="114" t="str">
        <f>IFERROR(__xludf.DUMMYFUNCTION("IFERROR(HYPERLINK(REGEXEXTRACT(D4,""\(([^)]*)\)""),REGEXEXTRACT(D4,""\[([^\]]+)\]"")),"""")"),"READ PITCH")</f>
        <v>READ PITCH</v>
      </c>
      <c r="F4" s="95">
        <f>VLOOKUP($A4, RawData!$A:$AJ, 33, FALSE)</f>
        <v>48.809563</v>
      </c>
      <c r="G4" s="95">
        <f>VLOOKUP($A4, RawData!$A:$AJ, 2, FALSE)</f>
        <v>14.116</v>
      </c>
      <c r="H4" s="97" t="str">
        <f>VLOOKUP($A4, RawData!$A:$AJ, 3, FALSE)</f>
        <v/>
      </c>
      <c r="I4" s="97">
        <f>VLOOKUP($A4, RawData!$A:$AJ, 4, FALSE)</f>
        <v>0.09384803</v>
      </c>
      <c r="J4" s="128">
        <f>VLOOKUP($A4, RawData!$A:$AM, 37, FALSE)</f>
        <v>3.347</v>
      </c>
      <c r="K4" s="99">
        <f>VLOOKUP($A4, RawData!$A:$AM, 38, FALSE)</f>
        <v>0.18772179</v>
      </c>
      <c r="L4" s="99" t="str">
        <f>VLOOKUP($A4, RawData!$A:$AM, 39, FALSE)</f>
        <v/>
      </c>
      <c r="M4" s="100">
        <f>VLOOKUP($A4, RawData!$A:$AJ, 30, FALSE)</f>
        <v>15.030206</v>
      </c>
      <c r="N4" s="95">
        <f>VLOOKUP($A4, RawData!$A:$AJ, 5, FALSE)</f>
        <v>0.03859865</v>
      </c>
      <c r="O4" s="101">
        <f>VLOOKUP($A4, RawData!$A:$AJ, 6, FALSE)</f>
        <v>0.023913043</v>
      </c>
      <c r="P4" s="99">
        <f>VLOOKUP($A4, RawData!$A:$AJ, 8, FALSE)</f>
        <v>0.6298</v>
      </c>
      <c r="Q4" s="101" t="str">
        <f>VLOOKUP($A4, RawData!$A:$AJ, 10, FALSE)</f>
        <v/>
      </c>
      <c r="R4" s="95" t="str">
        <f>VLOOKUP($A4, RawData!$A:$AJ, 17, FALSE)</f>
        <v>No data</v>
      </c>
      <c r="S4" s="101">
        <f>VLOOKUP($A4, RawData!$A:$AJ, 18, FALSE)</f>
        <v>0</v>
      </c>
      <c r="T4" s="95">
        <f>VLOOKUP($A4, RawData!$A:$AJ, 19, FALSE)</f>
        <v>1.06</v>
      </c>
      <c r="U4" s="101">
        <f>VLOOKUP($A4, RawData!$A:$AJ, 20, FALSE)</f>
        <v>0.054459516</v>
      </c>
      <c r="V4" s="95">
        <f>VLOOKUP($A4, RawData!$A:$AJ, 21, FALSE)</f>
        <v>1.008</v>
      </c>
      <c r="W4" s="101">
        <f>VLOOKUP($A4, RawData!$A:$AJ, 22, FALSE)</f>
        <v>0.42193386</v>
      </c>
      <c r="X4" s="101">
        <f>VLOOKUP($A4, RawData!$A:$AJ, 23, FALSE)</f>
        <v>0.0977</v>
      </c>
      <c r="Y4" s="101">
        <f>VLOOKUP($A4, RawData!$A:$AJ, 24, FALSE)</f>
        <v>0.7886145</v>
      </c>
      <c r="Z4" s="103">
        <f>VLOOKUP($A4, RawData!$A:$AJ, 26, FALSE)</f>
        <v>26.16672</v>
      </c>
      <c r="AA4" s="103" t="str">
        <f>VLOOKUP($A4, RawData!$A:$AJ, 27, FALSE)</f>
        <v>No data</v>
      </c>
      <c r="AB4" s="95" t="str">
        <f>VLOOKUP($A4, RawData!$A:$AJ, 34, FALSE)</f>
        <v/>
      </c>
      <c r="AC4" s="95">
        <f>VLOOKUP($A4, RawData!$A:$AJ, 35, FALSE)</f>
        <v>1.015</v>
      </c>
      <c r="AD4" s="113">
        <f>VLOOKUP($A4, RawData!$A:$AJ, 36, FALSE)</f>
        <v>48.81</v>
      </c>
    </row>
    <row r="5">
      <c r="A5" s="125" t="s">
        <v>784</v>
      </c>
      <c r="B5" s="36" t="s">
        <v>2677</v>
      </c>
      <c r="C5" s="92" t="s">
        <v>942</v>
      </c>
      <c r="D5" s="2" t="s">
        <v>2678</v>
      </c>
      <c r="E5" s="114" t="str">
        <f>IFERROR(__xludf.DUMMYFUNCTION("IFERROR(HYPERLINK(REGEXEXTRACT(D5,""\(([^)]*)\)""),REGEXEXTRACT(D5,""\[([^\]]+)\]"")),"""")"),"READ PITCH")</f>
        <v>READ PITCH</v>
      </c>
      <c r="F5" s="95">
        <f>VLOOKUP($A5, RawData!$A:$AJ, 33, FALSE)</f>
        <v>162.54652</v>
      </c>
      <c r="G5" s="95">
        <f>VLOOKUP($A5, RawData!$A:$AJ, 2, FALSE)</f>
        <v>111.51552</v>
      </c>
      <c r="H5" s="97" t="str">
        <f>VLOOKUP($A5, RawData!$A:$AJ, 3, FALSE)</f>
        <v/>
      </c>
      <c r="I5" s="97">
        <f>VLOOKUP($A5, RawData!$A:$AJ, 4, FALSE)</f>
        <v>0.14240733</v>
      </c>
      <c r="J5" s="128">
        <f>VLOOKUP($A5, RawData!$A:$AM, 37, FALSE)</f>
        <v>5.45794</v>
      </c>
      <c r="K5" s="99">
        <f>VLOOKUP($A5, RawData!$A:$AM, 38, FALSE)</f>
        <v>-3.1615603</v>
      </c>
      <c r="L5" s="99" t="str">
        <f>VLOOKUP($A5, RawData!$A:$AM, 39, FALSE)</f>
        <v/>
      </c>
      <c r="M5" s="100">
        <f>VLOOKUP($A5, RawData!$A:$AJ, 30, FALSE)</f>
        <v>29.08259</v>
      </c>
      <c r="N5" s="95">
        <f>VLOOKUP($A5, RawData!$A:$AJ, 5, FALSE)</f>
        <v>-0.015841644</v>
      </c>
      <c r="O5" s="101">
        <f>VLOOKUP($A5, RawData!$A:$AJ, 6, FALSE)</f>
        <v>-0.7176662</v>
      </c>
      <c r="P5" s="99">
        <f>VLOOKUP($A5, RawData!$A:$AJ, 8, FALSE)</f>
        <v>0.5986</v>
      </c>
      <c r="Q5" s="101" t="str">
        <f>VLOOKUP($A5, RawData!$A:$AJ, 10, FALSE)</f>
        <v/>
      </c>
      <c r="R5" s="95">
        <f>VLOOKUP($A5, RawData!$A:$AJ, 17, FALSE)</f>
        <v>13.34286</v>
      </c>
      <c r="S5" s="101">
        <f>VLOOKUP($A5, RawData!$A:$AJ, 18, FALSE)</f>
        <v>0</v>
      </c>
      <c r="T5" s="95">
        <f>VLOOKUP($A5, RawData!$A:$AJ, 19, FALSE)</f>
        <v>17.29345</v>
      </c>
      <c r="U5" s="101">
        <f>VLOOKUP($A5, RawData!$A:$AJ, 20, FALSE)</f>
        <v>0.2135762</v>
      </c>
      <c r="V5" s="95">
        <f>VLOOKUP($A5, RawData!$A:$AJ, 21, FALSE)</f>
        <v>-9.26757</v>
      </c>
      <c r="W5" s="101">
        <f>VLOOKUP($A5, RawData!$A:$AJ, 22, FALSE)</f>
        <v>-0.19977315</v>
      </c>
      <c r="X5" s="101">
        <f>VLOOKUP($A5, RawData!$A:$AJ, 23, FALSE)</f>
        <v>-0.0443</v>
      </c>
      <c r="Y5" s="101">
        <f>VLOOKUP($A5, RawData!$A:$AJ, 24, FALSE)</f>
        <v>-0.07450517</v>
      </c>
      <c r="Z5" s="103" t="str">
        <f>VLOOKUP($A5, RawData!$A:$AJ, 26, FALSE)</f>
        <v/>
      </c>
      <c r="AA5" s="103">
        <f>VLOOKUP($A5, RawData!$A:$AJ, 27, FALSE)</f>
        <v>50.959293</v>
      </c>
      <c r="AB5" s="95" t="str">
        <f>VLOOKUP($A5, RawData!$A:$AJ, 34, FALSE)</f>
        <v/>
      </c>
      <c r="AC5" s="95">
        <f>VLOOKUP($A5, RawData!$A:$AJ, 35, FALSE)</f>
        <v>0.71</v>
      </c>
      <c r="AD5" s="113">
        <f>VLOOKUP($A5, RawData!$A:$AJ, 36, FALSE)</f>
        <v>218.18</v>
      </c>
    </row>
    <row r="6">
      <c r="A6" s="125" t="s">
        <v>785</v>
      </c>
      <c r="B6" s="36" t="s">
        <v>2679</v>
      </c>
      <c r="C6" s="92" t="s">
        <v>1021</v>
      </c>
      <c r="D6" s="2" t="s">
        <v>2680</v>
      </c>
      <c r="E6" s="114" t="str">
        <f>IFERROR(__xludf.DUMMYFUNCTION("IFERROR(HYPERLINK(REGEXEXTRACT(D6,""\(([^)]*)\)""),REGEXEXTRACT(D6,""\[([^\]]+)\]"")),"""")"),"READ PITCH")</f>
        <v>READ PITCH</v>
      </c>
      <c r="F6" s="95">
        <f>VLOOKUP($A6, RawData!$A:$AJ, 33, FALSE)</f>
        <v>95.92109</v>
      </c>
      <c r="G6" s="95">
        <f>VLOOKUP($A6, RawData!$A:$AJ, 2, FALSE)</f>
        <v>7.437</v>
      </c>
      <c r="H6" s="97" t="str">
        <f>VLOOKUP($A6, RawData!$A:$AJ, 3, FALSE)</f>
        <v/>
      </c>
      <c r="I6" s="97">
        <f>VLOOKUP($A6, RawData!$A:$AJ, 4, FALSE)</f>
        <v>-0.06917778</v>
      </c>
      <c r="J6" s="128">
        <f>VLOOKUP($A6, RawData!$A:$AM, 37, FALSE)</f>
        <v>1.388</v>
      </c>
      <c r="K6" s="99">
        <f>VLOOKUP($A6, RawData!$A:$AM, 38, FALSE)</f>
        <v>-0.040774014</v>
      </c>
      <c r="L6" s="99" t="str">
        <f>VLOOKUP($A6, RawData!$A:$AM, 39, FALSE)</f>
        <v/>
      </c>
      <c r="M6" s="100">
        <f>VLOOKUP($A6, RawData!$A:$AJ, 30, FALSE)</f>
        <v>62.426872</v>
      </c>
      <c r="N6" s="95">
        <f>VLOOKUP($A6, RawData!$A:$AJ, 5, FALSE)</f>
        <v>-0.00044035964</v>
      </c>
      <c r="O6" s="101">
        <f>VLOOKUP($A6, RawData!$A:$AJ, 6, FALSE)</f>
        <v>-0.85076314</v>
      </c>
      <c r="P6" s="99">
        <f>VLOOKUP($A6, RawData!$A:$AJ, 8, FALSE)</f>
        <v>0.8173</v>
      </c>
      <c r="Q6" s="101" t="str">
        <f>VLOOKUP($A6, RawData!$A:$AJ, 10, FALSE)</f>
        <v/>
      </c>
      <c r="R6" s="95">
        <f>VLOOKUP($A6, RawData!$A:$AJ, 17, FALSE)</f>
        <v>-0.19</v>
      </c>
      <c r="S6" s="101">
        <f>VLOOKUP($A6, RawData!$A:$AJ, 18, FALSE)</f>
        <v>0</v>
      </c>
      <c r="T6" s="95" t="str">
        <f>VLOOKUP($A6, RawData!$A:$AJ, 19, FALSE)</f>
        <v>No data</v>
      </c>
      <c r="U6" s="101">
        <f>VLOOKUP($A6, RawData!$A:$AJ, 20, FALSE)</f>
        <v>0.22162019</v>
      </c>
      <c r="V6" s="95">
        <f>VLOOKUP($A6, RawData!$A:$AJ, 21, FALSE)</f>
        <v>-3.278</v>
      </c>
      <c r="W6" s="101">
        <f>VLOOKUP($A6, RawData!$A:$AJ, 22, FALSE)</f>
        <v>-0.2058011</v>
      </c>
      <c r="X6" s="101">
        <f>VLOOKUP($A6, RawData!$A:$AJ, 23, FALSE)</f>
        <v>-0.0144</v>
      </c>
      <c r="Y6" s="101">
        <f>VLOOKUP($A6, RawData!$A:$AJ, 24, FALSE)</f>
        <v>-0.016574586</v>
      </c>
      <c r="Z6" s="103" t="str">
        <f>VLOOKUP($A6, RawData!$A:$AJ, 26, FALSE)</f>
        <v/>
      </c>
      <c r="AA6" s="103" t="str">
        <f>VLOOKUP($A6, RawData!$A:$AJ, 27, FALSE)</f>
        <v>No data</v>
      </c>
      <c r="AB6" s="95" t="str">
        <f>VLOOKUP($A6, RawData!$A:$AJ, 34, FALSE)</f>
        <v/>
      </c>
      <c r="AC6" s="95">
        <f>VLOOKUP($A6, RawData!$A:$AJ, 35, FALSE)</f>
        <v>0.15</v>
      </c>
      <c r="AD6" s="113">
        <f>VLOOKUP($A6, RawData!$A:$AJ, 36, FALSE)</f>
        <v>599.51</v>
      </c>
    </row>
    <row r="7">
      <c r="A7" s="125" t="s">
        <v>763</v>
      </c>
      <c r="B7" s="36" t="s">
        <v>2681</v>
      </c>
      <c r="C7" s="92" t="s">
        <v>1044</v>
      </c>
      <c r="D7" s="2" t="s">
        <v>2682</v>
      </c>
      <c r="E7" s="114" t="str">
        <f>IFERROR(__xludf.DUMMYFUNCTION("IFERROR(HYPERLINK(REGEXEXTRACT(D7,""\(([^)]*)\)""),REGEXEXTRACT(D7,""\[([^\]]+)\]"")),"""")"),"READ PITCH")</f>
        <v>READ PITCH</v>
      </c>
      <c r="F7" s="95">
        <f>VLOOKUP($A7, RawData!$A:$AJ, 33, FALSE)</f>
        <v>4.17</v>
      </c>
      <c r="G7" s="95">
        <f>VLOOKUP($A7, RawData!$A:$AJ, 2, FALSE)</f>
        <v>5.95108</v>
      </c>
      <c r="H7" s="97" t="str">
        <f>VLOOKUP($A7, RawData!$A:$AJ, 3, FALSE)</f>
        <v/>
      </c>
      <c r="I7" s="97">
        <f>VLOOKUP($A7, RawData!$A:$AJ, 4, FALSE)</f>
        <v>0.08360389</v>
      </c>
      <c r="J7" s="128">
        <f>VLOOKUP($A7, RawData!$A:$AM, 37, FALSE)</f>
        <v>-16.9515</v>
      </c>
      <c r="K7" s="99">
        <f>VLOOKUP($A7, RawData!$A:$AM, 38, FALSE)</f>
        <v>0.54502743</v>
      </c>
      <c r="L7" s="99" t="str">
        <f>VLOOKUP($A7, RawData!$A:$AM, 39, FALSE)</f>
        <v/>
      </c>
      <c r="M7" s="100">
        <f>VLOOKUP($A7, RawData!$A:$AJ, 30, FALSE)</f>
        <v>-0.17368263</v>
      </c>
      <c r="N7" s="95">
        <f>VLOOKUP($A7, RawData!$A:$AJ, 5, FALSE)</f>
        <v>-0.058561713</v>
      </c>
      <c r="O7" s="101">
        <f>VLOOKUP($A7, RawData!$A:$AJ, 6, FALSE)</f>
        <v>0.5068048</v>
      </c>
      <c r="P7" s="99">
        <f>VLOOKUP($A7, RawData!$A:$AJ, 8, FALSE)</f>
        <v>0.2673</v>
      </c>
      <c r="Q7" s="101" t="str">
        <f>VLOOKUP($A7, RawData!$A:$AJ, 10, FALSE)</f>
        <v/>
      </c>
      <c r="R7" s="95">
        <f>VLOOKUP($A7, RawData!$A:$AJ, 17, FALSE)</f>
        <v>4.99364</v>
      </c>
      <c r="S7" s="101">
        <f>VLOOKUP($A7, RawData!$A:$AJ, 18, FALSE)</f>
        <v>0.8391149</v>
      </c>
      <c r="T7" s="95" t="str">
        <f>VLOOKUP($A7, RawData!$A:$AJ, 19, FALSE)</f>
        <v>No data</v>
      </c>
      <c r="U7" s="101">
        <f>VLOOKUP($A7, RawData!$A:$AJ, 20, FALSE)</f>
        <v>0.14715649</v>
      </c>
      <c r="V7" s="95">
        <f>VLOOKUP($A7, RawData!$A:$AJ, 21, FALSE)</f>
        <v>-1.94899</v>
      </c>
      <c r="W7" s="101">
        <f>VLOOKUP($A7, RawData!$A:$AJ, 22, FALSE)</f>
        <v>-0.27531374</v>
      </c>
      <c r="X7" s="101">
        <f>VLOOKUP($A7, RawData!$A:$AJ, 23, FALSE)</f>
        <v>-0.7569</v>
      </c>
      <c r="Y7" s="97">
        <f>VLOOKUP($A7, RawData!$A:$AJ, 24, FALSE)</f>
        <v>-2.4657571</v>
      </c>
      <c r="Z7" s="103" t="str">
        <f>VLOOKUP($A7, RawData!$A:$AJ, 26, FALSE)</f>
        <v/>
      </c>
      <c r="AA7" s="103" t="str">
        <f>VLOOKUP($A7, RawData!$A:$AJ, 27, FALSE)</f>
        <v/>
      </c>
      <c r="AB7" s="95" t="str">
        <f>VLOOKUP($A7, RawData!$A:$AJ, 34, FALSE)</f>
        <v/>
      </c>
      <c r="AC7" s="95" t="str">
        <f>VLOOKUP($A7, RawData!$A:$AJ, 35, FALSE)</f>
        <v>No data</v>
      </c>
      <c r="AD7" s="113">
        <f>VLOOKUP($A7, RawData!$A:$AJ, 36, FALSE)</f>
        <v>298.07</v>
      </c>
    </row>
    <row r="8">
      <c r="C8" s="106"/>
      <c r="E8" s="10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98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>
      <c r="C9" s="106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98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</row>
    <row r="10">
      <c r="C10" s="106"/>
      <c r="E10" s="105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98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</row>
    <row r="11">
      <c r="C11" s="106"/>
      <c r="E11" s="105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98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</row>
    <row r="12">
      <c r="C12" s="106"/>
      <c r="E12" s="105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98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</row>
    <row r="13">
      <c r="C13" s="106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98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</row>
    <row r="14">
      <c r="C14" s="106"/>
      <c r="E14" s="105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98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</row>
    <row r="15">
      <c r="C15" s="106"/>
      <c r="E15" s="105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98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</row>
    <row r="16">
      <c r="C16" s="106"/>
      <c r="E16" s="105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98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</row>
    <row r="17">
      <c r="E17" s="105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98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</row>
    <row r="18">
      <c r="E18" s="105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98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</row>
    <row r="19">
      <c r="E19" s="105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98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</row>
    <row r="20">
      <c r="E20" s="105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98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</row>
    <row r="21">
      <c r="E21" s="105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98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</row>
    <row r="22">
      <c r="E22" s="105"/>
      <c r="R22" s="55"/>
    </row>
    <row r="23">
      <c r="E23" s="105"/>
      <c r="R23" s="55"/>
    </row>
    <row r="24">
      <c r="E24" s="105"/>
      <c r="R24" s="55"/>
    </row>
    <row r="25">
      <c r="E25" s="105"/>
      <c r="R25" s="55"/>
    </row>
    <row r="26">
      <c r="E26" s="105"/>
      <c r="R26" s="55"/>
    </row>
    <row r="27">
      <c r="E27" s="105"/>
      <c r="R27" s="55"/>
    </row>
    <row r="28">
      <c r="E28" s="105"/>
      <c r="R28" s="55"/>
    </row>
    <row r="29">
      <c r="E29" s="105"/>
      <c r="R29" s="55"/>
    </row>
    <row r="30">
      <c r="E30" s="105"/>
      <c r="R30" s="55"/>
    </row>
    <row r="31">
      <c r="E31" s="105"/>
      <c r="R31" s="55"/>
    </row>
    <row r="32">
      <c r="E32" s="105"/>
      <c r="R32" s="55"/>
    </row>
    <row r="33">
      <c r="E33" s="105"/>
      <c r="R33" s="55"/>
    </row>
    <row r="34">
      <c r="E34" s="105"/>
      <c r="R34" s="55"/>
    </row>
    <row r="35">
      <c r="E35" s="105"/>
      <c r="R35" s="55"/>
    </row>
    <row r="36">
      <c r="E36" s="105"/>
      <c r="R36" s="55"/>
    </row>
    <row r="37">
      <c r="E37" s="105"/>
      <c r="R37" s="55"/>
    </row>
    <row r="38">
      <c r="E38" s="105"/>
      <c r="R38" s="55"/>
    </row>
    <row r="39">
      <c r="E39" s="105"/>
      <c r="R39" s="55"/>
    </row>
    <row r="40">
      <c r="E40" s="105"/>
      <c r="R40" s="55"/>
    </row>
    <row r="41">
      <c r="E41" s="105"/>
      <c r="R41" s="55"/>
    </row>
    <row r="42">
      <c r="E42" s="105"/>
      <c r="R42" s="55"/>
    </row>
    <row r="43">
      <c r="E43" s="105"/>
      <c r="R43" s="55"/>
    </row>
    <row r="44">
      <c r="E44" s="105"/>
      <c r="R44" s="55"/>
    </row>
    <row r="45">
      <c r="E45" s="105"/>
      <c r="R45" s="55"/>
    </row>
    <row r="46">
      <c r="E46" s="105"/>
      <c r="R46" s="55"/>
    </row>
    <row r="47">
      <c r="E47" s="105"/>
      <c r="R47" s="55"/>
    </row>
    <row r="48">
      <c r="E48" s="105"/>
      <c r="R48" s="55"/>
    </row>
    <row r="49">
      <c r="E49" s="105"/>
      <c r="R49" s="55"/>
    </row>
    <row r="50">
      <c r="E50" s="105"/>
      <c r="R50" s="55"/>
    </row>
    <row r="51">
      <c r="E51" s="105"/>
      <c r="R51" s="55"/>
    </row>
    <row r="52">
      <c r="E52" s="105"/>
      <c r="R52" s="55"/>
    </row>
    <row r="53">
      <c r="E53" s="105"/>
      <c r="R53" s="55"/>
    </row>
    <row r="54">
      <c r="E54" s="105"/>
      <c r="R54" s="55"/>
    </row>
    <row r="55">
      <c r="E55" s="105"/>
      <c r="R55" s="55"/>
    </row>
    <row r="56">
      <c r="E56" s="105"/>
      <c r="R56" s="55"/>
    </row>
    <row r="57">
      <c r="E57" s="105"/>
      <c r="R57" s="55"/>
    </row>
    <row r="58">
      <c r="E58" s="105"/>
      <c r="R58" s="55"/>
    </row>
    <row r="59">
      <c r="E59" s="105"/>
      <c r="R59" s="55"/>
    </row>
    <row r="60">
      <c r="E60" s="105"/>
      <c r="R60" s="55"/>
    </row>
    <row r="61">
      <c r="E61" s="105"/>
      <c r="R61" s="55"/>
    </row>
    <row r="62">
      <c r="E62" s="105"/>
      <c r="R62" s="55"/>
    </row>
    <row r="63">
      <c r="E63" s="105"/>
      <c r="R63" s="55"/>
    </row>
    <row r="64">
      <c r="E64" s="105"/>
      <c r="R64" s="55"/>
    </row>
    <row r="65">
      <c r="E65" s="105"/>
      <c r="R65" s="55"/>
    </row>
    <row r="66">
      <c r="E66" s="105"/>
      <c r="R66" s="55"/>
    </row>
    <row r="67">
      <c r="E67" s="105"/>
      <c r="R67" s="55"/>
    </row>
    <row r="68">
      <c r="E68" s="105"/>
      <c r="R68" s="55"/>
    </row>
    <row r="69">
      <c r="E69" s="105"/>
      <c r="R69" s="55"/>
    </row>
    <row r="70">
      <c r="E70" s="105"/>
      <c r="R70" s="55"/>
    </row>
    <row r="71">
      <c r="E71" s="105"/>
      <c r="R71" s="55"/>
    </row>
    <row r="72">
      <c r="E72" s="105"/>
      <c r="R72" s="55"/>
    </row>
    <row r="73">
      <c r="E73" s="105"/>
      <c r="R73" s="55"/>
    </row>
    <row r="74">
      <c r="E74" s="105"/>
      <c r="R74" s="55"/>
    </row>
    <row r="75">
      <c r="E75" s="105"/>
      <c r="R75" s="55"/>
    </row>
    <row r="76">
      <c r="E76" s="105"/>
      <c r="R76" s="55"/>
    </row>
    <row r="77">
      <c r="E77" s="105"/>
      <c r="R77" s="55"/>
    </row>
    <row r="78">
      <c r="E78" s="105"/>
      <c r="R78" s="55"/>
    </row>
    <row r="79">
      <c r="E79" s="105"/>
      <c r="R79" s="55"/>
    </row>
    <row r="80">
      <c r="E80" s="105"/>
      <c r="R80" s="55"/>
    </row>
    <row r="81">
      <c r="E81" s="105"/>
      <c r="R81" s="55"/>
    </row>
    <row r="82">
      <c r="E82" s="105"/>
      <c r="R82" s="55"/>
    </row>
    <row r="83">
      <c r="E83" s="105"/>
      <c r="R83" s="55"/>
    </row>
    <row r="84">
      <c r="E84" s="105"/>
      <c r="R84" s="55"/>
    </row>
    <row r="85">
      <c r="E85" s="105"/>
      <c r="R85" s="55"/>
    </row>
    <row r="86">
      <c r="E86" s="105"/>
      <c r="R86" s="55"/>
    </row>
    <row r="87">
      <c r="E87" s="105"/>
      <c r="R87" s="55"/>
    </row>
    <row r="88">
      <c r="E88" s="105"/>
      <c r="R88" s="55"/>
    </row>
    <row r="89">
      <c r="E89" s="105"/>
      <c r="R89" s="55"/>
    </row>
    <row r="90">
      <c r="E90" s="105"/>
      <c r="R90" s="55"/>
    </row>
    <row r="91">
      <c r="E91" s="105"/>
      <c r="R91" s="55"/>
    </row>
    <row r="92">
      <c r="E92" s="105"/>
      <c r="R92" s="55"/>
    </row>
    <row r="93">
      <c r="E93" s="105"/>
      <c r="R93" s="55"/>
    </row>
    <row r="94">
      <c r="E94" s="105"/>
      <c r="R94" s="55"/>
    </row>
    <row r="95">
      <c r="E95" s="105"/>
      <c r="R95" s="55"/>
    </row>
    <row r="96">
      <c r="E96" s="105"/>
      <c r="R96" s="55"/>
    </row>
    <row r="97">
      <c r="E97" s="105"/>
      <c r="R97" s="55"/>
    </row>
    <row r="98">
      <c r="E98" s="105"/>
      <c r="R98" s="55"/>
    </row>
    <row r="99">
      <c r="E99" s="105"/>
      <c r="R99" s="55"/>
    </row>
    <row r="100">
      <c r="E100" s="105"/>
      <c r="R100" s="55"/>
    </row>
    <row r="101">
      <c r="E101" s="105"/>
      <c r="R101" s="55"/>
    </row>
    <row r="102">
      <c r="E102" s="105"/>
      <c r="R102" s="55"/>
    </row>
    <row r="103">
      <c r="E103" s="105"/>
      <c r="R103" s="55"/>
    </row>
    <row r="104">
      <c r="E104" s="105"/>
      <c r="R104" s="55"/>
    </row>
    <row r="105">
      <c r="E105" s="105"/>
      <c r="R105" s="55"/>
    </row>
    <row r="106">
      <c r="E106" s="105"/>
      <c r="R106" s="55"/>
    </row>
    <row r="107">
      <c r="E107" s="105"/>
      <c r="R107" s="55"/>
    </row>
    <row r="108">
      <c r="E108" s="105"/>
      <c r="R108" s="55"/>
    </row>
    <row r="109">
      <c r="E109" s="105"/>
      <c r="R109" s="55"/>
    </row>
    <row r="110">
      <c r="E110" s="105"/>
      <c r="R110" s="55"/>
    </row>
    <row r="111">
      <c r="E111" s="105"/>
      <c r="R111" s="55"/>
    </row>
    <row r="112">
      <c r="E112" s="105"/>
      <c r="R112" s="55"/>
    </row>
    <row r="113">
      <c r="E113" s="105"/>
      <c r="R113" s="55"/>
    </row>
    <row r="114">
      <c r="E114" s="105"/>
      <c r="R114" s="55"/>
    </row>
    <row r="115">
      <c r="E115" s="105"/>
      <c r="R115" s="55"/>
    </row>
    <row r="116">
      <c r="E116" s="105"/>
      <c r="R116" s="55"/>
    </row>
    <row r="117">
      <c r="E117" s="105"/>
      <c r="R117" s="55"/>
    </row>
    <row r="118">
      <c r="E118" s="105"/>
      <c r="R118" s="55"/>
    </row>
    <row r="119">
      <c r="E119" s="105"/>
      <c r="R119" s="55"/>
    </row>
    <row r="120">
      <c r="E120" s="105"/>
      <c r="R120" s="55"/>
    </row>
    <row r="121">
      <c r="E121" s="105"/>
      <c r="R121" s="55"/>
    </row>
    <row r="122">
      <c r="E122" s="105"/>
      <c r="R122" s="55"/>
    </row>
    <row r="123">
      <c r="E123" s="105"/>
      <c r="R123" s="55"/>
    </row>
    <row r="124">
      <c r="E124" s="105"/>
      <c r="R124" s="55"/>
    </row>
    <row r="125">
      <c r="E125" s="105"/>
      <c r="R125" s="55"/>
    </row>
    <row r="126">
      <c r="E126" s="105"/>
      <c r="R126" s="55"/>
    </row>
    <row r="127">
      <c r="E127" s="105"/>
      <c r="R127" s="55"/>
    </row>
    <row r="128">
      <c r="E128" s="105"/>
      <c r="R128" s="55"/>
    </row>
    <row r="129">
      <c r="E129" s="105"/>
      <c r="R129" s="55"/>
    </row>
    <row r="130">
      <c r="E130" s="105"/>
      <c r="R130" s="55"/>
    </row>
    <row r="131">
      <c r="E131" s="105"/>
      <c r="R131" s="55"/>
    </row>
    <row r="132">
      <c r="E132" s="105"/>
      <c r="R132" s="55"/>
    </row>
    <row r="133">
      <c r="E133" s="105"/>
      <c r="R133" s="55"/>
    </row>
    <row r="134">
      <c r="E134" s="105"/>
      <c r="R134" s="55"/>
    </row>
    <row r="135">
      <c r="E135" s="105"/>
      <c r="R135" s="55"/>
    </row>
    <row r="136">
      <c r="E136" s="105"/>
      <c r="R136" s="55"/>
    </row>
    <row r="137">
      <c r="E137" s="105"/>
      <c r="R137" s="55"/>
    </row>
    <row r="138">
      <c r="E138" s="105"/>
      <c r="R138" s="55"/>
    </row>
    <row r="139">
      <c r="E139" s="105"/>
      <c r="R139" s="55"/>
    </row>
    <row r="140">
      <c r="E140" s="105"/>
      <c r="R140" s="55"/>
    </row>
    <row r="141">
      <c r="E141" s="105"/>
      <c r="R141" s="55"/>
    </row>
    <row r="142">
      <c r="E142" s="105"/>
      <c r="R142" s="55"/>
    </row>
    <row r="143">
      <c r="E143" s="105"/>
      <c r="R143" s="55"/>
    </row>
    <row r="144">
      <c r="E144" s="105"/>
      <c r="R144" s="55"/>
    </row>
    <row r="145">
      <c r="E145" s="105"/>
      <c r="R145" s="55"/>
    </row>
    <row r="146">
      <c r="E146" s="105"/>
      <c r="R146" s="55"/>
    </row>
    <row r="147">
      <c r="E147" s="105"/>
      <c r="R147" s="55"/>
    </row>
    <row r="148">
      <c r="E148" s="105"/>
      <c r="R148" s="55"/>
    </row>
    <row r="149">
      <c r="E149" s="105"/>
      <c r="R149" s="55"/>
    </row>
    <row r="150">
      <c r="E150" s="105"/>
      <c r="R150" s="55"/>
    </row>
    <row r="151">
      <c r="E151" s="105"/>
      <c r="R151" s="55"/>
    </row>
    <row r="152">
      <c r="E152" s="105"/>
      <c r="R152" s="55"/>
    </row>
    <row r="153">
      <c r="E153" s="105"/>
      <c r="R153" s="55"/>
    </row>
    <row r="154">
      <c r="E154" s="105"/>
      <c r="R154" s="55"/>
    </row>
    <row r="155">
      <c r="E155" s="105"/>
      <c r="R155" s="55"/>
    </row>
    <row r="156">
      <c r="E156" s="105"/>
      <c r="R156" s="55"/>
    </row>
    <row r="157">
      <c r="E157" s="105"/>
      <c r="R157" s="55"/>
    </row>
    <row r="158">
      <c r="E158" s="105"/>
      <c r="R158" s="55"/>
    </row>
    <row r="159">
      <c r="E159" s="105"/>
      <c r="R159" s="55"/>
    </row>
    <row r="160">
      <c r="E160" s="105"/>
      <c r="R160" s="55"/>
    </row>
    <row r="161">
      <c r="E161" s="105"/>
      <c r="R161" s="55"/>
    </row>
    <row r="162">
      <c r="E162" s="105"/>
      <c r="R162" s="55"/>
    </row>
    <row r="163">
      <c r="E163" s="105"/>
      <c r="R163" s="55"/>
    </row>
    <row r="164">
      <c r="E164" s="105"/>
      <c r="R164" s="55"/>
    </row>
    <row r="165">
      <c r="E165" s="105"/>
      <c r="R165" s="55"/>
    </row>
    <row r="166">
      <c r="E166" s="105"/>
      <c r="R166" s="55"/>
    </row>
    <row r="167">
      <c r="E167" s="105"/>
      <c r="R167" s="55"/>
    </row>
    <row r="168">
      <c r="E168" s="105"/>
      <c r="R168" s="55"/>
    </row>
    <row r="169">
      <c r="E169" s="105"/>
      <c r="R169" s="55"/>
    </row>
    <row r="170">
      <c r="E170" s="105"/>
      <c r="R170" s="55"/>
    </row>
    <row r="171">
      <c r="E171" s="105"/>
      <c r="R171" s="55"/>
    </row>
    <row r="172">
      <c r="E172" s="105"/>
      <c r="R172" s="55"/>
    </row>
    <row r="173">
      <c r="E173" s="105"/>
      <c r="R173" s="55"/>
    </row>
    <row r="174">
      <c r="E174" s="105"/>
      <c r="R174" s="55"/>
    </row>
    <row r="175">
      <c r="E175" s="105"/>
      <c r="R175" s="55"/>
    </row>
    <row r="176">
      <c r="E176" s="105"/>
      <c r="R176" s="55"/>
    </row>
    <row r="177">
      <c r="E177" s="105"/>
      <c r="R177" s="55"/>
    </row>
    <row r="178">
      <c r="E178" s="105"/>
      <c r="R178" s="55"/>
    </row>
    <row r="179">
      <c r="E179" s="105"/>
      <c r="R179" s="55"/>
    </row>
    <row r="180">
      <c r="E180" s="105"/>
      <c r="R180" s="55"/>
    </row>
    <row r="181">
      <c r="E181" s="105"/>
      <c r="R181" s="55"/>
    </row>
    <row r="182">
      <c r="E182" s="105"/>
      <c r="R182" s="55"/>
    </row>
    <row r="183">
      <c r="E183" s="105"/>
      <c r="R183" s="55"/>
    </row>
    <row r="184">
      <c r="E184" s="105"/>
      <c r="R184" s="55"/>
    </row>
    <row r="185">
      <c r="E185" s="105"/>
      <c r="R185" s="55"/>
    </row>
    <row r="186">
      <c r="E186" s="105"/>
      <c r="R186" s="55"/>
    </row>
    <row r="187">
      <c r="E187" s="105"/>
      <c r="R187" s="55"/>
    </row>
    <row r="188">
      <c r="E188" s="105"/>
      <c r="R188" s="55"/>
    </row>
    <row r="189">
      <c r="E189" s="105"/>
      <c r="R189" s="55"/>
    </row>
    <row r="190">
      <c r="E190" s="105"/>
      <c r="R190" s="55"/>
    </row>
    <row r="191">
      <c r="E191" s="105"/>
      <c r="R191" s="55"/>
    </row>
    <row r="192">
      <c r="E192" s="105"/>
      <c r="R192" s="55"/>
    </row>
    <row r="193">
      <c r="E193" s="105"/>
      <c r="R193" s="55"/>
    </row>
    <row r="194">
      <c r="E194" s="105"/>
      <c r="R194" s="55"/>
    </row>
    <row r="195">
      <c r="E195" s="105"/>
      <c r="R195" s="55"/>
    </row>
    <row r="196">
      <c r="E196" s="105"/>
      <c r="R196" s="55"/>
    </row>
    <row r="197">
      <c r="E197" s="105"/>
      <c r="R197" s="55"/>
    </row>
    <row r="198">
      <c r="E198" s="105"/>
      <c r="R198" s="55"/>
    </row>
    <row r="199">
      <c r="E199" s="105"/>
      <c r="R199" s="55"/>
    </row>
    <row r="200">
      <c r="E200" s="105"/>
      <c r="R200" s="55"/>
    </row>
    <row r="201">
      <c r="E201" s="105"/>
      <c r="R201" s="55"/>
    </row>
    <row r="202">
      <c r="E202" s="105"/>
      <c r="R202" s="55"/>
    </row>
    <row r="203">
      <c r="E203" s="105"/>
      <c r="R203" s="55"/>
    </row>
    <row r="204">
      <c r="E204" s="105"/>
      <c r="R204" s="55"/>
    </row>
    <row r="205">
      <c r="E205" s="105"/>
      <c r="R205" s="55"/>
    </row>
    <row r="206">
      <c r="E206" s="105"/>
      <c r="R206" s="55"/>
    </row>
    <row r="207">
      <c r="E207" s="105"/>
      <c r="R207" s="55"/>
    </row>
    <row r="208">
      <c r="E208" s="105"/>
      <c r="R208" s="55"/>
    </row>
    <row r="209">
      <c r="E209" s="105"/>
      <c r="R209" s="55"/>
    </row>
    <row r="210">
      <c r="E210" s="105"/>
      <c r="R210" s="55"/>
    </row>
    <row r="211">
      <c r="E211" s="105"/>
      <c r="R211" s="55"/>
    </row>
    <row r="212">
      <c r="E212" s="105"/>
      <c r="R212" s="55"/>
    </row>
    <row r="213">
      <c r="E213" s="105"/>
      <c r="R213" s="55"/>
    </row>
    <row r="214">
      <c r="E214" s="105"/>
      <c r="R214" s="55"/>
    </row>
    <row r="215">
      <c r="E215" s="105"/>
      <c r="R215" s="55"/>
    </row>
    <row r="216">
      <c r="E216" s="105"/>
      <c r="R216" s="55"/>
    </row>
    <row r="217">
      <c r="E217" s="105"/>
      <c r="R217" s="55"/>
    </row>
    <row r="218">
      <c r="E218" s="105"/>
      <c r="R218" s="55"/>
    </row>
    <row r="219">
      <c r="E219" s="105"/>
      <c r="R219" s="55"/>
    </row>
    <row r="220">
      <c r="E220" s="105"/>
      <c r="R220" s="55"/>
    </row>
    <row r="221">
      <c r="E221" s="105"/>
      <c r="R221" s="55"/>
    </row>
    <row r="222">
      <c r="E222" s="105"/>
      <c r="R222" s="55"/>
    </row>
    <row r="223">
      <c r="E223" s="105"/>
      <c r="R223" s="55"/>
    </row>
    <row r="224">
      <c r="E224" s="105"/>
      <c r="R224" s="55"/>
    </row>
    <row r="225">
      <c r="E225" s="105"/>
      <c r="R225" s="55"/>
    </row>
    <row r="226">
      <c r="E226" s="105"/>
      <c r="R226" s="55"/>
    </row>
    <row r="227">
      <c r="E227" s="105"/>
      <c r="R227" s="55"/>
    </row>
    <row r="228">
      <c r="E228" s="105"/>
      <c r="R228" s="55"/>
    </row>
    <row r="229">
      <c r="E229" s="105"/>
      <c r="R229" s="55"/>
    </row>
    <row r="230">
      <c r="E230" s="105"/>
      <c r="R230" s="55"/>
    </row>
    <row r="231">
      <c r="E231" s="105"/>
      <c r="R231" s="55"/>
    </row>
    <row r="232">
      <c r="E232" s="105"/>
      <c r="R232" s="55"/>
    </row>
    <row r="233">
      <c r="E233" s="105"/>
      <c r="R233" s="55"/>
    </row>
    <row r="234">
      <c r="E234" s="105"/>
      <c r="R234" s="55"/>
    </row>
    <row r="235">
      <c r="E235" s="105"/>
      <c r="R235" s="55"/>
    </row>
    <row r="236">
      <c r="E236" s="105"/>
      <c r="R236" s="55"/>
    </row>
    <row r="237">
      <c r="E237" s="105"/>
      <c r="R237" s="55"/>
    </row>
    <row r="238">
      <c r="E238" s="105"/>
      <c r="R238" s="55"/>
    </row>
    <row r="239">
      <c r="E239" s="105"/>
      <c r="R239" s="55"/>
    </row>
    <row r="240">
      <c r="E240" s="105"/>
      <c r="R240" s="55"/>
    </row>
    <row r="241">
      <c r="E241" s="105"/>
      <c r="R241" s="55"/>
    </row>
    <row r="242">
      <c r="E242" s="105"/>
      <c r="R242" s="55"/>
    </row>
    <row r="243">
      <c r="E243" s="105"/>
      <c r="R243" s="55"/>
    </row>
    <row r="244">
      <c r="E244" s="105"/>
      <c r="R244" s="55"/>
    </row>
    <row r="245">
      <c r="E245" s="105"/>
      <c r="R245" s="55"/>
    </row>
    <row r="246">
      <c r="E246" s="105"/>
      <c r="R246" s="55"/>
    </row>
    <row r="247">
      <c r="E247" s="105"/>
      <c r="R247" s="55"/>
    </row>
    <row r="248">
      <c r="E248" s="105"/>
      <c r="R248" s="55"/>
    </row>
    <row r="249">
      <c r="E249" s="105"/>
      <c r="R249" s="55"/>
    </row>
    <row r="250">
      <c r="E250" s="105"/>
      <c r="R250" s="55"/>
    </row>
    <row r="251">
      <c r="E251" s="105"/>
      <c r="R251" s="55"/>
    </row>
    <row r="252">
      <c r="E252" s="105"/>
      <c r="R252" s="55"/>
    </row>
    <row r="253">
      <c r="E253" s="105"/>
      <c r="R253" s="55"/>
    </row>
    <row r="254">
      <c r="E254" s="105"/>
      <c r="R254" s="55"/>
    </row>
    <row r="255">
      <c r="E255" s="105"/>
      <c r="R255" s="55"/>
    </row>
    <row r="256">
      <c r="E256" s="105"/>
      <c r="R256" s="55"/>
    </row>
    <row r="257">
      <c r="E257" s="105"/>
      <c r="R257" s="55"/>
    </row>
    <row r="258">
      <c r="E258" s="105"/>
      <c r="R258" s="55"/>
    </row>
    <row r="259">
      <c r="E259" s="105"/>
      <c r="R259" s="55"/>
    </row>
    <row r="260">
      <c r="E260" s="105"/>
      <c r="R260" s="55"/>
    </row>
    <row r="261">
      <c r="E261" s="105"/>
      <c r="R261" s="55"/>
    </row>
    <row r="262">
      <c r="E262" s="105"/>
      <c r="R262" s="55"/>
    </row>
    <row r="263">
      <c r="E263" s="105"/>
      <c r="R263" s="55"/>
    </row>
    <row r="264">
      <c r="E264" s="105"/>
      <c r="R264" s="55"/>
    </row>
    <row r="265">
      <c r="E265" s="105"/>
      <c r="R265" s="55"/>
    </row>
    <row r="266">
      <c r="E266" s="105"/>
      <c r="R266" s="55"/>
    </row>
    <row r="267">
      <c r="E267" s="105"/>
      <c r="R267" s="55"/>
    </row>
    <row r="268">
      <c r="E268" s="105"/>
      <c r="R268" s="55"/>
    </row>
    <row r="269">
      <c r="E269" s="105"/>
      <c r="R269" s="55"/>
    </row>
    <row r="270">
      <c r="E270" s="105"/>
      <c r="R270" s="55"/>
    </row>
    <row r="271">
      <c r="E271" s="105"/>
      <c r="R271" s="55"/>
    </row>
    <row r="272">
      <c r="E272" s="105"/>
      <c r="R272" s="55"/>
    </row>
    <row r="273">
      <c r="E273" s="105"/>
      <c r="R273" s="55"/>
    </row>
    <row r="274">
      <c r="E274" s="105"/>
      <c r="R274" s="55"/>
    </row>
    <row r="275">
      <c r="E275" s="105"/>
      <c r="R275" s="55"/>
    </row>
    <row r="276">
      <c r="E276" s="105"/>
      <c r="R276" s="55"/>
    </row>
    <row r="277">
      <c r="E277" s="105"/>
      <c r="R277" s="55"/>
    </row>
    <row r="278">
      <c r="E278" s="105"/>
      <c r="R278" s="55"/>
    </row>
    <row r="279">
      <c r="E279" s="105"/>
      <c r="R279" s="55"/>
    </row>
    <row r="280">
      <c r="E280" s="105"/>
      <c r="R280" s="55"/>
    </row>
    <row r="281">
      <c r="E281" s="105"/>
      <c r="R281" s="55"/>
    </row>
    <row r="282">
      <c r="E282" s="105"/>
      <c r="R282" s="55"/>
    </row>
    <row r="283">
      <c r="E283" s="105"/>
      <c r="R283" s="55"/>
    </row>
    <row r="284">
      <c r="E284" s="105"/>
      <c r="R284" s="55"/>
    </row>
    <row r="285">
      <c r="E285" s="105"/>
      <c r="R285" s="55"/>
    </row>
    <row r="286">
      <c r="E286" s="105"/>
      <c r="R286" s="55"/>
    </row>
    <row r="287">
      <c r="E287" s="105"/>
      <c r="R287" s="55"/>
    </row>
    <row r="288">
      <c r="E288" s="105"/>
      <c r="R288" s="55"/>
    </row>
    <row r="289">
      <c r="E289" s="105"/>
      <c r="R289" s="55"/>
    </row>
    <row r="290">
      <c r="E290" s="105"/>
      <c r="R290" s="55"/>
    </row>
    <row r="291">
      <c r="E291" s="105"/>
      <c r="R291" s="55"/>
    </row>
    <row r="292">
      <c r="E292" s="105"/>
      <c r="R292" s="55"/>
    </row>
    <row r="293">
      <c r="E293" s="105"/>
      <c r="R293" s="55"/>
    </row>
    <row r="294">
      <c r="E294" s="105"/>
      <c r="R294" s="55"/>
    </row>
    <row r="295">
      <c r="E295" s="105"/>
      <c r="R295" s="55"/>
    </row>
    <row r="296">
      <c r="E296" s="105"/>
      <c r="R296" s="55"/>
    </row>
    <row r="297">
      <c r="E297" s="105"/>
      <c r="R297" s="55"/>
    </row>
    <row r="298">
      <c r="E298" s="105"/>
      <c r="R298" s="55"/>
    </row>
    <row r="299">
      <c r="E299" s="105"/>
      <c r="R299" s="55"/>
    </row>
    <row r="300">
      <c r="E300" s="105"/>
      <c r="R300" s="55"/>
    </row>
    <row r="301">
      <c r="E301" s="105"/>
      <c r="R301" s="55"/>
    </row>
    <row r="302">
      <c r="E302" s="105"/>
      <c r="R302" s="55"/>
    </row>
    <row r="303">
      <c r="E303" s="105"/>
      <c r="R303" s="55"/>
    </row>
    <row r="304">
      <c r="E304" s="105"/>
      <c r="R304" s="55"/>
    </row>
    <row r="305">
      <c r="E305" s="105"/>
      <c r="R305" s="55"/>
    </row>
    <row r="306">
      <c r="E306" s="105"/>
      <c r="R306" s="55"/>
    </row>
    <row r="307">
      <c r="E307" s="105"/>
      <c r="R307" s="55"/>
    </row>
    <row r="308">
      <c r="E308" s="105"/>
      <c r="R308" s="55"/>
    </row>
    <row r="309">
      <c r="E309" s="105"/>
      <c r="R309" s="55"/>
    </row>
    <row r="310">
      <c r="E310" s="105"/>
      <c r="R310" s="55"/>
    </row>
    <row r="311">
      <c r="E311" s="105"/>
      <c r="R311" s="55"/>
    </row>
    <row r="312">
      <c r="E312" s="105"/>
      <c r="R312" s="55"/>
    </row>
    <row r="313">
      <c r="E313" s="105"/>
      <c r="R313" s="55"/>
    </row>
    <row r="314">
      <c r="E314" s="105"/>
      <c r="R314" s="55"/>
    </row>
    <row r="315">
      <c r="E315" s="105"/>
      <c r="R315" s="55"/>
    </row>
    <row r="316">
      <c r="E316" s="105"/>
      <c r="R316" s="55"/>
    </row>
    <row r="317">
      <c r="E317" s="105"/>
      <c r="R317" s="55"/>
    </row>
    <row r="318">
      <c r="E318" s="105"/>
      <c r="R318" s="55"/>
    </row>
    <row r="319">
      <c r="E319" s="105"/>
      <c r="R319" s="55"/>
    </row>
    <row r="320">
      <c r="E320" s="105"/>
      <c r="R320" s="55"/>
    </row>
    <row r="321">
      <c r="E321" s="105"/>
      <c r="R321" s="55"/>
    </row>
    <row r="322">
      <c r="E322" s="105"/>
      <c r="R322" s="55"/>
    </row>
    <row r="323">
      <c r="E323" s="105"/>
      <c r="R323" s="55"/>
    </row>
    <row r="324">
      <c r="E324" s="105"/>
      <c r="R324" s="55"/>
    </row>
    <row r="325">
      <c r="E325" s="105"/>
      <c r="R325" s="55"/>
    </row>
    <row r="326">
      <c r="E326" s="105"/>
      <c r="R326" s="55"/>
    </row>
    <row r="327">
      <c r="E327" s="105"/>
      <c r="R327" s="55"/>
    </row>
    <row r="328">
      <c r="E328" s="105"/>
      <c r="R328" s="55"/>
    </row>
    <row r="329">
      <c r="E329" s="105"/>
      <c r="R329" s="55"/>
    </row>
    <row r="330">
      <c r="E330" s="105"/>
      <c r="R330" s="55"/>
    </row>
    <row r="331">
      <c r="E331" s="105"/>
      <c r="R331" s="55"/>
    </row>
    <row r="332">
      <c r="E332" s="105"/>
      <c r="R332" s="55"/>
    </row>
    <row r="333">
      <c r="E333" s="105"/>
      <c r="R333" s="55"/>
    </row>
    <row r="334">
      <c r="E334" s="105"/>
      <c r="R334" s="55"/>
    </row>
    <row r="335">
      <c r="E335" s="105"/>
      <c r="R335" s="55"/>
    </row>
    <row r="336">
      <c r="E336" s="105"/>
      <c r="R336" s="55"/>
    </row>
    <row r="337">
      <c r="E337" s="105"/>
      <c r="R337" s="55"/>
    </row>
    <row r="338">
      <c r="E338" s="105"/>
      <c r="R338" s="55"/>
    </row>
    <row r="339">
      <c r="E339" s="105"/>
      <c r="R339" s="55"/>
    </row>
    <row r="340">
      <c r="E340" s="105"/>
      <c r="R340" s="55"/>
    </row>
    <row r="341">
      <c r="E341" s="105"/>
      <c r="R341" s="55"/>
    </row>
    <row r="342">
      <c r="E342" s="105"/>
      <c r="R342" s="55"/>
    </row>
    <row r="343">
      <c r="E343" s="105"/>
      <c r="R343" s="55"/>
    </row>
    <row r="344">
      <c r="E344" s="105"/>
      <c r="R344" s="55"/>
    </row>
    <row r="345">
      <c r="E345" s="105"/>
      <c r="R345" s="55"/>
    </row>
    <row r="346">
      <c r="E346" s="105"/>
      <c r="R346" s="55"/>
    </row>
    <row r="347">
      <c r="E347" s="105"/>
      <c r="R347" s="55"/>
    </row>
    <row r="348">
      <c r="E348" s="105"/>
      <c r="R348" s="55"/>
    </row>
    <row r="349">
      <c r="E349" s="105"/>
      <c r="R349" s="55"/>
    </row>
    <row r="350">
      <c r="E350" s="105"/>
      <c r="R350" s="55"/>
    </row>
    <row r="351">
      <c r="E351" s="105"/>
      <c r="R351" s="55"/>
    </row>
    <row r="352">
      <c r="E352" s="105"/>
      <c r="R352" s="55"/>
    </row>
    <row r="353">
      <c r="E353" s="105"/>
      <c r="R353" s="55"/>
    </row>
    <row r="354">
      <c r="E354" s="105"/>
      <c r="R354" s="55"/>
    </row>
    <row r="355">
      <c r="E355" s="105"/>
      <c r="R355" s="55"/>
    </row>
    <row r="356">
      <c r="E356" s="105"/>
      <c r="R356" s="55"/>
    </row>
    <row r="357">
      <c r="E357" s="105"/>
      <c r="R357" s="55"/>
    </row>
    <row r="358">
      <c r="E358" s="105"/>
      <c r="R358" s="55"/>
    </row>
    <row r="359">
      <c r="E359" s="105"/>
      <c r="R359" s="55"/>
    </row>
    <row r="360">
      <c r="E360" s="105"/>
      <c r="R360" s="55"/>
    </row>
    <row r="361">
      <c r="E361" s="105"/>
      <c r="R361" s="55"/>
    </row>
    <row r="362">
      <c r="E362" s="105"/>
      <c r="R362" s="55"/>
    </row>
    <row r="363">
      <c r="E363" s="105"/>
      <c r="R363" s="55"/>
    </row>
    <row r="364">
      <c r="E364" s="105"/>
      <c r="R364" s="55"/>
    </row>
    <row r="365">
      <c r="E365" s="105"/>
      <c r="R365" s="55"/>
    </row>
    <row r="366">
      <c r="E366" s="105"/>
      <c r="R366" s="55"/>
    </row>
    <row r="367">
      <c r="E367" s="105"/>
      <c r="R367" s="55"/>
    </row>
    <row r="368">
      <c r="E368" s="105"/>
      <c r="R368" s="55"/>
    </row>
    <row r="369">
      <c r="E369" s="105"/>
      <c r="R369" s="55"/>
    </row>
    <row r="370">
      <c r="E370" s="105"/>
      <c r="R370" s="55"/>
    </row>
    <row r="371">
      <c r="E371" s="105"/>
      <c r="R371" s="55"/>
    </row>
    <row r="372">
      <c r="E372" s="105"/>
      <c r="R372" s="55"/>
    </row>
    <row r="373">
      <c r="E373" s="105"/>
      <c r="R373" s="55"/>
    </row>
    <row r="374">
      <c r="E374" s="105"/>
      <c r="R374" s="55"/>
    </row>
    <row r="375">
      <c r="E375" s="105"/>
      <c r="R375" s="55"/>
    </row>
    <row r="376">
      <c r="E376" s="105"/>
      <c r="R376" s="55"/>
    </row>
    <row r="377">
      <c r="E377" s="105"/>
      <c r="R377" s="55"/>
    </row>
    <row r="378">
      <c r="E378" s="105"/>
      <c r="R378" s="55"/>
    </row>
    <row r="379">
      <c r="E379" s="105"/>
      <c r="R379" s="55"/>
    </row>
    <row r="380">
      <c r="E380" s="105"/>
      <c r="R380" s="55"/>
    </row>
    <row r="381">
      <c r="E381" s="105"/>
      <c r="R381" s="55"/>
    </row>
    <row r="382">
      <c r="E382" s="105"/>
      <c r="R382" s="55"/>
    </row>
    <row r="383">
      <c r="E383" s="105"/>
      <c r="R383" s="55"/>
    </row>
    <row r="384">
      <c r="E384" s="105"/>
      <c r="R384" s="55"/>
    </row>
    <row r="385">
      <c r="E385" s="105"/>
      <c r="R385" s="55"/>
    </row>
    <row r="386">
      <c r="E386" s="105"/>
      <c r="R386" s="55"/>
    </row>
    <row r="387">
      <c r="E387" s="105"/>
      <c r="R387" s="55"/>
    </row>
    <row r="388">
      <c r="E388" s="105"/>
      <c r="R388" s="55"/>
    </row>
    <row r="389">
      <c r="E389" s="105"/>
      <c r="R389" s="55"/>
    </row>
    <row r="390">
      <c r="E390" s="105"/>
      <c r="R390" s="55"/>
    </row>
    <row r="391">
      <c r="E391" s="105"/>
      <c r="R391" s="55"/>
    </row>
    <row r="392">
      <c r="E392" s="105"/>
      <c r="R392" s="55"/>
    </row>
    <row r="393">
      <c r="E393" s="105"/>
      <c r="R393" s="55"/>
    </row>
    <row r="394">
      <c r="E394" s="105"/>
      <c r="R394" s="55"/>
    </row>
    <row r="395">
      <c r="E395" s="105"/>
      <c r="R395" s="55"/>
    </row>
    <row r="396">
      <c r="E396" s="105"/>
      <c r="R396" s="55"/>
    </row>
    <row r="397">
      <c r="E397" s="105"/>
      <c r="R397" s="55"/>
    </row>
    <row r="398">
      <c r="E398" s="105"/>
      <c r="R398" s="55"/>
    </row>
    <row r="399">
      <c r="E399" s="105"/>
      <c r="R399" s="55"/>
    </row>
    <row r="400">
      <c r="E400" s="105"/>
      <c r="R400" s="55"/>
    </row>
    <row r="401">
      <c r="E401" s="105"/>
      <c r="R401" s="55"/>
    </row>
    <row r="402">
      <c r="E402" s="105"/>
      <c r="R402" s="55"/>
    </row>
    <row r="403">
      <c r="E403" s="105"/>
      <c r="R403" s="55"/>
    </row>
    <row r="404">
      <c r="E404" s="105"/>
      <c r="R404" s="55"/>
    </row>
    <row r="405">
      <c r="E405" s="105"/>
      <c r="R405" s="55"/>
    </row>
    <row r="406">
      <c r="E406" s="105"/>
      <c r="R406" s="55"/>
    </row>
    <row r="407">
      <c r="E407" s="105"/>
      <c r="R407" s="55"/>
    </row>
    <row r="408">
      <c r="E408" s="105"/>
      <c r="R408" s="55"/>
    </row>
    <row r="409">
      <c r="E409" s="105"/>
      <c r="R409" s="55"/>
    </row>
    <row r="410">
      <c r="E410" s="105"/>
      <c r="R410" s="55"/>
    </row>
    <row r="411">
      <c r="E411" s="105"/>
      <c r="R411" s="55"/>
    </row>
    <row r="412">
      <c r="E412" s="105"/>
      <c r="R412" s="55"/>
    </row>
    <row r="413">
      <c r="E413" s="105"/>
      <c r="R413" s="55"/>
    </row>
    <row r="414">
      <c r="E414" s="105"/>
      <c r="R414" s="55"/>
    </row>
    <row r="415">
      <c r="E415" s="105"/>
      <c r="R415" s="55"/>
    </row>
    <row r="416">
      <c r="E416" s="105"/>
      <c r="R416" s="55"/>
    </row>
    <row r="417">
      <c r="E417" s="105"/>
      <c r="R417" s="55"/>
    </row>
    <row r="418">
      <c r="E418" s="105"/>
      <c r="R418" s="55"/>
    </row>
    <row r="419">
      <c r="E419" s="105"/>
      <c r="R419" s="55"/>
    </row>
    <row r="420">
      <c r="E420" s="105"/>
      <c r="R420" s="55"/>
    </row>
    <row r="421">
      <c r="E421" s="105"/>
      <c r="R421" s="55"/>
    </row>
    <row r="422">
      <c r="E422" s="105"/>
      <c r="R422" s="55"/>
    </row>
    <row r="423">
      <c r="E423" s="105"/>
      <c r="R423" s="55"/>
    </row>
    <row r="424">
      <c r="E424" s="105"/>
      <c r="R424" s="55"/>
    </row>
    <row r="425">
      <c r="E425" s="105"/>
      <c r="R425" s="55"/>
    </row>
    <row r="426">
      <c r="E426" s="105"/>
      <c r="R426" s="55"/>
    </row>
    <row r="427">
      <c r="E427" s="105"/>
      <c r="R427" s="55"/>
    </row>
    <row r="428">
      <c r="E428" s="105"/>
      <c r="R428" s="55"/>
    </row>
    <row r="429">
      <c r="E429" s="105"/>
      <c r="R429" s="55"/>
    </row>
    <row r="430">
      <c r="E430" s="105"/>
      <c r="R430" s="55"/>
    </row>
    <row r="431">
      <c r="E431" s="105"/>
      <c r="R431" s="55"/>
    </row>
    <row r="432">
      <c r="E432" s="105"/>
      <c r="R432" s="55"/>
    </row>
    <row r="433">
      <c r="E433" s="105"/>
      <c r="R433" s="55"/>
    </row>
    <row r="434">
      <c r="E434" s="105"/>
      <c r="R434" s="55"/>
    </row>
    <row r="435">
      <c r="E435" s="105"/>
      <c r="R435" s="55"/>
    </row>
    <row r="436">
      <c r="E436" s="105"/>
      <c r="R436" s="55"/>
    </row>
    <row r="437">
      <c r="E437" s="105"/>
      <c r="R437" s="55"/>
    </row>
    <row r="438">
      <c r="E438" s="105"/>
      <c r="R438" s="55"/>
    </row>
    <row r="439">
      <c r="E439" s="105"/>
      <c r="R439" s="55"/>
    </row>
    <row r="440">
      <c r="E440" s="105"/>
      <c r="R440" s="55"/>
    </row>
    <row r="441">
      <c r="E441" s="105"/>
      <c r="R441" s="55"/>
    </row>
    <row r="442">
      <c r="E442" s="105"/>
      <c r="R442" s="55"/>
    </row>
    <row r="443">
      <c r="E443" s="105"/>
      <c r="R443" s="55"/>
    </row>
    <row r="444">
      <c r="E444" s="105"/>
      <c r="R444" s="55"/>
    </row>
    <row r="445">
      <c r="E445" s="105"/>
      <c r="R445" s="55"/>
    </row>
    <row r="446">
      <c r="E446" s="105"/>
      <c r="R446" s="55"/>
    </row>
    <row r="447">
      <c r="E447" s="105"/>
      <c r="R447" s="55"/>
    </row>
    <row r="448">
      <c r="E448" s="105"/>
      <c r="R448" s="55"/>
    </row>
    <row r="449">
      <c r="E449" s="105"/>
      <c r="R449" s="55"/>
    </row>
    <row r="450">
      <c r="E450" s="105"/>
      <c r="R450" s="55"/>
    </row>
    <row r="451">
      <c r="E451" s="105"/>
      <c r="R451" s="55"/>
    </row>
    <row r="452">
      <c r="E452" s="105"/>
      <c r="R452" s="55"/>
    </row>
    <row r="453">
      <c r="E453" s="105"/>
      <c r="R453" s="55"/>
    </row>
    <row r="454">
      <c r="E454" s="105"/>
      <c r="R454" s="55"/>
    </row>
    <row r="455">
      <c r="E455" s="105"/>
      <c r="R455" s="55"/>
    </row>
    <row r="456">
      <c r="E456" s="105"/>
      <c r="R456" s="55"/>
    </row>
    <row r="457">
      <c r="E457" s="105"/>
      <c r="R457" s="55"/>
    </row>
    <row r="458">
      <c r="E458" s="105"/>
      <c r="R458" s="55"/>
    </row>
    <row r="459">
      <c r="E459" s="105"/>
      <c r="R459" s="55"/>
    </row>
    <row r="460">
      <c r="E460" s="105"/>
      <c r="R460" s="55"/>
    </row>
    <row r="461">
      <c r="E461" s="105"/>
      <c r="R461" s="55"/>
    </row>
    <row r="462">
      <c r="E462" s="105"/>
      <c r="R462" s="55"/>
    </row>
    <row r="463">
      <c r="E463" s="105"/>
      <c r="R463" s="55"/>
    </row>
    <row r="464">
      <c r="E464" s="105"/>
      <c r="R464" s="55"/>
    </row>
    <row r="465">
      <c r="E465" s="105"/>
      <c r="R465" s="55"/>
    </row>
    <row r="466">
      <c r="E466" s="105"/>
      <c r="R466" s="55"/>
    </row>
    <row r="467">
      <c r="E467" s="105"/>
      <c r="R467" s="55"/>
    </row>
    <row r="468">
      <c r="E468" s="105"/>
      <c r="R468" s="55"/>
    </row>
    <row r="469">
      <c r="E469" s="105"/>
      <c r="R469" s="55"/>
    </row>
    <row r="470">
      <c r="E470" s="105"/>
      <c r="R470" s="55"/>
    </row>
    <row r="471">
      <c r="E471" s="105"/>
      <c r="R471" s="55"/>
    </row>
    <row r="472">
      <c r="E472" s="105"/>
      <c r="R472" s="55"/>
    </row>
    <row r="473">
      <c r="E473" s="105"/>
      <c r="R473" s="55"/>
    </row>
    <row r="474">
      <c r="E474" s="105"/>
      <c r="R474" s="55"/>
    </row>
    <row r="475">
      <c r="E475" s="105"/>
      <c r="R475" s="55"/>
    </row>
    <row r="476">
      <c r="E476" s="105"/>
      <c r="R476" s="55"/>
    </row>
    <row r="477">
      <c r="E477" s="105"/>
      <c r="R477" s="55"/>
    </row>
    <row r="478">
      <c r="E478" s="105"/>
      <c r="R478" s="55"/>
    </row>
    <row r="479">
      <c r="E479" s="105"/>
      <c r="R479" s="55"/>
    </row>
    <row r="480">
      <c r="E480" s="105"/>
      <c r="R480" s="55"/>
    </row>
    <row r="481">
      <c r="E481" s="105"/>
      <c r="R481" s="55"/>
    </row>
    <row r="482">
      <c r="E482" s="105"/>
      <c r="R482" s="55"/>
    </row>
    <row r="483">
      <c r="E483" s="105"/>
      <c r="R483" s="55"/>
    </row>
    <row r="484">
      <c r="E484" s="105"/>
      <c r="R484" s="55"/>
    </row>
    <row r="485">
      <c r="E485" s="105"/>
      <c r="R485" s="55"/>
    </row>
    <row r="486">
      <c r="E486" s="105"/>
      <c r="R486" s="55"/>
    </row>
    <row r="487">
      <c r="E487" s="105"/>
      <c r="R487" s="55"/>
    </row>
    <row r="488">
      <c r="E488" s="105"/>
      <c r="R488" s="55"/>
    </row>
    <row r="489">
      <c r="E489" s="105"/>
      <c r="R489" s="55"/>
    </row>
    <row r="490">
      <c r="E490" s="105"/>
      <c r="R490" s="55"/>
    </row>
    <row r="491">
      <c r="E491" s="105"/>
      <c r="R491" s="55"/>
    </row>
    <row r="492">
      <c r="E492" s="105"/>
      <c r="R492" s="55"/>
    </row>
    <row r="493">
      <c r="E493" s="105"/>
      <c r="R493" s="55"/>
    </row>
    <row r="494">
      <c r="E494" s="105"/>
      <c r="R494" s="55"/>
    </row>
    <row r="495">
      <c r="E495" s="105"/>
      <c r="R495" s="55"/>
    </row>
    <row r="496">
      <c r="E496" s="105"/>
      <c r="R496" s="55"/>
    </row>
    <row r="497">
      <c r="E497" s="105"/>
      <c r="R497" s="55"/>
    </row>
    <row r="498">
      <c r="E498" s="105"/>
      <c r="R498" s="55"/>
    </row>
    <row r="499">
      <c r="E499" s="105"/>
      <c r="R499" s="55"/>
    </row>
    <row r="500">
      <c r="E500" s="105"/>
      <c r="R500" s="55"/>
    </row>
    <row r="501">
      <c r="E501" s="105"/>
      <c r="R501" s="55"/>
    </row>
    <row r="502">
      <c r="E502" s="105"/>
      <c r="R502" s="55"/>
    </row>
    <row r="503">
      <c r="E503" s="105"/>
      <c r="R503" s="55"/>
    </row>
    <row r="504">
      <c r="E504" s="105"/>
      <c r="R504" s="55"/>
    </row>
    <row r="505">
      <c r="E505" s="105"/>
      <c r="R505" s="55"/>
    </row>
    <row r="506">
      <c r="E506" s="105"/>
      <c r="R506" s="55"/>
    </row>
    <row r="507">
      <c r="E507" s="105"/>
      <c r="R507" s="55"/>
    </row>
    <row r="508">
      <c r="E508" s="105"/>
      <c r="R508" s="55"/>
    </row>
    <row r="509">
      <c r="E509" s="105"/>
      <c r="R509" s="55"/>
    </row>
    <row r="510">
      <c r="E510" s="105"/>
      <c r="R510" s="55"/>
    </row>
    <row r="511">
      <c r="E511" s="105"/>
      <c r="R511" s="55"/>
    </row>
    <row r="512">
      <c r="E512" s="105"/>
      <c r="R512" s="55"/>
    </row>
    <row r="513">
      <c r="E513" s="105"/>
      <c r="R513" s="55"/>
    </row>
    <row r="514">
      <c r="E514" s="105"/>
      <c r="R514" s="55"/>
    </row>
    <row r="515">
      <c r="E515" s="105"/>
      <c r="R515" s="55"/>
    </row>
    <row r="516">
      <c r="E516" s="105"/>
      <c r="R516" s="55"/>
    </row>
    <row r="517">
      <c r="E517" s="105"/>
      <c r="R517" s="55"/>
    </row>
    <row r="518">
      <c r="E518" s="105"/>
      <c r="R518" s="55"/>
    </row>
    <row r="519">
      <c r="E519" s="105"/>
      <c r="R519" s="55"/>
    </row>
    <row r="520">
      <c r="E520" s="105"/>
      <c r="R520" s="55"/>
    </row>
    <row r="521">
      <c r="E521" s="105"/>
      <c r="R521" s="55"/>
    </row>
    <row r="522">
      <c r="E522" s="105"/>
      <c r="R522" s="55"/>
    </row>
    <row r="523">
      <c r="E523" s="105"/>
      <c r="R523" s="55"/>
    </row>
    <row r="524">
      <c r="E524" s="105"/>
      <c r="R524" s="55"/>
    </row>
    <row r="525">
      <c r="E525" s="105"/>
      <c r="R525" s="55"/>
    </row>
    <row r="526">
      <c r="E526" s="105"/>
      <c r="R526" s="55"/>
    </row>
    <row r="527">
      <c r="E527" s="105"/>
      <c r="R527" s="55"/>
    </row>
    <row r="528">
      <c r="E528" s="105"/>
      <c r="R528" s="55"/>
    </row>
    <row r="529">
      <c r="E529" s="105"/>
      <c r="R529" s="55"/>
    </row>
    <row r="530">
      <c r="E530" s="105"/>
      <c r="R530" s="55"/>
    </row>
    <row r="531">
      <c r="E531" s="105"/>
      <c r="R531" s="55"/>
    </row>
    <row r="532">
      <c r="E532" s="105"/>
      <c r="R532" s="55"/>
    </row>
    <row r="533">
      <c r="E533" s="105"/>
      <c r="R533" s="55"/>
    </row>
    <row r="534">
      <c r="E534" s="105"/>
      <c r="R534" s="55"/>
    </row>
    <row r="535">
      <c r="E535" s="105"/>
      <c r="R535" s="55"/>
    </row>
    <row r="536">
      <c r="E536" s="105"/>
      <c r="R536" s="55"/>
    </row>
    <row r="537">
      <c r="E537" s="105"/>
      <c r="R537" s="55"/>
    </row>
    <row r="538">
      <c r="E538" s="105"/>
      <c r="R538" s="55"/>
    </row>
    <row r="539">
      <c r="E539" s="105"/>
      <c r="R539" s="55"/>
    </row>
    <row r="540">
      <c r="E540" s="105"/>
      <c r="R540" s="55"/>
    </row>
    <row r="541">
      <c r="E541" s="105"/>
      <c r="R541" s="55"/>
    </row>
    <row r="542">
      <c r="E542" s="105"/>
      <c r="R542" s="55"/>
    </row>
    <row r="543">
      <c r="E543" s="105"/>
      <c r="R543" s="55"/>
    </row>
    <row r="544">
      <c r="E544" s="105"/>
      <c r="R544" s="55"/>
    </row>
    <row r="545">
      <c r="E545" s="105"/>
      <c r="R545" s="55"/>
    </row>
    <row r="546">
      <c r="E546" s="105"/>
      <c r="R546" s="55"/>
    </row>
    <row r="547">
      <c r="E547" s="105"/>
      <c r="R547" s="55"/>
    </row>
    <row r="548">
      <c r="E548" s="105"/>
      <c r="R548" s="55"/>
    </row>
    <row r="549">
      <c r="E549" s="105"/>
      <c r="R549" s="55"/>
    </row>
    <row r="550">
      <c r="E550" s="105"/>
      <c r="R550" s="55"/>
    </row>
    <row r="551">
      <c r="E551" s="105"/>
      <c r="R551" s="55"/>
    </row>
    <row r="552">
      <c r="E552" s="105"/>
      <c r="R552" s="55"/>
    </row>
    <row r="553">
      <c r="E553" s="105"/>
      <c r="R553" s="55"/>
    </row>
    <row r="554">
      <c r="E554" s="105"/>
      <c r="R554" s="55"/>
    </row>
    <row r="555">
      <c r="E555" s="105"/>
      <c r="R555" s="55"/>
    </row>
    <row r="556">
      <c r="E556" s="105"/>
      <c r="R556" s="55"/>
    </row>
    <row r="557">
      <c r="E557" s="105"/>
      <c r="R557" s="55"/>
    </row>
    <row r="558">
      <c r="E558" s="105"/>
      <c r="R558" s="55"/>
    </row>
    <row r="559">
      <c r="E559" s="105"/>
      <c r="R559" s="55"/>
    </row>
    <row r="560">
      <c r="E560" s="105"/>
      <c r="R560" s="55"/>
    </row>
    <row r="561">
      <c r="E561" s="105"/>
      <c r="R561" s="55"/>
    </row>
    <row r="562">
      <c r="E562" s="105"/>
      <c r="R562" s="55"/>
    </row>
    <row r="563">
      <c r="E563" s="105"/>
      <c r="R563" s="55"/>
    </row>
    <row r="564">
      <c r="E564" s="105"/>
      <c r="R564" s="55"/>
    </row>
    <row r="565">
      <c r="E565" s="105"/>
      <c r="R565" s="55"/>
    </row>
    <row r="566">
      <c r="E566" s="105"/>
      <c r="R566" s="55"/>
    </row>
    <row r="567">
      <c r="E567" s="105"/>
      <c r="R567" s="55"/>
    </row>
    <row r="568">
      <c r="E568" s="105"/>
      <c r="R568" s="55"/>
    </row>
    <row r="569">
      <c r="E569" s="105"/>
      <c r="R569" s="55"/>
    </row>
    <row r="570">
      <c r="E570" s="105"/>
      <c r="R570" s="55"/>
    </row>
    <row r="571">
      <c r="E571" s="105"/>
      <c r="R571" s="55"/>
    </row>
    <row r="572">
      <c r="E572" s="105"/>
      <c r="R572" s="55"/>
    </row>
    <row r="573">
      <c r="E573" s="105"/>
      <c r="R573" s="55"/>
    </row>
    <row r="574">
      <c r="E574" s="105"/>
      <c r="R574" s="55"/>
    </row>
    <row r="575">
      <c r="E575" s="105"/>
      <c r="R575" s="55"/>
    </row>
    <row r="576">
      <c r="E576" s="105"/>
      <c r="R576" s="55"/>
    </row>
    <row r="577">
      <c r="E577" s="105"/>
      <c r="R577" s="55"/>
    </row>
    <row r="578">
      <c r="E578" s="105"/>
      <c r="R578" s="55"/>
    </row>
    <row r="579">
      <c r="E579" s="105"/>
      <c r="R579" s="55"/>
    </row>
    <row r="580">
      <c r="E580" s="105"/>
      <c r="R580" s="55"/>
    </row>
    <row r="581">
      <c r="E581" s="105"/>
      <c r="R581" s="55"/>
    </row>
    <row r="582">
      <c r="E582" s="105"/>
      <c r="R582" s="55"/>
    </row>
    <row r="583">
      <c r="E583" s="105"/>
      <c r="R583" s="55"/>
    </row>
    <row r="584">
      <c r="E584" s="105"/>
      <c r="R584" s="55"/>
    </row>
    <row r="585">
      <c r="E585" s="105"/>
      <c r="R585" s="55"/>
    </row>
    <row r="586">
      <c r="E586" s="105"/>
      <c r="R586" s="55"/>
    </row>
    <row r="587">
      <c r="E587" s="105"/>
      <c r="R587" s="55"/>
    </row>
    <row r="588">
      <c r="E588" s="105"/>
      <c r="R588" s="55"/>
    </row>
    <row r="589">
      <c r="E589" s="105"/>
      <c r="R589" s="55"/>
    </row>
    <row r="590">
      <c r="E590" s="105"/>
      <c r="R590" s="55"/>
    </row>
    <row r="591">
      <c r="E591" s="105"/>
      <c r="R591" s="55"/>
    </row>
    <row r="592">
      <c r="E592" s="105"/>
      <c r="R592" s="55"/>
    </row>
    <row r="593">
      <c r="E593" s="105"/>
      <c r="R593" s="55"/>
    </row>
    <row r="594">
      <c r="E594" s="105"/>
      <c r="R594" s="55"/>
    </row>
    <row r="595">
      <c r="E595" s="105"/>
      <c r="R595" s="55"/>
    </row>
    <row r="596">
      <c r="E596" s="105"/>
      <c r="R596" s="55"/>
    </row>
    <row r="597">
      <c r="E597" s="105"/>
      <c r="R597" s="55"/>
    </row>
    <row r="598">
      <c r="E598" s="105"/>
      <c r="R598" s="55"/>
    </row>
    <row r="599">
      <c r="E599" s="105"/>
      <c r="R599" s="55"/>
    </row>
    <row r="600">
      <c r="E600" s="105"/>
      <c r="R600" s="55"/>
    </row>
    <row r="601">
      <c r="E601" s="105"/>
      <c r="R601" s="55"/>
    </row>
    <row r="602">
      <c r="E602" s="105"/>
      <c r="R602" s="55"/>
    </row>
    <row r="603">
      <c r="E603" s="105"/>
      <c r="R603" s="55"/>
    </row>
    <row r="604">
      <c r="E604" s="105"/>
      <c r="R604" s="55"/>
    </row>
    <row r="605">
      <c r="E605" s="105"/>
      <c r="R605" s="55"/>
    </row>
    <row r="606">
      <c r="E606" s="105"/>
      <c r="R606" s="55"/>
    </row>
    <row r="607">
      <c r="E607" s="105"/>
      <c r="R607" s="55"/>
    </row>
    <row r="608">
      <c r="E608" s="105"/>
      <c r="R608" s="55"/>
    </row>
    <row r="609">
      <c r="E609" s="105"/>
      <c r="R609" s="55"/>
    </row>
    <row r="610">
      <c r="E610" s="105"/>
      <c r="R610" s="55"/>
    </row>
    <row r="611">
      <c r="E611" s="105"/>
      <c r="R611" s="55"/>
    </row>
    <row r="612">
      <c r="E612" s="105"/>
      <c r="R612" s="55"/>
    </row>
    <row r="613">
      <c r="E613" s="105"/>
      <c r="R613" s="55"/>
    </row>
    <row r="614">
      <c r="E614" s="105"/>
      <c r="R614" s="55"/>
    </row>
    <row r="615">
      <c r="E615" s="105"/>
      <c r="R615" s="55"/>
    </row>
    <row r="616">
      <c r="E616" s="105"/>
      <c r="R616" s="55"/>
    </row>
    <row r="617">
      <c r="E617" s="105"/>
      <c r="R617" s="55"/>
    </row>
    <row r="618">
      <c r="E618" s="105"/>
      <c r="R618" s="55"/>
    </row>
    <row r="619">
      <c r="E619" s="105"/>
      <c r="R619" s="55"/>
    </row>
    <row r="620">
      <c r="E620" s="105"/>
      <c r="R620" s="55"/>
    </row>
    <row r="621">
      <c r="E621" s="105"/>
      <c r="R621" s="55"/>
    </row>
    <row r="622">
      <c r="E622" s="105"/>
      <c r="R622" s="55"/>
    </row>
    <row r="623">
      <c r="E623" s="105"/>
      <c r="R623" s="55"/>
    </row>
    <row r="624">
      <c r="E624" s="105"/>
      <c r="R624" s="55"/>
    </row>
    <row r="625">
      <c r="E625" s="105"/>
      <c r="R625" s="55"/>
    </row>
    <row r="626">
      <c r="E626" s="105"/>
      <c r="R626" s="55"/>
    </row>
    <row r="627">
      <c r="E627" s="105"/>
      <c r="R627" s="55"/>
    </row>
    <row r="628">
      <c r="E628" s="105"/>
      <c r="R628" s="55"/>
    </row>
    <row r="629">
      <c r="E629" s="105"/>
      <c r="R629" s="55"/>
    </row>
    <row r="630">
      <c r="E630" s="105"/>
      <c r="R630" s="55"/>
    </row>
    <row r="631">
      <c r="E631" s="105"/>
      <c r="R631" s="55"/>
    </row>
    <row r="632">
      <c r="E632" s="105"/>
      <c r="R632" s="55"/>
    </row>
    <row r="633">
      <c r="E633" s="105"/>
      <c r="R633" s="55"/>
    </row>
    <row r="634">
      <c r="E634" s="105"/>
      <c r="R634" s="55"/>
    </row>
    <row r="635">
      <c r="E635" s="105"/>
      <c r="R635" s="55"/>
    </row>
    <row r="636">
      <c r="E636" s="105"/>
      <c r="R636" s="55"/>
    </row>
    <row r="637">
      <c r="E637" s="105"/>
      <c r="R637" s="55"/>
    </row>
    <row r="638">
      <c r="E638" s="105"/>
      <c r="R638" s="55"/>
    </row>
    <row r="639">
      <c r="E639" s="105"/>
      <c r="R639" s="55"/>
    </row>
    <row r="640">
      <c r="E640" s="105"/>
      <c r="R640" s="55"/>
    </row>
    <row r="641">
      <c r="E641" s="105"/>
      <c r="R641" s="55"/>
    </row>
    <row r="642">
      <c r="E642" s="105"/>
      <c r="R642" s="55"/>
    </row>
    <row r="643">
      <c r="E643" s="105"/>
      <c r="R643" s="55"/>
    </row>
    <row r="644">
      <c r="E644" s="105"/>
      <c r="R644" s="55"/>
    </row>
    <row r="645">
      <c r="E645" s="105"/>
      <c r="R645" s="55"/>
    </row>
    <row r="646">
      <c r="E646" s="105"/>
      <c r="R646" s="55"/>
    </row>
    <row r="647">
      <c r="E647" s="105"/>
      <c r="R647" s="55"/>
    </row>
    <row r="648">
      <c r="E648" s="105"/>
      <c r="R648" s="55"/>
    </row>
    <row r="649">
      <c r="E649" s="105"/>
      <c r="R649" s="55"/>
    </row>
    <row r="650">
      <c r="E650" s="105"/>
      <c r="R650" s="55"/>
    </row>
    <row r="651">
      <c r="E651" s="105"/>
      <c r="R651" s="55"/>
    </row>
    <row r="652">
      <c r="E652" s="105"/>
      <c r="R652" s="55"/>
    </row>
    <row r="653">
      <c r="E653" s="105"/>
      <c r="R653" s="55"/>
    </row>
    <row r="654">
      <c r="E654" s="105"/>
      <c r="R654" s="55"/>
    </row>
    <row r="655">
      <c r="E655" s="105"/>
      <c r="R655" s="55"/>
    </row>
    <row r="656">
      <c r="E656" s="105"/>
      <c r="R656" s="55"/>
    </row>
    <row r="657">
      <c r="E657" s="105"/>
      <c r="R657" s="55"/>
    </row>
    <row r="658">
      <c r="E658" s="105"/>
      <c r="R658" s="55"/>
    </row>
    <row r="659">
      <c r="E659" s="105"/>
      <c r="R659" s="55"/>
    </row>
    <row r="660">
      <c r="E660" s="105"/>
      <c r="R660" s="55"/>
    </row>
    <row r="661">
      <c r="E661" s="105"/>
      <c r="R661" s="55"/>
    </row>
    <row r="662">
      <c r="E662" s="105"/>
      <c r="R662" s="55"/>
    </row>
    <row r="663">
      <c r="E663" s="105"/>
      <c r="R663" s="55"/>
    </row>
    <row r="664">
      <c r="E664" s="105"/>
      <c r="R664" s="55"/>
    </row>
    <row r="665">
      <c r="E665" s="105"/>
      <c r="R665" s="55"/>
    </row>
    <row r="666">
      <c r="E666" s="105"/>
      <c r="R666" s="55"/>
    </row>
    <row r="667">
      <c r="E667" s="105"/>
      <c r="R667" s="55"/>
    </row>
    <row r="668">
      <c r="E668" s="105"/>
      <c r="R668" s="55"/>
    </row>
    <row r="669">
      <c r="E669" s="105"/>
      <c r="R669" s="55"/>
    </row>
    <row r="670">
      <c r="E670" s="105"/>
      <c r="R670" s="55"/>
    </row>
    <row r="671">
      <c r="E671" s="105"/>
      <c r="R671" s="55"/>
    </row>
    <row r="672">
      <c r="E672" s="105"/>
      <c r="R672" s="55"/>
    </row>
    <row r="673">
      <c r="E673" s="105"/>
      <c r="R673" s="55"/>
    </row>
    <row r="674">
      <c r="E674" s="105"/>
      <c r="R674" s="55"/>
    </row>
    <row r="675">
      <c r="E675" s="105"/>
      <c r="R675" s="55"/>
    </row>
    <row r="676">
      <c r="E676" s="105"/>
      <c r="R676" s="55"/>
    </row>
    <row r="677">
      <c r="E677" s="105"/>
      <c r="R677" s="55"/>
    </row>
    <row r="678">
      <c r="E678" s="105"/>
      <c r="R678" s="55"/>
    </row>
    <row r="679">
      <c r="E679" s="105"/>
      <c r="R679" s="55"/>
    </row>
    <row r="680">
      <c r="E680" s="105"/>
      <c r="R680" s="55"/>
    </row>
    <row r="681">
      <c r="E681" s="105"/>
      <c r="R681" s="55"/>
    </row>
    <row r="682">
      <c r="E682" s="105"/>
      <c r="R682" s="55"/>
    </row>
    <row r="683">
      <c r="E683" s="105"/>
      <c r="R683" s="55"/>
    </row>
    <row r="684">
      <c r="E684" s="105"/>
      <c r="R684" s="55"/>
    </row>
    <row r="685">
      <c r="E685" s="105"/>
      <c r="R685" s="55"/>
    </row>
    <row r="686">
      <c r="E686" s="105"/>
      <c r="R686" s="55"/>
    </row>
    <row r="687">
      <c r="E687" s="105"/>
      <c r="R687" s="55"/>
    </row>
    <row r="688">
      <c r="E688" s="105"/>
      <c r="R688" s="55"/>
    </row>
    <row r="689">
      <c r="E689" s="105"/>
      <c r="R689" s="55"/>
    </row>
    <row r="690">
      <c r="E690" s="105"/>
      <c r="R690" s="55"/>
    </row>
    <row r="691">
      <c r="E691" s="105"/>
      <c r="R691" s="55"/>
    </row>
    <row r="692">
      <c r="E692" s="105"/>
      <c r="R692" s="55"/>
    </row>
    <row r="693">
      <c r="E693" s="105"/>
      <c r="R693" s="55"/>
    </row>
    <row r="694">
      <c r="E694" s="105"/>
      <c r="R694" s="55"/>
    </row>
    <row r="695">
      <c r="E695" s="105"/>
      <c r="R695" s="55"/>
    </row>
    <row r="696">
      <c r="E696" s="105"/>
      <c r="R696" s="55"/>
    </row>
    <row r="697">
      <c r="E697" s="105"/>
      <c r="R697" s="55"/>
    </row>
    <row r="698">
      <c r="E698" s="105"/>
      <c r="R698" s="55"/>
    </row>
    <row r="699">
      <c r="E699" s="105"/>
      <c r="R699" s="55"/>
    </row>
    <row r="700">
      <c r="E700" s="105"/>
      <c r="R700" s="55"/>
    </row>
    <row r="701">
      <c r="E701" s="105"/>
      <c r="R701" s="55"/>
    </row>
    <row r="702">
      <c r="E702" s="105"/>
      <c r="R702" s="55"/>
    </row>
    <row r="703">
      <c r="E703" s="105"/>
      <c r="R703" s="55"/>
    </row>
    <row r="704">
      <c r="E704" s="105"/>
      <c r="R704" s="55"/>
    </row>
    <row r="705">
      <c r="E705" s="105"/>
      <c r="R705" s="55"/>
    </row>
    <row r="706">
      <c r="E706" s="105"/>
      <c r="R706" s="55"/>
    </row>
    <row r="707">
      <c r="E707" s="105"/>
      <c r="R707" s="55"/>
    </row>
    <row r="708">
      <c r="E708" s="105"/>
      <c r="R708" s="55"/>
    </row>
    <row r="709">
      <c r="E709" s="105"/>
      <c r="R709" s="55"/>
    </row>
    <row r="710">
      <c r="E710" s="105"/>
      <c r="R710" s="55"/>
    </row>
    <row r="711">
      <c r="E711" s="105"/>
      <c r="R711" s="55"/>
    </row>
    <row r="712">
      <c r="E712" s="105"/>
      <c r="R712" s="55"/>
    </row>
    <row r="713">
      <c r="E713" s="105"/>
      <c r="R713" s="55"/>
    </row>
    <row r="714">
      <c r="E714" s="105"/>
      <c r="R714" s="55"/>
    </row>
    <row r="715">
      <c r="E715" s="105"/>
      <c r="R715" s="55"/>
    </row>
    <row r="716">
      <c r="E716" s="105"/>
      <c r="R716" s="55"/>
    </row>
    <row r="717">
      <c r="E717" s="105"/>
      <c r="R717" s="55"/>
    </row>
    <row r="718">
      <c r="E718" s="105"/>
      <c r="R718" s="55"/>
    </row>
    <row r="719">
      <c r="E719" s="105"/>
      <c r="R719" s="55"/>
    </row>
    <row r="720">
      <c r="E720" s="105"/>
      <c r="R720" s="55"/>
    </row>
    <row r="721">
      <c r="E721" s="105"/>
      <c r="R721" s="55"/>
    </row>
    <row r="722">
      <c r="E722" s="105"/>
      <c r="R722" s="55"/>
    </row>
    <row r="723">
      <c r="E723" s="105"/>
      <c r="R723" s="55"/>
    </row>
    <row r="724">
      <c r="E724" s="105"/>
      <c r="R724" s="55"/>
    </row>
    <row r="725">
      <c r="E725" s="105"/>
      <c r="R725" s="55"/>
    </row>
    <row r="726">
      <c r="E726" s="105"/>
      <c r="R726" s="55"/>
    </row>
    <row r="727">
      <c r="E727" s="105"/>
      <c r="R727" s="55"/>
    </row>
    <row r="728">
      <c r="E728" s="105"/>
      <c r="R728" s="55"/>
    </row>
    <row r="729">
      <c r="E729" s="105"/>
      <c r="R729" s="55"/>
    </row>
    <row r="730">
      <c r="E730" s="105"/>
      <c r="R730" s="55"/>
    </row>
    <row r="731">
      <c r="E731" s="105"/>
      <c r="R731" s="55"/>
    </row>
    <row r="732">
      <c r="E732" s="105"/>
      <c r="R732" s="55"/>
    </row>
    <row r="733">
      <c r="E733" s="105"/>
      <c r="R733" s="55"/>
    </row>
    <row r="734">
      <c r="E734" s="105"/>
      <c r="R734" s="55"/>
    </row>
    <row r="735">
      <c r="E735" s="105"/>
      <c r="R735" s="55"/>
    </row>
    <row r="736">
      <c r="E736" s="105"/>
      <c r="R736" s="55"/>
    </row>
    <row r="737">
      <c r="E737" s="105"/>
      <c r="R737" s="55"/>
    </row>
    <row r="738">
      <c r="E738" s="105"/>
      <c r="R738" s="55"/>
    </row>
    <row r="739">
      <c r="E739" s="105"/>
      <c r="R739" s="55"/>
    </row>
    <row r="740">
      <c r="E740" s="105"/>
      <c r="R740" s="55"/>
    </row>
    <row r="741">
      <c r="E741" s="105"/>
      <c r="R741" s="55"/>
    </row>
    <row r="742">
      <c r="E742" s="105"/>
      <c r="R742" s="55"/>
    </row>
    <row r="743">
      <c r="E743" s="105"/>
      <c r="R743" s="55"/>
    </row>
    <row r="744">
      <c r="E744" s="105"/>
      <c r="R744" s="55"/>
    </row>
    <row r="745">
      <c r="E745" s="105"/>
      <c r="R745" s="55"/>
    </row>
    <row r="746">
      <c r="E746" s="105"/>
      <c r="R746" s="55"/>
    </row>
    <row r="747">
      <c r="E747" s="105"/>
      <c r="R747" s="55"/>
    </row>
    <row r="748">
      <c r="E748" s="105"/>
      <c r="R748" s="55"/>
    </row>
    <row r="749">
      <c r="E749" s="105"/>
      <c r="R749" s="55"/>
    </row>
    <row r="750">
      <c r="E750" s="105"/>
      <c r="R750" s="55"/>
    </row>
    <row r="751">
      <c r="E751" s="105"/>
      <c r="R751" s="55"/>
    </row>
    <row r="752">
      <c r="E752" s="105"/>
      <c r="R752" s="55"/>
    </row>
    <row r="753">
      <c r="E753" s="105"/>
      <c r="R753" s="55"/>
    </row>
    <row r="754">
      <c r="E754" s="105"/>
      <c r="R754" s="55"/>
    </row>
    <row r="755">
      <c r="E755" s="105"/>
      <c r="R755" s="55"/>
    </row>
    <row r="756">
      <c r="E756" s="105"/>
      <c r="R756" s="55"/>
    </row>
    <row r="757">
      <c r="E757" s="105"/>
      <c r="R757" s="55"/>
    </row>
    <row r="758">
      <c r="E758" s="105"/>
      <c r="R758" s="55"/>
    </row>
    <row r="759">
      <c r="E759" s="105"/>
      <c r="R759" s="55"/>
    </row>
    <row r="760">
      <c r="E760" s="105"/>
      <c r="R760" s="55"/>
    </row>
    <row r="761">
      <c r="E761" s="105"/>
      <c r="R761" s="55"/>
    </row>
    <row r="762">
      <c r="E762" s="105"/>
      <c r="R762" s="55"/>
    </row>
    <row r="763">
      <c r="E763" s="105"/>
      <c r="R763" s="55"/>
    </row>
    <row r="764">
      <c r="E764" s="105"/>
      <c r="R764" s="55"/>
    </row>
    <row r="765">
      <c r="E765" s="105"/>
      <c r="R765" s="55"/>
    </row>
    <row r="766">
      <c r="E766" s="105"/>
      <c r="R766" s="55"/>
    </row>
    <row r="767">
      <c r="E767" s="105"/>
      <c r="R767" s="55"/>
    </row>
    <row r="768">
      <c r="E768" s="105"/>
      <c r="R768" s="55"/>
    </row>
    <row r="769">
      <c r="E769" s="105"/>
      <c r="R769" s="55"/>
    </row>
    <row r="770">
      <c r="E770" s="105"/>
      <c r="R770" s="55"/>
    </row>
    <row r="771">
      <c r="E771" s="105"/>
      <c r="R771" s="55"/>
    </row>
    <row r="772">
      <c r="E772" s="105"/>
      <c r="R772" s="55"/>
    </row>
    <row r="773">
      <c r="E773" s="105"/>
      <c r="R773" s="55"/>
    </row>
    <row r="774">
      <c r="E774" s="105"/>
      <c r="R774" s="55"/>
    </row>
    <row r="775">
      <c r="E775" s="105"/>
      <c r="R775" s="55"/>
    </row>
    <row r="776">
      <c r="E776" s="105"/>
      <c r="R776" s="55"/>
    </row>
    <row r="777">
      <c r="E777" s="105"/>
      <c r="R777" s="55"/>
    </row>
    <row r="778">
      <c r="E778" s="105"/>
      <c r="R778" s="55"/>
    </row>
    <row r="779">
      <c r="E779" s="105"/>
      <c r="R779" s="55"/>
    </row>
    <row r="780">
      <c r="E780" s="105"/>
      <c r="R780" s="55"/>
    </row>
    <row r="781">
      <c r="E781" s="105"/>
      <c r="R781" s="55"/>
    </row>
    <row r="782">
      <c r="E782" s="105"/>
      <c r="R782" s="55"/>
    </row>
    <row r="783">
      <c r="E783" s="105"/>
      <c r="R783" s="55"/>
    </row>
    <row r="784">
      <c r="E784" s="105"/>
      <c r="R784" s="55"/>
    </row>
    <row r="785">
      <c r="E785" s="105"/>
      <c r="R785" s="55"/>
    </row>
    <row r="786">
      <c r="E786" s="105"/>
      <c r="R786" s="55"/>
    </row>
    <row r="787">
      <c r="E787" s="105"/>
      <c r="R787" s="55"/>
    </row>
    <row r="788">
      <c r="E788" s="105"/>
      <c r="R788" s="55"/>
    </row>
    <row r="789">
      <c r="E789" s="105"/>
      <c r="R789" s="55"/>
    </row>
    <row r="790">
      <c r="E790" s="105"/>
      <c r="R790" s="55"/>
    </row>
    <row r="791">
      <c r="E791" s="105"/>
      <c r="R791" s="55"/>
    </row>
    <row r="792">
      <c r="E792" s="105"/>
      <c r="R792" s="55"/>
    </row>
    <row r="793">
      <c r="E793" s="105"/>
      <c r="R793" s="55"/>
    </row>
    <row r="794">
      <c r="E794" s="105"/>
      <c r="R794" s="55"/>
    </row>
    <row r="795">
      <c r="E795" s="105"/>
      <c r="R795" s="55"/>
    </row>
    <row r="796">
      <c r="E796" s="105"/>
      <c r="R796" s="55"/>
    </row>
    <row r="797">
      <c r="E797" s="105"/>
      <c r="R797" s="55"/>
    </row>
    <row r="798">
      <c r="E798" s="105"/>
      <c r="R798" s="55"/>
    </row>
    <row r="799">
      <c r="E799" s="105"/>
      <c r="R799" s="55"/>
    </row>
    <row r="800">
      <c r="E800" s="105"/>
      <c r="R800" s="55"/>
    </row>
    <row r="801">
      <c r="E801" s="105"/>
      <c r="R801" s="55"/>
    </row>
    <row r="802">
      <c r="E802" s="105"/>
      <c r="R802" s="55"/>
    </row>
    <row r="803">
      <c r="E803" s="105"/>
      <c r="R803" s="55"/>
    </row>
    <row r="804">
      <c r="E804" s="105"/>
      <c r="R804" s="55"/>
    </row>
    <row r="805">
      <c r="E805" s="105"/>
      <c r="R805" s="55"/>
    </row>
    <row r="806">
      <c r="E806" s="105"/>
      <c r="R806" s="55"/>
    </row>
    <row r="807">
      <c r="E807" s="105"/>
      <c r="R807" s="55"/>
    </row>
    <row r="808">
      <c r="E808" s="105"/>
      <c r="R808" s="55"/>
    </row>
    <row r="809">
      <c r="E809" s="105"/>
      <c r="R809" s="55"/>
    </row>
    <row r="810">
      <c r="E810" s="105"/>
      <c r="R810" s="55"/>
    </row>
    <row r="811">
      <c r="E811" s="105"/>
      <c r="R811" s="55"/>
    </row>
    <row r="812">
      <c r="E812" s="105"/>
      <c r="R812" s="55"/>
    </row>
    <row r="813">
      <c r="E813" s="105"/>
      <c r="R813" s="55"/>
    </row>
    <row r="814">
      <c r="E814" s="105"/>
      <c r="R814" s="55"/>
    </row>
    <row r="815">
      <c r="E815" s="105"/>
      <c r="R815" s="55"/>
    </row>
    <row r="816">
      <c r="E816" s="105"/>
      <c r="R816" s="55"/>
    </row>
    <row r="817">
      <c r="E817" s="105"/>
      <c r="R817" s="55"/>
    </row>
    <row r="818">
      <c r="E818" s="105"/>
      <c r="R818" s="55"/>
    </row>
    <row r="819">
      <c r="E819" s="105"/>
      <c r="R819" s="55"/>
    </row>
    <row r="820">
      <c r="E820" s="105"/>
      <c r="R820" s="55"/>
    </row>
    <row r="821">
      <c r="E821" s="105"/>
      <c r="R821" s="55"/>
    </row>
    <row r="822">
      <c r="E822" s="105"/>
      <c r="R822" s="55"/>
    </row>
    <row r="823">
      <c r="E823" s="105"/>
      <c r="R823" s="55"/>
    </row>
    <row r="824">
      <c r="E824" s="105"/>
      <c r="R824" s="55"/>
    </row>
    <row r="825">
      <c r="E825" s="105"/>
      <c r="R825" s="55"/>
    </row>
    <row r="826">
      <c r="E826" s="105"/>
      <c r="R826" s="55"/>
    </row>
    <row r="827">
      <c r="E827" s="105"/>
      <c r="R827" s="55"/>
    </row>
    <row r="828">
      <c r="E828" s="105"/>
      <c r="R828" s="55"/>
    </row>
    <row r="829">
      <c r="E829" s="105"/>
      <c r="R829" s="55"/>
    </row>
    <row r="830">
      <c r="E830" s="105"/>
      <c r="R830" s="55"/>
    </row>
    <row r="831">
      <c r="E831" s="105"/>
      <c r="R831" s="55"/>
    </row>
    <row r="832">
      <c r="E832" s="105"/>
      <c r="R832" s="55"/>
    </row>
    <row r="833">
      <c r="E833" s="105"/>
      <c r="R833" s="55"/>
    </row>
    <row r="834">
      <c r="E834" s="105"/>
      <c r="R834" s="55"/>
    </row>
    <row r="835">
      <c r="E835" s="105"/>
      <c r="R835" s="55"/>
    </row>
    <row r="836">
      <c r="E836" s="105"/>
      <c r="R836" s="55"/>
    </row>
    <row r="837">
      <c r="E837" s="105"/>
      <c r="R837" s="55"/>
    </row>
    <row r="838">
      <c r="E838" s="105"/>
      <c r="R838" s="55"/>
    </row>
    <row r="839">
      <c r="E839" s="105"/>
      <c r="R839" s="55"/>
    </row>
    <row r="840">
      <c r="E840" s="105"/>
      <c r="R840" s="55"/>
    </row>
    <row r="841">
      <c r="E841" s="105"/>
      <c r="R841" s="55"/>
    </row>
    <row r="842">
      <c r="E842" s="105"/>
      <c r="R842" s="55"/>
    </row>
    <row r="843">
      <c r="E843" s="105"/>
      <c r="R843" s="55"/>
    </row>
    <row r="844">
      <c r="E844" s="105"/>
      <c r="R844" s="55"/>
    </row>
    <row r="845">
      <c r="E845" s="105"/>
      <c r="R845" s="55"/>
    </row>
    <row r="846">
      <c r="E846" s="105"/>
      <c r="R846" s="55"/>
    </row>
    <row r="847">
      <c r="E847" s="105"/>
      <c r="R847" s="55"/>
    </row>
    <row r="848">
      <c r="E848" s="105"/>
      <c r="R848" s="55"/>
    </row>
    <row r="849">
      <c r="E849" s="105"/>
      <c r="R849" s="55"/>
    </row>
    <row r="850">
      <c r="E850" s="105"/>
      <c r="R850" s="55"/>
    </row>
    <row r="851">
      <c r="E851" s="105"/>
      <c r="R851" s="55"/>
    </row>
    <row r="852">
      <c r="E852" s="105"/>
      <c r="R852" s="55"/>
    </row>
    <row r="853">
      <c r="E853" s="105"/>
      <c r="R853" s="55"/>
    </row>
    <row r="854">
      <c r="E854" s="105"/>
      <c r="R854" s="55"/>
    </row>
    <row r="855">
      <c r="E855" s="105"/>
      <c r="R855" s="55"/>
    </row>
    <row r="856">
      <c r="E856" s="105"/>
      <c r="R856" s="55"/>
    </row>
    <row r="857">
      <c r="E857" s="105"/>
      <c r="R857" s="55"/>
    </row>
    <row r="858">
      <c r="E858" s="105"/>
      <c r="R858" s="55"/>
    </row>
    <row r="859">
      <c r="E859" s="105"/>
      <c r="R859" s="55"/>
    </row>
    <row r="860">
      <c r="E860" s="105"/>
      <c r="R860" s="55"/>
    </row>
    <row r="861">
      <c r="E861" s="105"/>
      <c r="R861" s="55"/>
    </row>
    <row r="862">
      <c r="E862" s="105"/>
      <c r="R862" s="55"/>
    </row>
    <row r="863">
      <c r="E863" s="105"/>
      <c r="R863" s="55"/>
    </row>
    <row r="864">
      <c r="E864" s="105"/>
      <c r="R864" s="55"/>
    </row>
    <row r="865">
      <c r="E865" s="105"/>
      <c r="R865" s="55"/>
    </row>
    <row r="866">
      <c r="E866" s="105"/>
      <c r="R866" s="55"/>
    </row>
    <row r="867">
      <c r="E867" s="105"/>
      <c r="R867" s="55"/>
    </row>
    <row r="868">
      <c r="E868" s="105"/>
      <c r="R868" s="55"/>
    </row>
    <row r="869">
      <c r="E869" s="105"/>
      <c r="R869" s="55"/>
    </row>
    <row r="870">
      <c r="E870" s="105"/>
      <c r="R870" s="55"/>
    </row>
    <row r="871">
      <c r="E871" s="105"/>
      <c r="R871" s="55"/>
    </row>
    <row r="872">
      <c r="E872" s="105"/>
      <c r="R872" s="55"/>
    </row>
    <row r="873">
      <c r="E873" s="105"/>
      <c r="R873" s="55"/>
    </row>
    <row r="874">
      <c r="E874" s="105"/>
      <c r="R874" s="55"/>
    </row>
    <row r="875">
      <c r="E875" s="105"/>
      <c r="R875" s="55"/>
    </row>
    <row r="876">
      <c r="E876" s="105"/>
      <c r="R876" s="55"/>
    </row>
    <row r="877">
      <c r="E877" s="105"/>
      <c r="R877" s="55"/>
    </row>
    <row r="878">
      <c r="E878" s="105"/>
      <c r="R878" s="55"/>
    </row>
    <row r="879">
      <c r="E879" s="105"/>
      <c r="R879" s="55"/>
    </row>
    <row r="880">
      <c r="E880" s="105"/>
      <c r="R880" s="55"/>
    </row>
    <row r="881">
      <c r="E881" s="105"/>
      <c r="R881" s="55"/>
    </row>
    <row r="882">
      <c r="E882" s="105"/>
      <c r="R882" s="55"/>
    </row>
    <row r="883">
      <c r="E883" s="105"/>
      <c r="R883" s="55"/>
    </row>
    <row r="884">
      <c r="E884" s="105"/>
      <c r="R884" s="55"/>
    </row>
    <row r="885">
      <c r="E885" s="105"/>
      <c r="R885" s="55"/>
    </row>
    <row r="886">
      <c r="E886" s="105"/>
      <c r="R886" s="55"/>
    </row>
    <row r="887">
      <c r="E887" s="105"/>
      <c r="R887" s="55"/>
    </row>
    <row r="888">
      <c r="E888" s="105"/>
      <c r="R888" s="55"/>
    </row>
    <row r="889">
      <c r="E889" s="105"/>
      <c r="R889" s="55"/>
    </row>
    <row r="890">
      <c r="E890" s="105"/>
      <c r="R890" s="55"/>
    </row>
    <row r="891">
      <c r="E891" s="105"/>
      <c r="R891" s="55"/>
    </row>
    <row r="892">
      <c r="E892" s="105"/>
      <c r="R892" s="55"/>
    </row>
    <row r="893">
      <c r="E893" s="105"/>
      <c r="R893" s="55"/>
    </row>
    <row r="894">
      <c r="E894" s="105"/>
      <c r="R894" s="55"/>
    </row>
    <row r="895">
      <c r="E895" s="105"/>
      <c r="R895" s="55"/>
    </row>
    <row r="896">
      <c r="E896" s="105"/>
      <c r="R896" s="55"/>
    </row>
    <row r="897">
      <c r="E897" s="105"/>
      <c r="R897" s="55"/>
    </row>
    <row r="898">
      <c r="E898" s="105"/>
      <c r="R898" s="55"/>
    </row>
    <row r="899">
      <c r="E899" s="105"/>
      <c r="R899" s="55"/>
    </row>
    <row r="900">
      <c r="E900" s="105"/>
      <c r="R900" s="55"/>
    </row>
    <row r="901">
      <c r="E901" s="105"/>
      <c r="R901" s="55"/>
    </row>
    <row r="902">
      <c r="E902" s="105"/>
      <c r="R902" s="55"/>
    </row>
    <row r="903">
      <c r="E903" s="105"/>
      <c r="R903" s="55"/>
    </row>
    <row r="904">
      <c r="E904" s="105"/>
      <c r="R904" s="55"/>
    </row>
    <row r="905">
      <c r="E905" s="105"/>
      <c r="R905" s="55"/>
    </row>
    <row r="906">
      <c r="E906" s="105"/>
      <c r="R906" s="55"/>
    </row>
    <row r="907">
      <c r="E907" s="105"/>
      <c r="R907" s="55"/>
    </row>
    <row r="908">
      <c r="E908" s="105"/>
      <c r="R908" s="55"/>
    </row>
    <row r="909">
      <c r="E909" s="105"/>
      <c r="R909" s="55"/>
    </row>
    <row r="910">
      <c r="E910" s="105"/>
      <c r="R910" s="55"/>
    </row>
    <row r="911">
      <c r="E911" s="105"/>
      <c r="R911" s="55"/>
    </row>
    <row r="912">
      <c r="E912" s="105"/>
      <c r="R912" s="55"/>
    </row>
    <row r="913">
      <c r="E913" s="105"/>
      <c r="R913" s="55"/>
    </row>
    <row r="914">
      <c r="E914" s="105"/>
      <c r="R914" s="55"/>
    </row>
    <row r="915">
      <c r="E915" s="105"/>
      <c r="R915" s="55"/>
    </row>
    <row r="916">
      <c r="E916" s="105"/>
      <c r="R916" s="55"/>
    </row>
    <row r="917">
      <c r="E917" s="105"/>
      <c r="R917" s="55"/>
    </row>
    <row r="918">
      <c r="E918" s="105"/>
      <c r="R918" s="55"/>
    </row>
    <row r="919">
      <c r="E919" s="105"/>
      <c r="R919" s="55"/>
    </row>
    <row r="920">
      <c r="E920" s="105"/>
      <c r="R920" s="55"/>
    </row>
    <row r="921">
      <c r="E921" s="105"/>
      <c r="R921" s="55"/>
    </row>
    <row r="922">
      <c r="E922" s="105"/>
      <c r="R922" s="55"/>
    </row>
    <row r="923">
      <c r="E923" s="105"/>
      <c r="R923" s="55"/>
    </row>
    <row r="924">
      <c r="E924" s="105"/>
      <c r="R924" s="55"/>
    </row>
    <row r="925">
      <c r="E925" s="105"/>
      <c r="R925" s="55"/>
    </row>
    <row r="926">
      <c r="E926" s="105"/>
      <c r="R926" s="55"/>
    </row>
    <row r="927">
      <c r="E927" s="105"/>
      <c r="R927" s="55"/>
    </row>
    <row r="928">
      <c r="E928" s="105"/>
      <c r="R928" s="55"/>
    </row>
    <row r="929">
      <c r="E929" s="105"/>
      <c r="R929" s="55"/>
    </row>
    <row r="930">
      <c r="E930" s="105"/>
      <c r="R930" s="55"/>
    </row>
    <row r="931">
      <c r="E931" s="105"/>
      <c r="R931" s="55"/>
    </row>
    <row r="932">
      <c r="E932" s="105"/>
      <c r="R932" s="55"/>
    </row>
    <row r="933">
      <c r="E933" s="105"/>
      <c r="R933" s="55"/>
    </row>
    <row r="934">
      <c r="E934" s="105"/>
      <c r="R934" s="55"/>
    </row>
    <row r="935">
      <c r="E935" s="105"/>
      <c r="R935" s="55"/>
    </row>
    <row r="936">
      <c r="E936" s="105"/>
      <c r="R936" s="55"/>
    </row>
    <row r="937">
      <c r="E937" s="105"/>
      <c r="R937" s="55"/>
    </row>
    <row r="938">
      <c r="E938" s="105"/>
      <c r="R938" s="55"/>
    </row>
    <row r="939">
      <c r="E939" s="105"/>
      <c r="R939" s="55"/>
    </row>
    <row r="940">
      <c r="E940" s="105"/>
      <c r="R940" s="55"/>
    </row>
    <row r="941">
      <c r="E941" s="105"/>
      <c r="R941" s="55"/>
    </row>
    <row r="942">
      <c r="E942" s="105"/>
      <c r="R942" s="55"/>
    </row>
    <row r="943">
      <c r="E943" s="105"/>
      <c r="R943" s="55"/>
    </row>
    <row r="944">
      <c r="E944" s="105"/>
      <c r="R944" s="55"/>
    </row>
    <row r="945">
      <c r="E945" s="105"/>
      <c r="R945" s="55"/>
    </row>
    <row r="946">
      <c r="E946" s="105"/>
      <c r="R946" s="55"/>
    </row>
    <row r="947">
      <c r="E947" s="105"/>
      <c r="R947" s="55"/>
    </row>
    <row r="948">
      <c r="E948" s="105"/>
      <c r="R948" s="55"/>
    </row>
    <row r="949">
      <c r="E949" s="105"/>
      <c r="R949" s="55"/>
    </row>
    <row r="950">
      <c r="E950" s="105"/>
      <c r="R950" s="55"/>
    </row>
    <row r="951">
      <c r="E951" s="105"/>
      <c r="R951" s="55"/>
    </row>
    <row r="952">
      <c r="E952" s="105"/>
      <c r="R952" s="55"/>
    </row>
    <row r="953">
      <c r="E953" s="105"/>
      <c r="R953" s="55"/>
    </row>
    <row r="954">
      <c r="E954" s="105"/>
      <c r="R954" s="55"/>
    </row>
    <row r="955">
      <c r="E955" s="105"/>
      <c r="R955" s="55"/>
    </row>
    <row r="956">
      <c r="E956" s="105"/>
      <c r="R956" s="55"/>
    </row>
    <row r="957">
      <c r="E957" s="105"/>
      <c r="R957" s="55"/>
    </row>
    <row r="958">
      <c r="E958" s="105"/>
      <c r="R958" s="55"/>
    </row>
    <row r="959">
      <c r="E959" s="105"/>
      <c r="R959" s="55"/>
    </row>
    <row r="960">
      <c r="E960" s="105"/>
      <c r="R960" s="55"/>
    </row>
  </sheetData>
  <autoFilter ref="$C$1:$AD$960"/>
  <hyperlinks>
    <hyperlink r:id="rId2" ref="A2"/>
    <hyperlink r:id="rId3" ref="A3"/>
    <hyperlink r:id="rId4" ref="A4"/>
    <hyperlink r:id="rId5" ref="A5"/>
    <hyperlink r:id="rId6" ref="A6"/>
    <hyperlink r:id="rId7" ref="A7"/>
  </hyperlinks>
  <drawing r:id="rId8"/>
  <legacyDrawing r:id="rId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27.38"/>
    <col customWidth="1" min="3" max="3" width="14.25"/>
    <col hidden="1" min="4" max="4" width="12.63"/>
    <col customWidth="1" min="9" max="9" width="16.0"/>
    <col customWidth="1" min="12" max="12" width="17.5"/>
    <col customWidth="1" min="16" max="16" width="14.25"/>
    <col customWidth="1" min="21" max="21" width="16.0"/>
    <col customWidth="1" min="26" max="26" width="19.38"/>
    <col customWidth="1" min="37" max="37" width="14.88"/>
    <col customWidth="1" min="38" max="38" width="14.38"/>
  </cols>
  <sheetData>
    <row r="1">
      <c r="A1" s="87" t="s">
        <v>908</v>
      </c>
      <c r="B1" s="87" t="s">
        <v>909</v>
      </c>
      <c r="C1" s="87" t="s">
        <v>910</v>
      </c>
      <c r="D1" s="87" t="s">
        <v>911</v>
      </c>
      <c r="E1" s="87" t="s">
        <v>911</v>
      </c>
      <c r="F1" s="108" t="s">
        <v>31</v>
      </c>
      <c r="G1" s="87" t="s">
        <v>0</v>
      </c>
      <c r="H1" s="87" t="s">
        <v>912</v>
      </c>
      <c r="I1" s="87" t="s">
        <v>913</v>
      </c>
      <c r="J1" s="87" t="s">
        <v>35</v>
      </c>
      <c r="K1" s="87" t="s">
        <v>914</v>
      </c>
      <c r="L1" s="87" t="s">
        <v>915</v>
      </c>
      <c r="M1" s="87" t="s">
        <v>28</v>
      </c>
      <c r="N1" s="108" t="s">
        <v>3</v>
      </c>
      <c r="O1" s="108" t="s">
        <v>916</v>
      </c>
      <c r="P1" s="108" t="s">
        <v>5</v>
      </c>
      <c r="Q1" s="108" t="s">
        <v>6</v>
      </c>
      <c r="R1" s="108" t="s">
        <v>1178</v>
      </c>
      <c r="S1" s="126" t="s">
        <v>8</v>
      </c>
      <c r="T1" s="108" t="s">
        <v>932</v>
      </c>
      <c r="U1" s="108" t="s">
        <v>1702</v>
      </c>
      <c r="V1" s="108" t="s">
        <v>11</v>
      </c>
      <c r="W1" s="108" t="s">
        <v>933</v>
      </c>
      <c r="X1" s="108" t="s">
        <v>1179</v>
      </c>
      <c r="Y1" s="108" t="s">
        <v>1180</v>
      </c>
      <c r="Z1" s="108" t="s">
        <v>1494</v>
      </c>
      <c r="AA1" s="87" t="s">
        <v>21</v>
      </c>
      <c r="AB1" s="87" t="s">
        <v>22</v>
      </c>
      <c r="AC1" s="87" t="s">
        <v>23</v>
      </c>
      <c r="AD1" s="87" t="s">
        <v>24</v>
      </c>
      <c r="AE1" s="87" t="s">
        <v>25</v>
      </c>
      <c r="AF1" s="87" t="s">
        <v>26</v>
      </c>
      <c r="AG1" s="87" t="s">
        <v>27</v>
      </c>
      <c r="AH1" s="87" t="s">
        <v>29</v>
      </c>
      <c r="AI1" s="87" t="s">
        <v>919</v>
      </c>
      <c r="AJ1" s="87" t="s">
        <v>32</v>
      </c>
      <c r="AK1" s="87" t="s">
        <v>920</v>
      </c>
      <c r="AL1" s="87" t="s">
        <v>921</v>
      </c>
    </row>
    <row r="2">
      <c r="A2" s="125" t="s">
        <v>786</v>
      </c>
      <c r="B2" s="36" t="s">
        <v>2683</v>
      </c>
      <c r="C2" s="92" t="s">
        <v>1044</v>
      </c>
      <c r="D2" s="2" t="s">
        <v>2684</v>
      </c>
      <c r="E2" s="114" t="str">
        <f>IFERROR(__xludf.DUMMYFUNCTION("IFERROR(HYPERLINK(REGEXEXTRACT(D2,""\(([^)]*)\)""),REGEXEXTRACT(D2,""\[([^\]]+)\]"")),"""")"),"READ PITCH")</f>
        <v>READ PITCH</v>
      </c>
      <c r="F2" s="95">
        <f>VLOOKUP($A2, RawData!$A:$AJ, 33, FALSE)</f>
        <v>105.65955</v>
      </c>
      <c r="G2" s="95">
        <f>VLOOKUP($A2, RawData!$A:$AJ, 2, FALSE)</f>
        <v>68.62182</v>
      </c>
      <c r="H2" s="97" t="str">
        <f>VLOOKUP($A2, RawData!$A:$AJ, 3, FALSE)</f>
        <v/>
      </c>
      <c r="I2" s="97">
        <f>VLOOKUP($A2, RawData!$A:$AJ, 4, FALSE)</f>
        <v>0.09109071</v>
      </c>
      <c r="J2" s="128">
        <f>VLOOKUP($A2, RawData!$A:$AM, 37, FALSE)</f>
        <v>8.74362</v>
      </c>
      <c r="K2" s="99">
        <f>VLOOKUP($A2, RawData!$A:$AM, 38, FALSE)</f>
        <v>-0.41011682</v>
      </c>
      <c r="L2" s="99" t="str">
        <f>VLOOKUP($A2, RawData!$A:$AM, 39, FALSE)</f>
        <v/>
      </c>
      <c r="M2" s="100">
        <f>VLOOKUP($A2, RawData!$A:$AJ, 30, FALSE)</f>
        <v>15.232295</v>
      </c>
      <c r="N2" s="95">
        <f>VLOOKUP($A2, RawData!$A:$AJ, 5, FALSE)</f>
        <v>0.020678792</v>
      </c>
      <c r="O2" s="101">
        <f>VLOOKUP($A2, RawData!$A:$AJ, 6, FALSE)</f>
        <v>-0.56788325</v>
      </c>
      <c r="P2" s="97">
        <f>VLOOKUP($A2, RawData!$A:$AJ, 7, FALSE)</f>
        <v>0.040914766</v>
      </c>
      <c r="Q2" s="101">
        <f>VLOOKUP($A2, RawData!$A:$AJ, 8, FALSE)</f>
        <v>0.6175</v>
      </c>
      <c r="R2" s="101">
        <f>VLOOKUP($A2, RawData!$A:$AJ, 9, FALSE)</f>
        <v>0.47097802</v>
      </c>
      <c r="S2" s="101" t="str">
        <f>VLOOKUP($A2, RawData!$A:$AJ, 10, FALSE)</f>
        <v/>
      </c>
      <c r="T2" s="101" t="str">
        <f>VLOOKUP($A2, RawData!$A:$AJ, 11, FALSE)</f>
        <v/>
      </c>
      <c r="U2" s="103">
        <f>VLOOKUP($A2, RawData!$A:$AJ, 12, FALSE)</f>
        <v>4.002346</v>
      </c>
      <c r="V2" s="95">
        <f>VLOOKUP($A2, RawData!$A:$AJ, 13, FALSE)</f>
        <v>2.52244</v>
      </c>
      <c r="W2" s="101" t="str">
        <f>VLOOKUP($A2, RawData!$A:$AJ, 14, FALSE)</f>
        <v/>
      </c>
      <c r="X2" s="103">
        <f>VLOOKUP($A2, RawData!$A:$AJ, 15, FALSE)</f>
        <v>1.0445</v>
      </c>
      <c r="Y2" s="101" t="str">
        <f>VLOOKUP($A2, RawData!$A:$AJ, 16, FALSE)</f>
        <v/>
      </c>
      <c r="Z2" s="99">
        <f>VLOOKUP($A2, RawData!$A:$AJ, 22, FALSE)</f>
        <v>0.39619645</v>
      </c>
      <c r="AA2" s="101">
        <f>VLOOKUP($A2, RawData!$A:$AJ, 23, FALSE)</f>
        <v>0.0316</v>
      </c>
      <c r="AB2" s="101">
        <f>VLOOKUP($A2, RawData!$A:$AJ, 24, FALSE)</f>
        <v>0.055599894</v>
      </c>
      <c r="AC2" s="101">
        <f>VLOOKUP($A2, RawData!$A:$AJ, 25, FALSE)</f>
        <v>0.1610448</v>
      </c>
      <c r="AD2" s="103">
        <f>VLOOKUP($A2, RawData!$A:$AJ, 26, FALSE)</f>
        <v>36.994423</v>
      </c>
      <c r="AE2" s="103">
        <f>VLOOKUP($A2, RawData!$A:$AJ, 27, FALSE)</f>
        <v>37.13592</v>
      </c>
      <c r="AF2" s="102">
        <f>VLOOKUP($A2, RawData!$A:$AJ, 28, FALSE)</f>
        <v>1.627394</v>
      </c>
      <c r="AG2" s="102">
        <f>VLOOKUP($A2, RawData!$A:$AJ, 29, FALSE)</f>
        <v>1.9731</v>
      </c>
      <c r="AH2" s="103" t="str">
        <f>VLOOKUP($A2, RawData!$A:$AJ, 31, FALSE)</f>
        <v/>
      </c>
      <c r="AI2" s="97">
        <f>VLOOKUP($A2, RawData!$A:$AJ,32, FALSE)</f>
        <v>0.012161935</v>
      </c>
      <c r="AJ2" s="95" t="str">
        <f>VLOOKUP($A2, RawData!$A:$AJ, 34, FALSE)</f>
        <v/>
      </c>
      <c r="AK2" s="95">
        <f>VLOOKUP($A2, RawData!$A:$AJ, 35, FALSE)</f>
        <v>0.725</v>
      </c>
      <c r="AL2" s="156">
        <f>VLOOKUP($A2, RawData!$A:$AJ, 36, FALSE)</f>
        <v>145.98</v>
      </c>
    </row>
    <row r="3">
      <c r="A3" s="125" t="s">
        <v>787</v>
      </c>
      <c r="B3" s="36" t="s">
        <v>2685</v>
      </c>
      <c r="C3" s="92" t="s">
        <v>930</v>
      </c>
      <c r="D3" s="2" t="s">
        <v>2686</v>
      </c>
      <c r="E3" s="114" t="str">
        <f>IFERROR(__xludf.DUMMYFUNCTION("IFERROR(HYPERLINK(REGEXEXTRACT(D3,""\(([^)]*)\)""),REGEXEXTRACT(D3,""\[([^\]]+)\]"")),"""")"),"READ PITCH")</f>
        <v>READ PITCH</v>
      </c>
      <c r="F3" s="95">
        <f>VLOOKUP($A3, RawData!$A:$AJ, 33, FALSE)</f>
        <v>204.89322</v>
      </c>
      <c r="G3" s="95">
        <f>VLOOKUP($A3, RawData!$A:$AJ, 2, FALSE)</f>
        <v>141.72647</v>
      </c>
      <c r="H3" s="97" t="str">
        <f>VLOOKUP($A3, RawData!$A:$AJ, 3, FALSE)</f>
        <v/>
      </c>
      <c r="I3" s="97">
        <f>VLOOKUP($A3, RawData!$A:$AJ, 4, FALSE)</f>
        <v>0.15800059</v>
      </c>
      <c r="J3" s="128">
        <f>VLOOKUP($A3, RawData!$A:$AM, 37, FALSE)</f>
        <v>9.86523</v>
      </c>
      <c r="K3" s="99">
        <f>VLOOKUP($A3, RawData!$A:$AM, 38, FALSE)</f>
        <v>0.6227949</v>
      </c>
      <c r="L3" s="99" t="str">
        <f>VLOOKUP($A3, RawData!$A:$AM, 39, FALSE)</f>
        <v/>
      </c>
      <c r="M3" s="100">
        <f>VLOOKUP($A3, RawData!$A:$AJ, 30, FALSE)</f>
        <v>21.865816</v>
      </c>
      <c r="N3" s="95">
        <f>VLOOKUP($A3, RawData!$A:$AJ, 5, FALSE)</f>
        <v>0.020868348</v>
      </c>
      <c r="O3" s="101">
        <f>VLOOKUP($A3, RawData!$A:$AJ, 6, FALSE)</f>
        <v>1.3028969</v>
      </c>
      <c r="P3" s="97">
        <f>VLOOKUP($A3, RawData!$A:$AJ, 7, FALSE)</f>
        <v>1.0073535</v>
      </c>
      <c r="Q3" s="101">
        <f>VLOOKUP($A3, RawData!$A:$AJ, 8, FALSE)</f>
        <v>0.2869</v>
      </c>
      <c r="R3" s="101">
        <f>VLOOKUP($A3, RawData!$A:$AJ, 9, FALSE)</f>
        <v>0.21655771</v>
      </c>
      <c r="S3" s="101" t="str">
        <f>VLOOKUP($A3, RawData!$A:$AJ, 10, FALSE)</f>
        <v/>
      </c>
      <c r="T3" s="101" t="str">
        <f>VLOOKUP($A3, RawData!$A:$AJ, 11, FALSE)</f>
        <v/>
      </c>
      <c r="U3" s="103">
        <f>VLOOKUP($A3, RawData!$A:$AJ, 12, FALSE)</f>
        <v>4.0973425</v>
      </c>
      <c r="V3" s="95">
        <f>VLOOKUP($A3, RawData!$A:$AJ, 13, FALSE)</f>
        <v>0.02865</v>
      </c>
      <c r="W3" s="101" t="str">
        <f>VLOOKUP($A3, RawData!$A:$AJ, 14, FALSE)</f>
        <v/>
      </c>
      <c r="X3" s="103">
        <f>VLOOKUP($A3, RawData!$A:$AJ, 15, FALSE)</f>
        <v>4.739</v>
      </c>
      <c r="Y3" s="101" t="str">
        <f>VLOOKUP($A3, RawData!$A:$AJ, 16, FALSE)</f>
        <v/>
      </c>
      <c r="Z3" s="99">
        <f>VLOOKUP($A3, RawData!$A:$AJ, 22, FALSE)</f>
        <v>0.60472</v>
      </c>
      <c r="AA3" s="101">
        <f>VLOOKUP($A3, RawData!$A:$AJ, 23, FALSE)</f>
        <v>0.0351</v>
      </c>
      <c r="AB3" s="101">
        <f>VLOOKUP($A3, RawData!$A:$AJ, 24, FALSE)</f>
        <v>0.10317959</v>
      </c>
      <c r="AC3" s="101">
        <f>VLOOKUP($A3, RawData!$A:$AJ, 25, FALSE)</f>
        <v>0.32613507</v>
      </c>
      <c r="AD3" s="103">
        <f>VLOOKUP($A3, RawData!$A:$AJ, 26, FALSE)</f>
        <v>63.253693</v>
      </c>
      <c r="AE3" s="103">
        <f>VLOOKUP($A3, RawData!$A:$AJ, 27, FALSE)</f>
        <v>0.3750961</v>
      </c>
      <c r="AF3" s="102">
        <f>VLOOKUP($A3, RawData!$A:$AJ, 28, FALSE)</f>
        <v>1.3929639</v>
      </c>
      <c r="AG3" s="102">
        <f>VLOOKUP($A3, RawData!$A:$AJ, 29, FALSE)</f>
        <v>6.3039</v>
      </c>
      <c r="AH3" s="103" t="str">
        <f>VLOOKUP($A3, RawData!$A:$AJ, 31, FALSE)</f>
        <v/>
      </c>
      <c r="AI3" s="97">
        <f>VLOOKUP($A3, RawData!$A:$AJ,32, FALSE)</f>
        <v>0.0031483788</v>
      </c>
      <c r="AJ3" s="95" t="str">
        <f>VLOOKUP($A3, RawData!$A:$AJ, 34, FALSE)</f>
        <v/>
      </c>
      <c r="AK3" s="95">
        <f>VLOOKUP($A3, RawData!$A:$AJ, 35, FALSE)</f>
        <v>1.27</v>
      </c>
      <c r="AL3" s="156">
        <f>VLOOKUP($A3, RawData!$A:$AJ, 36, FALSE)</f>
        <v>149.56</v>
      </c>
    </row>
    <row r="4">
      <c r="A4" s="125" t="s">
        <v>788</v>
      </c>
      <c r="B4" s="36" t="s">
        <v>2687</v>
      </c>
      <c r="C4" s="92" t="s">
        <v>1044</v>
      </c>
      <c r="D4" s="2" t="s">
        <v>2688</v>
      </c>
      <c r="E4" s="114" t="str">
        <f>IFERROR(__xludf.DUMMYFUNCTION("IFERROR(HYPERLINK(REGEXEXTRACT(D4,""\(([^)]*)\)""),REGEXEXTRACT(D4,""\[([^\]]+)\]"")),"""")"),"READ PITCH")</f>
        <v>READ PITCH</v>
      </c>
      <c r="F4" s="95">
        <f>VLOOKUP($A4, RawData!$A:$AJ, 33, FALSE)</f>
        <v>432.638</v>
      </c>
      <c r="G4" s="95">
        <f>VLOOKUP($A4, RawData!$A:$AJ, 2, FALSE)</f>
        <v>5.93144</v>
      </c>
      <c r="H4" s="97" t="str">
        <f>VLOOKUP($A4, RawData!$A:$AJ, 3, FALSE)</f>
        <v/>
      </c>
      <c r="I4" s="97">
        <f>VLOOKUP($A4, RawData!$A:$AJ, 4, FALSE)</f>
        <v>0.03313676</v>
      </c>
      <c r="J4" s="128">
        <f>VLOOKUP($A4, RawData!$A:$AM, 37, FALSE)</f>
        <v>-41.83487</v>
      </c>
      <c r="K4" s="99">
        <f>VLOOKUP($A4, RawData!$A:$AM, 38, FALSE)</f>
        <v>-0.013892526</v>
      </c>
      <c r="L4" s="99" t="str">
        <f>VLOOKUP($A4, RawData!$A:$AM, 39, FALSE)</f>
        <v/>
      </c>
      <c r="M4" s="100">
        <f>VLOOKUP($A4, RawData!$A:$AJ, 30, FALSE)</f>
        <v>-6.7388177</v>
      </c>
      <c r="N4" s="95">
        <f>VLOOKUP($A4, RawData!$A:$AJ, 5, FALSE)</f>
        <v>-0.07886046</v>
      </c>
      <c r="O4" s="101">
        <f>VLOOKUP($A4, RawData!$A:$AJ, 6, FALSE)</f>
        <v>0.41370177</v>
      </c>
      <c r="P4" s="97">
        <f>VLOOKUP($A4, RawData!$A:$AJ, 7, FALSE)</f>
        <v>0.2702907</v>
      </c>
      <c r="Q4" s="101">
        <f>VLOOKUP($A4, RawData!$A:$AJ, 8, FALSE)</f>
        <v>-3.2397</v>
      </c>
      <c r="R4" s="101">
        <f>VLOOKUP($A4, RawData!$A:$AJ, 9, FALSE)</f>
        <v>3.7548807</v>
      </c>
      <c r="S4" s="101" t="str">
        <f>VLOOKUP($A4, RawData!$A:$AJ, 10, FALSE)</f>
        <v/>
      </c>
      <c r="T4" s="101" t="str">
        <f>VLOOKUP($A4, RawData!$A:$AJ, 11, FALSE)</f>
        <v/>
      </c>
      <c r="U4" s="103">
        <f>VLOOKUP($A4, RawData!$A:$AJ, 12, FALSE)</f>
        <v>0.059307598</v>
      </c>
      <c r="V4" s="95">
        <f>VLOOKUP($A4, RawData!$A:$AJ, 13, FALSE)</f>
        <v>-94.98498</v>
      </c>
      <c r="W4" s="101" t="str">
        <f>VLOOKUP($A4, RawData!$A:$AJ, 14, FALSE)</f>
        <v/>
      </c>
      <c r="X4" s="103">
        <f>VLOOKUP($A4, RawData!$A:$AJ, 15, FALSE)</f>
        <v>13.2345</v>
      </c>
      <c r="Y4" s="101" t="str">
        <f>VLOOKUP($A4, RawData!$A:$AJ, 16, FALSE)</f>
        <v/>
      </c>
      <c r="Z4" s="99">
        <f>VLOOKUP($A4, RawData!$A:$AJ, 22, FALSE)</f>
        <v>0.326657</v>
      </c>
      <c r="AA4" s="101">
        <f>VLOOKUP($A4, RawData!$A:$AJ, 23, FALSE)</f>
        <v>-0.2849</v>
      </c>
      <c r="AB4" s="101">
        <f>VLOOKUP($A4, RawData!$A:$AJ, 24, FALSE)</f>
        <v>-0.46059826</v>
      </c>
      <c r="AC4" s="101">
        <f>VLOOKUP($A4, RawData!$A:$AJ, 25, FALSE)</f>
        <v>-0.29086822</v>
      </c>
      <c r="AD4" s="103" t="str">
        <f>VLOOKUP($A4, RawData!$A:$AJ, 26, FALSE)</f>
        <v/>
      </c>
      <c r="AE4" s="103" t="str">
        <f>VLOOKUP($A4, RawData!$A:$AJ, 27, FALSE)</f>
        <v/>
      </c>
      <c r="AF4" s="102">
        <f>VLOOKUP($A4, RawData!$A:$AJ, 28, FALSE)</f>
        <v>39.608505</v>
      </c>
      <c r="AG4" s="102">
        <f>VLOOKUP($A4, RawData!$A:$AJ, 29, FALSE)</f>
        <v>2.0778</v>
      </c>
      <c r="AH4" s="103" t="str">
        <f>VLOOKUP($A4, RawData!$A:$AJ, 31, FALSE)</f>
        <v/>
      </c>
      <c r="AI4" s="97">
        <f>VLOOKUP($A4, RawData!$A:$AJ,32, FALSE)</f>
        <v>0</v>
      </c>
      <c r="AJ4" s="95" t="str">
        <f>VLOOKUP($A4, RawData!$A:$AJ, 34, FALSE)</f>
        <v/>
      </c>
      <c r="AK4" s="95">
        <f>VLOOKUP($A4, RawData!$A:$AJ, 35, FALSE)</f>
        <v>0.5202</v>
      </c>
      <c r="AL4" s="156">
        <f>VLOOKUP($A4, RawData!$A:$AJ, 36, FALSE)</f>
        <v>840.05</v>
      </c>
    </row>
    <row r="5">
      <c r="A5" s="125" t="s">
        <v>789</v>
      </c>
      <c r="B5" s="36" t="s">
        <v>2689</v>
      </c>
      <c r="C5" s="92" t="s">
        <v>1105</v>
      </c>
      <c r="D5" s="2" t="s">
        <v>2690</v>
      </c>
      <c r="E5" s="114" t="str">
        <f>IFERROR(__xludf.DUMMYFUNCTION("IFERROR(HYPERLINK(REGEXEXTRACT(D5,""\(([^)]*)\)""),REGEXEXTRACT(D5,""\[([^\]]+)\]"")),"""")"),"READ PITCH")</f>
        <v>READ PITCH</v>
      </c>
      <c r="F5" s="95">
        <f>VLOOKUP($A5, RawData!$A:$AJ, 33, FALSE)</f>
        <v>19.678446</v>
      </c>
      <c r="G5" s="95">
        <f>VLOOKUP($A5, RawData!$A:$AJ, 2, FALSE)</f>
        <v>195.144</v>
      </c>
      <c r="H5" s="97" t="str">
        <f>VLOOKUP($A5, RawData!$A:$AJ, 3, FALSE)</f>
        <v/>
      </c>
      <c r="I5" s="118">
        <f>VLOOKUP($A5, RawData!$A:$AJ, 4, FALSE)</f>
        <v>0.19815652</v>
      </c>
      <c r="J5" s="128">
        <f>VLOOKUP($A5, RawData!$A:$AM, 37, FALSE)</f>
        <v>11.587</v>
      </c>
      <c r="K5" s="99">
        <f>VLOOKUP($A5, RawData!$A:$AM, 38, FALSE)</f>
        <v>-0.7342187</v>
      </c>
      <c r="L5" s="99" t="str">
        <f>VLOOKUP($A5, RawData!$A:$AM, 39, FALSE)</f>
        <v/>
      </c>
      <c r="M5" s="100">
        <f>VLOOKUP($A5, RawData!$A:$AJ, 30, FALSE)</f>
        <v>9.092086</v>
      </c>
      <c r="N5" s="95">
        <f>VLOOKUP($A5, RawData!$A:$AJ, 5, FALSE)</f>
        <v>-0.041712888</v>
      </c>
      <c r="O5" s="101">
        <f>VLOOKUP($A5, RawData!$A:$AJ, 6, FALSE)</f>
        <v>-3.0258424</v>
      </c>
      <c r="P5" s="118" t="str">
        <f>VLOOKUP($A5, RawData!$A:$AJ, 7, FALSE)</f>
        <v>No data</v>
      </c>
      <c r="Q5" s="101">
        <f>VLOOKUP($A5, RawData!$A:$AJ, 8, FALSE)</f>
        <v>0.2988</v>
      </c>
      <c r="R5" s="101">
        <f>VLOOKUP($A5, RawData!$A:$AJ, 9, FALSE)</f>
        <v>0.23328926</v>
      </c>
      <c r="S5" s="101" t="str">
        <f>VLOOKUP($A5, RawData!$A:$AJ, 10, FALSE)</f>
        <v/>
      </c>
      <c r="T5" s="101" t="str">
        <f>VLOOKUP($A5, RawData!$A:$AJ, 11, FALSE)</f>
        <v/>
      </c>
      <c r="U5" s="103">
        <f>VLOOKUP($A5, RawData!$A:$AJ, 12, FALSE)</f>
        <v>18.694345</v>
      </c>
      <c r="V5" s="95">
        <f>VLOOKUP($A5, RawData!$A:$AJ, 13, FALSE)</f>
        <v>1.521</v>
      </c>
      <c r="W5" s="101" t="str">
        <f>VLOOKUP($A5, RawData!$A:$AJ, 14, FALSE)</f>
        <v/>
      </c>
      <c r="X5" s="103">
        <f>VLOOKUP($A5, RawData!$A:$AJ, 15, FALSE)</f>
        <v>6.2127</v>
      </c>
      <c r="Y5" s="101" t="str">
        <f>VLOOKUP($A5, RawData!$A:$AJ, 16, FALSE)</f>
        <v/>
      </c>
      <c r="Z5" s="99">
        <f>VLOOKUP($A5, RawData!$A:$AJ, 22, FALSE)</f>
        <v>0.6965931</v>
      </c>
      <c r="AA5" s="101">
        <f>VLOOKUP($A5, RawData!$A:$AJ, 23, FALSE)</f>
        <v>-0.0764</v>
      </c>
      <c r="AB5" s="101">
        <f>VLOOKUP($A5, RawData!$A:$AJ, 24, FALSE)</f>
        <v>-0.18380891</v>
      </c>
      <c r="AC5" s="101">
        <f>VLOOKUP($A5, RawData!$A:$AJ, 25, FALSE)</f>
        <v>0.09600153</v>
      </c>
      <c r="AD5" s="103" t="str">
        <f>VLOOKUP($A5, RawData!$A:$AJ, 26, FALSE)</f>
        <v/>
      </c>
      <c r="AE5" s="103">
        <f>VLOOKUP($A5, RawData!$A:$AJ, 27, FALSE)</f>
        <v>2.3025558</v>
      </c>
      <c r="AF5" s="102">
        <f>VLOOKUP($A5, RawData!$A:$AJ, 28, FALSE)</f>
        <v>0.10901693</v>
      </c>
      <c r="AG5" s="102">
        <f>VLOOKUP($A5, RawData!$A:$AJ, 29, FALSE)</f>
        <v>0.1674</v>
      </c>
      <c r="AH5" s="103" t="str">
        <f>VLOOKUP($A5, RawData!$A:$AJ, 31, FALSE)</f>
        <v/>
      </c>
      <c r="AI5" s="97">
        <f>VLOOKUP($A5, RawData!$A:$AJ,32, FALSE)</f>
        <v>0</v>
      </c>
      <c r="AJ5" s="95" t="str">
        <f>VLOOKUP($A5, RawData!$A:$AJ, 34, FALSE)</f>
        <v/>
      </c>
      <c r="AK5" s="95">
        <f>VLOOKUP($A5, RawData!$A:$AJ, 35, FALSE)</f>
        <v>0.038</v>
      </c>
      <c r="AL5" s="156">
        <f>VLOOKUP($A5, RawData!$A:$AJ, 36, FALSE)</f>
        <v>531.85</v>
      </c>
    </row>
    <row r="6">
      <c r="A6" s="124" t="s">
        <v>815</v>
      </c>
      <c r="B6" s="36" t="s">
        <v>2691</v>
      </c>
      <c r="C6" s="92" t="s">
        <v>1164</v>
      </c>
      <c r="D6" s="2" t="s">
        <v>2692</v>
      </c>
      <c r="E6" s="114" t="str">
        <f>IFERROR(__xludf.DUMMYFUNCTION("IFERROR(HYPERLINK(REGEXEXTRACT(D6,""\(([^)]*)\)""),REGEXEXTRACT(D6,""\[([^\]]+)\]"")),"""")"),"READ PITCH")</f>
        <v>READ PITCH</v>
      </c>
      <c r="F6" s="95">
        <f>VLOOKUP($A6, RawData!$A:$AJ, 33, FALSE)</f>
        <v>58.418358</v>
      </c>
      <c r="G6" s="118">
        <f>VLOOKUP($A6, RawData!$A:$AJ, 2, FALSE)</f>
        <v>74.77</v>
      </c>
      <c r="H6" s="97" t="str">
        <f>VLOOKUP($A6, RawData!$A:$AJ, 3, FALSE)</f>
        <v/>
      </c>
      <c r="I6" s="97">
        <f>VLOOKUP($A6, RawData!$A:$AJ, 4, FALSE)</f>
        <v>0.1438306</v>
      </c>
      <c r="J6" s="128">
        <f>VLOOKUP($A6, RawData!$A:$AM, 37, FALSE)</f>
        <v>-1.489</v>
      </c>
      <c r="K6" s="99">
        <f>VLOOKUP($A6, RawData!$A:$AM, 38, FALSE)</f>
        <v>-1.1194737</v>
      </c>
      <c r="L6" s="99" t="str">
        <f>VLOOKUP($A6, RawData!$A:$AM, 39, FALSE)</f>
        <v/>
      </c>
      <c r="M6" s="100">
        <f>VLOOKUP($A6, RawData!$A:$AJ, 30, FALSE)</f>
        <v>-57.09765</v>
      </c>
      <c r="N6" s="95">
        <f>VLOOKUP($A6, RawData!$A:$AJ, 5, FALSE)</f>
        <v>-0.009871379</v>
      </c>
      <c r="O6" s="118">
        <f>VLOOKUP($A6, RawData!$A:$AJ, 6, FALSE)</f>
        <v>-1.2554711</v>
      </c>
      <c r="P6" s="97">
        <f>VLOOKUP($A6, RawData!$A:$AJ, 7, FALSE)</f>
        <v>-0.23889014</v>
      </c>
      <c r="Q6" s="101">
        <f>VLOOKUP($A6, RawData!$A:$AJ, 8, FALSE)</f>
        <v>0.1441</v>
      </c>
      <c r="R6" s="118">
        <f>VLOOKUP($A6, RawData!$A:$AJ, 9, FALSE)</f>
        <v>0.10831884</v>
      </c>
      <c r="S6" s="118" t="str">
        <f>VLOOKUP($A6, RawData!$A:$AJ, 10, FALSE)</f>
        <v/>
      </c>
      <c r="T6" s="118" t="str">
        <f>VLOOKUP($A6, RawData!$A:$AJ, 11, FALSE)</f>
        <v/>
      </c>
      <c r="U6" s="103">
        <f>VLOOKUP($A6, RawData!$A:$AJ, 12, FALSE)</f>
        <v>-1.9169859</v>
      </c>
      <c r="V6" s="95">
        <f>VLOOKUP($A6, RawData!$A:$AJ, 13, FALSE)</f>
        <v>0</v>
      </c>
      <c r="W6" s="118" t="str">
        <f>VLOOKUP($A6, RawData!$A:$AJ, 14, FALSE)</f>
        <v/>
      </c>
      <c r="X6" s="103">
        <f>VLOOKUP($A6, RawData!$A:$AJ, 15, FALSE)</f>
        <v>7.1501</v>
      </c>
      <c r="Y6" s="118" t="str">
        <f>VLOOKUP($A6, RawData!$A:$AJ, 16, FALSE)</f>
        <v/>
      </c>
      <c r="Z6" s="106">
        <f>VLOOKUP($A6, RawData!$A:$AJ, 22, FALSE)</f>
        <v>0.9070727</v>
      </c>
      <c r="AA6" s="101">
        <f>VLOOKUP($A6, RawData!$A:$AJ, 23, FALSE)</f>
        <v>-0.0266</v>
      </c>
      <c r="AB6" s="118">
        <f>VLOOKUP($A6, RawData!$A:$AJ, 24, FALSE)</f>
        <v>-0.075637706</v>
      </c>
      <c r="AC6" s="118">
        <f>VLOOKUP($A6, RawData!$A:$AJ, 25, FALSE)</f>
        <v>-0.05077752</v>
      </c>
      <c r="AD6" s="103" t="str">
        <f>VLOOKUP($A6, RawData!$A:$AJ, 26, FALSE)</f>
        <v/>
      </c>
      <c r="AE6" s="118" t="str">
        <f>VLOOKUP($A6, RawData!$A:$AJ, 27, FALSE)</f>
        <v/>
      </c>
      <c r="AF6" s="102">
        <f>VLOOKUP($A6, RawData!$A:$AJ, 28, FALSE)</f>
        <v>0.7813214</v>
      </c>
      <c r="AG6" s="102">
        <f>VLOOKUP($A6, RawData!$A:$AJ, 29, FALSE)</f>
        <v>1.9155</v>
      </c>
      <c r="AH6" s="103" t="str">
        <f>VLOOKUP($A6, RawData!$A:$AJ, 31, FALSE)</f>
        <v/>
      </c>
      <c r="AI6" s="97">
        <f>VLOOKUP($A6, RawData!$A:$AJ,32, FALSE)</f>
        <v>0</v>
      </c>
      <c r="AJ6" s="95" t="str">
        <f>VLOOKUP($A6, RawData!$A:$AJ, 34, FALSE)</f>
        <v/>
      </c>
      <c r="AK6" s="95">
        <f>VLOOKUP($A6, RawData!$A:$AJ, 35, FALSE)</f>
        <v>0.25</v>
      </c>
      <c r="AL6" s="156">
        <f>VLOOKUP($A6, RawData!$A:$AJ, 36, FALSE)</f>
        <v>224.69</v>
      </c>
    </row>
    <row r="7">
      <c r="C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</row>
    <row r="8">
      <c r="C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</row>
    <row r="9">
      <c r="C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</row>
    <row r="10">
      <c r="C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</row>
    <row r="11">
      <c r="C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</row>
    <row r="12">
      <c r="C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</row>
    <row r="13">
      <c r="C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</row>
    <row r="14">
      <c r="C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</row>
    <row r="15">
      <c r="C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</row>
    <row r="16"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</row>
  </sheetData>
  <autoFilter ref="$C$1:$AL$959"/>
  <hyperlinks>
    <hyperlink r:id="rId2" ref="A2"/>
    <hyperlink r:id="rId3" ref="A3"/>
    <hyperlink r:id="rId4" ref="A4"/>
    <hyperlink r:id="rId5" ref="A5"/>
  </hyperlinks>
  <drawing r:id="rId6"/>
  <legacyDrawing r:id="rId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5"/>
  </cols>
  <sheetData>
    <row r="2">
      <c r="A2" s="87" t="s">
        <v>910</v>
      </c>
      <c r="B2" s="87" t="s">
        <v>911</v>
      </c>
      <c r="C2" s="87" t="s">
        <v>908</v>
      </c>
      <c r="D2" s="87" t="s">
        <v>909</v>
      </c>
      <c r="E2" s="87" t="s">
        <v>2552</v>
      </c>
      <c r="F2" s="87" t="s">
        <v>2693</v>
      </c>
      <c r="G2" s="87" t="s">
        <v>32</v>
      </c>
      <c r="H2" s="87" t="s">
        <v>2694</v>
      </c>
      <c r="I2" s="87" t="s">
        <v>24</v>
      </c>
    </row>
    <row r="3">
      <c r="B3" s="112" t="s">
        <v>2695</v>
      </c>
      <c r="C3" s="9" t="s">
        <v>2696</v>
      </c>
      <c r="D3" s="9" t="s">
        <v>2697</v>
      </c>
      <c r="E3" s="9" t="s">
        <v>2698</v>
      </c>
      <c r="F3" s="55"/>
    </row>
    <row r="4">
      <c r="B4" s="112" t="s">
        <v>2699</v>
      </c>
      <c r="C4" s="9" t="s">
        <v>2700</v>
      </c>
      <c r="D4" s="9" t="s">
        <v>2701</v>
      </c>
      <c r="E4" s="9" t="s">
        <v>2698</v>
      </c>
      <c r="F4" s="4"/>
    </row>
    <row r="5">
      <c r="C5" s="121" t="s">
        <v>2702</v>
      </c>
      <c r="D5" s="121" t="s">
        <v>2703</v>
      </c>
      <c r="E5" s="9" t="s">
        <v>2698</v>
      </c>
      <c r="F5" s="157"/>
    </row>
    <row r="6">
      <c r="C6" s="121" t="s">
        <v>2704</v>
      </c>
      <c r="D6" s="121" t="s">
        <v>2705</v>
      </c>
      <c r="E6" s="9" t="s">
        <v>2698</v>
      </c>
      <c r="F6" s="158"/>
    </row>
    <row r="7">
      <c r="C7" s="9" t="s">
        <v>2706</v>
      </c>
      <c r="D7" s="9" t="s">
        <v>2707</v>
      </c>
      <c r="E7" s="9" t="s">
        <v>2698</v>
      </c>
    </row>
    <row r="8">
      <c r="B8" s="112" t="s">
        <v>2708</v>
      </c>
      <c r="C8" s="9" t="s">
        <v>2709</v>
      </c>
      <c r="D8" s="9" t="s">
        <v>2710</v>
      </c>
      <c r="E8" s="9" t="s">
        <v>2698</v>
      </c>
    </row>
    <row r="9">
      <c r="B9" s="159" t="s">
        <v>2711</v>
      </c>
      <c r="C9" s="9" t="s">
        <v>2712</v>
      </c>
      <c r="D9" s="9" t="s">
        <v>2713</v>
      </c>
      <c r="E9" s="9" t="s">
        <v>2714</v>
      </c>
    </row>
    <row r="10">
      <c r="B10" s="112" t="s">
        <v>2715</v>
      </c>
      <c r="C10" s="9" t="s">
        <v>2716</v>
      </c>
      <c r="D10" s="9" t="s">
        <v>2717</v>
      </c>
      <c r="E10" s="9" t="s">
        <v>2698</v>
      </c>
    </row>
    <row r="11">
      <c r="C11" s="9" t="s">
        <v>2718</v>
      </c>
      <c r="D11" s="9" t="s">
        <v>2719</v>
      </c>
      <c r="E11" s="9" t="s">
        <v>2698</v>
      </c>
    </row>
    <row r="12">
      <c r="B12" s="112" t="s">
        <v>2720</v>
      </c>
      <c r="C12" s="9" t="s">
        <v>2721</v>
      </c>
      <c r="D12" s="9" t="s">
        <v>2722</v>
      </c>
      <c r="E12" s="9" t="s">
        <v>2698</v>
      </c>
    </row>
    <row r="13">
      <c r="C13" s="9" t="s">
        <v>2723</v>
      </c>
      <c r="D13" s="9" t="s">
        <v>2724</v>
      </c>
      <c r="E13" s="9" t="s">
        <v>2698</v>
      </c>
    </row>
    <row r="14">
      <c r="B14" s="112" t="s">
        <v>2725</v>
      </c>
      <c r="C14" s="9" t="s">
        <v>2726</v>
      </c>
      <c r="D14" s="9" t="s">
        <v>2727</v>
      </c>
      <c r="E14" s="9" t="s">
        <v>2698</v>
      </c>
      <c r="F14" s="55"/>
    </row>
    <row r="15">
      <c r="B15" s="112" t="s">
        <v>2728</v>
      </c>
      <c r="C15" s="9" t="s">
        <v>2729</v>
      </c>
      <c r="D15" s="9" t="s">
        <v>2730</v>
      </c>
      <c r="E15" s="9" t="s">
        <v>2698</v>
      </c>
    </row>
    <row r="16">
      <c r="B16" s="112" t="s">
        <v>2731</v>
      </c>
      <c r="C16" s="9" t="s">
        <v>2732</v>
      </c>
      <c r="D16" s="9" t="s">
        <v>2733</v>
      </c>
      <c r="E16" s="9" t="s">
        <v>2698</v>
      </c>
    </row>
    <row r="17">
      <c r="C17" s="9" t="s">
        <v>2734</v>
      </c>
      <c r="D17" s="9" t="s">
        <v>2735</v>
      </c>
      <c r="E17" s="9" t="s">
        <v>2698</v>
      </c>
    </row>
    <row r="18">
      <c r="C18" s="9" t="s">
        <v>2736</v>
      </c>
      <c r="D18" s="9" t="s">
        <v>2737</v>
      </c>
      <c r="E18" s="9" t="s">
        <v>2698</v>
      </c>
    </row>
    <row r="19">
      <c r="B19" s="112" t="s">
        <v>2738</v>
      </c>
      <c r="C19" s="9" t="s">
        <v>2739</v>
      </c>
      <c r="D19" s="9" t="s">
        <v>2740</v>
      </c>
      <c r="E19" s="9" t="s">
        <v>2698</v>
      </c>
    </row>
    <row r="20">
      <c r="B20" s="159" t="s">
        <v>2741</v>
      </c>
      <c r="C20" s="9" t="s">
        <v>2742</v>
      </c>
      <c r="D20" s="9" t="s">
        <v>2743</v>
      </c>
      <c r="E20" s="9" t="s">
        <v>2714</v>
      </c>
    </row>
    <row r="21">
      <c r="C21" s="115" t="s">
        <v>2744</v>
      </c>
      <c r="D21" s="115" t="s">
        <v>2745</v>
      </c>
      <c r="E21" s="9" t="s">
        <v>2698</v>
      </c>
    </row>
    <row r="22">
      <c r="B22" s="159" t="s">
        <v>2746</v>
      </c>
      <c r="C22" s="9" t="s">
        <v>2747</v>
      </c>
      <c r="D22" s="9" t="s">
        <v>2748</v>
      </c>
      <c r="E22" s="9" t="s">
        <v>2698</v>
      </c>
    </row>
    <row r="23">
      <c r="C23" s="9" t="s">
        <v>2749</v>
      </c>
      <c r="D23" s="9" t="s">
        <v>2750</v>
      </c>
      <c r="E23" s="9" t="s">
        <v>2698</v>
      </c>
    </row>
    <row r="24">
      <c r="B24" s="112" t="s">
        <v>2751</v>
      </c>
      <c r="C24" s="9" t="s">
        <v>2752</v>
      </c>
      <c r="D24" s="9" t="s">
        <v>2753</v>
      </c>
      <c r="E24" s="9" t="s">
        <v>2698</v>
      </c>
    </row>
    <row r="25">
      <c r="B25" s="112" t="s">
        <v>2754</v>
      </c>
      <c r="C25" s="9" t="s">
        <v>2755</v>
      </c>
      <c r="D25" s="9" t="s">
        <v>2756</v>
      </c>
      <c r="E25" s="9" t="s">
        <v>2714</v>
      </c>
    </row>
    <row r="26">
      <c r="C26" s="9" t="s">
        <v>2757</v>
      </c>
      <c r="D26" s="9" t="s">
        <v>2758</v>
      </c>
      <c r="E26" s="9" t="s">
        <v>2698</v>
      </c>
    </row>
    <row r="27">
      <c r="B27" s="112" t="s">
        <v>2759</v>
      </c>
      <c r="C27" s="9" t="s">
        <v>2760</v>
      </c>
      <c r="D27" s="9" t="s">
        <v>2761</v>
      </c>
      <c r="E27" s="9" t="s">
        <v>2714</v>
      </c>
    </row>
    <row r="28">
      <c r="B28" s="112" t="s">
        <v>2762</v>
      </c>
      <c r="C28" s="9" t="s">
        <v>2763</v>
      </c>
      <c r="D28" s="9" t="s">
        <v>2764</v>
      </c>
      <c r="E28" s="9" t="s">
        <v>2698</v>
      </c>
    </row>
    <row r="29">
      <c r="B29" s="112" t="s">
        <v>2765</v>
      </c>
      <c r="C29" s="9" t="s">
        <v>2766</v>
      </c>
      <c r="D29" s="9" t="s">
        <v>2767</v>
      </c>
      <c r="E29" s="9" t="s">
        <v>2698</v>
      </c>
    </row>
    <row r="30">
      <c r="B30" s="112" t="s">
        <v>2768</v>
      </c>
      <c r="C30" s="9" t="s">
        <v>2769</v>
      </c>
      <c r="D30" s="9" t="s">
        <v>2770</v>
      </c>
      <c r="E30" s="9" t="s">
        <v>2698</v>
      </c>
    </row>
    <row r="31">
      <c r="B31" s="112" t="s">
        <v>2771</v>
      </c>
      <c r="C31" s="9" t="s">
        <v>2772</v>
      </c>
      <c r="D31" s="9" t="s">
        <v>2773</v>
      </c>
      <c r="E31" s="9" t="s">
        <v>2698</v>
      </c>
    </row>
    <row r="32">
      <c r="B32" s="112" t="s">
        <v>2774</v>
      </c>
      <c r="C32" s="9" t="s">
        <v>2775</v>
      </c>
      <c r="D32" s="9" t="s">
        <v>2776</v>
      </c>
      <c r="E32" s="9" t="s">
        <v>2698</v>
      </c>
    </row>
    <row r="33">
      <c r="B33" s="112" t="s">
        <v>2777</v>
      </c>
      <c r="C33" s="9" t="s">
        <v>2778</v>
      </c>
      <c r="D33" s="9" t="s">
        <v>2779</v>
      </c>
      <c r="E33" s="9" t="s">
        <v>2698</v>
      </c>
    </row>
    <row r="34">
      <c r="B34" s="112" t="s">
        <v>2780</v>
      </c>
      <c r="C34" s="9" t="s">
        <v>2781</v>
      </c>
      <c r="D34" s="9" t="s">
        <v>2782</v>
      </c>
      <c r="E34" s="9" t="s">
        <v>2698</v>
      </c>
    </row>
    <row r="35">
      <c r="B35" s="112" t="s">
        <v>2783</v>
      </c>
      <c r="C35" s="9" t="s">
        <v>523</v>
      </c>
      <c r="D35" s="9" t="s">
        <v>2001</v>
      </c>
      <c r="E35" s="9" t="s">
        <v>2698</v>
      </c>
    </row>
    <row r="36">
      <c r="C36" s="9" t="s">
        <v>2784</v>
      </c>
      <c r="D36" s="9" t="s">
        <v>2785</v>
      </c>
      <c r="E36" s="9" t="s">
        <v>2698</v>
      </c>
    </row>
    <row r="37">
      <c r="C37" s="9" t="s">
        <v>2786</v>
      </c>
      <c r="D37" s="9" t="s">
        <v>2787</v>
      </c>
      <c r="E37" s="9" t="s">
        <v>2698</v>
      </c>
    </row>
    <row r="38">
      <c r="B38" s="112" t="s">
        <v>2788</v>
      </c>
      <c r="C38" s="9" t="s">
        <v>2789</v>
      </c>
      <c r="D38" s="9" t="s">
        <v>2790</v>
      </c>
      <c r="E38" s="9" t="s">
        <v>2698</v>
      </c>
    </row>
    <row r="39">
      <c r="C39" s="9" t="s">
        <v>2791</v>
      </c>
      <c r="D39" s="9" t="s">
        <v>2792</v>
      </c>
      <c r="E39" s="9" t="s">
        <v>2698</v>
      </c>
    </row>
    <row r="40">
      <c r="B40" s="112" t="s">
        <v>2793</v>
      </c>
      <c r="C40" s="9" t="s">
        <v>2794</v>
      </c>
      <c r="D40" s="9" t="s">
        <v>2795</v>
      </c>
      <c r="E40" s="9" t="s">
        <v>2698</v>
      </c>
    </row>
    <row r="41">
      <c r="C41" s="9" t="s">
        <v>2796</v>
      </c>
      <c r="D41" s="9" t="s">
        <v>2797</v>
      </c>
      <c r="E41" s="9" t="s">
        <v>2698</v>
      </c>
    </row>
    <row r="42">
      <c r="B42" s="112" t="s">
        <v>2798</v>
      </c>
      <c r="C42" s="9" t="s">
        <v>2799</v>
      </c>
      <c r="D42" s="9" t="s">
        <v>2800</v>
      </c>
      <c r="E42" s="9" t="s">
        <v>2698</v>
      </c>
    </row>
    <row r="43">
      <c r="B43" s="112" t="s">
        <v>2801</v>
      </c>
      <c r="C43" s="9" t="s">
        <v>2802</v>
      </c>
      <c r="D43" s="9" t="s">
        <v>2803</v>
      </c>
      <c r="E43" s="9" t="s">
        <v>2698</v>
      </c>
    </row>
    <row r="44">
      <c r="B44" s="159" t="s">
        <v>2804</v>
      </c>
      <c r="C44" s="9" t="s">
        <v>2805</v>
      </c>
      <c r="D44" s="9" t="s">
        <v>2806</v>
      </c>
      <c r="E44" s="9" t="s">
        <v>2698</v>
      </c>
    </row>
    <row r="45">
      <c r="C45" s="9" t="s">
        <v>2807</v>
      </c>
      <c r="D45" s="9" t="s">
        <v>2808</v>
      </c>
      <c r="E45" s="9" t="s">
        <v>2698</v>
      </c>
    </row>
    <row r="46">
      <c r="B46" s="112" t="s">
        <v>2809</v>
      </c>
      <c r="C46" s="9" t="s">
        <v>2810</v>
      </c>
      <c r="D46" s="9" t="s">
        <v>2811</v>
      </c>
      <c r="E46" s="9" t="s">
        <v>2698</v>
      </c>
    </row>
    <row r="47">
      <c r="B47" s="112" t="s">
        <v>2812</v>
      </c>
      <c r="C47" s="9" t="s">
        <v>2813</v>
      </c>
      <c r="D47" s="9" t="s">
        <v>2814</v>
      </c>
      <c r="E47" s="9" t="s">
        <v>2698</v>
      </c>
    </row>
    <row r="48">
      <c r="C48" s="9" t="s">
        <v>2815</v>
      </c>
      <c r="D48" s="9" t="s">
        <v>2816</v>
      </c>
      <c r="E48" s="9" t="s">
        <v>2698</v>
      </c>
    </row>
    <row r="49">
      <c r="B49" s="112" t="s">
        <v>2817</v>
      </c>
      <c r="C49" s="9" t="s">
        <v>2818</v>
      </c>
      <c r="D49" s="9" t="s">
        <v>2819</v>
      </c>
      <c r="E49" s="9" t="s">
        <v>2698</v>
      </c>
    </row>
    <row r="50">
      <c r="C50" s="9" t="s">
        <v>2820</v>
      </c>
      <c r="D50" s="9" t="s">
        <v>2821</v>
      </c>
      <c r="E50" s="9" t="s">
        <v>2698</v>
      </c>
    </row>
    <row r="51">
      <c r="B51" s="112" t="s">
        <v>2822</v>
      </c>
      <c r="C51" s="9" t="s">
        <v>2823</v>
      </c>
      <c r="D51" s="9" t="s">
        <v>2824</v>
      </c>
      <c r="E51" s="9" t="s">
        <v>2698</v>
      </c>
    </row>
    <row r="52">
      <c r="C52" s="9" t="s">
        <v>2825</v>
      </c>
      <c r="D52" s="9" t="s">
        <v>2826</v>
      </c>
      <c r="E52" s="9" t="s">
        <v>2698</v>
      </c>
    </row>
    <row r="53">
      <c r="B53" s="112" t="s">
        <v>2827</v>
      </c>
      <c r="C53" s="9" t="s">
        <v>2828</v>
      </c>
      <c r="D53" s="9" t="s">
        <v>2829</v>
      </c>
      <c r="E53" s="9" t="s">
        <v>2698</v>
      </c>
    </row>
    <row r="54">
      <c r="B54" s="112" t="s">
        <v>2830</v>
      </c>
      <c r="C54" s="9" t="s">
        <v>2831</v>
      </c>
      <c r="D54" s="9" t="s">
        <v>2832</v>
      </c>
      <c r="E54" s="9" t="s">
        <v>2698</v>
      </c>
    </row>
    <row r="55">
      <c r="B55" s="112" t="s">
        <v>2833</v>
      </c>
      <c r="C55" s="9" t="s">
        <v>2834</v>
      </c>
      <c r="D55" s="9" t="s">
        <v>2835</v>
      </c>
      <c r="E55" s="9" t="s">
        <v>2698</v>
      </c>
    </row>
    <row r="56">
      <c r="B56" s="112" t="s">
        <v>2836</v>
      </c>
      <c r="C56" s="9" t="s">
        <v>2837</v>
      </c>
      <c r="D56" s="9" t="s">
        <v>2838</v>
      </c>
      <c r="E56" s="9" t="s">
        <v>2698</v>
      </c>
    </row>
    <row r="57">
      <c r="B57" s="112" t="s">
        <v>2839</v>
      </c>
      <c r="C57" s="9" t="s">
        <v>2840</v>
      </c>
      <c r="D57" s="9" t="s">
        <v>2841</v>
      </c>
      <c r="E57" s="9" t="s">
        <v>2698</v>
      </c>
    </row>
    <row r="58">
      <c r="B58" s="112" t="s">
        <v>2842</v>
      </c>
      <c r="C58" s="9" t="s">
        <v>2843</v>
      </c>
      <c r="D58" s="9" t="s">
        <v>2844</v>
      </c>
      <c r="E58" s="9" t="s">
        <v>2698</v>
      </c>
    </row>
    <row r="59">
      <c r="B59" s="112" t="s">
        <v>2845</v>
      </c>
      <c r="C59" s="9" t="s">
        <v>2846</v>
      </c>
      <c r="D59" s="9" t="s">
        <v>2847</v>
      </c>
      <c r="E59" s="9" t="s">
        <v>2698</v>
      </c>
    </row>
    <row r="60">
      <c r="B60" s="112" t="s">
        <v>2848</v>
      </c>
      <c r="C60" s="9" t="s">
        <v>2849</v>
      </c>
      <c r="D60" s="9" t="s">
        <v>2850</v>
      </c>
      <c r="E60" s="9" t="s">
        <v>2698</v>
      </c>
    </row>
    <row r="61">
      <c r="B61" s="112" t="s">
        <v>2851</v>
      </c>
      <c r="C61" s="46" t="s">
        <v>2852</v>
      </c>
      <c r="D61" s="9" t="s">
        <v>2853</v>
      </c>
      <c r="E61" s="9" t="s">
        <v>2714</v>
      </c>
    </row>
    <row r="62">
      <c r="B62" s="112" t="s">
        <v>2854</v>
      </c>
      <c r="C62" s="9" t="s">
        <v>2855</v>
      </c>
      <c r="D62" s="9" t="s">
        <v>2856</v>
      </c>
      <c r="E62" s="9" t="s">
        <v>2698</v>
      </c>
    </row>
    <row r="63">
      <c r="B63" s="112" t="s">
        <v>2857</v>
      </c>
      <c r="C63" s="9" t="s">
        <v>2858</v>
      </c>
      <c r="D63" s="9" t="s">
        <v>2859</v>
      </c>
      <c r="E63" s="9" t="s">
        <v>2698</v>
      </c>
    </row>
    <row r="64">
      <c r="B64" s="112" t="s">
        <v>2860</v>
      </c>
      <c r="C64" s="9" t="s">
        <v>2861</v>
      </c>
      <c r="D64" s="9" t="s">
        <v>2862</v>
      </c>
      <c r="E64" s="9" t="s">
        <v>2698</v>
      </c>
    </row>
    <row r="65">
      <c r="B65" s="112" t="s">
        <v>2863</v>
      </c>
      <c r="C65" s="9" t="s">
        <v>2864</v>
      </c>
      <c r="D65" s="9" t="s">
        <v>2865</v>
      </c>
      <c r="E65" s="9" t="s">
        <v>2698</v>
      </c>
    </row>
    <row r="66">
      <c r="C66" s="9" t="s">
        <v>2866</v>
      </c>
      <c r="D66" s="9" t="s">
        <v>2867</v>
      </c>
      <c r="E66" s="9" t="s">
        <v>2698</v>
      </c>
    </row>
    <row r="67">
      <c r="B67" s="112" t="s">
        <v>2868</v>
      </c>
      <c r="C67" s="115" t="s">
        <v>2869</v>
      </c>
      <c r="D67" s="115" t="s">
        <v>2870</v>
      </c>
      <c r="E67" s="9" t="s">
        <v>2698</v>
      </c>
    </row>
    <row r="68">
      <c r="C68" s="9" t="s">
        <v>2871</v>
      </c>
      <c r="D68" s="9" t="s">
        <v>2872</v>
      </c>
      <c r="E68" s="9" t="s">
        <v>2698</v>
      </c>
    </row>
    <row r="69">
      <c r="C69" s="9" t="s">
        <v>2873</v>
      </c>
      <c r="D69" s="9" t="s">
        <v>2874</v>
      </c>
      <c r="E69" s="9" t="s">
        <v>2698</v>
      </c>
    </row>
    <row r="70">
      <c r="C70" s="9" t="s">
        <v>2875</v>
      </c>
      <c r="D70" s="9" t="s">
        <v>2876</v>
      </c>
      <c r="E70" s="9" t="s">
        <v>2698</v>
      </c>
    </row>
    <row r="71">
      <c r="C71" s="9" t="s">
        <v>2877</v>
      </c>
      <c r="D71" s="9" t="s">
        <v>2878</v>
      </c>
      <c r="E71" s="9" t="s">
        <v>2698</v>
      </c>
    </row>
    <row r="72">
      <c r="B72" s="112" t="s">
        <v>2879</v>
      </c>
      <c r="C72" s="115" t="s">
        <v>2880</v>
      </c>
      <c r="D72" s="115" t="s">
        <v>2881</v>
      </c>
      <c r="E72" s="9" t="s">
        <v>2698</v>
      </c>
      <c r="F72" s="157"/>
    </row>
    <row r="73">
      <c r="B73" s="160" t="s">
        <v>2882</v>
      </c>
      <c r="C73" s="115" t="s">
        <v>2883</v>
      </c>
      <c r="D73" s="115" t="s">
        <v>2884</v>
      </c>
      <c r="E73" s="36" t="s">
        <v>2714</v>
      </c>
    </row>
    <row r="74">
      <c r="B74" s="112" t="s">
        <v>2885</v>
      </c>
      <c r="C74" s="115" t="s">
        <v>2886</v>
      </c>
      <c r="D74" s="115" t="s">
        <v>2887</v>
      </c>
      <c r="E74" s="9" t="s">
        <v>2698</v>
      </c>
    </row>
    <row r="75">
      <c r="C75" s="9" t="s">
        <v>2888</v>
      </c>
      <c r="D75" s="9" t="s">
        <v>2889</v>
      </c>
      <c r="E75" s="9" t="s">
        <v>2698</v>
      </c>
      <c r="F75" s="55"/>
    </row>
    <row r="76">
      <c r="B76" s="112" t="s">
        <v>2890</v>
      </c>
      <c r="C76" s="9" t="s">
        <v>2891</v>
      </c>
      <c r="D76" s="9" t="s">
        <v>2892</v>
      </c>
      <c r="E76" s="9" t="s">
        <v>2698</v>
      </c>
    </row>
    <row r="77">
      <c r="B77" s="112" t="s">
        <v>2893</v>
      </c>
      <c r="C77" s="46" t="s">
        <v>2894</v>
      </c>
      <c r="D77" s="9" t="s">
        <v>2895</v>
      </c>
      <c r="E77" s="9" t="s">
        <v>2714</v>
      </c>
    </row>
    <row r="78">
      <c r="B78" s="112" t="s">
        <v>2896</v>
      </c>
      <c r="C78" s="46" t="s">
        <v>2897</v>
      </c>
      <c r="D78" s="9" t="s">
        <v>2898</v>
      </c>
      <c r="E78" s="9" t="s">
        <v>2698</v>
      </c>
    </row>
    <row r="79">
      <c r="B79" s="112" t="s">
        <v>2899</v>
      </c>
      <c r="C79" s="46" t="s">
        <v>2900</v>
      </c>
      <c r="D79" s="9" t="s">
        <v>2901</v>
      </c>
      <c r="E79" s="9" t="s">
        <v>2698</v>
      </c>
    </row>
    <row r="80">
      <c r="B80" s="112" t="s">
        <v>2902</v>
      </c>
      <c r="C80" s="115" t="s">
        <v>2903</v>
      </c>
      <c r="D80" s="115" t="s">
        <v>2904</v>
      </c>
      <c r="E80" s="9" t="s">
        <v>2698</v>
      </c>
    </row>
    <row r="81">
      <c r="B81" s="112" t="s">
        <v>2905</v>
      </c>
      <c r="C81" s="115" t="s">
        <v>388</v>
      </c>
      <c r="D81" s="115" t="s">
        <v>1680</v>
      </c>
      <c r="E81" s="9" t="s">
        <v>2698</v>
      </c>
    </row>
    <row r="82">
      <c r="B82" s="112" t="s">
        <v>2906</v>
      </c>
      <c r="C82" s="115" t="s">
        <v>2907</v>
      </c>
      <c r="D82" s="115" t="s">
        <v>2908</v>
      </c>
      <c r="E82" s="36" t="s">
        <v>2714</v>
      </c>
    </row>
    <row r="83">
      <c r="C83" s="115" t="s">
        <v>2909</v>
      </c>
      <c r="D83" s="115" t="s">
        <v>2910</v>
      </c>
      <c r="E83" s="9" t="s">
        <v>2698</v>
      </c>
    </row>
    <row r="84">
      <c r="C84" s="115" t="s">
        <v>2911</v>
      </c>
      <c r="D84" s="115" t="s">
        <v>2912</v>
      </c>
      <c r="E84" s="9" t="s">
        <v>2698</v>
      </c>
    </row>
    <row r="85">
      <c r="C85" s="115" t="s">
        <v>2913</v>
      </c>
      <c r="D85" s="115" t="s">
        <v>2914</v>
      </c>
      <c r="E85" s="9" t="s">
        <v>2698</v>
      </c>
    </row>
    <row r="86">
      <c r="B86" s="112" t="s">
        <v>2915</v>
      </c>
      <c r="C86" s="115" t="s">
        <v>2916</v>
      </c>
      <c r="D86" s="115" t="s">
        <v>2917</v>
      </c>
      <c r="E86" s="9" t="s">
        <v>2698</v>
      </c>
    </row>
    <row r="87">
      <c r="C87" s="115" t="s">
        <v>2918</v>
      </c>
      <c r="D87" s="115" t="s">
        <v>2919</v>
      </c>
      <c r="E87" s="9" t="s">
        <v>2698</v>
      </c>
    </row>
    <row r="88">
      <c r="C88" s="115" t="s">
        <v>2920</v>
      </c>
      <c r="D88" s="115" t="s">
        <v>2921</v>
      </c>
      <c r="E88" s="9" t="s">
        <v>2698</v>
      </c>
    </row>
    <row r="89">
      <c r="B89" s="112" t="s">
        <v>2922</v>
      </c>
      <c r="C89" s="115" t="s">
        <v>2923</v>
      </c>
      <c r="D89" s="115" t="s">
        <v>2924</v>
      </c>
      <c r="E89" s="9" t="s">
        <v>2698</v>
      </c>
    </row>
    <row r="90">
      <c r="C90" s="115" t="s">
        <v>2925</v>
      </c>
      <c r="D90" s="115" t="s">
        <v>2926</v>
      </c>
      <c r="E90" s="9" t="s">
        <v>2698</v>
      </c>
    </row>
    <row r="91">
      <c r="B91" s="112" t="s">
        <v>2927</v>
      </c>
      <c r="C91" s="115" t="s">
        <v>2928</v>
      </c>
      <c r="D91" s="115" t="s">
        <v>2929</v>
      </c>
      <c r="E91" s="9" t="s">
        <v>2714</v>
      </c>
    </row>
    <row r="92">
      <c r="B92" s="112" t="s">
        <v>2930</v>
      </c>
      <c r="C92" s="46" t="s">
        <v>2931</v>
      </c>
      <c r="D92" s="9" t="s">
        <v>2932</v>
      </c>
      <c r="E92" s="9" t="s">
        <v>2714</v>
      </c>
    </row>
    <row r="93">
      <c r="B93" s="112" t="s">
        <v>2933</v>
      </c>
      <c r="C93" s="46" t="s">
        <v>2934</v>
      </c>
      <c r="D93" s="9" t="s">
        <v>2935</v>
      </c>
      <c r="E93" s="9" t="s">
        <v>2714</v>
      </c>
    </row>
    <row r="94">
      <c r="C94" s="46" t="s">
        <v>2936</v>
      </c>
      <c r="D94" s="9" t="s">
        <v>2937</v>
      </c>
      <c r="E94" s="9" t="s">
        <v>2698</v>
      </c>
    </row>
    <row r="95">
      <c r="C95" s="46" t="s">
        <v>2938</v>
      </c>
      <c r="D95" s="9" t="s">
        <v>2939</v>
      </c>
      <c r="E95" s="9" t="s">
        <v>2698</v>
      </c>
    </row>
    <row r="96">
      <c r="B96" s="160" t="s">
        <v>2940</v>
      </c>
      <c r="C96" s="115" t="s">
        <v>2941</v>
      </c>
      <c r="D96" s="115" t="s">
        <v>2942</v>
      </c>
      <c r="E96" s="9" t="s">
        <v>2698</v>
      </c>
    </row>
    <row r="97">
      <c r="C97" s="115" t="s">
        <v>2943</v>
      </c>
      <c r="D97" s="115" t="s">
        <v>2944</v>
      </c>
      <c r="E97" s="9" t="s">
        <v>2698</v>
      </c>
    </row>
    <row r="98">
      <c r="C98" s="115" t="s">
        <v>829</v>
      </c>
      <c r="D98" s="115" t="s">
        <v>2945</v>
      </c>
      <c r="E98" s="9" t="s">
        <v>2698</v>
      </c>
    </row>
    <row r="99">
      <c r="C99" s="115" t="s">
        <v>2946</v>
      </c>
      <c r="D99" s="115" t="s">
        <v>2947</v>
      </c>
      <c r="E99" s="9" t="s">
        <v>2698</v>
      </c>
    </row>
    <row r="100">
      <c r="C100" s="115" t="s">
        <v>2948</v>
      </c>
      <c r="D100" s="115" t="s">
        <v>2949</v>
      </c>
      <c r="E100" s="9" t="s">
        <v>2698</v>
      </c>
    </row>
    <row r="101">
      <c r="B101" s="112" t="s">
        <v>2950</v>
      </c>
      <c r="C101" s="124" t="s">
        <v>2951</v>
      </c>
      <c r="D101" s="115" t="s">
        <v>2952</v>
      </c>
      <c r="E101" s="9" t="s">
        <v>2698</v>
      </c>
    </row>
    <row r="102">
      <c r="C102" s="124" t="s">
        <v>2953</v>
      </c>
      <c r="D102" s="115" t="s">
        <v>2954</v>
      </c>
      <c r="E102" s="9" t="s">
        <v>2698</v>
      </c>
    </row>
    <row r="103">
      <c r="C103" s="124" t="s">
        <v>2955</v>
      </c>
      <c r="D103" s="115" t="s">
        <v>2956</v>
      </c>
      <c r="E103" s="9" t="s">
        <v>2698</v>
      </c>
    </row>
    <row r="104">
      <c r="C104" s="124" t="s">
        <v>2957</v>
      </c>
      <c r="D104" s="115" t="s">
        <v>2958</v>
      </c>
      <c r="E104" s="9" t="s">
        <v>2714</v>
      </c>
    </row>
    <row r="105">
      <c r="C105" s="124" t="s">
        <v>2959</v>
      </c>
      <c r="D105" s="115" t="s">
        <v>2960</v>
      </c>
      <c r="E105" s="9" t="s">
        <v>2698</v>
      </c>
    </row>
    <row r="106">
      <c r="C106" s="124"/>
      <c r="D106" s="115" t="s">
        <v>2961</v>
      </c>
      <c r="E106" s="9" t="s">
        <v>2698</v>
      </c>
    </row>
    <row r="107">
      <c r="C107" s="124" t="s">
        <v>2962</v>
      </c>
      <c r="D107" s="115" t="s">
        <v>2963</v>
      </c>
      <c r="E107" s="9" t="s">
        <v>2698</v>
      </c>
    </row>
    <row r="108">
      <c r="A108" s="92" t="s">
        <v>930</v>
      </c>
      <c r="B108" s="112" t="s">
        <v>2964</v>
      </c>
      <c r="C108" s="9" t="s">
        <v>2965</v>
      </c>
      <c r="D108" s="9" t="s">
        <v>2966</v>
      </c>
      <c r="E108" s="9" t="s">
        <v>2698</v>
      </c>
    </row>
    <row r="109">
      <c r="C109" s="46" t="s">
        <v>2967</v>
      </c>
      <c r="D109" s="9" t="s">
        <v>2968</v>
      </c>
      <c r="E109" s="9" t="s">
        <v>2698</v>
      </c>
    </row>
    <row r="110">
      <c r="C110" s="46" t="s">
        <v>2969</v>
      </c>
      <c r="D110" s="9" t="s">
        <v>2970</v>
      </c>
      <c r="E110" s="9" t="s">
        <v>2698</v>
      </c>
    </row>
    <row r="111">
      <c r="C111" s="46" t="s">
        <v>2971</v>
      </c>
      <c r="D111" s="9" t="s">
        <v>2972</v>
      </c>
      <c r="E111" s="9" t="s">
        <v>2698</v>
      </c>
    </row>
    <row r="112">
      <c r="B112" s="112" t="s">
        <v>2973</v>
      </c>
      <c r="C112" s="46" t="s">
        <v>2974</v>
      </c>
      <c r="D112" s="9" t="s">
        <v>2975</v>
      </c>
      <c r="E112" s="9" t="s">
        <v>2698</v>
      </c>
    </row>
    <row r="113">
      <c r="B113" s="160" t="s">
        <v>2976</v>
      </c>
      <c r="C113" s="115" t="s">
        <v>2977</v>
      </c>
      <c r="D113" s="115" t="s">
        <v>2978</v>
      </c>
      <c r="E113" s="9" t="s">
        <v>2698</v>
      </c>
    </row>
    <row r="114">
      <c r="C114" s="115" t="s">
        <v>2979</v>
      </c>
      <c r="D114" s="115" t="s">
        <v>2980</v>
      </c>
      <c r="E114" s="9" t="s">
        <v>2698</v>
      </c>
    </row>
    <row r="115">
      <c r="C115" s="115" t="s">
        <v>2981</v>
      </c>
      <c r="D115" s="115" t="s">
        <v>2982</v>
      </c>
      <c r="E115" s="9" t="s">
        <v>2698</v>
      </c>
    </row>
    <row r="116">
      <c r="C116" s="115" t="s">
        <v>2983</v>
      </c>
      <c r="D116" s="115" t="s">
        <v>2984</v>
      </c>
      <c r="E116" s="9" t="s">
        <v>2698</v>
      </c>
    </row>
    <row r="117">
      <c r="C117" s="124" t="s">
        <v>2985</v>
      </c>
      <c r="D117" s="115" t="s">
        <v>2986</v>
      </c>
      <c r="E117" s="9" t="s">
        <v>2987</v>
      </c>
    </row>
    <row r="118">
      <c r="C118" s="124" t="s">
        <v>2988</v>
      </c>
      <c r="D118" s="115" t="s">
        <v>2989</v>
      </c>
      <c r="E118" s="9" t="s">
        <v>2698</v>
      </c>
    </row>
    <row r="119">
      <c r="C119" s="124" t="s">
        <v>2990</v>
      </c>
      <c r="D119" s="115" t="s">
        <v>2991</v>
      </c>
      <c r="E119" s="9" t="s">
        <v>2698</v>
      </c>
    </row>
    <row r="120">
      <c r="A120" s="92" t="s">
        <v>1016</v>
      </c>
      <c r="B120" s="112" t="s">
        <v>2992</v>
      </c>
      <c r="C120" s="9" t="s">
        <v>2993</v>
      </c>
      <c r="D120" s="9" t="s">
        <v>2994</v>
      </c>
      <c r="E120" s="9" t="s">
        <v>2698</v>
      </c>
    </row>
    <row r="121">
      <c r="C121" s="9" t="s">
        <v>2995</v>
      </c>
      <c r="D121" s="9" t="s">
        <v>2996</v>
      </c>
      <c r="E121" s="9" t="s">
        <v>2698</v>
      </c>
    </row>
    <row r="122">
      <c r="C122" s="46" t="s">
        <v>2997</v>
      </c>
      <c r="D122" s="9" t="s">
        <v>2998</v>
      </c>
      <c r="E122" s="9" t="s">
        <v>2698</v>
      </c>
    </row>
    <row r="123">
      <c r="B123" s="112" t="s">
        <v>2999</v>
      </c>
      <c r="C123" s="124" t="s">
        <v>3000</v>
      </c>
      <c r="D123" s="115" t="s">
        <v>3001</v>
      </c>
      <c r="E123" s="9" t="s">
        <v>2698</v>
      </c>
    </row>
    <row r="124">
      <c r="B124" s="112" t="s">
        <v>3002</v>
      </c>
      <c r="C124" s="124" t="s">
        <v>3003</v>
      </c>
      <c r="D124" s="115" t="s">
        <v>3004</v>
      </c>
      <c r="E124" s="9" t="s">
        <v>2698</v>
      </c>
    </row>
    <row r="125">
      <c r="C125" s="115" t="s">
        <v>3005</v>
      </c>
      <c r="D125" s="115" t="s">
        <v>3006</v>
      </c>
      <c r="E125" s="9" t="s">
        <v>2698</v>
      </c>
    </row>
    <row r="126">
      <c r="B126" s="160" t="s">
        <v>3007</v>
      </c>
      <c r="C126" s="115" t="s">
        <v>3008</v>
      </c>
      <c r="D126" s="115" t="s">
        <v>3009</v>
      </c>
      <c r="E126" s="36" t="s">
        <v>2714</v>
      </c>
    </row>
    <row r="127">
      <c r="C127" s="115" t="s">
        <v>3010</v>
      </c>
      <c r="D127" s="115" t="s">
        <v>3011</v>
      </c>
      <c r="E127" s="9" t="s">
        <v>2698</v>
      </c>
    </row>
    <row r="128">
      <c r="C128" s="115" t="s">
        <v>3012</v>
      </c>
      <c r="D128" s="115" t="s">
        <v>3013</v>
      </c>
      <c r="E128" s="9" t="s">
        <v>2698</v>
      </c>
    </row>
    <row r="129">
      <c r="C129" s="115" t="s">
        <v>3014</v>
      </c>
      <c r="D129" s="124" t="s">
        <v>3015</v>
      </c>
      <c r="E129" s="9" t="s">
        <v>2698</v>
      </c>
    </row>
    <row r="130">
      <c r="C130" s="115" t="s">
        <v>3016</v>
      </c>
      <c r="D130" s="124" t="s">
        <v>3017</v>
      </c>
      <c r="E130" s="9" t="s">
        <v>2698</v>
      </c>
    </row>
    <row r="131">
      <c r="C131" s="115" t="s">
        <v>3018</v>
      </c>
      <c r="D131" s="124" t="s">
        <v>3019</v>
      </c>
      <c r="E131" s="9" t="s">
        <v>2698</v>
      </c>
    </row>
    <row r="132">
      <c r="C132" s="115" t="s">
        <v>3020</v>
      </c>
      <c r="D132" s="124" t="s">
        <v>3021</v>
      </c>
      <c r="E132" s="9" t="s">
        <v>2698</v>
      </c>
    </row>
    <row r="133">
      <c r="C133" s="115" t="s">
        <v>3022</v>
      </c>
      <c r="D133" s="124" t="s">
        <v>3023</v>
      </c>
      <c r="E133" s="9" t="s">
        <v>2698</v>
      </c>
    </row>
    <row r="134">
      <c r="C134" s="124" t="s">
        <v>3024</v>
      </c>
      <c r="D134" s="124" t="s">
        <v>3025</v>
      </c>
      <c r="E134" s="9" t="s">
        <v>2698</v>
      </c>
    </row>
    <row r="135">
      <c r="C135" s="124" t="s">
        <v>3026</v>
      </c>
      <c r="D135" s="124" t="s">
        <v>3027</v>
      </c>
      <c r="E135" s="9" t="s">
        <v>2698</v>
      </c>
    </row>
    <row r="136">
      <c r="C136" s="124" t="s">
        <v>3028</v>
      </c>
      <c r="D136" s="124" t="s">
        <v>3029</v>
      </c>
      <c r="E136" s="9" t="s">
        <v>2698</v>
      </c>
    </row>
    <row r="137">
      <c r="C137" s="124"/>
      <c r="D137" s="124" t="s">
        <v>3030</v>
      </c>
      <c r="E137" s="9" t="s">
        <v>2698</v>
      </c>
    </row>
    <row r="138">
      <c r="C138" s="124" t="s">
        <v>3031</v>
      </c>
      <c r="D138" s="124" t="s">
        <v>3032</v>
      </c>
      <c r="E138" s="9" t="s">
        <v>2698</v>
      </c>
    </row>
    <row r="139">
      <c r="C139" s="124" t="s">
        <v>3033</v>
      </c>
      <c r="D139" s="124" t="s">
        <v>3034</v>
      </c>
      <c r="E139" s="9" t="s">
        <v>2698</v>
      </c>
    </row>
    <row r="140">
      <c r="C140" s="115" t="s">
        <v>3035</v>
      </c>
      <c r="D140" s="115" t="s">
        <v>3036</v>
      </c>
      <c r="E140" s="9" t="s">
        <v>2698</v>
      </c>
    </row>
    <row r="141">
      <c r="C141" s="115" t="s">
        <v>3037</v>
      </c>
      <c r="D141" s="115" t="s">
        <v>3038</v>
      </c>
      <c r="E141" s="9" t="s">
        <v>2698</v>
      </c>
    </row>
    <row r="142">
      <c r="C142" s="115" t="s">
        <v>3039</v>
      </c>
      <c r="D142" s="115" t="s">
        <v>3040</v>
      </c>
      <c r="E142" s="9" t="s">
        <v>2698</v>
      </c>
    </row>
    <row r="143">
      <c r="C143" s="115" t="s">
        <v>3041</v>
      </c>
      <c r="D143" s="115" t="s">
        <v>3042</v>
      </c>
      <c r="E143" s="9" t="s">
        <v>2698</v>
      </c>
    </row>
    <row r="144">
      <c r="C144" s="124" t="s">
        <v>3043</v>
      </c>
      <c r="D144" s="115" t="s">
        <v>3044</v>
      </c>
      <c r="E144" s="9" t="s">
        <v>2698</v>
      </c>
    </row>
    <row r="145">
      <c r="C145" s="124" t="s">
        <v>3045</v>
      </c>
      <c r="D145" s="115" t="s">
        <v>3046</v>
      </c>
      <c r="E145" s="9" t="s">
        <v>2698</v>
      </c>
    </row>
    <row r="146">
      <c r="B146" s="160" t="s">
        <v>3047</v>
      </c>
      <c r="C146" s="115" t="s">
        <v>3048</v>
      </c>
      <c r="D146" s="115" t="s">
        <v>3049</v>
      </c>
      <c r="E146" s="9" t="s">
        <v>2698</v>
      </c>
    </row>
    <row r="147">
      <c r="C147" s="115" t="s">
        <v>3050</v>
      </c>
      <c r="D147" s="115" t="s">
        <v>3051</v>
      </c>
      <c r="E147" s="9" t="s">
        <v>2698</v>
      </c>
    </row>
    <row r="148">
      <c r="C148" s="115" t="s">
        <v>3052</v>
      </c>
      <c r="D148" s="115" t="s">
        <v>3053</v>
      </c>
      <c r="E148" s="9" t="s">
        <v>2698</v>
      </c>
    </row>
    <row r="149">
      <c r="C149" s="115" t="s">
        <v>3054</v>
      </c>
      <c r="D149" s="115" t="s">
        <v>3055</v>
      </c>
      <c r="E149" s="9" t="s">
        <v>2698</v>
      </c>
    </row>
    <row r="150">
      <c r="B150" s="112" t="s">
        <v>3056</v>
      </c>
      <c r="C150" s="115" t="s">
        <v>3057</v>
      </c>
      <c r="D150" s="115" t="s">
        <v>3058</v>
      </c>
      <c r="E150" s="9" t="s">
        <v>2698</v>
      </c>
    </row>
    <row r="151">
      <c r="C151" s="115" t="s">
        <v>3059</v>
      </c>
      <c r="D151" s="115" t="s">
        <v>3060</v>
      </c>
      <c r="E151" s="9" t="s">
        <v>2698</v>
      </c>
    </row>
    <row r="152">
      <c r="C152" s="115" t="s">
        <v>3061</v>
      </c>
      <c r="D152" s="115" t="s">
        <v>3062</v>
      </c>
      <c r="E152" s="9" t="s">
        <v>2698</v>
      </c>
    </row>
    <row r="153">
      <c r="C153" s="115" t="s">
        <v>3063</v>
      </c>
      <c r="D153" s="115" t="s">
        <v>3064</v>
      </c>
      <c r="E153" s="9" t="s">
        <v>2698</v>
      </c>
    </row>
    <row r="154">
      <c r="C154" s="124" t="s">
        <v>3065</v>
      </c>
      <c r="D154" s="115" t="s">
        <v>3066</v>
      </c>
      <c r="E154" s="9" t="s">
        <v>2698</v>
      </c>
    </row>
    <row r="155">
      <c r="B155" s="112" t="s">
        <v>3067</v>
      </c>
      <c r="C155" s="124" t="s">
        <v>3068</v>
      </c>
      <c r="D155" s="115" t="s">
        <v>3069</v>
      </c>
      <c r="E155" s="9" t="s">
        <v>2698</v>
      </c>
    </row>
    <row r="156">
      <c r="C156" s="124"/>
      <c r="D156" s="115" t="s">
        <v>3070</v>
      </c>
      <c r="E156" s="9" t="s">
        <v>2698</v>
      </c>
    </row>
    <row r="157">
      <c r="C157" s="124" t="s">
        <v>3071</v>
      </c>
      <c r="D157" s="115" t="s">
        <v>3072</v>
      </c>
      <c r="E157" s="9" t="s">
        <v>2698</v>
      </c>
    </row>
    <row r="158">
      <c r="C158" s="115" t="s">
        <v>3073</v>
      </c>
      <c r="D158" s="115" t="s">
        <v>3074</v>
      </c>
      <c r="E158" s="9" t="s">
        <v>2698</v>
      </c>
    </row>
    <row r="159">
      <c r="C159" s="115" t="s">
        <v>3075</v>
      </c>
      <c r="D159" s="115" t="s">
        <v>3076</v>
      </c>
      <c r="E159" s="9" t="s">
        <v>2698</v>
      </c>
    </row>
    <row r="160">
      <c r="C160" s="9" t="s">
        <v>3077</v>
      </c>
      <c r="D160" s="9" t="s">
        <v>3078</v>
      </c>
      <c r="E160" s="9" t="s">
        <v>2698</v>
      </c>
    </row>
    <row r="161">
      <c r="B161" s="112" t="s">
        <v>3079</v>
      </c>
      <c r="C161" s="9" t="s">
        <v>3080</v>
      </c>
      <c r="D161" s="9" t="s">
        <v>3081</v>
      </c>
      <c r="E161" s="9" t="s">
        <v>2698</v>
      </c>
    </row>
    <row r="162">
      <c r="C162" s="9" t="s">
        <v>3082</v>
      </c>
      <c r="D162" s="9" t="s">
        <v>3083</v>
      </c>
      <c r="E162" s="9" t="s">
        <v>2698</v>
      </c>
    </row>
    <row r="163">
      <c r="C163" s="9" t="s">
        <v>3084</v>
      </c>
      <c r="D163" s="9" t="s">
        <v>3085</v>
      </c>
      <c r="E163" s="9" t="s">
        <v>2698</v>
      </c>
    </row>
    <row r="164">
      <c r="D164" s="9" t="s">
        <v>3086</v>
      </c>
      <c r="E164" s="9" t="s">
        <v>2698</v>
      </c>
    </row>
    <row r="165">
      <c r="B165" s="112" t="s">
        <v>3087</v>
      </c>
      <c r="C165" s="9" t="s">
        <v>3088</v>
      </c>
      <c r="D165" s="9" t="s">
        <v>3089</v>
      </c>
      <c r="E165" s="9" t="s">
        <v>2714</v>
      </c>
    </row>
    <row r="166">
      <c r="C166" s="124" t="s">
        <v>3090</v>
      </c>
      <c r="D166" s="115" t="s">
        <v>3091</v>
      </c>
      <c r="E166" s="9" t="s">
        <v>2698</v>
      </c>
    </row>
    <row r="167">
      <c r="C167" s="124" t="s">
        <v>3092</v>
      </c>
      <c r="D167" s="115" t="s">
        <v>3093</v>
      </c>
      <c r="E167" s="9" t="s">
        <v>2698</v>
      </c>
    </row>
    <row r="168">
      <c r="C168" s="124" t="s">
        <v>3094</v>
      </c>
      <c r="D168" s="115" t="s">
        <v>3095</v>
      </c>
      <c r="E168" s="9" t="s">
        <v>2698</v>
      </c>
    </row>
    <row r="169">
      <c r="B169" s="160" t="s">
        <v>3096</v>
      </c>
      <c r="C169" s="115" t="s">
        <v>3097</v>
      </c>
      <c r="D169" s="115" t="s">
        <v>3098</v>
      </c>
      <c r="E169" s="9" t="s">
        <v>2698</v>
      </c>
    </row>
    <row r="170">
      <c r="A170" s="116" t="s">
        <v>1098</v>
      </c>
      <c r="B170" s="160" t="s">
        <v>3099</v>
      </c>
      <c r="C170" s="115" t="s">
        <v>3100</v>
      </c>
      <c r="D170" s="115" t="s">
        <v>3101</v>
      </c>
      <c r="E170" s="9" t="s">
        <v>2698</v>
      </c>
    </row>
    <row r="171">
      <c r="B171" s="112" t="s">
        <v>3102</v>
      </c>
      <c r="C171" s="115" t="s">
        <v>3103</v>
      </c>
      <c r="D171" s="115" t="s">
        <v>3104</v>
      </c>
      <c r="E171" s="9" t="s">
        <v>2698</v>
      </c>
    </row>
    <row r="172">
      <c r="B172" s="112" t="s">
        <v>3105</v>
      </c>
      <c r="C172" s="115" t="s">
        <v>3106</v>
      </c>
      <c r="D172" s="115" t="s">
        <v>3107</v>
      </c>
      <c r="E172" s="9" t="s">
        <v>2698</v>
      </c>
    </row>
    <row r="173">
      <c r="B173" s="112" t="s">
        <v>3108</v>
      </c>
      <c r="C173" s="115" t="s">
        <v>3109</v>
      </c>
      <c r="D173" s="115" t="s">
        <v>3110</v>
      </c>
      <c r="E173" s="9" t="s">
        <v>2698</v>
      </c>
    </row>
    <row r="174">
      <c r="B174" s="112" t="s">
        <v>3111</v>
      </c>
      <c r="C174" s="115" t="s">
        <v>3112</v>
      </c>
      <c r="D174" s="115" t="s">
        <v>3113</v>
      </c>
      <c r="E174" s="9" t="s">
        <v>2714</v>
      </c>
    </row>
    <row r="175">
      <c r="B175" s="160" t="s">
        <v>3114</v>
      </c>
      <c r="C175" s="115" t="s">
        <v>3115</v>
      </c>
      <c r="D175" s="115" t="s">
        <v>3116</v>
      </c>
      <c r="E175" s="9" t="s">
        <v>2698</v>
      </c>
    </row>
    <row r="176">
      <c r="B176" s="112" t="s">
        <v>3117</v>
      </c>
      <c r="C176" s="9" t="s">
        <v>3118</v>
      </c>
      <c r="D176" s="9" t="s">
        <v>3118</v>
      </c>
      <c r="E176" s="9" t="s">
        <v>2698</v>
      </c>
    </row>
    <row r="177">
      <c r="B177" s="112" t="s">
        <v>3119</v>
      </c>
      <c r="C177" s="9" t="s">
        <v>3120</v>
      </c>
      <c r="D177" s="9" t="s">
        <v>3121</v>
      </c>
      <c r="E177" s="9" t="s">
        <v>2714</v>
      </c>
    </row>
    <row r="178">
      <c r="C178" s="9" t="s">
        <v>3122</v>
      </c>
      <c r="D178" s="9" t="s">
        <v>3123</v>
      </c>
      <c r="E178" s="9" t="s">
        <v>2698</v>
      </c>
    </row>
    <row r="179">
      <c r="C179" s="9" t="s">
        <v>3124</v>
      </c>
      <c r="D179" s="9" t="s">
        <v>3125</v>
      </c>
      <c r="E179" s="9" t="s">
        <v>2698</v>
      </c>
    </row>
    <row r="180">
      <c r="C180" s="9" t="s">
        <v>3126</v>
      </c>
      <c r="D180" s="9" t="s">
        <v>3127</v>
      </c>
      <c r="E180" s="9" t="s">
        <v>2698</v>
      </c>
    </row>
    <row r="181">
      <c r="B181" s="112" t="s">
        <v>3128</v>
      </c>
      <c r="C181" s="9" t="s">
        <v>3129</v>
      </c>
      <c r="D181" s="9" t="s">
        <v>3130</v>
      </c>
      <c r="E181" s="9" t="s">
        <v>2714</v>
      </c>
    </row>
    <row r="182">
      <c r="B182" s="112" t="s">
        <v>3131</v>
      </c>
      <c r="C182" s="9" t="s">
        <v>3132</v>
      </c>
      <c r="D182" s="9" t="s">
        <v>3133</v>
      </c>
      <c r="E182" s="9" t="s">
        <v>2698</v>
      </c>
    </row>
    <row r="183">
      <c r="B183" s="112" t="s">
        <v>3134</v>
      </c>
      <c r="C183" s="9" t="s">
        <v>3135</v>
      </c>
      <c r="D183" s="9" t="s">
        <v>3136</v>
      </c>
      <c r="E183" s="9" t="s">
        <v>2698</v>
      </c>
    </row>
    <row r="184">
      <c r="C184" s="9" t="s">
        <v>3137</v>
      </c>
      <c r="D184" s="9" t="s">
        <v>3138</v>
      </c>
      <c r="E184" s="9" t="s">
        <v>2698</v>
      </c>
    </row>
    <row r="185">
      <c r="C185" s="9" t="s">
        <v>3139</v>
      </c>
      <c r="D185" s="9" t="s">
        <v>3140</v>
      </c>
      <c r="E185" s="9" t="s">
        <v>2698</v>
      </c>
    </row>
    <row r="186">
      <c r="C186" s="82" t="s">
        <v>3141</v>
      </c>
      <c r="D186" s="9" t="s">
        <v>3142</v>
      </c>
      <c r="E186" s="9" t="s">
        <v>2714</v>
      </c>
    </row>
    <row r="187">
      <c r="C187" s="9" t="s">
        <v>3143</v>
      </c>
      <c r="D187" s="9" t="s">
        <v>3144</v>
      </c>
      <c r="E187" s="9" t="s">
        <v>2714</v>
      </c>
    </row>
    <row r="188">
      <c r="C188" s="9" t="s">
        <v>3145</v>
      </c>
      <c r="D188" s="9" t="s">
        <v>3146</v>
      </c>
      <c r="E188" s="9" t="s">
        <v>2698</v>
      </c>
    </row>
    <row r="189">
      <c r="C189" s="9" t="s">
        <v>3147</v>
      </c>
      <c r="D189" s="9" t="s">
        <v>3148</v>
      </c>
      <c r="E189" s="9" t="s">
        <v>2698</v>
      </c>
    </row>
    <row r="190">
      <c r="C190" s="9" t="s">
        <v>3149</v>
      </c>
      <c r="D190" s="9" t="s">
        <v>3150</v>
      </c>
      <c r="E190" s="9" t="s">
        <v>2698</v>
      </c>
    </row>
    <row r="191">
      <c r="C191" s="9" t="s">
        <v>3151</v>
      </c>
      <c r="D191" s="9" t="s">
        <v>3152</v>
      </c>
      <c r="E191" s="9" t="s">
        <v>2698</v>
      </c>
    </row>
    <row r="192">
      <c r="B192" s="112" t="s">
        <v>3153</v>
      </c>
      <c r="C192" s="9" t="s">
        <v>3154</v>
      </c>
      <c r="D192" s="9" t="s">
        <v>3155</v>
      </c>
      <c r="E192" s="9" t="s">
        <v>2698</v>
      </c>
    </row>
    <row r="193">
      <c r="C193" s="9" t="s">
        <v>3156</v>
      </c>
      <c r="D193" s="9" t="s">
        <v>3157</v>
      </c>
      <c r="E193" s="9" t="s">
        <v>2698</v>
      </c>
    </row>
    <row r="194">
      <c r="C194" s="9" t="s">
        <v>3158</v>
      </c>
      <c r="D194" s="9" t="s">
        <v>3159</v>
      </c>
      <c r="E194" s="9" t="s">
        <v>2698</v>
      </c>
    </row>
    <row r="195">
      <c r="B195" s="112" t="s">
        <v>3160</v>
      </c>
      <c r="C195" s="9" t="s">
        <v>3161</v>
      </c>
      <c r="D195" s="9" t="s">
        <v>3162</v>
      </c>
      <c r="E195" s="9" t="s">
        <v>2698</v>
      </c>
    </row>
    <row r="196">
      <c r="C196" s="9" t="s">
        <v>3163</v>
      </c>
      <c r="D196" s="9" t="s">
        <v>3164</v>
      </c>
      <c r="E196" s="9" t="s">
        <v>2698</v>
      </c>
    </row>
    <row r="197">
      <c r="B197" s="112" t="s">
        <v>3165</v>
      </c>
      <c r="C197" s="9" t="s">
        <v>3166</v>
      </c>
      <c r="D197" s="9" t="s">
        <v>3167</v>
      </c>
      <c r="E197" s="9" t="s">
        <v>2714</v>
      </c>
    </row>
    <row r="198">
      <c r="C198" s="9" t="s">
        <v>3168</v>
      </c>
      <c r="D198" s="9" t="s">
        <v>3169</v>
      </c>
      <c r="E198" s="9" t="s">
        <v>2698</v>
      </c>
    </row>
    <row r="199">
      <c r="C199" s="46" t="s">
        <v>3170</v>
      </c>
      <c r="D199" s="46" t="s">
        <v>3171</v>
      </c>
      <c r="E199" s="9" t="s">
        <v>2698</v>
      </c>
    </row>
    <row r="200">
      <c r="C200" s="46" t="s">
        <v>3172</v>
      </c>
      <c r="D200" s="9" t="s">
        <v>3173</v>
      </c>
      <c r="E200" s="9" t="s">
        <v>2698</v>
      </c>
    </row>
    <row r="201">
      <c r="C201" s="9" t="s">
        <v>2749</v>
      </c>
      <c r="D201" s="9" t="s">
        <v>2750</v>
      </c>
      <c r="E201" s="9" t="s">
        <v>2698</v>
      </c>
    </row>
    <row r="202">
      <c r="C202" s="9" t="s">
        <v>3174</v>
      </c>
      <c r="D202" s="9" t="s">
        <v>3175</v>
      </c>
      <c r="E202" s="9" t="s">
        <v>2698</v>
      </c>
    </row>
    <row r="203">
      <c r="C203" s="9" t="s">
        <v>3176</v>
      </c>
      <c r="D203" s="9" t="s">
        <v>3177</v>
      </c>
      <c r="E203" s="9" t="s">
        <v>2698</v>
      </c>
    </row>
    <row r="204">
      <c r="C204" s="9" t="s">
        <v>3178</v>
      </c>
      <c r="D204" s="9" t="s">
        <v>3179</v>
      </c>
      <c r="E204" s="9" t="s">
        <v>2698</v>
      </c>
    </row>
    <row r="205">
      <c r="B205" s="161" t="s">
        <v>3180</v>
      </c>
      <c r="C205" s="9" t="s">
        <v>3181</v>
      </c>
      <c r="D205" s="9" t="s">
        <v>3182</v>
      </c>
      <c r="E205" s="9" t="s">
        <v>2698</v>
      </c>
    </row>
    <row r="206">
      <c r="C206" s="9" t="s">
        <v>2873</v>
      </c>
      <c r="D206" s="9" t="s">
        <v>2874</v>
      </c>
      <c r="E206" s="9" t="s">
        <v>2698</v>
      </c>
    </row>
    <row r="207">
      <c r="C207" s="9" t="s">
        <v>3183</v>
      </c>
      <c r="D207" s="9" t="s">
        <v>3184</v>
      </c>
      <c r="E207" s="9" t="s">
        <v>2698</v>
      </c>
    </row>
    <row r="208">
      <c r="C208" s="9" t="s">
        <v>3185</v>
      </c>
      <c r="D208" s="9" t="s">
        <v>3186</v>
      </c>
      <c r="E208" s="9" t="s">
        <v>2698</v>
      </c>
    </row>
    <row r="209">
      <c r="C209" s="9" t="s">
        <v>3187</v>
      </c>
      <c r="D209" s="9" t="s">
        <v>3188</v>
      </c>
      <c r="E209" s="9" t="s">
        <v>2698</v>
      </c>
    </row>
    <row r="210">
      <c r="C210" s="46" t="s">
        <v>3189</v>
      </c>
      <c r="D210" s="9" t="s">
        <v>3190</v>
      </c>
      <c r="E210" s="9" t="s">
        <v>2698</v>
      </c>
    </row>
    <row r="211">
      <c r="C211" s="46" t="s">
        <v>3191</v>
      </c>
      <c r="D211" s="9" t="s">
        <v>3192</v>
      </c>
      <c r="E211" s="9" t="s">
        <v>2698</v>
      </c>
    </row>
    <row r="212">
      <c r="B212" s="112" t="s">
        <v>2851</v>
      </c>
      <c r="C212" s="46" t="s">
        <v>2852</v>
      </c>
      <c r="D212" s="9" t="s">
        <v>2853</v>
      </c>
      <c r="E212" s="9" t="s">
        <v>2698</v>
      </c>
    </row>
    <row r="213">
      <c r="C213" s="46" t="s">
        <v>3193</v>
      </c>
      <c r="D213" s="9" t="s">
        <v>3194</v>
      </c>
      <c r="E213" s="9" t="s">
        <v>2698</v>
      </c>
    </row>
    <row r="214">
      <c r="B214" s="112" t="s">
        <v>3195</v>
      </c>
      <c r="C214" s="9" t="s">
        <v>3196</v>
      </c>
      <c r="D214" s="9" t="s">
        <v>3197</v>
      </c>
      <c r="E214" s="9" t="s">
        <v>2714</v>
      </c>
    </row>
    <row r="215">
      <c r="B215" s="112" t="s">
        <v>3198</v>
      </c>
      <c r="C215" s="46" t="s">
        <v>3199</v>
      </c>
      <c r="D215" s="9" t="s">
        <v>3200</v>
      </c>
      <c r="E215" s="9" t="s">
        <v>2698</v>
      </c>
    </row>
    <row r="216">
      <c r="C216" s="46" t="s">
        <v>3071</v>
      </c>
      <c r="D216" s="9" t="s">
        <v>3072</v>
      </c>
      <c r="E216" s="9" t="s">
        <v>2698</v>
      </c>
    </row>
    <row r="217">
      <c r="C217" s="9" t="s">
        <v>2943</v>
      </c>
      <c r="D217" s="9" t="s">
        <v>2944</v>
      </c>
      <c r="E217" s="9" t="s">
        <v>2698</v>
      </c>
    </row>
    <row r="218">
      <c r="C218" s="9" t="s">
        <v>3201</v>
      </c>
      <c r="D218" s="9" t="s">
        <v>3202</v>
      </c>
      <c r="E218" s="9" t="s">
        <v>2698</v>
      </c>
    </row>
    <row r="219">
      <c r="B219" s="112" t="s">
        <v>3203</v>
      </c>
      <c r="C219" s="46" t="s">
        <v>3204</v>
      </c>
      <c r="D219" s="46" t="s">
        <v>3205</v>
      </c>
      <c r="E219" s="9" t="s">
        <v>2698</v>
      </c>
      <c r="G219" s="92" t="str">
        <f>IFERROR(__xludf.DUMMYFUNCTION("IFERROR(HYPERLINK(REGEXEXTRACT(F219,""\(([^)]*)\)""),REGEXEXTRACT(F219,""\[([^\]]+)\]"")),"""")"),"")</f>
        <v/>
      </c>
      <c r="H219" s="106"/>
      <c r="I219" s="128"/>
      <c r="J219" s="106"/>
      <c r="K219" s="106"/>
      <c r="L219" s="98"/>
      <c r="M219" s="99"/>
      <c r="N219" s="99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18"/>
      <c r="AI219" s="98"/>
      <c r="AJ219" s="106"/>
    </row>
  </sheetData>
  <hyperlinks>
    <hyperlink r:id="rId1" ref="B3"/>
    <hyperlink r:id="rId2" ref="B4"/>
    <hyperlink r:id="rId3" ref="B8"/>
    <hyperlink r:id="rId4" location="comment-12594" ref="B9"/>
    <hyperlink r:id="rId5" location="comment-13151" ref="B10"/>
    <hyperlink r:id="rId6" location="comment-13995" ref="B12"/>
    <hyperlink r:id="rId7" location="comment-15964" ref="B14"/>
    <hyperlink r:id="rId8" location="comment-16137" ref="B15"/>
    <hyperlink r:id="rId9" location="comment-16281" ref="B16"/>
    <hyperlink r:id="rId10" location="comment-20695" ref="B19"/>
    <hyperlink r:id="rId11" location="comment-23957" ref="B20"/>
    <hyperlink r:id="rId12" location="comment-25831" ref="B22"/>
    <hyperlink r:id="rId13" location="comment-27687" ref="B24"/>
    <hyperlink r:id="rId14" location="comment-30653" ref="B25"/>
    <hyperlink r:id="rId15" location="comment-38074" ref="B27"/>
    <hyperlink r:id="rId16" location="comment-38055" ref="B28"/>
    <hyperlink r:id="rId17" location="comment-38807" ref="B29"/>
    <hyperlink r:id="rId18" location="comment-38947" ref="B30"/>
    <hyperlink r:id="rId19" location="comment-39468" ref="B31"/>
    <hyperlink r:id="rId20" ref="B32"/>
    <hyperlink r:id="rId21" ref="B33"/>
    <hyperlink r:id="rId22" location="comment-42821" ref="B34"/>
    <hyperlink r:id="rId23" location="comment-45385" ref="B35"/>
    <hyperlink r:id="rId24" location="comment-46174" ref="B38"/>
    <hyperlink r:id="rId25" location="comment-47438" ref="B40"/>
    <hyperlink r:id="rId26" location="comment-49284" ref="B42"/>
    <hyperlink r:id="rId27" location="comment-49443" ref="B43"/>
    <hyperlink r:id="rId28" location="comment-50285" ref="B44"/>
    <hyperlink r:id="rId29" location="comment-54240" ref="B46"/>
    <hyperlink r:id="rId30" location="comment-54429" ref="B47"/>
    <hyperlink r:id="rId31" location="comment-56784" ref="B49"/>
    <hyperlink r:id="rId32" location="comment-59013" ref="B51"/>
    <hyperlink r:id="rId33" location="comment-59351" ref="B53"/>
    <hyperlink r:id="rId34" location="comment-67211" ref="B54"/>
    <hyperlink r:id="rId35" location="comment-71805" ref="B55"/>
    <hyperlink r:id="rId36" location="comment-68075" ref="B56"/>
    <hyperlink r:id="rId37" location="comment-68535" ref="B57"/>
    <hyperlink r:id="rId38" location="comment-69467" ref="B58"/>
    <hyperlink r:id="rId39" location="comment-70242" ref="B59"/>
    <hyperlink r:id="rId40" location="comment-71137" ref="B60"/>
    <hyperlink r:id="rId41" ref="B61"/>
    <hyperlink r:id="rId42" location="comment-75304" ref="B62"/>
    <hyperlink r:id="rId43" location="comment-78968" ref="B63"/>
    <hyperlink r:id="rId44" location="comment-79264" ref="B64"/>
    <hyperlink r:id="rId45" ref="B65"/>
    <hyperlink r:id="rId46" location="comment-75795" ref="B67"/>
    <hyperlink r:id="rId47" location="comment-70213" ref="B72"/>
    <hyperlink r:id="rId48" location="comment-78169" ref="B73"/>
    <hyperlink r:id="rId49" location="comment-15554" ref="B74"/>
    <hyperlink r:id="rId50" location="comment-43289" ref="B76"/>
    <hyperlink r:id="rId51" location="comment-18919" ref="B77"/>
    <hyperlink r:id="rId52" location="comment-23134" ref="B78"/>
    <hyperlink r:id="rId53" location="comment-44227" ref="B79"/>
    <hyperlink r:id="rId54" location="comment-18005" ref="B80"/>
    <hyperlink r:id="rId55" location="comment-1126" ref="B81"/>
    <hyperlink r:id="rId56" location="comment-95373" ref="B82"/>
    <hyperlink r:id="rId57" location="comment-27390" ref="B86"/>
    <hyperlink r:id="rId58" location="comment-37264" ref="B89"/>
    <hyperlink r:id="rId59" location="comment-2468" ref="B91"/>
    <hyperlink r:id="rId60" location="comment-57950" ref="B92"/>
    <hyperlink r:id="rId61" location="comment-65363" ref="B93"/>
    <hyperlink r:id="rId62" location="comment-74948" ref="B96"/>
    <hyperlink r:id="rId63" ref="B101"/>
    <hyperlink r:id="rId64" location="comment-35918" ref="B108"/>
    <hyperlink r:id="rId65" location="comment-67064" ref="B112"/>
    <hyperlink r:id="rId66" location="comment-59379" ref="B113"/>
    <hyperlink r:id="rId67" location="comment-18506" ref="B120"/>
    <hyperlink r:id="rId68" location="comment-78267" ref="B123"/>
    <hyperlink r:id="rId69" location="comment-73561" ref="B124"/>
    <hyperlink r:id="rId70" location="comment-10649" ref="B126"/>
    <hyperlink r:id="rId71" location="comment-84887" ref="B146"/>
    <hyperlink r:id="rId72" location="comment-76072" ref="B150"/>
    <hyperlink r:id="rId73" location="comment-54181" ref="B155"/>
    <hyperlink r:id="rId74" ref="B161"/>
    <hyperlink r:id="rId75" location="comment-76203" ref="B165"/>
    <hyperlink r:id="rId76" ref="B169"/>
    <hyperlink r:id="rId77" ref="B170"/>
    <hyperlink r:id="rId78" location="comment-44503" ref="B171"/>
    <hyperlink r:id="rId79" location="comment-12186" ref="B172"/>
    <hyperlink r:id="rId80" location="comment-25538" ref="B173"/>
    <hyperlink r:id="rId81" location="comment-82360" ref="B174"/>
    <hyperlink r:id="rId82" location="comment-62055" ref="B175"/>
    <hyperlink r:id="rId83" location="comment-71860" ref="B176"/>
    <hyperlink r:id="rId84" location="comment-81556" ref="B177"/>
    <hyperlink r:id="rId85" location="comment-38589" ref="B181"/>
    <hyperlink r:id="rId86" location="comment-39159" ref="B182"/>
    <hyperlink r:id="rId87" ref="B183"/>
    <hyperlink r:id="rId88" ref="B192"/>
    <hyperlink r:id="rId89" location="comment-34866" ref="B195"/>
    <hyperlink r:id="rId90" location="comment-30060" ref="B197"/>
    <hyperlink r:id="rId91" location="comment-71991" ref="B205"/>
    <hyperlink r:id="rId92" ref="C211"/>
    <hyperlink r:id="rId93" ref="B212"/>
    <hyperlink r:id="rId94" ref="C213"/>
    <hyperlink r:id="rId95" location="comment-22939" ref="B214"/>
    <hyperlink r:id="rId96" location="comment-51357" ref="B215"/>
    <hyperlink r:id="rId97" ref="B219"/>
    <hyperlink r:id="rId98" ref="C219"/>
  </hyperlinks>
  <drawing r:id="rId99"/>
</worksheet>
</file>