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e\Google Drive\Adsorption MATLAB\Code\GA_CO2Isotherm\"/>
    </mc:Choice>
  </mc:AlternateContent>
  <bookViews>
    <workbookView xWindow="0" yWindow="0" windowWidth="13755" windowHeight="5940"/>
  </bookViews>
  <sheets>
    <sheet name="Kp exp - curve fits" sheetId="1" r:id="rId1"/>
    <sheet name="Binary N2-CO2 Isotherms" sheetId="4" r:id="rId2"/>
    <sheet name="Separation Factor &amp; XY Plot" sheetId="5" r:id="rId3"/>
    <sheet name="MATLAB" sheetId="6" r:id="rId4"/>
  </sheets>
  <definedNames>
    <definedName name="_b1">'Kp exp - curve fits'!$H$27</definedName>
    <definedName name="_b2">'Kp exp - curve fits'!$H$29</definedName>
    <definedName name="_b3">'Kp exp - curve fits'!$H$31</definedName>
    <definedName name="_c1">'Kp exp - curve fits'!$H$28</definedName>
    <definedName name="_c2">'Kp exp - curve fits'!$H$30</definedName>
    <definedName name="_c3">'Kp exp - curve fits'!$H$32</definedName>
    <definedName name="gamma">'Kp exp - curve fits'!$H$33</definedName>
    <definedName name="theta">'Kp exp - curve fits'!$H$34</definedName>
  </definedNames>
  <calcPr calcId="152511"/>
</workbook>
</file>

<file path=xl/calcChain.xml><?xml version="1.0" encoding="utf-8"?>
<calcChain xmlns="http://schemas.openxmlformats.org/spreadsheetml/2006/main">
  <c r="A1" i="6" l="1"/>
  <c r="B1" i="6"/>
  <c r="C1" i="6"/>
  <c r="D1" i="6"/>
  <c r="E1" i="6"/>
  <c r="F1" i="6"/>
  <c r="A2" i="6"/>
  <c r="B2" i="6"/>
  <c r="C2" i="6"/>
  <c r="D2" i="6"/>
  <c r="E2" i="6"/>
  <c r="F2" i="6"/>
  <c r="A3" i="6"/>
  <c r="B3" i="6"/>
  <c r="C3" i="6"/>
  <c r="D3" i="6"/>
  <c r="E3" i="6"/>
  <c r="F3" i="6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K2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J2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4" i="1"/>
  <c r="I23" i="1"/>
  <c r="H2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" i="1"/>
  <c r="J33" i="1"/>
  <c r="J32" i="1"/>
  <c r="C36" i="1"/>
  <c r="B11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" i="1"/>
  <c r="F119" i="1" l="1"/>
  <c r="F13" i="4" l="1"/>
  <c r="E13" i="4"/>
  <c r="E9" i="4"/>
  <c r="E11" i="4"/>
  <c r="F11" i="4"/>
  <c r="B5" i="5" l="1"/>
  <c r="A5" i="5" s="1"/>
  <c r="A4" i="5"/>
  <c r="B21" i="4"/>
  <c r="A20" i="4"/>
  <c r="F14" i="4"/>
  <c r="F12" i="4"/>
  <c r="F10" i="4"/>
  <c r="F9" i="4"/>
  <c r="E14" i="4"/>
  <c r="E12" i="4"/>
  <c r="E10" i="4"/>
  <c r="D14" i="4"/>
  <c r="D13" i="4"/>
  <c r="D12" i="4"/>
  <c r="D11" i="4"/>
  <c r="D10" i="4"/>
  <c r="D9" i="4"/>
  <c r="C14" i="4"/>
  <c r="C13" i="4"/>
  <c r="C12" i="4"/>
  <c r="C11" i="4"/>
  <c r="C10" i="4"/>
  <c r="C9" i="4"/>
  <c r="B10" i="4"/>
  <c r="B11" i="4"/>
  <c r="B12" i="4"/>
  <c r="B13" i="4"/>
  <c r="B14" i="4"/>
  <c r="B9" i="4"/>
  <c r="C102" i="1"/>
  <c r="D102" i="1" s="1"/>
  <c r="E119" i="1"/>
  <c r="D119" i="1"/>
  <c r="C70" i="1"/>
  <c r="C119" i="1"/>
  <c r="F103" i="1"/>
  <c r="F104" i="1"/>
  <c r="F105" i="1"/>
  <c r="F106" i="1"/>
  <c r="F107" i="1"/>
  <c r="F108" i="1"/>
  <c r="F109" i="1"/>
  <c r="F110" i="1"/>
  <c r="F111" i="1"/>
  <c r="F112" i="1"/>
  <c r="F113" i="1"/>
  <c r="F102" i="1"/>
  <c r="E103" i="1"/>
  <c r="E104" i="1"/>
  <c r="E105" i="1"/>
  <c r="E106" i="1"/>
  <c r="E107" i="1"/>
  <c r="E108" i="1"/>
  <c r="E109" i="1"/>
  <c r="E110" i="1"/>
  <c r="E111" i="1"/>
  <c r="E112" i="1"/>
  <c r="E113" i="1"/>
  <c r="E102" i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F71" i="1"/>
  <c r="F72" i="1"/>
  <c r="F73" i="1"/>
  <c r="F74" i="1"/>
  <c r="F75" i="1"/>
  <c r="F76" i="1"/>
  <c r="F77" i="1"/>
  <c r="F78" i="1"/>
  <c r="F79" i="1"/>
  <c r="F80" i="1"/>
  <c r="F81" i="1"/>
  <c r="F70" i="1"/>
  <c r="E71" i="1"/>
  <c r="E72" i="1"/>
  <c r="E73" i="1"/>
  <c r="E74" i="1"/>
  <c r="E75" i="1"/>
  <c r="E76" i="1"/>
  <c r="E77" i="1"/>
  <c r="E78" i="1"/>
  <c r="E79" i="1"/>
  <c r="E80" i="1"/>
  <c r="E81" i="1"/>
  <c r="E70" i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86" i="1"/>
  <c r="D86" i="1" s="1"/>
  <c r="F87" i="1"/>
  <c r="F88" i="1"/>
  <c r="F89" i="1"/>
  <c r="F90" i="1"/>
  <c r="F91" i="1"/>
  <c r="F92" i="1"/>
  <c r="F93" i="1"/>
  <c r="F94" i="1"/>
  <c r="F95" i="1"/>
  <c r="F96" i="1"/>
  <c r="F97" i="1"/>
  <c r="F86" i="1"/>
  <c r="E87" i="1"/>
  <c r="E88" i="1"/>
  <c r="E89" i="1"/>
  <c r="E90" i="1"/>
  <c r="E91" i="1"/>
  <c r="E92" i="1"/>
  <c r="E93" i="1"/>
  <c r="E94" i="1"/>
  <c r="E95" i="1"/>
  <c r="E96" i="1"/>
  <c r="E97" i="1"/>
  <c r="E86" i="1"/>
  <c r="C71" i="1"/>
  <c r="C72" i="1"/>
  <c r="C73" i="1"/>
  <c r="C74" i="1"/>
  <c r="C75" i="1"/>
  <c r="C76" i="1"/>
  <c r="C77" i="1"/>
  <c r="C78" i="1"/>
  <c r="C79" i="1"/>
  <c r="C80" i="1"/>
  <c r="C81" i="1"/>
  <c r="F55" i="1"/>
  <c r="F56" i="1"/>
  <c r="F57" i="1"/>
  <c r="F58" i="1"/>
  <c r="F59" i="1"/>
  <c r="F60" i="1"/>
  <c r="F61" i="1"/>
  <c r="F62" i="1"/>
  <c r="F63" i="1"/>
  <c r="F64" i="1"/>
  <c r="F65" i="1"/>
  <c r="F54" i="1"/>
  <c r="E55" i="1"/>
  <c r="E56" i="1"/>
  <c r="E57" i="1"/>
  <c r="E58" i="1"/>
  <c r="E59" i="1"/>
  <c r="E60" i="1"/>
  <c r="E61" i="1"/>
  <c r="E62" i="1"/>
  <c r="E63" i="1"/>
  <c r="E64" i="1"/>
  <c r="E65" i="1"/>
  <c r="E54" i="1"/>
  <c r="E36" i="1"/>
  <c r="C55" i="1"/>
  <c r="C56" i="1"/>
  <c r="C57" i="1"/>
  <c r="C58" i="1"/>
  <c r="C59" i="1"/>
  <c r="C60" i="1"/>
  <c r="C61" i="1"/>
  <c r="C62" i="1"/>
  <c r="C63" i="1"/>
  <c r="C64" i="1"/>
  <c r="C65" i="1"/>
  <c r="C54" i="1"/>
  <c r="D20" i="4" l="1"/>
  <c r="D98" i="1"/>
  <c r="D114" i="1"/>
  <c r="F21" i="4"/>
  <c r="F5" i="5" s="1"/>
  <c r="H21" i="4"/>
  <c r="C20" i="4"/>
  <c r="E21" i="4"/>
  <c r="I21" i="4"/>
  <c r="K21" i="4"/>
  <c r="D21" i="4"/>
  <c r="F20" i="4"/>
  <c r="G21" i="4"/>
  <c r="I5" i="5" s="1"/>
  <c r="G20" i="4"/>
  <c r="J20" i="4"/>
  <c r="J21" i="4"/>
  <c r="K22" i="4"/>
  <c r="L20" i="4"/>
  <c r="L21" i="4"/>
  <c r="C21" i="4"/>
  <c r="C5" i="5" s="1"/>
  <c r="E20" i="4"/>
  <c r="H20" i="4"/>
  <c r="I20" i="4"/>
  <c r="K20" i="4"/>
  <c r="B6" i="5"/>
  <c r="B22" i="4"/>
  <c r="A21" i="4"/>
  <c r="D5" i="5" l="1"/>
  <c r="E5" i="5" s="1"/>
  <c r="D4" i="5"/>
  <c r="M5" i="5"/>
  <c r="P5" i="5"/>
  <c r="F4" i="5"/>
  <c r="J4" i="5"/>
  <c r="L4" i="5"/>
  <c r="O4" i="5"/>
  <c r="C22" i="4"/>
  <c r="J22" i="4"/>
  <c r="G22" i="4"/>
  <c r="D22" i="4"/>
  <c r="H22" i="4"/>
  <c r="E22" i="4"/>
  <c r="F22" i="4"/>
  <c r="I22" i="4"/>
  <c r="L22" i="4"/>
  <c r="P6" i="5" s="1"/>
  <c r="G5" i="5"/>
  <c r="H5" i="5" s="1"/>
  <c r="M4" i="5"/>
  <c r="G4" i="5"/>
  <c r="O5" i="5"/>
  <c r="C4" i="5"/>
  <c r="P4" i="5"/>
  <c r="I4" i="5"/>
  <c r="L5" i="5"/>
  <c r="J5" i="5"/>
  <c r="K5" i="5" s="1"/>
  <c r="A6" i="5"/>
  <c r="B7" i="5"/>
  <c r="A22" i="4"/>
  <c r="B23" i="4"/>
  <c r="C6" i="5" l="1"/>
  <c r="N5" i="5"/>
  <c r="D6" i="5"/>
  <c r="E6" i="5" s="1"/>
  <c r="E4" i="5"/>
  <c r="N4" i="5"/>
  <c r="G6" i="5"/>
  <c r="Q5" i="5"/>
  <c r="M6" i="5"/>
  <c r="K4" i="5"/>
  <c r="F6" i="5"/>
  <c r="H4" i="5"/>
  <c r="J6" i="5"/>
  <c r="I6" i="5"/>
  <c r="Q4" i="5"/>
  <c r="O6" i="5"/>
  <c r="Q6" i="5" s="1"/>
  <c r="L6" i="5"/>
  <c r="D23" i="4"/>
  <c r="G23" i="4"/>
  <c r="J23" i="4"/>
  <c r="L23" i="4"/>
  <c r="E23" i="4"/>
  <c r="H23" i="4"/>
  <c r="K23" i="4"/>
  <c r="C23" i="4"/>
  <c r="F23" i="4"/>
  <c r="G7" i="5" s="1"/>
  <c r="I23" i="4"/>
  <c r="A7" i="5"/>
  <c r="B8" i="5"/>
  <c r="A23" i="4"/>
  <c r="B24" i="4"/>
  <c r="C7" i="5" l="1"/>
  <c r="H6" i="5"/>
  <c r="L7" i="5"/>
  <c r="N6" i="5"/>
  <c r="J7" i="5"/>
  <c r="K6" i="5"/>
  <c r="P7" i="5"/>
  <c r="I7" i="5"/>
  <c r="F7" i="5"/>
  <c r="H7" i="5" s="1"/>
  <c r="D7" i="5"/>
  <c r="F24" i="4"/>
  <c r="E24" i="4"/>
  <c r="C24" i="4"/>
  <c r="D24" i="4"/>
  <c r="H24" i="4"/>
  <c r="I24" i="4"/>
  <c r="K24" i="4"/>
  <c r="L24" i="4"/>
  <c r="G24" i="4"/>
  <c r="J24" i="4"/>
  <c r="O7" i="5"/>
  <c r="M7" i="5"/>
  <c r="A8" i="5"/>
  <c r="B9" i="5"/>
  <c r="A24" i="4"/>
  <c r="B25" i="4"/>
  <c r="E7" i="5" l="1"/>
  <c r="C8" i="5"/>
  <c r="N7" i="5"/>
  <c r="O8" i="5"/>
  <c r="M8" i="5"/>
  <c r="K7" i="5"/>
  <c r="I8" i="5"/>
  <c r="F8" i="5"/>
  <c r="Q7" i="5"/>
  <c r="L8" i="5"/>
  <c r="J8" i="5"/>
  <c r="G8" i="5"/>
  <c r="H8" i="5" s="1"/>
  <c r="D25" i="4"/>
  <c r="G25" i="4"/>
  <c r="C25" i="4"/>
  <c r="L25" i="4"/>
  <c r="F25" i="4"/>
  <c r="K25" i="4"/>
  <c r="J25" i="4"/>
  <c r="H25" i="4"/>
  <c r="E25" i="4"/>
  <c r="I25" i="4"/>
  <c r="P8" i="5"/>
  <c r="D8" i="5"/>
  <c r="E8" i="5" s="1"/>
  <c r="A9" i="5"/>
  <c r="B10" i="5"/>
  <c r="A25" i="4"/>
  <c r="B26" i="4"/>
  <c r="D9" i="5" l="1"/>
  <c r="Q8" i="5"/>
  <c r="N8" i="5"/>
  <c r="K8" i="5"/>
  <c r="F9" i="5"/>
  <c r="J9" i="5"/>
  <c r="M9" i="5"/>
  <c r="P9" i="5"/>
  <c r="G9" i="5"/>
  <c r="H26" i="4"/>
  <c r="E26" i="4"/>
  <c r="C26" i="4"/>
  <c r="C10" i="5" s="1"/>
  <c r="F26" i="4"/>
  <c r="I26" i="4"/>
  <c r="D26" i="4"/>
  <c r="K26" i="4"/>
  <c r="J26" i="4"/>
  <c r="L26" i="4"/>
  <c r="G26" i="4"/>
  <c r="C9" i="5"/>
  <c r="L9" i="5"/>
  <c r="O9" i="5"/>
  <c r="I9" i="5"/>
  <c r="K9" i="5" s="1"/>
  <c r="A10" i="5"/>
  <c r="B11" i="5"/>
  <c r="A26" i="4"/>
  <c r="B27" i="4"/>
  <c r="G10" i="5" l="1"/>
  <c r="E9" i="5"/>
  <c r="L10" i="5"/>
  <c r="H9" i="5"/>
  <c r="N9" i="5"/>
  <c r="J10" i="5"/>
  <c r="Q9" i="5"/>
  <c r="P10" i="5"/>
  <c r="M10" i="5"/>
  <c r="D27" i="4"/>
  <c r="G27" i="4"/>
  <c r="C27" i="4"/>
  <c r="C11" i="5" s="1"/>
  <c r="I27" i="4"/>
  <c r="H27" i="4"/>
  <c r="L27" i="4"/>
  <c r="E27" i="4"/>
  <c r="K27" i="4"/>
  <c r="J27" i="4"/>
  <c r="F27" i="4"/>
  <c r="O10" i="5"/>
  <c r="I10" i="5"/>
  <c r="D10" i="5"/>
  <c r="E10" i="5" s="1"/>
  <c r="F10" i="5"/>
  <c r="H10" i="5" s="1"/>
  <c r="A11" i="5"/>
  <c r="B12" i="5"/>
  <c r="A27" i="4"/>
  <c r="B28" i="4"/>
  <c r="K10" i="5" l="1"/>
  <c r="I11" i="5"/>
  <c r="N10" i="5"/>
  <c r="L11" i="5"/>
  <c r="F11" i="5"/>
  <c r="Q10" i="5"/>
  <c r="O11" i="5"/>
  <c r="E28" i="4"/>
  <c r="C28" i="4"/>
  <c r="F28" i="4"/>
  <c r="H28" i="4"/>
  <c r="K28" i="4"/>
  <c r="L28" i="4"/>
  <c r="G28" i="4"/>
  <c r="J28" i="4"/>
  <c r="D28" i="4"/>
  <c r="I28" i="4"/>
  <c r="G11" i="5"/>
  <c r="P11" i="5"/>
  <c r="M11" i="5"/>
  <c r="N11" i="5" s="1"/>
  <c r="J11" i="5"/>
  <c r="D11" i="5"/>
  <c r="E11" i="5" s="1"/>
  <c r="A12" i="5"/>
  <c r="B13" i="5"/>
  <c r="A28" i="4"/>
  <c r="B29" i="4"/>
  <c r="C12" i="5" l="1"/>
  <c r="H11" i="5"/>
  <c r="K11" i="5"/>
  <c r="L12" i="5"/>
  <c r="G12" i="5"/>
  <c r="P12" i="5"/>
  <c r="I12" i="5"/>
  <c r="Q11" i="5"/>
  <c r="G29" i="4"/>
  <c r="D29" i="4"/>
  <c r="J29" i="4"/>
  <c r="H29" i="4"/>
  <c r="K29" i="4"/>
  <c r="L29" i="4"/>
  <c r="E29" i="4"/>
  <c r="F29" i="4"/>
  <c r="I29" i="4"/>
  <c r="C29" i="4"/>
  <c r="C13" i="5" s="1"/>
  <c r="D12" i="5"/>
  <c r="E12" i="5" s="1"/>
  <c r="O12" i="5"/>
  <c r="F12" i="5"/>
  <c r="H12" i="5" s="1"/>
  <c r="M12" i="5"/>
  <c r="J12" i="5"/>
  <c r="A13" i="5"/>
  <c r="B14" i="5"/>
  <c r="A29" i="4"/>
  <c r="B30" i="4"/>
  <c r="L13" i="5" l="1"/>
  <c r="N12" i="5"/>
  <c r="K12" i="5"/>
  <c r="G13" i="5"/>
  <c r="Q12" i="5"/>
  <c r="I13" i="5"/>
  <c r="O13" i="5"/>
  <c r="J13" i="5"/>
  <c r="C30" i="4"/>
  <c r="H30" i="4"/>
  <c r="E30" i="4"/>
  <c r="I30" i="4"/>
  <c r="F30" i="4"/>
  <c r="J30" i="4"/>
  <c r="L30" i="4"/>
  <c r="K30" i="4"/>
  <c r="D30" i="4"/>
  <c r="G30" i="4"/>
  <c r="F13" i="5"/>
  <c r="M13" i="5"/>
  <c r="N13" i="5" s="1"/>
  <c r="P13" i="5"/>
  <c r="D13" i="5"/>
  <c r="E13" i="5" s="1"/>
  <c r="A14" i="5"/>
  <c r="B15" i="5"/>
  <c r="A30" i="4"/>
  <c r="B31" i="4"/>
  <c r="D14" i="5" l="1"/>
  <c r="H13" i="5"/>
  <c r="K13" i="5"/>
  <c r="I14" i="5"/>
  <c r="F14" i="5"/>
  <c r="L14" i="5"/>
  <c r="O14" i="5"/>
  <c r="Q13" i="5"/>
  <c r="D31" i="4"/>
  <c r="G31" i="4"/>
  <c r="J31" i="4"/>
  <c r="L31" i="4"/>
  <c r="E31" i="4"/>
  <c r="H31" i="4"/>
  <c r="F31" i="4"/>
  <c r="K31" i="4"/>
  <c r="C31" i="4"/>
  <c r="C15" i="5" s="1"/>
  <c r="I31" i="4"/>
  <c r="P14" i="5"/>
  <c r="M14" i="5"/>
  <c r="J14" i="5"/>
  <c r="G14" i="5"/>
  <c r="C14" i="5"/>
  <c r="E14" i="5" s="1"/>
  <c r="A15" i="5"/>
  <c r="B16" i="5"/>
  <c r="A31" i="4"/>
  <c r="B32" i="4"/>
  <c r="K14" i="5" l="1"/>
  <c r="Q14" i="5"/>
  <c r="M15" i="5"/>
  <c r="N14" i="5"/>
  <c r="J15" i="5"/>
  <c r="F15" i="5"/>
  <c r="H14" i="5"/>
  <c r="O15" i="5"/>
  <c r="D15" i="5"/>
  <c r="E15" i="5" s="1"/>
  <c r="F32" i="4"/>
  <c r="E32" i="4"/>
  <c r="C32" i="4"/>
  <c r="D32" i="4"/>
  <c r="H32" i="4"/>
  <c r="I32" i="4"/>
  <c r="L32" i="4"/>
  <c r="K32" i="4"/>
  <c r="G32" i="4"/>
  <c r="J32" i="4"/>
  <c r="P15" i="5"/>
  <c r="G15" i="5"/>
  <c r="L15" i="5"/>
  <c r="I15" i="5"/>
  <c r="A16" i="5"/>
  <c r="B17" i="5"/>
  <c r="A32" i="4"/>
  <c r="B33" i="4"/>
  <c r="D16" i="5" l="1"/>
  <c r="H15" i="5"/>
  <c r="O16" i="5"/>
  <c r="K15" i="5"/>
  <c r="Q15" i="5"/>
  <c r="N15" i="5"/>
  <c r="M16" i="5"/>
  <c r="I16" i="5"/>
  <c r="F16" i="5"/>
  <c r="D33" i="4"/>
  <c r="G33" i="4"/>
  <c r="C33" i="4"/>
  <c r="F33" i="4"/>
  <c r="K33" i="4"/>
  <c r="I33" i="4"/>
  <c r="E33" i="4"/>
  <c r="L33" i="4"/>
  <c r="J33" i="4"/>
  <c r="H33" i="4"/>
  <c r="P16" i="5"/>
  <c r="Q16" i="5" s="1"/>
  <c r="C16" i="5"/>
  <c r="E16" i="5" s="1"/>
  <c r="L16" i="5"/>
  <c r="J16" i="5"/>
  <c r="G16" i="5"/>
  <c r="H16" i="5" s="1"/>
  <c r="A17" i="5"/>
  <c r="B18" i="5"/>
  <c r="A33" i="4"/>
  <c r="B34" i="4"/>
  <c r="D17" i="5" l="1"/>
  <c r="K16" i="5"/>
  <c r="G17" i="5"/>
  <c r="N16" i="5"/>
  <c r="J17" i="5"/>
  <c r="M17" i="5"/>
  <c r="O17" i="5"/>
  <c r="H34" i="4"/>
  <c r="E34" i="4"/>
  <c r="C34" i="4"/>
  <c r="F34" i="4"/>
  <c r="I34" i="4"/>
  <c r="K34" i="4"/>
  <c r="L34" i="4"/>
  <c r="G34" i="4"/>
  <c r="J34" i="4"/>
  <c r="D34" i="4"/>
  <c r="P17" i="5"/>
  <c r="F17" i="5"/>
  <c r="H17" i="5" s="1"/>
  <c r="C17" i="5"/>
  <c r="E17" i="5" s="1"/>
  <c r="L17" i="5"/>
  <c r="I17" i="5"/>
  <c r="A18" i="5"/>
  <c r="B19" i="5"/>
  <c r="A34" i="4"/>
  <c r="B35" i="4"/>
  <c r="C18" i="5" l="1"/>
  <c r="K17" i="5"/>
  <c r="G18" i="5"/>
  <c r="N17" i="5"/>
  <c r="J18" i="5"/>
  <c r="M18" i="5"/>
  <c r="Q17" i="5"/>
  <c r="P18" i="5"/>
  <c r="L18" i="5"/>
  <c r="L35" i="4"/>
  <c r="D35" i="4"/>
  <c r="G35" i="4"/>
  <c r="I35" i="4"/>
  <c r="F35" i="4"/>
  <c r="J35" i="4"/>
  <c r="C35" i="4"/>
  <c r="H35" i="4"/>
  <c r="E35" i="4"/>
  <c r="K35" i="4"/>
  <c r="D18" i="5"/>
  <c r="E18" i="5" s="1"/>
  <c r="O18" i="5"/>
  <c r="F18" i="5"/>
  <c r="I18" i="5"/>
  <c r="A19" i="5"/>
  <c r="B20" i="5"/>
  <c r="A35" i="4"/>
  <c r="B36" i="4"/>
  <c r="H18" i="5" l="1"/>
  <c r="D19" i="5"/>
  <c r="K18" i="5"/>
  <c r="N18" i="5"/>
  <c r="Q18" i="5"/>
  <c r="F19" i="5"/>
  <c r="J19" i="5"/>
  <c r="M19" i="5"/>
  <c r="O19" i="5"/>
  <c r="G19" i="5"/>
  <c r="P19" i="5"/>
  <c r="E36" i="4"/>
  <c r="C36" i="4"/>
  <c r="F36" i="4"/>
  <c r="H36" i="4"/>
  <c r="K36" i="4"/>
  <c r="I36" i="4"/>
  <c r="D36" i="4"/>
  <c r="G36" i="4"/>
  <c r="L36" i="4"/>
  <c r="J36" i="4"/>
  <c r="L19" i="5"/>
  <c r="C19" i="5"/>
  <c r="E19" i="5" s="1"/>
  <c r="I19" i="5"/>
  <c r="K19" i="5" s="1"/>
  <c r="A20" i="5"/>
  <c r="B21" i="5"/>
  <c r="A36" i="4"/>
  <c r="B37" i="4"/>
  <c r="C20" i="5" l="1"/>
  <c r="N19" i="5"/>
  <c r="M20" i="5"/>
  <c r="I20" i="5"/>
  <c r="H19" i="5"/>
  <c r="F20" i="5"/>
  <c r="Q19" i="5"/>
  <c r="P20" i="5"/>
  <c r="L20" i="5"/>
  <c r="G37" i="4"/>
  <c r="D37" i="4"/>
  <c r="C37" i="4"/>
  <c r="C21" i="5" s="1"/>
  <c r="J37" i="4"/>
  <c r="H37" i="4"/>
  <c r="L37" i="4"/>
  <c r="E37" i="4"/>
  <c r="K37" i="4"/>
  <c r="F37" i="4"/>
  <c r="I37" i="4"/>
  <c r="O20" i="5"/>
  <c r="Q20" i="5" s="1"/>
  <c r="J20" i="5"/>
  <c r="D20" i="5"/>
  <c r="E20" i="5" s="1"/>
  <c r="G20" i="5"/>
  <c r="H20" i="5" s="1"/>
  <c r="A21" i="5"/>
  <c r="B22" i="5"/>
  <c r="A37" i="4"/>
  <c r="B38" i="4"/>
  <c r="K20" i="5" l="1"/>
  <c r="G21" i="5"/>
  <c r="N20" i="5"/>
  <c r="M21" i="5"/>
  <c r="J21" i="5"/>
  <c r="O21" i="5"/>
  <c r="I21" i="5"/>
  <c r="C38" i="4"/>
  <c r="H38" i="4"/>
  <c r="E38" i="4"/>
  <c r="F38" i="4"/>
  <c r="J38" i="4"/>
  <c r="G38" i="4"/>
  <c r="I22" i="5" s="1"/>
  <c r="I38" i="4"/>
  <c r="K38" i="4"/>
  <c r="D38" i="4"/>
  <c r="L38" i="4"/>
  <c r="F21" i="5"/>
  <c r="H21" i="5" s="1"/>
  <c r="L21" i="5"/>
  <c r="P21" i="5"/>
  <c r="D21" i="5"/>
  <c r="E21" i="5" s="1"/>
  <c r="A22" i="5"/>
  <c r="B23" i="5"/>
  <c r="A38" i="4"/>
  <c r="B39" i="4"/>
  <c r="D22" i="5" l="1"/>
  <c r="K21" i="5"/>
  <c r="N21" i="5"/>
  <c r="G22" i="5"/>
  <c r="Q21" i="5"/>
  <c r="M22" i="5"/>
  <c r="O22" i="5"/>
  <c r="C22" i="5"/>
  <c r="D39" i="4"/>
  <c r="G39" i="4"/>
  <c r="J39" i="4"/>
  <c r="E39" i="4"/>
  <c r="H39" i="4"/>
  <c r="C39" i="4"/>
  <c r="L39" i="4"/>
  <c r="K39" i="4"/>
  <c r="F39" i="4"/>
  <c r="I39" i="4"/>
  <c r="L22" i="5"/>
  <c r="F22" i="5"/>
  <c r="H22" i="5" s="1"/>
  <c r="P22" i="5"/>
  <c r="J22" i="5"/>
  <c r="K22" i="5" s="1"/>
  <c r="A23" i="5"/>
  <c r="B24" i="5"/>
  <c r="A39" i="4"/>
  <c r="B40" i="4"/>
  <c r="E22" i="5" l="1"/>
  <c r="D23" i="5"/>
  <c r="N22" i="5"/>
  <c r="G23" i="5"/>
  <c r="J23" i="5"/>
  <c r="M23" i="5"/>
  <c r="Q22" i="5"/>
  <c r="O23" i="5"/>
  <c r="F23" i="5"/>
  <c r="P23" i="5"/>
  <c r="F40" i="4"/>
  <c r="E40" i="4"/>
  <c r="C40" i="4"/>
  <c r="D40" i="4"/>
  <c r="H40" i="4"/>
  <c r="I40" i="4"/>
  <c r="K40" i="4"/>
  <c r="L40" i="4"/>
  <c r="G40" i="4"/>
  <c r="J40" i="4"/>
  <c r="L23" i="5"/>
  <c r="N23" i="5" s="1"/>
  <c r="C23" i="5"/>
  <c r="E23" i="5" s="1"/>
  <c r="I23" i="5"/>
  <c r="A24" i="5"/>
  <c r="B25" i="5"/>
  <c r="A40" i="4"/>
  <c r="B41" i="4"/>
  <c r="C24" i="5" l="1"/>
  <c r="K23" i="5"/>
  <c r="H23" i="5"/>
  <c r="M24" i="5"/>
  <c r="Q23" i="5"/>
  <c r="I24" i="5"/>
  <c r="F24" i="5"/>
  <c r="O24" i="5"/>
  <c r="L24" i="5"/>
  <c r="D41" i="4"/>
  <c r="G41" i="4"/>
  <c r="L41" i="4"/>
  <c r="C41" i="4"/>
  <c r="J41" i="4"/>
  <c r="F41" i="4"/>
  <c r="K41" i="4"/>
  <c r="E41" i="4"/>
  <c r="H41" i="4"/>
  <c r="I41" i="4"/>
  <c r="J24" i="5"/>
  <c r="G24" i="5"/>
  <c r="P24" i="5"/>
  <c r="D24" i="5"/>
  <c r="E24" i="5" s="1"/>
  <c r="A25" i="5"/>
  <c r="B26" i="5"/>
  <c r="A41" i="4"/>
  <c r="B42" i="4"/>
  <c r="N24" i="5" l="1"/>
  <c r="D25" i="5"/>
  <c r="L25" i="5"/>
  <c r="O25" i="5"/>
  <c r="K24" i="5"/>
  <c r="G25" i="5"/>
  <c r="I25" i="5"/>
  <c r="H24" i="5"/>
  <c r="Q24" i="5"/>
  <c r="P25" i="5"/>
  <c r="H42" i="4"/>
  <c r="E42" i="4"/>
  <c r="C42" i="4"/>
  <c r="F42" i="4"/>
  <c r="I42" i="4"/>
  <c r="D42" i="4"/>
  <c r="G42" i="4"/>
  <c r="J42" i="4"/>
  <c r="K42" i="4"/>
  <c r="L42" i="4"/>
  <c r="J25" i="5"/>
  <c r="M25" i="5"/>
  <c r="F25" i="5"/>
  <c r="C25" i="5"/>
  <c r="E25" i="5" s="1"/>
  <c r="A26" i="5"/>
  <c r="B27" i="5"/>
  <c r="A42" i="4"/>
  <c r="B43" i="4"/>
  <c r="N25" i="5" l="1"/>
  <c r="D26" i="5"/>
  <c r="H25" i="5"/>
  <c r="Q25" i="5"/>
  <c r="K25" i="5"/>
  <c r="L26" i="5"/>
  <c r="P26" i="5"/>
  <c r="F26" i="5"/>
  <c r="J26" i="5"/>
  <c r="O26" i="5"/>
  <c r="M26" i="5"/>
  <c r="G26" i="5"/>
  <c r="D43" i="4"/>
  <c r="G43" i="4"/>
  <c r="L43" i="4"/>
  <c r="I43" i="4"/>
  <c r="E43" i="4"/>
  <c r="J43" i="4"/>
  <c r="C43" i="4"/>
  <c r="H43" i="4"/>
  <c r="K43" i="4"/>
  <c r="F43" i="4"/>
  <c r="I26" i="5"/>
  <c r="C26" i="5"/>
  <c r="E26" i="5" s="1"/>
  <c r="A27" i="5"/>
  <c r="B28" i="5"/>
  <c r="A43" i="4"/>
  <c r="B44" i="4"/>
  <c r="N26" i="5" l="1"/>
  <c r="D27" i="5"/>
  <c r="H26" i="5"/>
  <c r="L27" i="5"/>
  <c r="Q26" i="5"/>
  <c r="K26" i="5"/>
  <c r="F27" i="5"/>
  <c r="J27" i="5"/>
  <c r="O27" i="5"/>
  <c r="E44" i="4"/>
  <c r="C44" i="4"/>
  <c r="F44" i="4"/>
  <c r="H44" i="4"/>
  <c r="K44" i="4"/>
  <c r="I44" i="4"/>
  <c r="G44" i="4"/>
  <c r="L44" i="4"/>
  <c r="J44" i="4"/>
  <c r="D44" i="4"/>
  <c r="C27" i="5"/>
  <c r="E27" i="5" s="1"/>
  <c r="P27" i="5"/>
  <c r="G27" i="5"/>
  <c r="M27" i="5"/>
  <c r="I27" i="5"/>
  <c r="A28" i="5"/>
  <c r="B29" i="5"/>
  <c r="A44" i="4"/>
  <c r="B45" i="4"/>
  <c r="H27" i="5" l="1"/>
  <c r="N27" i="5"/>
  <c r="D28" i="5"/>
  <c r="K27" i="5"/>
  <c r="M28" i="5"/>
  <c r="F28" i="5"/>
  <c r="J28" i="5"/>
  <c r="Q27" i="5"/>
  <c r="O28" i="5"/>
  <c r="P28" i="5"/>
  <c r="G45" i="4"/>
  <c r="D45" i="4"/>
  <c r="L45" i="4"/>
  <c r="F45" i="4"/>
  <c r="J45" i="4"/>
  <c r="C45" i="4"/>
  <c r="C29" i="5" s="1"/>
  <c r="H45" i="4"/>
  <c r="E45" i="4"/>
  <c r="K45" i="4"/>
  <c r="I45" i="4"/>
  <c r="I28" i="5"/>
  <c r="G28" i="5"/>
  <c r="H28" i="5" s="1"/>
  <c r="L28" i="5"/>
  <c r="C28" i="5"/>
  <c r="E28" i="5" s="1"/>
  <c r="A29" i="5"/>
  <c r="B30" i="5"/>
  <c r="A45" i="4"/>
  <c r="B46" i="4"/>
  <c r="L29" i="5" l="1"/>
  <c r="N28" i="5"/>
  <c r="K28" i="5"/>
  <c r="F29" i="5"/>
  <c r="J29" i="5"/>
  <c r="Q28" i="5"/>
  <c r="P29" i="5"/>
  <c r="C46" i="4"/>
  <c r="H46" i="4"/>
  <c r="E46" i="4"/>
  <c r="I46" i="4"/>
  <c r="K46" i="4"/>
  <c r="D46" i="4"/>
  <c r="J46" i="4"/>
  <c r="F46" i="4"/>
  <c r="L46" i="4"/>
  <c r="G46" i="4"/>
  <c r="D29" i="5"/>
  <c r="E29" i="5" s="1"/>
  <c r="O29" i="5"/>
  <c r="M29" i="5"/>
  <c r="N29" i="5" s="1"/>
  <c r="I29" i="5"/>
  <c r="G29" i="5"/>
  <c r="A30" i="5"/>
  <c r="B31" i="5"/>
  <c r="A46" i="4"/>
  <c r="B47" i="4"/>
  <c r="D30" i="5" l="1"/>
  <c r="H29" i="5"/>
  <c r="L30" i="5"/>
  <c r="K29" i="5"/>
  <c r="G30" i="5"/>
  <c r="Q29" i="5"/>
  <c r="I30" i="5"/>
  <c r="P30" i="5"/>
  <c r="J30" i="5"/>
  <c r="D47" i="4"/>
  <c r="G47" i="4"/>
  <c r="J47" i="4"/>
  <c r="C47" i="4"/>
  <c r="E47" i="4"/>
  <c r="H47" i="4"/>
  <c r="I47" i="4"/>
  <c r="K47" i="4"/>
  <c r="L47" i="4"/>
  <c r="F47" i="4"/>
  <c r="O30" i="5"/>
  <c r="C30" i="5"/>
  <c r="E30" i="5" s="1"/>
  <c r="M30" i="5"/>
  <c r="F30" i="5"/>
  <c r="A31" i="5"/>
  <c r="B32" i="5"/>
  <c r="A47" i="4"/>
  <c r="B48" i="4"/>
  <c r="N30" i="5" l="1"/>
  <c r="D31" i="5"/>
  <c r="H30" i="5"/>
  <c r="L31" i="5"/>
  <c r="K30" i="5"/>
  <c r="G31" i="5"/>
  <c r="P31" i="5"/>
  <c r="J31" i="5"/>
  <c r="Q30" i="5"/>
  <c r="I31" i="5"/>
  <c r="F31" i="5"/>
  <c r="O31" i="5"/>
  <c r="C31" i="5"/>
  <c r="E31" i="5" s="1"/>
  <c r="F48" i="4"/>
  <c r="E48" i="4"/>
  <c r="C48" i="4"/>
  <c r="D48" i="4"/>
  <c r="H48" i="4"/>
  <c r="J48" i="4"/>
  <c r="I48" i="4"/>
  <c r="G48" i="4"/>
  <c r="K48" i="4"/>
  <c r="L48" i="4"/>
  <c r="M31" i="5"/>
  <c r="N31" i="5" s="1"/>
  <c r="A32" i="5"/>
  <c r="B33" i="5"/>
  <c r="A48" i="4"/>
  <c r="B49" i="4"/>
  <c r="D32" i="5" l="1"/>
  <c r="H31" i="5"/>
  <c r="Q31" i="5"/>
  <c r="L32" i="5"/>
  <c r="K31" i="5"/>
  <c r="G32" i="5"/>
  <c r="J32" i="5"/>
  <c r="O32" i="5"/>
  <c r="I32" i="5"/>
  <c r="D49" i="4"/>
  <c r="G49" i="4"/>
  <c r="L49" i="4"/>
  <c r="C49" i="4"/>
  <c r="F49" i="4"/>
  <c r="K49" i="4"/>
  <c r="J49" i="4"/>
  <c r="E49" i="4"/>
  <c r="I49" i="4"/>
  <c r="H49" i="4"/>
  <c r="C32" i="5"/>
  <c r="E32" i="5" s="1"/>
  <c r="P32" i="5"/>
  <c r="M32" i="5"/>
  <c r="F32" i="5"/>
  <c r="H32" i="5" s="1"/>
  <c r="A33" i="5"/>
  <c r="B34" i="5"/>
  <c r="A49" i="4"/>
  <c r="B50" i="4"/>
  <c r="C33" i="5" l="1"/>
  <c r="N32" i="5"/>
  <c r="K32" i="5"/>
  <c r="F33" i="5"/>
  <c r="J33" i="5"/>
  <c r="M33" i="5"/>
  <c r="Q32" i="5"/>
  <c r="P33" i="5"/>
  <c r="H50" i="4"/>
  <c r="E50" i="4"/>
  <c r="C50" i="4"/>
  <c r="F50" i="4"/>
  <c r="I50" i="4"/>
  <c r="K50" i="4"/>
  <c r="D50" i="4"/>
  <c r="D34" i="5" s="1"/>
  <c r="L50" i="4"/>
  <c r="G50" i="4"/>
  <c r="J50" i="4"/>
  <c r="O33" i="5"/>
  <c r="I33" i="5"/>
  <c r="L33" i="5"/>
  <c r="G33" i="5"/>
  <c r="D33" i="5"/>
  <c r="E33" i="5" s="1"/>
  <c r="A34" i="5"/>
  <c r="B35" i="5"/>
  <c r="A50" i="4"/>
  <c r="B51" i="4"/>
  <c r="H33" i="5" l="1"/>
  <c r="L34" i="5"/>
  <c r="G34" i="5"/>
  <c r="N33" i="5"/>
  <c r="I34" i="5"/>
  <c r="K33" i="5"/>
  <c r="Q33" i="5"/>
  <c r="P34" i="5"/>
  <c r="D51" i="4"/>
  <c r="G51" i="4"/>
  <c r="J51" i="4"/>
  <c r="I51" i="4"/>
  <c r="H51" i="4"/>
  <c r="K51" i="4"/>
  <c r="C51" i="4"/>
  <c r="C35" i="5" s="1"/>
  <c r="E51" i="4"/>
  <c r="L51" i="4"/>
  <c r="F51" i="4"/>
  <c r="J34" i="5"/>
  <c r="C34" i="5"/>
  <c r="E34" i="5" s="1"/>
  <c r="M34" i="5"/>
  <c r="N34" i="5" s="1"/>
  <c r="O34" i="5"/>
  <c r="F34" i="5"/>
  <c r="H34" i="5" s="1"/>
  <c r="A35" i="5"/>
  <c r="B36" i="5"/>
  <c r="A51" i="4"/>
  <c r="B52" i="4"/>
  <c r="O35" i="5" l="1"/>
  <c r="K34" i="5"/>
  <c r="G35" i="5"/>
  <c r="Q34" i="5"/>
  <c r="I35" i="5"/>
  <c r="M35" i="5"/>
  <c r="P35" i="5"/>
  <c r="J35" i="5"/>
  <c r="D35" i="5"/>
  <c r="E35" i="5" s="1"/>
  <c r="E52" i="4"/>
  <c r="C52" i="4"/>
  <c r="F52" i="4"/>
  <c r="I52" i="4"/>
  <c r="H52" i="4"/>
  <c r="K52" i="4"/>
  <c r="G52" i="4"/>
  <c r="L52" i="4"/>
  <c r="D52" i="4"/>
  <c r="J52" i="4"/>
  <c r="F35" i="5"/>
  <c r="H35" i="5" s="1"/>
  <c r="L35" i="5"/>
  <c r="A36" i="5"/>
  <c r="B37" i="5"/>
  <c r="A52" i="4"/>
  <c r="B53" i="4"/>
  <c r="D36" i="5" l="1"/>
  <c r="Q35" i="5"/>
  <c r="K35" i="5"/>
  <c r="N35" i="5"/>
  <c r="P36" i="5"/>
  <c r="F36" i="5"/>
  <c r="J36" i="5"/>
  <c r="L36" i="5"/>
  <c r="G53" i="4"/>
  <c r="D53" i="4"/>
  <c r="L53" i="4"/>
  <c r="K53" i="4"/>
  <c r="I53" i="4"/>
  <c r="J53" i="4"/>
  <c r="C53" i="4"/>
  <c r="C37" i="5" s="1"/>
  <c r="E53" i="4"/>
  <c r="F53" i="4"/>
  <c r="H53" i="4"/>
  <c r="I36" i="5"/>
  <c r="K36" i="5" s="1"/>
  <c r="G36" i="5"/>
  <c r="M36" i="5"/>
  <c r="O36" i="5"/>
  <c r="C36" i="5"/>
  <c r="E36" i="5" s="1"/>
  <c r="A37" i="5"/>
  <c r="B38" i="5"/>
  <c r="A53" i="4"/>
  <c r="B54" i="4"/>
  <c r="N36" i="5" l="1"/>
  <c r="Q36" i="5"/>
  <c r="H36" i="5"/>
  <c r="M37" i="5"/>
  <c r="F37" i="5"/>
  <c r="J37" i="5"/>
  <c r="O37" i="5"/>
  <c r="P37" i="5"/>
  <c r="D37" i="5"/>
  <c r="E37" i="5" s="1"/>
  <c r="G37" i="5"/>
  <c r="L37" i="5"/>
  <c r="I37" i="5"/>
  <c r="C54" i="4"/>
  <c r="H54" i="4"/>
  <c r="E54" i="4"/>
  <c r="I54" i="4"/>
  <c r="F54" i="4"/>
  <c r="J54" i="4"/>
  <c r="K54" i="4"/>
  <c r="D54" i="4"/>
  <c r="G54" i="4"/>
  <c r="L54" i="4"/>
  <c r="A38" i="5"/>
  <c r="B39" i="5"/>
  <c r="A54" i="4"/>
  <c r="B55" i="4"/>
  <c r="C38" i="5" l="1"/>
  <c r="H37" i="5"/>
  <c r="N37" i="5"/>
  <c r="G38" i="5"/>
  <c r="K37" i="5"/>
  <c r="I38" i="5"/>
  <c r="M38" i="5"/>
  <c r="Q37" i="5"/>
  <c r="P38" i="5"/>
  <c r="D38" i="5"/>
  <c r="L38" i="5"/>
  <c r="N38" i="5" s="1"/>
  <c r="O38" i="5"/>
  <c r="F38" i="5"/>
  <c r="D55" i="4"/>
  <c r="G55" i="4"/>
  <c r="J55" i="4"/>
  <c r="E55" i="4"/>
  <c r="H55" i="4"/>
  <c r="C55" i="4"/>
  <c r="K55" i="4"/>
  <c r="F55" i="4"/>
  <c r="I55" i="4"/>
  <c r="L55" i="4"/>
  <c r="J38" i="5"/>
  <c r="A39" i="5"/>
  <c r="B40" i="5"/>
  <c r="A55" i="4"/>
  <c r="B56" i="4"/>
  <c r="E38" i="5" l="1"/>
  <c r="O39" i="5"/>
  <c r="D39" i="5"/>
  <c r="H38" i="5"/>
  <c r="L39" i="5"/>
  <c r="Q38" i="5"/>
  <c r="K38" i="5"/>
  <c r="G39" i="5"/>
  <c r="J39" i="5"/>
  <c r="F39" i="5"/>
  <c r="F56" i="4"/>
  <c r="E56" i="4"/>
  <c r="C56" i="4"/>
  <c r="D56" i="4"/>
  <c r="H56" i="4"/>
  <c r="K56" i="4"/>
  <c r="I56" i="4"/>
  <c r="G56" i="4"/>
  <c r="L56" i="4"/>
  <c r="J56" i="4"/>
  <c r="M39" i="5"/>
  <c r="N39" i="5" s="1"/>
  <c r="P39" i="5"/>
  <c r="Q39" i="5" s="1"/>
  <c r="C39" i="5"/>
  <c r="E39" i="5" s="1"/>
  <c r="I39" i="5"/>
  <c r="A40" i="5"/>
  <c r="B41" i="5"/>
  <c r="A56" i="4"/>
  <c r="B57" i="4"/>
  <c r="D40" i="5" l="1"/>
  <c r="O40" i="5"/>
  <c r="K39" i="5"/>
  <c r="H39" i="5"/>
  <c r="F40" i="5"/>
  <c r="I40" i="5"/>
  <c r="L40" i="5"/>
  <c r="C40" i="5"/>
  <c r="D57" i="4"/>
  <c r="G57" i="4"/>
  <c r="L57" i="4"/>
  <c r="C57" i="4"/>
  <c r="F57" i="4"/>
  <c r="K57" i="4"/>
  <c r="H57" i="4"/>
  <c r="J57" i="4"/>
  <c r="E57" i="4"/>
  <c r="I57" i="4"/>
  <c r="M40" i="5"/>
  <c r="N40" i="5" s="1"/>
  <c r="P40" i="5"/>
  <c r="J40" i="5"/>
  <c r="G40" i="5"/>
  <c r="A41" i="5"/>
  <c r="B42" i="5"/>
  <c r="A57" i="4"/>
  <c r="B58" i="4"/>
  <c r="C41" i="5" l="1"/>
  <c r="E40" i="5"/>
  <c r="H40" i="5"/>
  <c r="Q40" i="5"/>
  <c r="K40" i="5"/>
  <c r="F41" i="5"/>
  <c r="J41" i="5"/>
  <c r="M41" i="5"/>
  <c r="P41" i="5"/>
  <c r="H58" i="4"/>
  <c r="E58" i="4"/>
  <c r="C58" i="4"/>
  <c r="F58" i="4"/>
  <c r="I58" i="4"/>
  <c r="D58" i="4"/>
  <c r="L58" i="4"/>
  <c r="G58" i="4"/>
  <c r="K58" i="4"/>
  <c r="J58" i="4"/>
  <c r="L41" i="5"/>
  <c r="O41" i="5"/>
  <c r="I41" i="5"/>
  <c r="G41" i="5"/>
  <c r="D41" i="5"/>
  <c r="E41" i="5" s="1"/>
  <c r="A42" i="5"/>
  <c r="B43" i="5"/>
  <c r="A58" i="4"/>
  <c r="B59" i="4"/>
  <c r="D42" i="5" l="1"/>
  <c r="H41" i="5"/>
  <c r="M42" i="5"/>
  <c r="N41" i="5"/>
  <c r="K41" i="5"/>
  <c r="F42" i="5"/>
  <c r="J42" i="5"/>
  <c r="Q41" i="5"/>
  <c r="O42" i="5"/>
  <c r="L42" i="5"/>
  <c r="I42" i="5"/>
  <c r="G42" i="5"/>
  <c r="D59" i="4"/>
  <c r="G59" i="4"/>
  <c r="C59" i="4"/>
  <c r="I59" i="4"/>
  <c r="J59" i="4"/>
  <c r="H59" i="4"/>
  <c r="L59" i="4"/>
  <c r="E59" i="4"/>
  <c r="K59" i="4"/>
  <c r="F59" i="4"/>
  <c r="P42" i="5"/>
  <c r="C42" i="5"/>
  <c r="E42" i="5" s="1"/>
  <c r="A43" i="5"/>
  <c r="B44" i="5"/>
  <c r="A59" i="4"/>
  <c r="B60" i="4"/>
  <c r="N42" i="5" l="1"/>
  <c r="C43" i="5"/>
  <c r="K42" i="5"/>
  <c r="H42" i="5"/>
  <c r="P43" i="5"/>
  <c r="F43" i="5"/>
  <c r="J43" i="5"/>
  <c r="L43" i="5"/>
  <c r="Q42" i="5"/>
  <c r="E60" i="4"/>
  <c r="C60" i="4"/>
  <c r="F60" i="4"/>
  <c r="I60" i="4"/>
  <c r="H60" i="4"/>
  <c r="K60" i="4"/>
  <c r="G60" i="4"/>
  <c r="L60" i="4"/>
  <c r="D60" i="4"/>
  <c r="J60" i="4"/>
  <c r="G43" i="5"/>
  <c r="I43" i="5"/>
  <c r="O43" i="5"/>
  <c r="M43" i="5"/>
  <c r="D43" i="5"/>
  <c r="E43" i="5" s="1"/>
  <c r="A44" i="5"/>
  <c r="B45" i="5"/>
  <c r="A60" i="4"/>
  <c r="B61" i="4"/>
  <c r="C44" i="5" l="1"/>
  <c r="K43" i="5"/>
  <c r="Q43" i="5"/>
  <c r="H43" i="5"/>
  <c r="N43" i="5"/>
  <c r="M44" i="5"/>
  <c r="F44" i="5"/>
  <c r="J44" i="5"/>
  <c r="O44" i="5"/>
  <c r="G61" i="4"/>
  <c r="D61" i="4"/>
  <c r="J61" i="4"/>
  <c r="E61" i="4"/>
  <c r="H61" i="4"/>
  <c r="K61" i="4"/>
  <c r="C61" i="4"/>
  <c r="F61" i="4"/>
  <c r="I61" i="4"/>
  <c r="L61" i="4"/>
  <c r="P44" i="5"/>
  <c r="L44" i="5"/>
  <c r="I44" i="5"/>
  <c r="G44" i="5"/>
  <c r="D44" i="5"/>
  <c r="A45" i="5"/>
  <c r="B46" i="5"/>
  <c r="A61" i="4"/>
  <c r="B62" i="4"/>
  <c r="E44" i="5" l="1"/>
  <c r="C45" i="5"/>
  <c r="Q44" i="5"/>
  <c r="N44" i="5"/>
  <c r="K44" i="5"/>
  <c r="G45" i="5"/>
  <c r="H44" i="5"/>
  <c r="J45" i="5"/>
  <c r="M45" i="5"/>
  <c r="P45" i="5"/>
  <c r="C62" i="4"/>
  <c r="H62" i="4"/>
  <c r="E62" i="4"/>
  <c r="F62" i="4"/>
  <c r="I62" i="4"/>
  <c r="J62" i="4"/>
  <c r="K62" i="4"/>
  <c r="D62" i="4"/>
  <c r="L62" i="4"/>
  <c r="G62" i="4"/>
  <c r="O45" i="5"/>
  <c r="D45" i="5"/>
  <c r="E45" i="5" s="1"/>
  <c r="F45" i="5"/>
  <c r="L45" i="5"/>
  <c r="I45" i="5"/>
  <c r="A46" i="5"/>
  <c r="B47" i="5"/>
  <c r="A62" i="4"/>
  <c r="B63" i="4"/>
  <c r="K45" i="5" l="1"/>
  <c r="D46" i="5"/>
  <c r="N45" i="5"/>
  <c r="Q45" i="5"/>
  <c r="H45" i="5"/>
  <c r="G46" i="5"/>
  <c r="M46" i="5"/>
  <c r="I46" i="5"/>
  <c r="O46" i="5"/>
  <c r="J46" i="5"/>
  <c r="P46" i="5"/>
  <c r="L46" i="5"/>
  <c r="N46" i="5" s="1"/>
  <c r="C46" i="5"/>
  <c r="D63" i="4"/>
  <c r="G63" i="4"/>
  <c r="J63" i="4"/>
  <c r="L63" i="4"/>
  <c r="E63" i="4"/>
  <c r="H63" i="4"/>
  <c r="F63" i="4"/>
  <c r="I63" i="4"/>
  <c r="C63" i="4"/>
  <c r="C47" i="5" s="1"/>
  <c r="K63" i="4"/>
  <c r="F46" i="5"/>
  <c r="A47" i="5"/>
  <c r="B48" i="5"/>
  <c r="A63" i="4"/>
  <c r="B64" i="4"/>
  <c r="E46" i="5" l="1"/>
  <c r="H46" i="5"/>
  <c r="O47" i="5"/>
  <c r="K46" i="5"/>
  <c r="Q46" i="5"/>
  <c r="F47" i="5"/>
  <c r="J47" i="5"/>
  <c r="L47" i="5"/>
  <c r="I47" i="5"/>
  <c r="D47" i="5"/>
  <c r="E47" i="5" s="1"/>
  <c r="F64" i="4"/>
  <c r="E64" i="4"/>
  <c r="C64" i="4"/>
  <c r="D64" i="4"/>
  <c r="H64" i="4"/>
  <c r="K64" i="4"/>
  <c r="G64" i="4"/>
  <c r="J64" i="4"/>
  <c r="I64" i="4"/>
  <c r="L64" i="4"/>
  <c r="P47" i="5"/>
  <c r="G47" i="5"/>
  <c r="H47" i="5" s="1"/>
  <c r="M47" i="5"/>
  <c r="A48" i="5"/>
  <c r="B49" i="5"/>
  <c r="A64" i="4"/>
  <c r="B65" i="4"/>
  <c r="Q47" i="5" l="1"/>
  <c r="C48" i="5"/>
  <c r="D48" i="5"/>
  <c r="L48" i="5"/>
  <c r="K47" i="5"/>
  <c r="G48" i="5"/>
  <c r="N47" i="5"/>
  <c r="J48" i="5"/>
  <c r="P48" i="5"/>
  <c r="M48" i="5"/>
  <c r="I48" i="5"/>
  <c r="D65" i="4"/>
  <c r="G65" i="4"/>
  <c r="L65" i="4"/>
  <c r="C65" i="4"/>
  <c r="F65" i="4"/>
  <c r="K65" i="4"/>
  <c r="I65" i="4"/>
  <c r="E65" i="4"/>
  <c r="J65" i="4"/>
  <c r="H65" i="4"/>
  <c r="O48" i="5"/>
  <c r="F48" i="5"/>
  <c r="A49" i="5"/>
  <c r="B50" i="5"/>
  <c r="A65" i="4"/>
  <c r="B66" i="4"/>
  <c r="N48" i="5" l="1"/>
  <c r="E48" i="5"/>
  <c r="C49" i="5"/>
  <c r="H48" i="5"/>
  <c r="K48" i="5"/>
  <c r="Q48" i="5"/>
  <c r="F49" i="5"/>
  <c r="J49" i="5"/>
  <c r="M49" i="5"/>
  <c r="O49" i="5"/>
  <c r="L49" i="5"/>
  <c r="P49" i="5"/>
  <c r="I49" i="5"/>
  <c r="H66" i="4"/>
  <c r="E66" i="4"/>
  <c r="C66" i="4"/>
  <c r="F66" i="4"/>
  <c r="I66" i="4"/>
  <c r="K66" i="4"/>
  <c r="L66" i="4"/>
  <c r="G66" i="4"/>
  <c r="J66" i="4"/>
  <c r="D66" i="4"/>
  <c r="G49" i="5"/>
  <c r="D49" i="5"/>
  <c r="A50" i="5"/>
  <c r="B51" i="5"/>
  <c r="A66" i="4"/>
  <c r="B67" i="4"/>
  <c r="E49" i="5" l="1"/>
  <c r="Q49" i="5"/>
  <c r="C50" i="5"/>
  <c r="H49" i="5"/>
  <c r="K49" i="5"/>
  <c r="G50" i="5"/>
  <c r="M50" i="5"/>
  <c r="N49" i="5"/>
  <c r="P50" i="5"/>
  <c r="I50" i="5"/>
  <c r="D50" i="5"/>
  <c r="E50" i="5" s="1"/>
  <c r="O50" i="5"/>
  <c r="F50" i="5"/>
  <c r="L50" i="5"/>
  <c r="J50" i="5"/>
  <c r="D67" i="4"/>
  <c r="G67" i="4"/>
  <c r="I67" i="4"/>
  <c r="C67" i="4"/>
  <c r="F67" i="4"/>
  <c r="J67" i="4"/>
  <c r="L67" i="4"/>
  <c r="H67" i="4"/>
  <c r="E67" i="4"/>
  <c r="K67" i="4"/>
  <c r="A51" i="5"/>
  <c r="B52" i="5"/>
  <c r="A67" i="4"/>
  <c r="B68" i="4"/>
  <c r="C51" i="5" l="1"/>
  <c r="N50" i="5"/>
  <c r="K50" i="5"/>
  <c r="O51" i="5"/>
  <c r="H50" i="5"/>
  <c r="Q50" i="5"/>
  <c r="M51" i="5"/>
  <c r="F51" i="5"/>
  <c r="I51" i="5"/>
  <c r="G51" i="5"/>
  <c r="D51" i="5"/>
  <c r="E51" i="5" s="1"/>
  <c r="E68" i="4"/>
  <c r="C68" i="4"/>
  <c r="F68" i="4"/>
  <c r="I68" i="4"/>
  <c r="H68" i="4"/>
  <c r="K68" i="4"/>
  <c r="D68" i="4"/>
  <c r="G68" i="4"/>
  <c r="L68" i="4"/>
  <c r="J68" i="4"/>
  <c r="J51" i="5"/>
  <c r="P51" i="5"/>
  <c r="L51" i="5"/>
  <c r="A52" i="5"/>
  <c r="B53" i="5"/>
  <c r="A68" i="4"/>
  <c r="B69" i="4"/>
  <c r="D52" i="5" l="1"/>
  <c r="Q51" i="5"/>
  <c r="N51" i="5"/>
  <c r="K51" i="5"/>
  <c r="H51" i="5"/>
  <c r="M52" i="5"/>
  <c r="F52" i="5"/>
  <c r="J52" i="5"/>
  <c r="P52" i="5"/>
  <c r="I52" i="5"/>
  <c r="L52" i="5"/>
  <c r="G69" i="4"/>
  <c r="D69" i="4"/>
  <c r="C69" i="4"/>
  <c r="J69" i="4"/>
  <c r="H69" i="4"/>
  <c r="L69" i="4"/>
  <c r="E69" i="4"/>
  <c r="K69" i="4"/>
  <c r="F69" i="4"/>
  <c r="I69" i="4"/>
  <c r="G52" i="5"/>
  <c r="O52" i="5"/>
  <c r="C52" i="5"/>
  <c r="E52" i="5" s="1"/>
  <c r="A53" i="5"/>
  <c r="B54" i="5"/>
  <c r="A69" i="4"/>
  <c r="B70" i="4"/>
  <c r="D53" i="5" l="1"/>
  <c r="K52" i="5"/>
  <c r="N52" i="5"/>
  <c r="O53" i="5"/>
  <c r="G53" i="5"/>
  <c r="H52" i="5"/>
  <c r="Q52" i="5"/>
  <c r="M53" i="5"/>
  <c r="J53" i="5"/>
  <c r="F53" i="5"/>
  <c r="C53" i="5"/>
  <c r="E53" i="5" s="1"/>
  <c r="L53" i="5"/>
  <c r="P53" i="5"/>
  <c r="C70" i="4"/>
  <c r="H70" i="4"/>
  <c r="E70" i="4"/>
  <c r="F70" i="4"/>
  <c r="I70" i="4"/>
  <c r="J70" i="4"/>
  <c r="K70" i="4"/>
  <c r="D70" i="4"/>
  <c r="G70" i="4"/>
  <c r="L70" i="4"/>
  <c r="I53" i="5"/>
  <c r="A54" i="5"/>
  <c r="B55" i="5"/>
  <c r="A70" i="4"/>
  <c r="B71" i="4"/>
  <c r="Q53" i="5" l="1"/>
  <c r="D54" i="5"/>
  <c r="H53" i="5"/>
  <c r="N53" i="5"/>
  <c r="K53" i="5"/>
  <c r="O54" i="5"/>
  <c r="M54" i="5"/>
  <c r="F54" i="5"/>
  <c r="I54" i="5"/>
  <c r="L54" i="5"/>
  <c r="P54" i="5"/>
  <c r="J54" i="5"/>
  <c r="D71" i="4"/>
  <c r="G71" i="4"/>
  <c r="J71" i="4"/>
  <c r="E71" i="4"/>
  <c r="H71" i="4"/>
  <c r="L71" i="4"/>
  <c r="F71" i="4"/>
  <c r="I71" i="4"/>
  <c r="C71" i="4"/>
  <c r="C55" i="5" s="1"/>
  <c r="K71" i="4"/>
  <c r="C54" i="5"/>
  <c r="E54" i="5" s="1"/>
  <c r="G54" i="5"/>
  <c r="H54" i="5" s="1"/>
  <c r="A55" i="5"/>
  <c r="B56" i="5"/>
  <c r="A71" i="4"/>
  <c r="B72" i="4"/>
  <c r="Q54" i="5" l="1"/>
  <c r="L55" i="5"/>
  <c r="N54" i="5"/>
  <c r="G55" i="5"/>
  <c r="M55" i="5"/>
  <c r="K54" i="5"/>
  <c r="J55" i="5"/>
  <c r="O55" i="5"/>
  <c r="D55" i="5"/>
  <c r="E55" i="5" s="1"/>
  <c r="F55" i="5"/>
  <c r="F72" i="4"/>
  <c r="E72" i="4"/>
  <c r="C72" i="4"/>
  <c r="D72" i="4"/>
  <c r="H72" i="4"/>
  <c r="I72" i="4"/>
  <c r="J72" i="4"/>
  <c r="L72" i="4"/>
  <c r="K72" i="4"/>
  <c r="G72" i="4"/>
  <c r="P55" i="5"/>
  <c r="I55" i="5"/>
  <c r="A56" i="5"/>
  <c r="B57" i="5"/>
  <c r="A72" i="4"/>
  <c r="B73" i="4"/>
  <c r="N55" i="5" l="1"/>
  <c r="D56" i="5"/>
  <c r="H55" i="5"/>
  <c r="L56" i="5"/>
  <c r="K55" i="5"/>
  <c r="Q55" i="5"/>
  <c r="I56" i="5"/>
  <c r="F56" i="5"/>
  <c r="P56" i="5"/>
  <c r="O56" i="5"/>
  <c r="J56" i="5"/>
  <c r="G56" i="5"/>
  <c r="H56" i="5" s="1"/>
  <c r="D73" i="4"/>
  <c r="G73" i="4"/>
  <c r="L73" i="4"/>
  <c r="C73" i="4"/>
  <c r="J73" i="4"/>
  <c r="F73" i="4"/>
  <c r="K73" i="4"/>
  <c r="E73" i="4"/>
  <c r="H73" i="4"/>
  <c r="I73" i="4"/>
  <c r="M56" i="5"/>
  <c r="C56" i="5"/>
  <c r="E56" i="5" s="1"/>
  <c r="A57" i="5"/>
  <c r="B58" i="5"/>
  <c r="A73" i="4"/>
  <c r="B74" i="4"/>
  <c r="N56" i="5" l="1"/>
  <c r="C57" i="5"/>
  <c r="L57" i="5"/>
  <c r="K56" i="5"/>
  <c r="Q56" i="5"/>
  <c r="F57" i="5"/>
  <c r="J57" i="5"/>
  <c r="O57" i="5"/>
  <c r="P57" i="5"/>
  <c r="G57" i="5"/>
  <c r="H57" i="5" s="1"/>
  <c r="I57" i="5"/>
  <c r="H74" i="4"/>
  <c r="E74" i="4"/>
  <c r="C74" i="4"/>
  <c r="F74" i="4"/>
  <c r="I74" i="4"/>
  <c r="K74" i="4"/>
  <c r="G74" i="4"/>
  <c r="J74" i="4"/>
  <c r="D74" i="4"/>
  <c r="L74" i="4"/>
  <c r="M57" i="5"/>
  <c r="D57" i="5"/>
  <c r="E57" i="5" s="1"/>
  <c r="A58" i="5"/>
  <c r="B59" i="5"/>
  <c r="A74" i="4"/>
  <c r="B75" i="4"/>
  <c r="N57" i="5" l="1"/>
  <c r="G58" i="5"/>
  <c r="C58" i="5"/>
  <c r="K57" i="5"/>
  <c r="M58" i="5"/>
  <c r="Q57" i="5"/>
  <c r="I58" i="5"/>
  <c r="P58" i="5"/>
  <c r="O58" i="5"/>
  <c r="F58" i="5"/>
  <c r="H58" i="5" s="1"/>
  <c r="D58" i="5"/>
  <c r="E58" i="5" s="1"/>
  <c r="L58" i="5"/>
  <c r="J58" i="5"/>
  <c r="D75" i="4"/>
  <c r="G75" i="4"/>
  <c r="L75" i="4"/>
  <c r="I75" i="4"/>
  <c r="H75" i="4"/>
  <c r="J75" i="4"/>
  <c r="E75" i="4"/>
  <c r="K75" i="4"/>
  <c r="C75" i="4"/>
  <c r="C59" i="5" s="1"/>
  <c r="F75" i="4"/>
  <c r="A59" i="5"/>
  <c r="B60" i="5"/>
  <c r="A75" i="4"/>
  <c r="B76" i="4"/>
  <c r="G59" i="5" l="1"/>
  <c r="O59" i="5"/>
  <c r="N58" i="5"/>
  <c r="Q58" i="5"/>
  <c r="K58" i="5"/>
  <c r="I59" i="5"/>
  <c r="M59" i="5"/>
  <c r="E76" i="4"/>
  <c r="C76" i="4"/>
  <c r="F76" i="4"/>
  <c r="I76" i="4"/>
  <c r="H76" i="4"/>
  <c r="K76" i="4"/>
  <c r="G76" i="4"/>
  <c r="L76" i="4"/>
  <c r="J76" i="4"/>
  <c r="D76" i="4"/>
  <c r="J59" i="5"/>
  <c r="K59" i="5" s="1"/>
  <c r="D59" i="5"/>
  <c r="E59" i="5" s="1"/>
  <c r="L59" i="5"/>
  <c r="F59" i="5"/>
  <c r="H59" i="5" s="1"/>
  <c r="P59" i="5"/>
  <c r="Q59" i="5" s="1"/>
  <c r="A60" i="5"/>
  <c r="B61" i="5"/>
  <c r="A76" i="4"/>
  <c r="B77" i="4"/>
  <c r="G60" i="5" l="1"/>
  <c r="D60" i="5"/>
  <c r="N59" i="5"/>
  <c r="I60" i="5"/>
  <c r="L60" i="5"/>
  <c r="P60" i="5"/>
  <c r="O60" i="5"/>
  <c r="C60" i="5"/>
  <c r="G77" i="4"/>
  <c r="D77" i="4"/>
  <c r="F77" i="4"/>
  <c r="C77" i="4"/>
  <c r="H77" i="4"/>
  <c r="J77" i="4"/>
  <c r="L77" i="4"/>
  <c r="E77" i="4"/>
  <c r="K77" i="4"/>
  <c r="I77" i="4"/>
  <c r="M60" i="5"/>
  <c r="J60" i="5"/>
  <c r="K60" i="5" s="1"/>
  <c r="F60" i="5"/>
  <c r="H60" i="5" s="1"/>
  <c r="A61" i="5"/>
  <c r="B62" i="5"/>
  <c r="A77" i="4"/>
  <c r="B78" i="4"/>
  <c r="C61" i="5" l="1"/>
  <c r="E60" i="5"/>
  <c r="L61" i="5"/>
  <c r="O61" i="5"/>
  <c r="N60" i="5"/>
  <c r="F61" i="5"/>
  <c r="J61" i="5"/>
  <c r="Q60" i="5"/>
  <c r="I61" i="5"/>
  <c r="P61" i="5"/>
  <c r="G61" i="5"/>
  <c r="C78" i="4"/>
  <c r="H78" i="4"/>
  <c r="E78" i="4"/>
  <c r="F78" i="4"/>
  <c r="I78" i="4"/>
  <c r="K78" i="4"/>
  <c r="D78" i="4"/>
  <c r="J78" i="4"/>
  <c r="L78" i="4"/>
  <c r="G78" i="4"/>
  <c r="M61" i="5"/>
  <c r="D61" i="5"/>
  <c r="E61" i="5" s="1"/>
  <c r="A62" i="5"/>
  <c r="B63" i="5"/>
  <c r="A78" i="4"/>
  <c r="B79" i="4"/>
  <c r="N61" i="5" l="1"/>
  <c r="Q61" i="5"/>
  <c r="D62" i="5"/>
  <c r="H61" i="5"/>
  <c r="K61" i="5"/>
  <c r="M62" i="5"/>
  <c r="I62" i="5"/>
  <c r="F62" i="5"/>
  <c r="P62" i="5"/>
  <c r="O62" i="5"/>
  <c r="J62" i="5"/>
  <c r="L62" i="5"/>
  <c r="N62" i="5" s="1"/>
  <c r="C62" i="5"/>
  <c r="D79" i="4"/>
  <c r="G79" i="4"/>
  <c r="J79" i="4"/>
  <c r="C79" i="4"/>
  <c r="E79" i="4"/>
  <c r="H79" i="4"/>
  <c r="L79" i="4"/>
  <c r="K79" i="4"/>
  <c r="F79" i="4"/>
  <c r="I79" i="4"/>
  <c r="G62" i="5"/>
  <c r="H62" i="5" s="1"/>
  <c r="A63" i="5"/>
  <c r="B64" i="5"/>
  <c r="A79" i="4"/>
  <c r="B80" i="4"/>
  <c r="E62" i="5" l="1"/>
  <c r="D63" i="5"/>
  <c r="G63" i="5"/>
  <c r="K62" i="5"/>
  <c r="Q62" i="5"/>
  <c r="M63" i="5"/>
  <c r="J63" i="5"/>
  <c r="P63" i="5"/>
  <c r="L63" i="5"/>
  <c r="I63" i="5"/>
  <c r="F80" i="4"/>
  <c r="E80" i="4"/>
  <c r="C80" i="4"/>
  <c r="D80" i="4"/>
  <c r="H80" i="4"/>
  <c r="J80" i="4"/>
  <c r="K80" i="4"/>
  <c r="I80" i="4"/>
  <c r="L80" i="4"/>
  <c r="G80" i="4"/>
  <c r="F63" i="5"/>
  <c r="O63" i="5"/>
  <c r="C63" i="5"/>
  <c r="E63" i="5" s="1"/>
  <c r="A64" i="5"/>
  <c r="B65" i="5"/>
  <c r="A80" i="4"/>
  <c r="B81" i="4"/>
  <c r="H63" i="5" l="1"/>
  <c r="L64" i="5"/>
  <c r="C64" i="5"/>
  <c r="E64" i="5" s="1"/>
  <c r="D64" i="5"/>
  <c r="K63" i="5"/>
  <c r="G64" i="5"/>
  <c r="N63" i="5"/>
  <c r="Q63" i="5"/>
  <c r="J64" i="5"/>
  <c r="P64" i="5"/>
  <c r="D81" i="4"/>
  <c r="G81" i="4"/>
  <c r="L81" i="4"/>
  <c r="C81" i="4"/>
  <c r="J81" i="4"/>
  <c r="F81" i="4"/>
  <c r="K81" i="4"/>
  <c r="O65" i="5" s="1"/>
  <c r="H81" i="4"/>
  <c r="E81" i="4"/>
  <c r="I81" i="4"/>
  <c r="O64" i="5"/>
  <c r="I64" i="5"/>
  <c r="M64" i="5"/>
  <c r="N64" i="5" s="1"/>
  <c r="F64" i="5"/>
  <c r="A65" i="5"/>
  <c r="B66" i="5"/>
  <c r="A81" i="4"/>
  <c r="B82" i="4"/>
  <c r="K64" i="5" l="1"/>
  <c r="D65" i="5"/>
  <c r="L65" i="5"/>
  <c r="H64" i="5"/>
  <c r="Q64" i="5"/>
  <c r="F65" i="5"/>
  <c r="J65" i="5"/>
  <c r="P65" i="5"/>
  <c r="Q65" i="5" s="1"/>
  <c r="G65" i="5"/>
  <c r="I65" i="5"/>
  <c r="M65" i="5"/>
  <c r="N65" i="5" s="1"/>
  <c r="H82" i="4"/>
  <c r="E82" i="4"/>
  <c r="C82" i="4"/>
  <c r="F82" i="4"/>
  <c r="I82" i="4"/>
  <c r="K82" i="4"/>
  <c r="D82" i="4"/>
  <c r="L82" i="4"/>
  <c r="G82" i="4"/>
  <c r="J82" i="4"/>
  <c r="C65" i="5"/>
  <c r="E65" i="5" s="1"/>
  <c r="A66" i="5"/>
  <c r="B67" i="5"/>
  <c r="A82" i="4"/>
  <c r="B83" i="4"/>
  <c r="D66" i="5" l="1"/>
  <c r="G66" i="5"/>
  <c r="H65" i="5"/>
  <c r="M66" i="5"/>
  <c r="I66" i="5"/>
  <c r="K65" i="5"/>
  <c r="P66" i="5"/>
  <c r="D83" i="4"/>
  <c r="G83" i="4"/>
  <c r="J83" i="4"/>
  <c r="I83" i="4"/>
  <c r="H83" i="4"/>
  <c r="K83" i="4"/>
  <c r="C83" i="4"/>
  <c r="L83" i="4"/>
  <c r="F83" i="4"/>
  <c r="E83" i="4"/>
  <c r="C66" i="5"/>
  <c r="O66" i="5"/>
  <c r="Q66" i="5" s="1"/>
  <c r="F66" i="5"/>
  <c r="H66" i="5" s="1"/>
  <c r="L66" i="5"/>
  <c r="J66" i="5"/>
  <c r="A67" i="5"/>
  <c r="B68" i="5"/>
  <c r="A83" i="4"/>
  <c r="B84" i="4"/>
  <c r="N66" i="5" l="1"/>
  <c r="C67" i="5"/>
  <c r="E66" i="5"/>
  <c r="F67" i="5"/>
  <c r="K66" i="5"/>
  <c r="G67" i="5"/>
  <c r="J67" i="5"/>
  <c r="L67" i="5"/>
  <c r="P67" i="5"/>
  <c r="E84" i="4"/>
  <c r="C84" i="4"/>
  <c r="F84" i="4"/>
  <c r="I84" i="4"/>
  <c r="H84" i="4"/>
  <c r="K84" i="4"/>
  <c r="G84" i="4"/>
  <c r="L84" i="4"/>
  <c r="D84" i="4"/>
  <c r="J84" i="4"/>
  <c r="M67" i="5"/>
  <c r="O67" i="5"/>
  <c r="Q67" i="5" s="1"/>
  <c r="I67" i="5"/>
  <c r="D67" i="5"/>
  <c r="E67" i="5" s="1"/>
  <c r="A68" i="5"/>
  <c r="B69" i="5"/>
  <c r="A84" i="4"/>
  <c r="B85" i="4"/>
  <c r="H67" i="5" l="1"/>
  <c r="D68" i="5"/>
  <c r="K67" i="5"/>
  <c r="G68" i="5"/>
  <c r="N67" i="5"/>
  <c r="M68" i="5"/>
  <c r="I68" i="5"/>
  <c r="P68" i="5"/>
  <c r="O68" i="5"/>
  <c r="C68" i="5"/>
  <c r="E68" i="5" s="1"/>
  <c r="J68" i="5"/>
  <c r="F68" i="5"/>
  <c r="H68" i="5" s="1"/>
  <c r="G85" i="4"/>
  <c r="D85" i="4"/>
  <c r="L85" i="4"/>
  <c r="E85" i="4"/>
  <c r="I85" i="4"/>
  <c r="J85" i="4"/>
  <c r="C85" i="4"/>
  <c r="H85" i="4"/>
  <c r="K85" i="4"/>
  <c r="F85" i="4"/>
  <c r="L68" i="5"/>
  <c r="A69" i="5"/>
  <c r="B70" i="5"/>
  <c r="A85" i="4"/>
  <c r="B86" i="4"/>
  <c r="C69" i="5" l="1"/>
  <c r="K68" i="5"/>
  <c r="N68" i="5"/>
  <c r="Q68" i="5"/>
  <c r="M69" i="5"/>
  <c r="F69" i="5"/>
  <c r="J69" i="5"/>
  <c r="O69" i="5"/>
  <c r="C86" i="4"/>
  <c r="H86" i="4"/>
  <c r="E86" i="4"/>
  <c r="I86" i="4"/>
  <c r="F86" i="4"/>
  <c r="J86" i="4"/>
  <c r="G86" i="4"/>
  <c r="K86" i="4"/>
  <c r="D86" i="4"/>
  <c r="L86" i="4"/>
  <c r="P69" i="5"/>
  <c r="G69" i="5"/>
  <c r="D69" i="5"/>
  <c r="E69" i="5" s="1"/>
  <c r="L69" i="5"/>
  <c r="I69" i="5"/>
  <c r="A70" i="5"/>
  <c r="B71" i="5"/>
  <c r="A86" i="4"/>
  <c r="B87" i="4"/>
  <c r="D70" i="5" l="1"/>
  <c r="N69" i="5"/>
  <c r="I70" i="5"/>
  <c r="K69" i="5"/>
  <c r="G70" i="5"/>
  <c r="H69" i="5"/>
  <c r="L70" i="5"/>
  <c r="Q69" i="5"/>
  <c r="O70" i="5"/>
  <c r="F70" i="5"/>
  <c r="P70" i="5"/>
  <c r="M70" i="5"/>
  <c r="J70" i="5"/>
  <c r="D87" i="4"/>
  <c r="G87" i="4"/>
  <c r="J87" i="4"/>
  <c r="E87" i="4"/>
  <c r="H87" i="4"/>
  <c r="K87" i="4"/>
  <c r="L87" i="4"/>
  <c r="F87" i="4"/>
  <c r="C87" i="4"/>
  <c r="C71" i="5" s="1"/>
  <c r="I87" i="4"/>
  <c r="C70" i="5"/>
  <c r="A71" i="5"/>
  <c r="B72" i="5"/>
  <c r="A87" i="4"/>
  <c r="B88" i="4"/>
  <c r="E70" i="5" l="1"/>
  <c r="H70" i="5"/>
  <c r="K70" i="5"/>
  <c r="G71" i="5"/>
  <c r="N70" i="5"/>
  <c r="I71" i="5"/>
  <c r="L71" i="5"/>
  <c r="Q70" i="5"/>
  <c r="O71" i="5"/>
  <c r="J71" i="5"/>
  <c r="D71" i="5"/>
  <c r="E71" i="5" s="1"/>
  <c r="F71" i="5"/>
  <c r="F88" i="4"/>
  <c r="E88" i="4"/>
  <c r="C88" i="4"/>
  <c r="D88" i="4"/>
  <c r="I88" i="4"/>
  <c r="H88" i="4"/>
  <c r="K88" i="4"/>
  <c r="G88" i="4"/>
  <c r="L88" i="4"/>
  <c r="J88" i="4"/>
  <c r="P71" i="5"/>
  <c r="M71" i="5"/>
  <c r="A72" i="5"/>
  <c r="B73" i="5"/>
  <c r="A88" i="4"/>
  <c r="B89" i="4"/>
  <c r="D72" i="5" l="1"/>
  <c r="H71" i="5"/>
  <c r="K71" i="5"/>
  <c r="N71" i="5"/>
  <c r="M72" i="5"/>
  <c r="Q71" i="5"/>
  <c r="I72" i="5"/>
  <c r="F72" i="5"/>
  <c r="P72" i="5"/>
  <c r="O72" i="5"/>
  <c r="C72" i="5"/>
  <c r="D89" i="4"/>
  <c r="G89" i="4"/>
  <c r="L89" i="4"/>
  <c r="C89" i="4"/>
  <c r="F89" i="4"/>
  <c r="K89" i="4"/>
  <c r="J89" i="4"/>
  <c r="H89" i="4"/>
  <c r="E89" i="4"/>
  <c r="I89" i="4"/>
  <c r="J72" i="5"/>
  <c r="L72" i="5"/>
  <c r="N72" i="5" s="1"/>
  <c r="G72" i="5"/>
  <c r="H72" i="5" s="1"/>
  <c r="A73" i="5"/>
  <c r="B74" i="5"/>
  <c r="A89" i="4"/>
  <c r="B90" i="4"/>
  <c r="C73" i="5" l="1"/>
  <c r="E72" i="5"/>
  <c r="F73" i="5"/>
  <c r="K72" i="5"/>
  <c r="Q72" i="5"/>
  <c r="I73" i="5"/>
  <c r="L73" i="5"/>
  <c r="O73" i="5"/>
  <c r="G73" i="5"/>
  <c r="D73" i="5"/>
  <c r="E73" i="5" s="1"/>
  <c r="H90" i="4"/>
  <c r="E90" i="4"/>
  <c r="C90" i="4"/>
  <c r="F90" i="4"/>
  <c r="I90" i="4"/>
  <c r="D90" i="4"/>
  <c r="L90" i="4"/>
  <c r="G90" i="4"/>
  <c r="K90" i="4"/>
  <c r="J90" i="4"/>
  <c r="J73" i="5"/>
  <c r="M73" i="5"/>
  <c r="P73" i="5"/>
  <c r="A74" i="5"/>
  <c r="B75" i="5"/>
  <c r="A90" i="4"/>
  <c r="B91" i="4"/>
  <c r="N73" i="5" l="1"/>
  <c r="H73" i="5"/>
  <c r="Q73" i="5"/>
  <c r="L74" i="5"/>
  <c r="D74" i="5"/>
  <c r="K73" i="5"/>
  <c r="O74" i="5"/>
  <c r="G74" i="5"/>
  <c r="J74" i="5"/>
  <c r="I74" i="5"/>
  <c r="D91" i="4"/>
  <c r="D75" i="5" s="1"/>
  <c r="G91" i="4"/>
  <c r="C91" i="4"/>
  <c r="I91" i="4"/>
  <c r="J91" i="4"/>
  <c r="E91" i="4"/>
  <c r="K91" i="4"/>
  <c r="L91" i="4"/>
  <c r="F91" i="4"/>
  <c r="H91" i="4"/>
  <c r="P74" i="5"/>
  <c r="C74" i="5"/>
  <c r="E74" i="5" s="1"/>
  <c r="M74" i="5"/>
  <c r="F74" i="5"/>
  <c r="H74" i="5" s="1"/>
  <c r="A75" i="5"/>
  <c r="B76" i="5"/>
  <c r="A91" i="4"/>
  <c r="B92" i="4"/>
  <c r="N74" i="5" l="1"/>
  <c r="Q74" i="5"/>
  <c r="K74" i="5"/>
  <c r="O75" i="5"/>
  <c r="G75" i="5"/>
  <c r="M75" i="5"/>
  <c r="J75" i="5"/>
  <c r="P75" i="5"/>
  <c r="L75" i="5"/>
  <c r="E92" i="4"/>
  <c r="C92" i="4"/>
  <c r="F92" i="4"/>
  <c r="I92" i="4"/>
  <c r="H92" i="4"/>
  <c r="K92" i="4"/>
  <c r="G92" i="4"/>
  <c r="L92" i="4"/>
  <c r="D92" i="4"/>
  <c r="J92" i="4"/>
  <c r="C75" i="5"/>
  <c r="E75" i="5" s="1"/>
  <c r="F75" i="5"/>
  <c r="H75" i="5" s="1"/>
  <c r="I75" i="5"/>
  <c r="A76" i="5"/>
  <c r="B77" i="5"/>
  <c r="A92" i="4"/>
  <c r="B93" i="4"/>
  <c r="D76" i="5" l="1"/>
  <c r="Q75" i="5"/>
  <c r="L76" i="5"/>
  <c r="N75" i="5"/>
  <c r="K75" i="5"/>
  <c r="G76" i="5"/>
  <c r="P76" i="5"/>
  <c r="I76" i="5"/>
  <c r="M76" i="5"/>
  <c r="O76" i="5"/>
  <c r="C76" i="5"/>
  <c r="E76" i="5" s="1"/>
  <c r="G93" i="4"/>
  <c r="D93" i="4"/>
  <c r="J93" i="4"/>
  <c r="H93" i="4"/>
  <c r="C93" i="4"/>
  <c r="E93" i="4"/>
  <c r="L93" i="4"/>
  <c r="F93" i="4"/>
  <c r="I93" i="4"/>
  <c r="K93" i="4"/>
  <c r="J76" i="5"/>
  <c r="F76" i="5"/>
  <c r="A77" i="5"/>
  <c r="B78" i="5"/>
  <c r="A93" i="4"/>
  <c r="B94" i="4"/>
  <c r="N76" i="5" l="1"/>
  <c r="H76" i="5"/>
  <c r="C77" i="5"/>
  <c r="L77" i="5"/>
  <c r="Q76" i="5"/>
  <c r="K76" i="5"/>
  <c r="J77" i="5"/>
  <c r="G77" i="5"/>
  <c r="O77" i="5"/>
  <c r="C94" i="4"/>
  <c r="F94" i="4"/>
  <c r="H94" i="4"/>
  <c r="E94" i="4"/>
  <c r="I94" i="4"/>
  <c r="J94" i="4"/>
  <c r="K94" i="4"/>
  <c r="D94" i="4"/>
  <c r="L94" i="4"/>
  <c r="G94" i="4"/>
  <c r="P77" i="5"/>
  <c r="M77" i="5"/>
  <c r="F77" i="5"/>
  <c r="D77" i="5"/>
  <c r="E77" i="5" s="1"/>
  <c r="I77" i="5"/>
  <c r="A78" i="5"/>
  <c r="B79" i="5"/>
  <c r="A94" i="4"/>
  <c r="B95" i="4"/>
  <c r="N77" i="5" l="1"/>
  <c r="D78" i="5"/>
  <c r="Q77" i="5"/>
  <c r="K77" i="5"/>
  <c r="H77" i="5"/>
  <c r="M78" i="5"/>
  <c r="F78" i="5"/>
  <c r="I78" i="5"/>
  <c r="P78" i="5"/>
  <c r="O78" i="5"/>
  <c r="J78" i="5"/>
  <c r="D95" i="4"/>
  <c r="G95" i="4"/>
  <c r="J95" i="4"/>
  <c r="E95" i="4"/>
  <c r="L95" i="4"/>
  <c r="H95" i="4"/>
  <c r="K95" i="4"/>
  <c r="I95" i="4"/>
  <c r="C95" i="4"/>
  <c r="C79" i="5" s="1"/>
  <c r="F95" i="4"/>
  <c r="G78" i="5"/>
  <c r="L78" i="5"/>
  <c r="C78" i="5"/>
  <c r="E78" i="5" s="1"/>
  <c r="A79" i="5"/>
  <c r="B80" i="5"/>
  <c r="A95" i="4"/>
  <c r="B96" i="4"/>
  <c r="N78" i="5" l="1"/>
  <c r="L79" i="5"/>
  <c r="G79" i="5"/>
  <c r="H78" i="5"/>
  <c r="Q78" i="5"/>
  <c r="M79" i="5"/>
  <c r="K78" i="5"/>
  <c r="J79" i="5"/>
  <c r="P79" i="5"/>
  <c r="F96" i="4"/>
  <c r="E96" i="4"/>
  <c r="C96" i="4"/>
  <c r="D96" i="4"/>
  <c r="H96" i="4"/>
  <c r="K96" i="4"/>
  <c r="I96" i="4"/>
  <c r="G96" i="4"/>
  <c r="J96" i="4"/>
  <c r="L96" i="4"/>
  <c r="D79" i="5"/>
  <c r="E79" i="5" s="1"/>
  <c r="F79" i="5"/>
  <c r="O79" i="5"/>
  <c r="I79" i="5"/>
  <c r="A80" i="5"/>
  <c r="B81" i="5"/>
  <c r="A96" i="4"/>
  <c r="B97" i="4"/>
  <c r="D80" i="5" l="1"/>
  <c r="H79" i="5"/>
  <c r="N79" i="5"/>
  <c r="Q79" i="5"/>
  <c r="K79" i="5"/>
  <c r="F80" i="5"/>
  <c r="I80" i="5"/>
  <c r="M80" i="5"/>
  <c r="P80" i="5"/>
  <c r="L80" i="5"/>
  <c r="C80" i="5"/>
  <c r="O80" i="5"/>
  <c r="D97" i="4"/>
  <c r="G97" i="4"/>
  <c r="L97" i="4"/>
  <c r="C97" i="4"/>
  <c r="E97" i="4"/>
  <c r="F97" i="4"/>
  <c r="K97" i="4"/>
  <c r="I97" i="4"/>
  <c r="J97" i="4"/>
  <c r="H97" i="4"/>
  <c r="J80" i="5"/>
  <c r="G80" i="5"/>
  <c r="H80" i="5" s="1"/>
  <c r="A81" i="5"/>
  <c r="B82" i="5"/>
  <c r="A97" i="4"/>
  <c r="B98" i="4"/>
  <c r="C81" i="5" l="1"/>
  <c r="E80" i="5"/>
  <c r="G81" i="5"/>
  <c r="L81" i="5"/>
  <c r="O81" i="5"/>
  <c r="N80" i="5"/>
  <c r="K80" i="5"/>
  <c r="J81" i="5"/>
  <c r="Q80" i="5"/>
  <c r="H98" i="4"/>
  <c r="E98" i="4"/>
  <c r="C98" i="4"/>
  <c r="F98" i="4"/>
  <c r="I98" i="4"/>
  <c r="K98" i="4"/>
  <c r="L98" i="4"/>
  <c r="G98" i="4"/>
  <c r="D98" i="4"/>
  <c r="J98" i="4"/>
  <c r="P81" i="5"/>
  <c r="I81" i="5"/>
  <c r="M81" i="5"/>
  <c r="F81" i="5"/>
  <c r="H81" i="5" s="1"/>
  <c r="D81" i="5"/>
  <c r="A82" i="5"/>
  <c r="B83" i="5"/>
  <c r="A98" i="4"/>
  <c r="B99" i="4"/>
  <c r="N81" i="5" l="1"/>
  <c r="G82" i="5"/>
  <c r="E81" i="5"/>
  <c r="D82" i="5"/>
  <c r="Q81" i="5"/>
  <c r="K81" i="5"/>
  <c r="M82" i="5"/>
  <c r="I82" i="5"/>
  <c r="O82" i="5"/>
  <c r="P82" i="5"/>
  <c r="C82" i="5"/>
  <c r="D99" i="4"/>
  <c r="G99" i="4"/>
  <c r="I99" i="4"/>
  <c r="E99" i="4"/>
  <c r="F99" i="4"/>
  <c r="L99" i="4"/>
  <c r="H99" i="4"/>
  <c r="J99" i="4"/>
  <c r="C99" i="4"/>
  <c r="C83" i="5" s="1"/>
  <c r="K99" i="4"/>
  <c r="F82" i="5"/>
  <c r="H82" i="5" s="1"/>
  <c r="L82" i="5"/>
  <c r="N82" i="5" s="1"/>
  <c r="J82" i="5"/>
  <c r="K82" i="5" s="1"/>
  <c r="A83" i="5"/>
  <c r="B84" i="5"/>
  <c r="A99" i="4"/>
  <c r="B100" i="4"/>
  <c r="E82" i="5" l="1"/>
  <c r="F83" i="5"/>
  <c r="O83" i="5"/>
  <c r="G83" i="5"/>
  <c r="M83" i="5"/>
  <c r="Q82" i="5"/>
  <c r="I83" i="5"/>
  <c r="E100" i="4"/>
  <c r="C100" i="4"/>
  <c r="F100" i="4"/>
  <c r="I100" i="4"/>
  <c r="H100" i="4"/>
  <c r="K100" i="4"/>
  <c r="D100" i="4"/>
  <c r="G100" i="4"/>
  <c r="L100" i="4"/>
  <c r="J100" i="4"/>
  <c r="D83" i="5"/>
  <c r="E83" i="5" s="1"/>
  <c r="P83" i="5"/>
  <c r="J83" i="5"/>
  <c r="L83" i="5"/>
  <c r="N83" i="5" s="1"/>
  <c r="A84" i="5"/>
  <c r="B85" i="5"/>
  <c r="A100" i="4"/>
  <c r="B101" i="4"/>
  <c r="K83" i="5" l="1"/>
  <c r="H83" i="5"/>
  <c r="D84" i="5"/>
  <c r="Q83" i="5"/>
  <c r="L84" i="5"/>
  <c r="G84" i="5"/>
  <c r="I84" i="5"/>
  <c r="P84" i="5"/>
  <c r="G101" i="4"/>
  <c r="D101" i="4"/>
  <c r="C101" i="4"/>
  <c r="J101" i="4"/>
  <c r="I101" i="4"/>
  <c r="H101" i="4"/>
  <c r="L101" i="4"/>
  <c r="K101" i="4"/>
  <c r="E101" i="4"/>
  <c r="F101" i="4"/>
  <c r="M84" i="5"/>
  <c r="N84" i="5" s="1"/>
  <c r="O84" i="5"/>
  <c r="Q84" i="5" s="1"/>
  <c r="C84" i="5"/>
  <c r="E84" i="5" s="1"/>
  <c r="J84" i="5"/>
  <c r="F84" i="5"/>
  <c r="H84" i="5" s="1"/>
  <c r="A85" i="5"/>
  <c r="B86" i="5"/>
  <c r="A101" i="4"/>
  <c r="B102" i="4"/>
  <c r="D85" i="5" l="1"/>
  <c r="K84" i="5"/>
  <c r="G85" i="5"/>
  <c r="J85" i="5"/>
  <c r="M85" i="5"/>
  <c r="O85" i="5"/>
  <c r="P85" i="5"/>
  <c r="C85" i="5"/>
  <c r="C102" i="4"/>
  <c r="F102" i="4"/>
  <c r="H102" i="4"/>
  <c r="E102" i="4"/>
  <c r="I102" i="4"/>
  <c r="J102" i="4"/>
  <c r="G102" i="4"/>
  <c r="K102" i="4"/>
  <c r="D102" i="4"/>
  <c r="L102" i="4"/>
  <c r="F85" i="5"/>
  <c r="H85" i="5" s="1"/>
  <c r="L85" i="5"/>
  <c r="I85" i="5"/>
  <c r="A86" i="5"/>
  <c r="B87" i="5"/>
  <c r="A102" i="4"/>
  <c r="B103" i="4"/>
  <c r="L86" i="5" l="1"/>
  <c r="E85" i="5"/>
  <c r="D86" i="5"/>
  <c r="K85" i="5"/>
  <c r="N85" i="5"/>
  <c r="I86" i="5"/>
  <c r="F86" i="5"/>
  <c r="Q85" i="5"/>
  <c r="P86" i="5"/>
  <c r="D103" i="4"/>
  <c r="G103" i="4"/>
  <c r="J103" i="4"/>
  <c r="E103" i="4"/>
  <c r="H103" i="4"/>
  <c r="K103" i="4"/>
  <c r="C103" i="4"/>
  <c r="C87" i="5" s="1"/>
  <c r="F103" i="4"/>
  <c r="G87" i="5" s="1"/>
  <c r="I103" i="4"/>
  <c r="L103" i="4"/>
  <c r="C86" i="5"/>
  <c r="E86" i="5" s="1"/>
  <c r="O86" i="5"/>
  <c r="J86" i="5"/>
  <c r="M86" i="5"/>
  <c r="N86" i="5" s="1"/>
  <c r="G86" i="5"/>
  <c r="A87" i="5"/>
  <c r="B88" i="5"/>
  <c r="A103" i="4"/>
  <c r="B104" i="4"/>
  <c r="L87" i="5" l="1"/>
  <c r="H86" i="5"/>
  <c r="Q86" i="5"/>
  <c r="K86" i="5"/>
  <c r="J87" i="5"/>
  <c r="P87" i="5"/>
  <c r="F87" i="5"/>
  <c r="H87" i="5" s="1"/>
  <c r="M87" i="5"/>
  <c r="N87" i="5" s="1"/>
  <c r="O87" i="5"/>
  <c r="I87" i="5"/>
  <c r="F104" i="4"/>
  <c r="E104" i="4"/>
  <c r="C104" i="4"/>
  <c r="D104" i="4"/>
  <c r="H104" i="4"/>
  <c r="I104" i="4"/>
  <c r="J104" i="4"/>
  <c r="K104" i="4"/>
  <c r="L104" i="4"/>
  <c r="G104" i="4"/>
  <c r="D87" i="5"/>
  <c r="E87" i="5" s="1"/>
  <c r="A88" i="5"/>
  <c r="B89" i="5"/>
  <c r="A104" i="4"/>
  <c r="B105" i="4"/>
  <c r="C88" i="5" l="1"/>
  <c r="K87" i="5"/>
  <c r="G88" i="5"/>
  <c r="M88" i="5"/>
  <c r="Q87" i="5"/>
  <c r="J88" i="5"/>
  <c r="P88" i="5"/>
  <c r="I88" i="5"/>
  <c r="L88" i="5"/>
  <c r="F88" i="5"/>
  <c r="D105" i="4"/>
  <c r="G105" i="4"/>
  <c r="L105" i="4"/>
  <c r="C105" i="4"/>
  <c r="J105" i="4"/>
  <c r="F105" i="4"/>
  <c r="K105" i="4"/>
  <c r="I105" i="4"/>
  <c r="E105" i="4"/>
  <c r="H105" i="4"/>
  <c r="O88" i="5"/>
  <c r="D88" i="5"/>
  <c r="A89" i="5"/>
  <c r="B90" i="5"/>
  <c r="A105" i="4"/>
  <c r="B106" i="4"/>
  <c r="N88" i="5" l="1"/>
  <c r="E88" i="5"/>
  <c r="D89" i="5"/>
  <c r="H88" i="5"/>
  <c r="K88" i="5"/>
  <c r="F89" i="5"/>
  <c r="J89" i="5"/>
  <c r="M89" i="5"/>
  <c r="Q88" i="5"/>
  <c r="P89" i="5"/>
  <c r="G89" i="5"/>
  <c r="I89" i="5"/>
  <c r="O89" i="5"/>
  <c r="H106" i="4"/>
  <c r="E106" i="4"/>
  <c r="C106" i="4"/>
  <c r="F106" i="4"/>
  <c r="I106" i="4"/>
  <c r="L106" i="4"/>
  <c r="K106" i="4"/>
  <c r="D106" i="4"/>
  <c r="G106" i="4"/>
  <c r="J106" i="4"/>
  <c r="L89" i="5"/>
  <c r="N89" i="5" s="1"/>
  <c r="C89" i="5"/>
  <c r="E89" i="5" s="1"/>
  <c r="A90" i="5"/>
  <c r="B91" i="5"/>
  <c r="A106" i="4"/>
  <c r="B107" i="4"/>
  <c r="H89" i="5" l="1"/>
  <c r="D90" i="5"/>
  <c r="I90" i="5"/>
  <c r="K89" i="5"/>
  <c r="Q89" i="5"/>
  <c r="M90" i="5"/>
  <c r="F90" i="5"/>
  <c r="P90" i="5"/>
  <c r="L90" i="5"/>
  <c r="J90" i="5"/>
  <c r="G90" i="5"/>
  <c r="H90" i="5" s="1"/>
  <c r="D107" i="4"/>
  <c r="G107" i="4"/>
  <c r="L107" i="4"/>
  <c r="E107" i="4"/>
  <c r="I107" i="4"/>
  <c r="C107" i="4"/>
  <c r="F107" i="4"/>
  <c r="J107" i="4"/>
  <c r="H107" i="4"/>
  <c r="K107" i="4"/>
  <c r="O90" i="5"/>
  <c r="C90" i="5"/>
  <c r="E90" i="5" s="1"/>
  <c r="A91" i="5"/>
  <c r="B92" i="5"/>
  <c r="A107" i="4"/>
  <c r="B108" i="4"/>
  <c r="C91" i="5" l="1"/>
  <c r="K90" i="5"/>
  <c r="N90" i="5"/>
  <c r="M91" i="5"/>
  <c r="F91" i="5"/>
  <c r="J91" i="5"/>
  <c r="Q90" i="5"/>
  <c r="O91" i="5"/>
  <c r="G91" i="5"/>
  <c r="H91" i="5" s="1"/>
  <c r="P91" i="5"/>
  <c r="E108" i="4"/>
  <c r="C108" i="4"/>
  <c r="F108" i="4"/>
  <c r="I108" i="4"/>
  <c r="H108" i="4"/>
  <c r="K108" i="4"/>
  <c r="G108" i="4"/>
  <c r="L108" i="4"/>
  <c r="J108" i="4"/>
  <c r="D108" i="4"/>
  <c r="I91" i="5"/>
  <c r="L91" i="5"/>
  <c r="D91" i="5"/>
  <c r="E91" i="5" s="1"/>
  <c r="A92" i="5"/>
  <c r="B93" i="5"/>
  <c r="A108" i="4"/>
  <c r="B109" i="4"/>
  <c r="N91" i="5" l="1"/>
  <c r="D92" i="5"/>
  <c r="P92" i="5"/>
  <c r="Q91" i="5"/>
  <c r="K91" i="5"/>
  <c r="F92" i="5"/>
  <c r="J92" i="5"/>
  <c r="M92" i="5"/>
  <c r="L92" i="5"/>
  <c r="I92" i="5"/>
  <c r="G92" i="5"/>
  <c r="G109" i="4"/>
  <c r="D109" i="4"/>
  <c r="C109" i="4"/>
  <c r="F109" i="4"/>
  <c r="I109" i="4"/>
  <c r="J109" i="4"/>
  <c r="E109" i="4"/>
  <c r="L109" i="4"/>
  <c r="H109" i="4"/>
  <c r="K109" i="4"/>
  <c r="O92" i="5"/>
  <c r="C92" i="5"/>
  <c r="A93" i="5"/>
  <c r="B94" i="5"/>
  <c r="A109" i="4"/>
  <c r="B110" i="4"/>
  <c r="N92" i="5" l="1"/>
  <c r="E92" i="5"/>
  <c r="D93" i="5"/>
  <c r="Q92" i="5"/>
  <c r="H92" i="5"/>
  <c r="M93" i="5"/>
  <c r="K92" i="5"/>
  <c r="F93" i="5"/>
  <c r="J93" i="5"/>
  <c r="O93" i="5"/>
  <c r="C93" i="5"/>
  <c r="E93" i="5" s="1"/>
  <c r="L93" i="5"/>
  <c r="I93" i="5"/>
  <c r="C110" i="4"/>
  <c r="F110" i="4"/>
  <c r="H110" i="4"/>
  <c r="E110" i="4"/>
  <c r="I110" i="4"/>
  <c r="K110" i="4"/>
  <c r="D110" i="4"/>
  <c r="J110" i="4"/>
  <c r="G110" i="4"/>
  <c r="L110" i="4"/>
  <c r="P93" i="5"/>
  <c r="G93" i="5"/>
  <c r="A94" i="5"/>
  <c r="B95" i="5"/>
  <c r="A110" i="4"/>
  <c r="B111" i="4"/>
  <c r="D94" i="5" l="1"/>
  <c r="N93" i="5"/>
  <c r="H93" i="5"/>
  <c r="G94" i="5"/>
  <c r="P94" i="5"/>
  <c r="K93" i="5"/>
  <c r="I94" i="5"/>
  <c r="L94" i="5"/>
  <c r="Q93" i="5"/>
  <c r="J94" i="5"/>
  <c r="C94" i="5"/>
  <c r="O94" i="5"/>
  <c r="D111" i="4"/>
  <c r="G111" i="4"/>
  <c r="J111" i="4"/>
  <c r="E111" i="4"/>
  <c r="C111" i="4"/>
  <c r="C95" i="5" s="1"/>
  <c r="H111" i="4"/>
  <c r="L111" i="4"/>
  <c r="K111" i="4"/>
  <c r="F111" i="4"/>
  <c r="I111" i="4"/>
  <c r="M94" i="5"/>
  <c r="F94" i="5"/>
  <c r="H94" i="5" s="1"/>
  <c r="A95" i="5"/>
  <c r="B96" i="5"/>
  <c r="A111" i="4"/>
  <c r="B112" i="4"/>
  <c r="E94" i="5" l="1"/>
  <c r="Q94" i="5"/>
  <c r="G95" i="5"/>
  <c r="N94" i="5"/>
  <c r="M95" i="5"/>
  <c r="K94" i="5"/>
  <c r="J95" i="5"/>
  <c r="P95" i="5"/>
  <c r="F112" i="4"/>
  <c r="E112" i="4"/>
  <c r="C112" i="4"/>
  <c r="D112" i="4"/>
  <c r="I112" i="4"/>
  <c r="H112" i="4"/>
  <c r="K112" i="4"/>
  <c r="G112" i="4"/>
  <c r="J112" i="4"/>
  <c r="L112" i="4"/>
  <c r="O95" i="5"/>
  <c r="F95" i="5"/>
  <c r="H95" i="5" s="1"/>
  <c r="L95" i="5"/>
  <c r="I95" i="5"/>
  <c r="D95" i="5"/>
  <c r="E95" i="5" s="1"/>
  <c r="A96" i="5"/>
  <c r="B97" i="5"/>
  <c r="A112" i="4"/>
  <c r="B113" i="4"/>
  <c r="C96" i="5" l="1"/>
  <c r="N95" i="5"/>
  <c r="M96" i="5"/>
  <c r="Q95" i="5"/>
  <c r="K95" i="5"/>
  <c r="F96" i="5"/>
  <c r="I96" i="5"/>
  <c r="O96" i="5"/>
  <c r="D96" i="5"/>
  <c r="E96" i="5" s="1"/>
  <c r="P96" i="5"/>
  <c r="J96" i="5"/>
  <c r="D113" i="4"/>
  <c r="G113" i="4"/>
  <c r="L113" i="4"/>
  <c r="C113" i="4"/>
  <c r="J113" i="4"/>
  <c r="F113" i="4"/>
  <c r="K113" i="4"/>
  <c r="E113" i="4"/>
  <c r="I113" i="4"/>
  <c r="H113" i="4"/>
  <c r="L96" i="5"/>
  <c r="G96" i="5"/>
  <c r="A97" i="5"/>
  <c r="B98" i="5"/>
  <c r="A113" i="4"/>
  <c r="B114" i="4"/>
  <c r="N96" i="5" l="1"/>
  <c r="D97" i="5"/>
  <c r="L97" i="5"/>
  <c r="O97" i="5"/>
  <c r="G97" i="5"/>
  <c r="H96" i="5"/>
  <c r="K96" i="5"/>
  <c r="J97" i="5"/>
  <c r="Q96" i="5"/>
  <c r="I97" i="5"/>
  <c r="M97" i="5"/>
  <c r="N97" i="5" s="1"/>
  <c r="H114" i="4"/>
  <c r="E114" i="4"/>
  <c r="C114" i="4"/>
  <c r="F114" i="4"/>
  <c r="I114" i="4"/>
  <c r="D114" i="4"/>
  <c r="L114" i="4"/>
  <c r="K114" i="4"/>
  <c r="G114" i="4"/>
  <c r="J114" i="4"/>
  <c r="F97" i="5"/>
  <c r="C97" i="5"/>
  <c r="P97" i="5"/>
  <c r="Q97" i="5" s="1"/>
  <c r="A98" i="5"/>
  <c r="B99" i="5"/>
  <c r="A114" i="4"/>
  <c r="B115" i="4"/>
  <c r="E97" i="5" l="1"/>
  <c r="H97" i="5"/>
  <c r="D98" i="5"/>
  <c r="I98" i="5"/>
  <c r="L98" i="5"/>
  <c r="O98" i="5"/>
  <c r="K97" i="5"/>
  <c r="G98" i="5"/>
  <c r="M98" i="5"/>
  <c r="N98" i="5" s="1"/>
  <c r="F98" i="5"/>
  <c r="J98" i="5"/>
  <c r="D115" i="4"/>
  <c r="G115" i="4"/>
  <c r="J115" i="4"/>
  <c r="I115" i="4"/>
  <c r="L115" i="4"/>
  <c r="H115" i="4"/>
  <c r="K115" i="4"/>
  <c r="F115" i="4"/>
  <c r="C115" i="4"/>
  <c r="C99" i="5" s="1"/>
  <c r="E115" i="4"/>
  <c r="P98" i="5"/>
  <c r="Q98" i="5" s="1"/>
  <c r="C98" i="5"/>
  <c r="E98" i="5" s="1"/>
  <c r="A99" i="5"/>
  <c r="B100" i="5"/>
  <c r="A115" i="4"/>
  <c r="B116" i="4"/>
  <c r="K98" i="5" l="1"/>
  <c r="H98" i="5"/>
  <c r="L99" i="5"/>
  <c r="J99" i="5"/>
  <c r="G99" i="5"/>
  <c r="F99" i="5"/>
  <c r="P99" i="5"/>
  <c r="O99" i="5"/>
  <c r="D99" i="5"/>
  <c r="E99" i="5" s="1"/>
  <c r="E116" i="4"/>
  <c r="C116" i="4"/>
  <c r="F116" i="4"/>
  <c r="I116" i="4"/>
  <c r="H116" i="4"/>
  <c r="K116" i="4"/>
  <c r="G116" i="4"/>
  <c r="L116" i="4"/>
  <c r="J116" i="4"/>
  <c r="D116" i="4"/>
  <c r="D100" i="5" s="1"/>
  <c r="M99" i="5"/>
  <c r="N99" i="5" s="1"/>
  <c r="I99" i="5"/>
  <c r="A100" i="5"/>
  <c r="B101" i="5"/>
  <c r="A116" i="4"/>
  <c r="B117" i="4"/>
  <c r="K99" i="5" l="1"/>
  <c r="H99" i="5"/>
  <c r="M100" i="5"/>
  <c r="F100" i="5"/>
  <c r="J100" i="5"/>
  <c r="Q99" i="5"/>
  <c r="P100" i="5"/>
  <c r="O100" i="5"/>
  <c r="C100" i="5"/>
  <c r="E100" i="5" s="1"/>
  <c r="G117" i="4"/>
  <c r="D117" i="4"/>
  <c r="L117" i="4"/>
  <c r="E117" i="4"/>
  <c r="K117" i="4"/>
  <c r="J117" i="4"/>
  <c r="C117" i="4"/>
  <c r="C101" i="5" s="1"/>
  <c r="H117" i="4"/>
  <c r="F117" i="4"/>
  <c r="I117" i="4"/>
  <c r="L101" i="5" s="1"/>
  <c r="L100" i="5"/>
  <c r="N100" i="5" s="1"/>
  <c r="I100" i="5"/>
  <c r="K100" i="5" s="1"/>
  <c r="G100" i="5"/>
  <c r="A101" i="5"/>
  <c r="B102" i="5"/>
  <c r="A117" i="4"/>
  <c r="B118" i="4"/>
  <c r="H100" i="5" l="1"/>
  <c r="O101" i="5"/>
  <c r="G101" i="5"/>
  <c r="Q100" i="5"/>
  <c r="J101" i="5"/>
  <c r="M101" i="5"/>
  <c r="N101" i="5" s="1"/>
  <c r="D101" i="5"/>
  <c r="I101" i="5"/>
  <c r="F101" i="5"/>
  <c r="C118" i="4"/>
  <c r="F118" i="4"/>
  <c r="H118" i="4"/>
  <c r="E118" i="4"/>
  <c r="I118" i="4"/>
  <c r="J118" i="4"/>
  <c r="K118" i="4"/>
  <c r="D118" i="4"/>
  <c r="G118" i="4"/>
  <c r="L118" i="4"/>
  <c r="E101" i="5"/>
  <c r="P101" i="5"/>
  <c r="A102" i="5"/>
  <c r="B103" i="5"/>
  <c r="A118" i="4"/>
  <c r="B119" i="4"/>
  <c r="H101" i="5" l="1"/>
  <c r="Q101" i="5"/>
  <c r="D102" i="5"/>
  <c r="K101" i="5"/>
  <c r="M102" i="5"/>
  <c r="F102" i="5"/>
  <c r="I102" i="5"/>
  <c r="P102" i="5"/>
  <c r="D119" i="4"/>
  <c r="G119" i="4"/>
  <c r="J119" i="4"/>
  <c r="E119" i="4"/>
  <c r="H119" i="4"/>
  <c r="F119" i="4"/>
  <c r="C119" i="4"/>
  <c r="L119" i="4"/>
  <c r="K119" i="4"/>
  <c r="I119" i="4"/>
  <c r="O102" i="5"/>
  <c r="J102" i="5"/>
  <c r="G102" i="5"/>
  <c r="L102" i="5"/>
  <c r="N102" i="5" s="1"/>
  <c r="C102" i="5"/>
  <c r="E102" i="5" s="1"/>
  <c r="A103" i="5"/>
  <c r="B104" i="5"/>
  <c r="A104" i="5" s="1"/>
  <c r="A119" i="4"/>
  <c r="B120" i="4"/>
  <c r="C103" i="5" l="1"/>
  <c r="K102" i="5"/>
  <c r="G103" i="5"/>
  <c r="H102" i="5"/>
  <c r="Q102" i="5"/>
  <c r="J103" i="5"/>
  <c r="L103" i="5"/>
  <c r="O103" i="5"/>
  <c r="F120" i="4"/>
  <c r="E120" i="4"/>
  <c r="C120" i="4"/>
  <c r="D120" i="4"/>
  <c r="H120" i="4"/>
  <c r="K120" i="4"/>
  <c r="I120" i="4"/>
  <c r="L120" i="4"/>
  <c r="J120" i="4"/>
  <c r="G120" i="4"/>
  <c r="P103" i="5"/>
  <c r="F103" i="5"/>
  <c r="H103" i="5" s="1"/>
  <c r="M103" i="5"/>
  <c r="I103" i="5"/>
  <c r="K103" i="5" s="1"/>
  <c r="D103" i="5"/>
  <c r="E103" i="5" s="1"/>
  <c r="A120" i="4"/>
  <c r="D104" i="5" l="1"/>
  <c r="P104" i="5"/>
  <c r="N103" i="5"/>
  <c r="M104" i="5"/>
  <c r="Q103" i="5"/>
  <c r="F104" i="5"/>
  <c r="I104" i="5"/>
  <c r="L104" i="5"/>
  <c r="C104" i="5"/>
  <c r="E104" i="5" s="1"/>
  <c r="O104" i="5"/>
  <c r="J104" i="5"/>
  <c r="G104" i="5"/>
  <c r="D81" i="1"/>
  <c r="D80" i="1"/>
  <c r="D79" i="1"/>
  <c r="D78" i="1"/>
  <c r="D77" i="1"/>
  <c r="D76" i="1"/>
  <c r="D75" i="1"/>
  <c r="D74" i="1"/>
  <c r="D73" i="1"/>
  <c r="D72" i="1"/>
  <c r="D71" i="1"/>
  <c r="D70" i="1"/>
  <c r="H104" i="5" l="1"/>
  <c r="Q104" i="5"/>
  <c r="D82" i="1"/>
  <c r="K104" i="5"/>
  <c r="N104" i="5"/>
  <c r="D65" i="1"/>
  <c r="D64" i="1"/>
  <c r="D63" i="1"/>
  <c r="D62" i="1"/>
  <c r="D61" i="1"/>
  <c r="D60" i="1"/>
  <c r="D59" i="1"/>
  <c r="D58" i="1"/>
  <c r="D57" i="1"/>
  <c r="D56" i="1"/>
  <c r="D55" i="1"/>
  <c r="D54" i="1"/>
  <c r="D66" i="1" l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C37" i="1"/>
  <c r="C38" i="1"/>
  <c r="C39" i="1"/>
  <c r="C40" i="1"/>
  <c r="D40" i="1" s="1"/>
  <c r="C41" i="1"/>
  <c r="C42" i="1"/>
  <c r="C43" i="1"/>
  <c r="C44" i="1"/>
  <c r="D44" i="1" s="1"/>
  <c r="C45" i="1"/>
  <c r="C46" i="1"/>
  <c r="C47" i="1"/>
  <c r="C48" i="1"/>
  <c r="D48" i="1" s="1"/>
  <c r="C49" i="1"/>
  <c r="D49" i="1" s="1"/>
  <c r="D36" i="1"/>
  <c r="D47" i="1"/>
  <c r="D46" i="1"/>
  <c r="D45" i="1"/>
  <c r="D43" i="1"/>
  <c r="D42" i="1"/>
  <c r="D41" i="1"/>
  <c r="D39" i="1"/>
  <c r="D38" i="1"/>
  <c r="D37" i="1"/>
  <c r="D50" i="1" l="1"/>
  <c r="A120" i="1" l="1"/>
  <c r="A121" i="1" l="1"/>
  <c r="C120" i="1"/>
  <c r="F120" i="1"/>
  <c r="E120" i="1"/>
  <c r="D120" i="1"/>
  <c r="B120" i="1"/>
  <c r="A122" i="1" l="1"/>
  <c r="F121" i="1"/>
  <c r="E121" i="1"/>
  <c r="D121" i="1"/>
  <c r="C121" i="1"/>
  <c r="B121" i="1"/>
  <c r="A123" i="1" l="1"/>
  <c r="D122" i="1"/>
  <c r="F122" i="1"/>
  <c r="E122" i="1"/>
  <c r="C122" i="1"/>
  <c r="B122" i="1"/>
  <c r="A124" i="1" l="1"/>
  <c r="E123" i="1"/>
  <c r="F123" i="1"/>
  <c r="D123" i="1"/>
  <c r="B123" i="1"/>
  <c r="C123" i="1"/>
  <c r="A125" i="1" l="1"/>
  <c r="C124" i="1"/>
  <c r="F124" i="1"/>
  <c r="E124" i="1"/>
  <c r="D124" i="1"/>
  <c r="B124" i="1"/>
  <c r="A126" i="1" l="1"/>
  <c r="F125" i="1"/>
  <c r="B125" i="1"/>
  <c r="E125" i="1"/>
  <c r="D125" i="1"/>
  <c r="C125" i="1"/>
  <c r="A127" i="1" l="1"/>
  <c r="D126" i="1"/>
  <c r="E126" i="1"/>
  <c r="C126" i="1"/>
  <c r="F126" i="1"/>
  <c r="B126" i="1"/>
  <c r="A128" i="1" l="1"/>
  <c r="E127" i="1"/>
  <c r="D127" i="1"/>
  <c r="F127" i="1"/>
  <c r="B127" i="1"/>
  <c r="C127" i="1"/>
  <c r="A129" i="1" l="1"/>
  <c r="C128" i="1"/>
  <c r="F128" i="1"/>
  <c r="B128" i="1"/>
  <c r="E128" i="1"/>
  <c r="D128" i="1"/>
  <c r="A130" i="1" l="1"/>
  <c r="F129" i="1"/>
  <c r="B129" i="1"/>
  <c r="E129" i="1"/>
  <c r="D129" i="1"/>
  <c r="C129" i="1"/>
  <c r="A131" i="1" l="1"/>
  <c r="D130" i="1"/>
  <c r="F130" i="1"/>
  <c r="E130" i="1"/>
  <c r="C130" i="1"/>
  <c r="B130" i="1"/>
  <c r="A132" i="1" l="1"/>
  <c r="E131" i="1"/>
  <c r="C131" i="1"/>
  <c r="F131" i="1"/>
  <c r="D131" i="1"/>
  <c r="B131" i="1"/>
  <c r="A133" i="1" l="1"/>
  <c r="C132" i="1"/>
  <c r="E132" i="1"/>
  <c r="D132" i="1"/>
  <c r="F132" i="1"/>
  <c r="B132" i="1"/>
  <c r="A134" i="1" l="1"/>
  <c r="F133" i="1"/>
  <c r="B133" i="1"/>
  <c r="C133" i="1"/>
  <c r="E133" i="1"/>
  <c r="D133" i="1"/>
  <c r="A135" i="1" l="1"/>
  <c r="D134" i="1"/>
  <c r="F134" i="1"/>
  <c r="E134" i="1"/>
  <c r="B134" i="1"/>
  <c r="C134" i="1"/>
  <c r="A136" i="1" l="1"/>
  <c r="E135" i="1"/>
  <c r="F135" i="1"/>
  <c r="D135" i="1"/>
  <c r="C135" i="1"/>
  <c r="B135" i="1"/>
  <c r="A137" i="1" l="1"/>
  <c r="C136" i="1"/>
  <c r="F136" i="1"/>
  <c r="E136" i="1"/>
  <c r="D136" i="1"/>
  <c r="B136" i="1"/>
  <c r="A138" i="1" l="1"/>
  <c r="F137" i="1"/>
  <c r="E137" i="1"/>
  <c r="D137" i="1"/>
  <c r="C137" i="1"/>
  <c r="B137" i="1"/>
  <c r="A139" i="1" l="1"/>
  <c r="D138" i="1"/>
  <c r="F138" i="1"/>
  <c r="E138" i="1"/>
  <c r="C138" i="1"/>
  <c r="B138" i="1"/>
  <c r="A140" i="1" l="1"/>
  <c r="E139" i="1"/>
  <c r="F139" i="1"/>
  <c r="C139" i="1"/>
  <c r="B139" i="1"/>
  <c r="D139" i="1"/>
  <c r="A141" i="1" l="1"/>
  <c r="C140" i="1"/>
  <c r="F140" i="1"/>
  <c r="E140" i="1"/>
  <c r="D140" i="1"/>
  <c r="B140" i="1"/>
  <c r="A142" i="1" l="1"/>
  <c r="F141" i="1"/>
  <c r="E141" i="1"/>
  <c r="D141" i="1"/>
  <c r="C141" i="1"/>
  <c r="B141" i="1"/>
  <c r="A143" i="1" l="1"/>
  <c r="D142" i="1"/>
  <c r="E142" i="1"/>
  <c r="C142" i="1"/>
  <c r="F142" i="1"/>
  <c r="B142" i="1"/>
  <c r="A144" i="1" l="1"/>
  <c r="E143" i="1"/>
  <c r="D143" i="1"/>
  <c r="F143" i="1"/>
  <c r="C143" i="1"/>
  <c r="B143" i="1"/>
  <c r="A145" i="1" l="1"/>
  <c r="C144" i="1"/>
  <c r="F144" i="1"/>
  <c r="B144" i="1"/>
  <c r="E144" i="1"/>
  <c r="D144" i="1"/>
  <c r="A146" i="1" l="1"/>
  <c r="F145" i="1"/>
  <c r="E145" i="1"/>
  <c r="D145" i="1"/>
  <c r="B145" i="1"/>
  <c r="C145" i="1"/>
  <c r="A147" i="1" l="1"/>
  <c r="D146" i="1"/>
  <c r="F146" i="1"/>
  <c r="E146" i="1"/>
  <c r="C146" i="1"/>
  <c r="B146" i="1"/>
  <c r="A148" i="1" l="1"/>
  <c r="E147" i="1"/>
  <c r="C147" i="1"/>
  <c r="F147" i="1"/>
  <c r="D147" i="1"/>
  <c r="B147" i="1"/>
  <c r="A149" i="1" l="1"/>
  <c r="C148" i="1"/>
  <c r="E148" i="1"/>
  <c r="D148" i="1"/>
  <c r="F148" i="1"/>
  <c r="B148" i="1"/>
  <c r="A150" i="1" l="1"/>
  <c r="F149" i="1"/>
  <c r="E149" i="1"/>
  <c r="D149" i="1"/>
  <c r="C149" i="1"/>
  <c r="B149" i="1"/>
  <c r="A151" i="1" l="1"/>
  <c r="D150" i="1"/>
  <c r="F150" i="1"/>
  <c r="E150" i="1"/>
  <c r="C150" i="1"/>
  <c r="B150" i="1"/>
  <c r="A152" i="1" l="1"/>
  <c r="E151" i="1"/>
  <c r="F151" i="1"/>
  <c r="D151" i="1"/>
  <c r="C151" i="1"/>
  <c r="B151" i="1"/>
  <c r="A153" i="1" l="1"/>
  <c r="C152" i="1"/>
  <c r="F152" i="1"/>
  <c r="E152" i="1"/>
  <c r="D152" i="1"/>
  <c r="B152" i="1"/>
  <c r="A154" i="1" l="1"/>
  <c r="F153" i="1"/>
  <c r="E153" i="1"/>
  <c r="D153" i="1"/>
  <c r="C153" i="1"/>
  <c r="B153" i="1"/>
  <c r="A155" i="1" l="1"/>
  <c r="D154" i="1"/>
  <c r="F154" i="1"/>
  <c r="C154" i="1"/>
  <c r="E154" i="1"/>
  <c r="B154" i="1"/>
  <c r="A156" i="1" l="1"/>
  <c r="E155" i="1"/>
  <c r="F155" i="1"/>
  <c r="B155" i="1"/>
  <c r="D155" i="1"/>
  <c r="C155" i="1"/>
  <c r="A157" i="1" l="1"/>
  <c r="C156" i="1"/>
  <c r="F156" i="1"/>
  <c r="E156" i="1"/>
  <c r="D156" i="1"/>
  <c r="B156" i="1"/>
  <c r="A158" i="1" l="1"/>
  <c r="F157" i="1"/>
  <c r="E157" i="1"/>
  <c r="D157" i="1"/>
  <c r="C157" i="1"/>
  <c r="B157" i="1"/>
  <c r="A159" i="1" l="1"/>
  <c r="D158" i="1"/>
  <c r="E158" i="1"/>
  <c r="C158" i="1"/>
  <c r="F158" i="1"/>
  <c r="B158" i="1"/>
  <c r="A160" i="1" l="1"/>
  <c r="E159" i="1"/>
  <c r="D159" i="1"/>
  <c r="F159" i="1"/>
  <c r="C159" i="1"/>
  <c r="B159" i="1"/>
  <c r="A161" i="1" l="1"/>
  <c r="F160" i="1"/>
  <c r="B160" i="1"/>
  <c r="C160" i="1"/>
  <c r="E160" i="1"/>
  <c r="D160" i="1"/>
  <c r="A162" i="1" l="1"/>
  <c r="F161" i="1"/>
  <c r="E161" i="1"/>
  <c r="D161" i="1"/>
  <c r="C161" i="1"/>
  <c r="B161" i="1"/>
  <c r="A163" i="1" l="1"/>
  <c r="D162" i="1"/>
  <c r="C162" i="1"/>
  <c r="F162" i="1"/>
  <c r="E162" i="1"/>
  <c r="B162" i="1"/>
  <c r="A164" i="1" l="1"/>
  <c r="E163" i="1"/>
  <c r="F163" i="1"/>
  <c r="D163" i="1"/>
  <c r="C163" i="1"/>
  <c r="B163" i="1"/>
  <c r="A165" i="1" l="1"/>
  <c r="E164" i="1"/>
  <c r="D164" i="1"/>
  <c r="F164" i="1"/>
  <c r="B164" i="1"/>
  <c r="C164" i="1"/>
  <c r="A166" i="1" l="1"/>
  <c r="F165" i="1"/>
  <c r="C165" i="1"/>
  <c r="E165" i="1"/>
  <c r="D165" i="1"/>
  <c r="B165" i="1"/>
  <c r="A167" i="1" l="1"/>
  <c r="D166" i="1"/>
  <c r="F166" i="1"/>
  <c r="C166" i="1"/>
  <c r="E166" i="1"/>
  <c r="B166" i="1"/>
  <c r="A168" i="1" l="1"/>
  <c r="E167" i="1"/>
  <c r="F167" i="1"/>
  <c r="D167" i="1"/>
  <c r="B167" i="1"/>
  <c r="C167" i="1"/>
  <c r="A169" i="1" l="1"/>
  <c r="F168" i="1"/>
  <c r="E168" i="1"/>
  <c r="D168" i="1"/>
  <c r="B168" i="1"/>
  <c r="C168" i="1"/>
  <c r="A170" i="1" l="1"/>
  <c r="F169" i="1"/>
  <c r="E169" i="1"/>
  <c r="D169" i="1"/>
  <c r="C169" i="1"/>
  <c r="B169" i="1"/>
  <c r="A171" i="1" l="1"/>
  <c r="D170" i="1"/>
  <c r="C170" i="1"/>
  <c r="F170" i="1"/>
  <c r="E170" i="1"/>
  <c r="B170" i="1"/>
  <c r="A172" i="1" l="1"/>
  <c r="E171" i="1"/>
  <c r="F171" i="1"/>
  <c r="B171" i="1"/>
  <c r="D171" i="1"/>
  <c r="C171" i="1"/>
  <c r="A173" i="1" l="1"/>
  <c r="F172" i="1"/>
  <c r="E172" i="1"/>
  <c r="D172" i="1"/>
  <c r="B172" i="1"/>
  <c r="C172" i="1"/>
  <c r="A174" i="1" l="1"/>
  <c r="F173" i="1"/>
  <c r="E173" i="1"/>
  <c r="D173" i="1"/>
  <c r="C173" i="1"/>
  <c r="B173" i="1"/>
  <c r="A175" i="1" l="1"/>
  <c r="D174" i="1"/>
  <c r="E174" i="1"/>
  <c r="C174" i="1"/>
  <c r="F174" i="1"/>
  <c r="B174" i="1"/>
  <c r="A176" i="1" l="1"/>
  <c r="E175" i="1"/>
  <c r="D175" i="1"/>
  <c r="F175" i="1"/>
  <c r="C175" i="1"/>
  <c r="B175" i="1"/>
  <c r="A177" i="1" l="1"/>
  <c r="F176" i="1"/>
  <c r="B176" i="1"/>
  <c r="C176" i="1"/>
  <c r="E176" i="1"/>
  <c r="D176" i="1"/>
  <c r="A178" i="1" l="1"/>
  <c r="F177" i="1"/>
  <c r="E177" i="1"/>
  <c r="D177" i="1"/>
  <c r="C177" i="1"/>
  <c r="B177" i="1"/>
  <c r="A179" i="1" l="1"/>
  <c r="D178" i="1"/>
  <c r="C178" i="1"/>
  <c r="F178" i="1"/>
  <c r="E178" i="1"/>
  <c r="B178" i="1"/>
  <c r="A180" i="1" l="1"/>
  <c r="E179" i="1"/>
  <c r="F179" i="1"/>
  <c r="D179" i="1"/>
  <c r="C179" i="1"/>
  <c r="B179" i="1"/>
  <c r="A181" i="1" l="1"/>
  <c r="E180" i="1"/>
  <c r="D180" i="1"/>
  <c r="F180" i="1"/>
  <c r="B180" i="1"/>
  <c r="C180" i="1"/>
  <c r="A182" i="1" l="1"/>
  <c r="F181" i="1"/>
  <c r="C181" i="1"/>
  <c r="E181" i="1"/>
  <c r="D181" i="1"/>
  <c r="B181" i="1"/>
  <c r="A183" i="1" l="1"/>
  <c r="D182" i="1"/>
  <c r="F182" i="1"/>
  <c r="C182" i="1"/>
  <c r="E182" i="1"/>
  <c r="B182" i="1"/>
  <c r="A184" i="1" l="1"/>
  <c r="E183" i="1"/>
  <c r="F183" i="1"/>
  <c r="D183" i="1"/>
  <c r="B183" i="1"/>
  <c r="C183" i="1"/>
  <c r="A185" i="1" l="1"/>
  <c r="F184" i="1"/>
  <c r="E184" i="1"/>
  <c r="D184" i="1"/>
  <c r="B184" i="1"/>
  <c r="C184" i="1"/>
  <c r="A186" i="1" l="1"/>
  <c r="F185" i="1"/>
  <c r="E185" i="1"/>
  <c r="D185" i="1"/>
  <c r="C185" i="1"/>
  <c r="B185" i="1"/>
  <c r="A187" i="1" l="1"/>
  <c r="D186" i="1"/>
  <c r="C186" i="1"/>
  <c r="F186" i="1"/>
  <c r="E186" i="1"/>
  <c r="B186" i="1"/>
  <c r="A188" i="1" l="1"/>
  <c r="E187" i="1"/>
  <c r="F187" i="1"/>
  <c r="D187" i="1"/>
  <c r="B187" i="1"/>
  <c r="C187" i="1"/>
  <c r="A189" i="1" l="1"/>
  <c r="F188" i="1"/>
  <c r="E188" i="1"/>
  <c r="D188" i="1"/>
  <c r="B188" i="1"/>
  <c r="C188" i="1"/>
  <c r="A190" i="1" l="1"/>
  <c r="F189" i="1"/>
  <c r="E189" i="1"/>
  <c r="D189" i="1"/>
  <c r="C189" i="1"/>
  <c r="B189" i="1"/>
  <c r="A191" i="1" l="1"/>
  <c r="D190" i="1"/>
  <c r="E190" i="1"/>
  <c r="C190" i="1"/>
  <c r="F190" i="1"/>
  <c r="B190" i="1"/>
  <c r="A192" i="1" l="1"/>
  <c r="E191" i="1"/>
  <c r="D191" i="1"/>
  <c r="F191" i="1"/>
  <c r="C191" i="1"/>
  <c r="B191" i="1"/>
  <c r="A193" i="1" l="1"/>
  <c r="F192" i="1"/>
  <c r="B192" i="1"/>
  <c r="C192" i="1"/>
  <c r="E192" i="1"/>
  <c r="D192" i="1"/>
  <c r="A194" i="1" l="1"/>
  <c r="F193" i="1"/>
  <c r="E193" i="1"/>
  <c r="D193" i="1"/>
  <c r="C193" i="1"/>
  <c r="B193" i="1"/>
  <c r="A195" i="1" l="1"/>
  <c r="D194" i="1"/>
  <c r="C194" i="1"/>
  <c r="F194" i="1"/>
  <c r="E194" i="1"/>
  <c r="B194" i="1"/>
  <c r="A196" i="1" l="1"/>
  <c r="E195" i="1"/>
  <c r="F195" i="1"/>
  <c r="D195" i="1"/>
  <c r="C195" i="1"/>
  <c r="B195" i="1"/>
  <c r="A197" i="1" l="1"/>
  <c r="E196" i="1"/>
  <c r="D196" i="1"/>
  <c r="F196" i="1"/>
  <c r="B196" i="1"/>
  <c r="C196" i="1"/>
  <c r="A198" i="1" l="1"/>
  <c r="F197" i="1"/>
  <c r="C197" i="1"/>
  <c r="E197" i="1"/>
  <c r="D197" i="1"/>
  <c r="B197" i="1"/>
  <c r="A199" i="1" l="1"/>
  <c r="D198" i="1"/>
  <c r="F198" i="1"/>
  <c r="C198" i="1"/>
  <c r="E198" i="1"/>
  <c r="B198" i="1"/>
  <c r="A200" i="1" l="1"/>
  <c r="E199" i="1"/>
  <c r="F199" i="1"/>
  <c r="D199" i="1"/>
  <c r="B199" i="1"/>
  <c r="C199" i="1"/>
  <c r="A201" i="1" l="1"/>
  <c r="F200" i="1"/>
  <c r="E200" i="1"/>
  <c r="D200" i="1"/>
  <c r="B200" i="1"/>
  <c r="C200" i="1"/>
  <c r="A202" i="1" l="1"/>
  <c r="F201" i="1"/>
  <c r="E201" i="1"/>
  <c r="D201" i="1"/>
  <c r="C201" i="1"/>
  <c r="B201" i="1"/>
  <c r="A203" i="1" l="1"/>
  <c r="D202" i="1"/>
  <c r="C202" i="1"/>
  <c r="F202" i="1"/>
  <c r="E202" i="1"/>
  <c r="B202" i="1"/>
  <c r="A204" i="1" l="1"/>
  <c r="E203" i="1"/>
  <c r="F203" i="1"/>
  <c r="B203" i="1"/>
  <c r="C203" i="1"/>
  <c r="D203" i="1"/>
  <c r="A205" i="1" l="1"/>
  <c r="F204" i="1"/>
  <c r="E204" i="1"/>
  <c r="D204" i="1"/>
  <c r="B204" i="1"/>
  <c r="C204" i="1"/>
  <c r="A206" i="1" l="1"/>
  <c r="F205" i="1"/>
  <c r="E205" i="1"/>
  <c r="D205" i="1"/>
  <c r="C205" i="1"/>
  <c r="B205" i="1"/>
  <c r="A207" i="1" l="1"/>
  <c r="D206" i="1"/>
  <c r="E206" i="1"/>
  <c r="C206" i="1"/>
  <c r="F206" i="1"/>
  <c r="B206" i="1"/>
  <c r="A208" i="1" l="1"/>
  <c r="E207" i="1"/>
  <c r="D207" i="1"/>
  <c r="F207" i="1"/>
  <c r="C207" i="1"/>
  <c r="B207" i="1"/>
  <c r="A209" i="1" l="1"/>
  <c r="F208" i="1"/>
  <c r="B208" i="1"/>
  <c r="E208" i="1"/>
  <c r="D208" i="1"/>
  <c r="C208" i="1"/>
  <c r="A210" i="1" l="1"/>
  <c r="F209" i="1"/>
  <c r="E209" i="1"/>
  <c r="D209" i="1"/>
  <c r="C209" i="1"/>
  <c r="B209" i="1"/>
  <c r="A211" i="1" l="1"/>
  <c r="D210" i="1"/>
  <c r="C210" i="1"/>
  <c r="F210" i="1"/>
  <c r="E210" i="1"/>
  <c r="B210" i="1"/>
  <c r="A212" i="1" l="1"/>
  <c r="E211" i="1"/>
  <c r="F211" i="1"/>
  <c r="D211" i="1"/>
  <c r="C211" i="1"/>
  <c r="B211" i="1"/>
  <c r="A213" i="1" l="1"/>
  <c r="E212" i="1"/>
  <c r="D212" i="1"/>
  <c r="F212" i="1"/>
  <c r="B212" i="1"/>
  <c r="C212" i="1"/>
  <c r="A214" i="1" l="1"/>
  <c r="F213" i="1"/>
  <c r="C213" i="1"/>
  <c r="E213" i="1"/>
  <c r="D213" i="1"/>
  <c r="B213" i="1"/>
  <c r="A215" i="1" l="1"/>
  <c r="D214" i="1"/>
  <c r="F214" i="1"/>
  <c r="C214" i="1"/>
  <c r="E214" i="1"/>
  <c r="B214" i="1"/>
  <c r="A216" i="1" l="1"/>
  <c r="E215" i="1"/>
  <c r="F215" i="1"/>
  <c r="D215" i="1"/>
  <c r="B215" i="1"/>
  <c r="C215" i="1"/>
  <c r="A217" i="1" l="1"/>
  <c r="F216" i="1"/>
  <c r="E216" i="1"/>
  <c r="D216" i="1"/>
  <c r="B216" i="1"/>
  <c r="C216" i="1"/>
  <c r="A218" i="1" l="1"/>
  <c r="F217" i="1"/>
  <c r="E217" i="1"/>
  <c r="D217" i="1"/>
  <c r="C217" i="1"/>
  <c r="B217" i="1"/>
  <c r="A219" i="1" l="1"/>
  <c r="D218" i="1"/>
  <c r="C218" i="1"/>
  <c r="F218" i="1"/>
  <c r="E218" i="1"/>
  <c r="B218" i="1"/>
  <c r="E219" i="1" l="1"/>
  <c r="F219" i="1"/>
  <c r="B219" i="1"/>
  <c r="C219" i="1"/>
  <c r="D219" i="1"/>
</calcChain>
</file>

<file path=xl/sharedStrings.xml><?xml version="1.0" encoding="utf-8"?>
<sst xmlns="http://schemas.openxmlformats.org/spreadsheetml/2006/main" count="174" uniqueCount="60">
  <si>
    <r>
      <t>yCO</t>
    </r>
    <r>
      <rPr>
        <b/>
        <vertAlign val="subscript"/>
        <sz val="10"/>
        <rFont val="Arial"/>
        <family val="2"/>
      </rPr>
      <t>2</t>
    </r>
  </si>
  <si>
    <t>Pressure</t>
  </si>
  <si>
    <t>1 atm</t>
  </si>
  <si>
    <t>2atm</t>
  </si>
  <si>
    <t>3 atm</t>
  </si>
  <si>
    <t>4atm</t>
  </si>
  <si>
    <t>Kp- Experimental Data at different Pressures for Binary CO2/N2 mixtures using HISIV3000 silicalite</t>
  </si>
  <si>
    <t>5atm</t>
  </si>
  <si>
    <t>Kp- Calculated Curvefitting Data at different Pressures for Binary CO2/N2 mixtures using HISIV3000 silicalite</t>
  </si>
  <si>
    <t>1atm</t>
  </si>
  <si>
    <t>2 atm</t>
  </si>
  <si>
    <t>4 atm</t>
  </si>
  <si>
    <t>5 atm</t>
  </si>
  <si>
    <t>Kennedy-Tezel Curve Fit</t>
  </si>
  <si>
    <t>Constants:</t>
  </si>
  <si>
    <t>B4=</t>
  </si>
  <si>
    <t>C4</t>
  </si>
  <si>
    <t>alpha</t>
  </si>
  <si>
    <t>C3</t>
  </si>
  <si>
    <t>B3</t>
  </si>
  <si>
    <t>lamda</t>
  </si>
  <si>
    <r>
      <t>(K</t>
    </r>
    <r>
      <rPr>
        <b/>
        <vertAlign val="subscript"/>
        <sz val="10"/>
        <rFont val="Arial"/>
        <family val="2"/>
      </rPr>
      <t>p</t>
    </r>
    <r>
      <rPr>
        <b/>
        <sz val="10"/>
        <rFont val="Arial"/>
        <family val="2"/>
      </rPr>
      <t>-K</t>
    </r>
    <r>
      <rPr>
        <b/>
        <vertAlign val="subscript"/>
        <sz val="10"/>
        <rFont val="Arial"/>
        <family val="2"/>
      </rPr>
      <t>p</t>
    </r>
    <r>
      <rPr>
        <b/>
        <sz val="10"/>
        <rFont val="Arial"/>
        <family val="2"/>
      </rPr>
      <t>(calc))^2</t>
    </r>
  </si>
  <si>
    <t xml:space="preserve">dq1 (C02)/dP1 </t>
  </si>
  <si>
    <t>dq2 (N2)/dP2</t>
  </si>
  <si>
    <t>SSR=</t>
  </si>
  <si>
    <r>
      <t>K</t>
    </r>
    <r>
      <rPr>
        <b/>
        <vertAlign val="subscript"/>
        <sz val="10"/>
        <rFont val="Arial"/>
        <family val="2"/>
      </rPr>
      <t xml:space="preserve">p </t>
    </r>
    <r>
      <rPr>
        <b/>
        <sz val="10"/>
        <rFont val="Arial"/>
        <family val="2"/>
      </rPr>
      <t xml:space="preserve"> calculated (mmol/g/atm)</t>
    </r>
  </si>
  <si>
    <t>Kp  calculated (mmol/g/atm)</t>
  </si>
  <si>
    <r>
      <t>yN</t>
    </r>
    <r>
      <rPr>
        <b/>
        <vertAlign val="subscript"/>
        <sz val="10"/>
        <rFont val="Arial"/>
        <family val="2"/>
      </rPr>
      <t>2</t>
    </r>
  </si>
  <si>
    <r>
      <t>q</t>
    </r>
    <r>
      <rPr>
        <b/>
        <vertAlign val="subscript"/>
        <sz val="10"/>
        <rFont val="Arial"/>
        <family val="2"/>
      </rPr>
      <t>1 (C02) (mmol/g)</t>
    </r>
  </si>
  <si>
    <r>
      <t>q</t>
    </r>
    <r>
      <rPr>
        <b/>
        <vertAlign val="subscript"/>
        <sz val="10"/>
        <rFont val="Arial"/>
        <family val="2"/>
      </rPr>
      <t xml:space="preserve">2(N2) (mmol/g) </t>
    </r>
  </si>
  <si>
    <t>q1 (C02) (mmol/g)</t>
  </si>
  <si>
    <t xml:space="preserve">q2(N2) (mmol/g) </t>
  </si>
  <si>
    <t>3atm</t>
  </si>
  <si>
    <r>
      <t>x</t>
    </r>
    <r>
      <rPr>
        <b/>
        <vertAlign val="subscript"/>
        <sz val="10"/>
        <rFont val="Arial"/>
        <family val="2"/>
      </rPr>
      <t>1(CO2)</t>
    </r>
  </si>
  <si>
    <r>
      <t>x</t>
    </r>
    <r>
      <rPr>
        <b/>
        <vertAlign val="subscript"/>
        <sz val="10"/>
        <rFont val="Arial"/>
        <family val="2"/>
      </rPr>
      <t>2(N2)</t>
    </r>
  </si>
  <si>
    <r>
      <t xml:space="preserve"> </t>
    </r>
    <r>
      <rPr>
        <b/>
        <sz val="10"/>
        <rFont val="Calibri"/>
        <family val="2"/>
      </rPr>
      <t>α</t>
    </r>
  </si>
  <si>
    <r>
      <t>Boundry CONDITIONS AT yCO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 0.00</t>
    </r>
  </si>
  <si>
    <r>
      <t>Boundry CONDITIONS AT yCO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 1.00</t>
    </r>
  </si>
  <si>
    <t>Binary N2-CO2 ISOTHERMS with HISIV3000 Silicalite at Room Temperature at Different Pressures Using KT-CPM</t>
  </si>
  <si>
    <t>Separation Factor &amp; XY Plot For Binary N2-CO2 on HISIV3000 Silicalite at 26oC Using KT-CPM</t>
  </si>
  <si>
    <r>
      <t>K</t>
    </r>
    <r>
      <rPr>
        <b/>
        <vertAlign val="sub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(experimental)   mmol/g/atm</t>
    </r>
  </si>
  <si>
    <t>Kp (experimental)   mmol/g/atm</t>
  </si>
  <si>
    <t>Kennedy-Tezel CPM Curve Fit Parameters</t>
  </si>
  <si>
    <t>B1</t>
  </si>
  <si>
    <t>gamma</t>
  </si>
  <si>
    <t>theta</t>
  </si>
  <si>
    <t>B2</t>
  </si>
  <si>
    <t>C1</t>
  </si>
  <si>
    <t>C2</t>
  </si>
  <si>
    <t>SSR</t>
  </si>
  <si>
    <t>R</t>
  </si>
  <si>
    <t>J.K/mol</t>
  </si>
  <si>
    <t>rho_p</t>
  </si>
  <si>
    <t>T</t>
  </si>
  <si>
    <t>C</t>
  </si>
  <si>
    <t>K</t>
  </si>
  <si>
    <t>cm3.atm/K/mol</t>
  </si>
  <si>
    <t>g/cm3</t>
  </si>
  <si>
    <t>RTrho_p</t>
  </si>
  <si>
    <t>g.atm/mol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</si>
</sst>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name val="Andalus"/>
      <family val="1"/>
    </font>
    <font>
      <vertAlign val="subscript"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2" fontId="0" fillId="0" borderId="1" xfId="0" applyNumberFormat="1" applyBorder="1"/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/>
    <xf numFmtId="0" fontId="1" fillId="4" borderId="2" xfId="0" applyFont="1" applyFill="1" applyBorder="1" applyAlignment="1">
      <alignment horizontal="center"/>
    </xf>
    <xf numFmtId="0" fontId="0" fillId="3" borderId="0" xfId="0" applyFill="1"/>
    <xf numFmtId="2" fontId="0" fillId="0" borderId="7" xfId="0" applyNumberFormat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2" fillId="2" borderId="12" xfId="0" applyFont="1" applyFill="1" applyBorder="1" applyAlignment="1">
      <alignment vertical="center"/>
    </xf>
    <xf numFmtId="0" fontId="0" fillId="2" borderId="0" xfId="0" applyFill="1" applyBorder="1"/>
    <xf numFmtId="164" fontId="0" fillId="2" borderId="0" xfId="0" applyNumberFormat="1" applyFill="1" applyBorder="1"/>
    <xf numFmtId="165" fontId="0" fillId="2" borderId="16" xfId="0" applyNumberFormat="1" applyFill="1" applyBorder="1" applyAlignment="1">
      <alignment vertical="center"/>
    </xf>
    <xf numFmtId="165" fontId="4" fillId="2" borderId="16" xfId="0" applyNumberFormat="1" applyFont="1" applyFill="1" applyBorder="1" applyAlignment="1">
      <alignment vertical="center"/>
    </xf>
    <xf numFmtId="165" fontId="0" fillId="2" borderId="16" xfId="0" applyNumberFormat="1" applyFill="1" applyBorder="1" applyAlignment="1"/>
    <xf numFmtId="165" fontId="4" fillId="2" borderId="16" xfId="0" applyNumberFormat="1" applyFont="1" applyFill="1" applyBorder="1" applyAlignment="1"/>
    <xf numFmtId="165" fontId="4" fillId="2" borderId="17" xfId="0" applyNumberFormat="1" applyFont="1" applyFill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0" fillId="0" borderId="1" xfId="0" applyNumberFormat="1" applyBorder="1"/>
    <xf numFmtId="0" fontId="0" fillId="0" borderId="0" xfId="0" applyBorder="1"/>
    <xf numFmtId="164" fontId="0" fillId="0" borderId="18" xfId="0" applyNumberFormat="1" applyBorder="1"/>
    <xf numFmtId="0" fontId="0" fillId="0" borderId="0" xfId="0" applyAlignment="1">
      <alignment horizontal="left" wrapText="1"/>
    </xf>
    <xf numFmtId="0" fontId="4" fillId="0" borderId="19" xfId="0" applyFont="1" applyBorder="1" applyAlignment="1">
      <alignment horizontal="right"/>
    </xf>
    <xf numFmtId="164" fontId="0" fillId="0" borderId="20" xfId="0" applyNumberFormat="1" applyBorder="1"/>
    <xf numFmtId="2" fontId="0" fillId="5" borderId="0" xfId="0" applyNumberFormat="1" applyFill="1" applyBorder="1" applyAlignment="1">
      <alignment horizontal="center"/>
    </xf>
    <xf numFmtId="0" fontId="0" fillId="5" borderId="0" xfId="0" applyFill="1" applyBorder="1"/>
    <xf numFmtId="164" fontId="0" fillId="5" borderId="0" xfId="0" applyNumberFormat="1" applyFill="1" applyBorder="1"/>
    <xf numFmtId="0" fontId="0" fillId="5" borderId="0" xfId="0" applyFill="1"/>
    <xf numFmtId="2" fontId="0" fillId="8" borderId="0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2" fontId="0" fillId="10" borderId="0" xfId="0" applyNumberFormat="1" applyFill="1" applyBorder="1" applyAlignment="1">
      <alignment horizontal="center"/>
    </xf>
    <xf numFmtId="0" fontId="5" fillId="10" borderId="13" xfId="0" applyFont="1" applyFill="1" applyBorder="1" applyAlignment="1">
      <alignment horizontal="right" vertical="center"/>
    </xf>
    <xf numFmtId="0" fontId="0" fillId="10" borderId="0" xfId="0" applyFill="1" applyBorder="1"/>
    <xf numFmtId="0" fontId="4" fillId="10" borderId="0" xfId="0" applyFont="1" applyFill="1" applyBorder="1" applyAlignment="1">
      <alignment horizontal="right"/>
    </xf>
    <xf numFmtId="164" fontId="0" fillId="10" borderId="0" xfId="0" applyNumberFormat="1" applyFill="1" applyBorder="1"/>
    <xf numFmtId="0" fontId="0" fillId="10" borderId="0" xfId="0" applyFill="1"/>
    <xf numFmtId="2" fontId="1" fillId="2" borderId="5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right" vertical="center"/>
    </xf>
    <xf numFmtId="0" fontId="6" fillId="2" borderId="9" xfId="0" applyFont="1" applyFill="1" applyBorder="1" applyAlignment="1">
      <alignment horizontal="right" vertical="center"/>
    </xf>
    <xf numFmtId="0" fontId="6" fillId="5" borderId="13" xfId="0" applyFont="1" applyFill="1" applyBorder="1" applyAlignment="1">
      <alignment horizontal="right" vertical="center"/>
    </xf>
    <xf numFmtId="2" fontId="1" fillId="2" borderId="0" xfId="0" applyNumberFormat="1" applyFont="1" applyFill="1" applyBorder="1"/>
    <xf numFmtId="2" fontId="1" fillId="10" borderId="0" xfId="0" applyNumberFormat="1" applyFont="1" applyFill="1" applyBorder="1"/>
    <xf numFmtId="2" fontId="1" fillId="5" borderId="0" xfId="0" applyNumberFormat="1" applyFont="1" applyFill="1" applyBorder="1"/>
    <xf numFmtId="2" fontId="1" fillId="0" borderId="1" xfId="0" applyNumberFormat="1" applyFont="1" applyBorder="1"/>
    <xf numFmtId="2" fontId="1" fillId="0" borderId="0" xfId="0" applyNumberFormat="1" applyFont="1" applyBorder="1"/>
    <xf numFmtId="2" fontId="1" fillId="0" borderId="18" xfId="0" applyNumberFormat="1" applyFont="1" applyBorder="1"/>
    <xf numFmtId="0" fontId="1" fillId="0" borderId="0" xfId="0" applyFont="1"/>
    <xf numFmtId="0" fontId="1" fillId="10" borderId="0" xfId="0" applyFont="1" applyFill="1"/>
    <xf numFmtId="0" fontId="1" fillId="5" borderId="0" xfId="0" applyFont="1" applyFill="1"/>
    <xf numFmtId="0" fontId="1" fillId="3" borderId="0" xfId="0" applyFont="1" applyFill="1"/>
    <xf numFmtId="2" fontId="1" fillId="8" borderId="0" xfId="0" applyNumberFormat="1" applyFont="1" applyFill="1" applyBorder="1" applyAlignment="1">
      <alignment horizontal="left" vertical="top"/>
    </xf>
    <xf numFmtId="2" fontId="1" fillId="8" borderId="0" xfId="0" applyNumberFormat="1" applyFont="1" applyFill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 applyAlignment="1">
      <alignment horizontal="center"/>
    </xf>
    <xf numFmtId="164" fontId="0" fillId="0" borderId="23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0" fontId="0" fillId="0" borderId="13" xfId="0" applyBorder="1"/>
    <xf numFmtId="0" fontId="0" fillId="0" borderId="16" xfId="0" applyBorder="1"/>
    <xf numFmtId="0" fontId="1" fillId="4" borderId="1" xfId="0" applyFont="1" applyFill="1" applyBorder="1" applyAlignment="1">
      <alignment horizontal="center"/>
    </xf>
    <xf numFmtId="0" fontId="2" fillId="18" borderId="16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15" borderId="16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4" borderId="16" xfId="0" applyFont="1" applyFill="1" applyBorder="1" applyAlignment="1">
      <alignment horizontal="center"/>
    </xf>
    <xf numFmtId="0" fontId="2" fillId="17" borderId="13" xfId="0" applyFont="1" applyFill="1" applyBorder="1" applyAlignment="1">
      <alignment horizontal="center"/>
    </xf>
    <xf numFmtId="0" fontId="2" fillId="16" borderId="16" xfId="0" applyFont="1" applyFill="1" applyBorder="1" applyAlignment="1">
      <alignment horizontal="center"/>
    </xf>
    <xf numFmtId="164" fontId="0" fillId="2" borderId="1" xfId="0" applyNumberFormat="1" applyFill="1" applyBorder="1"/>
    <xf numFmtId="2" fontId="0" fillId="2" borderId="1" xfId="0" applyNumberFormat="1" applyFill="1" applyBorder="1"/>
    <xf numFmtId="0" fontId="1" fillId="4" borderId="27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2" fontId="0" fillId="0" borderId="28" xfId="0" applyNumberFormat="1" applyBorder="1" applyAlignment="1">
      <alignment horizontal="center"/>
    </xf>
    <xf numFmtId="0" fontId="4" fillId="2" borderId="23" xfId="0" applyFont="1" applyFill="1" applyBorder="1" applyAlignment="1">
      <alignment horizontal="right" vertical="center"/>
    </xf>
    <xf numFmtId="165" fontId="0" fillId="2" borderId="28" xfId="0" applyNumberFormat="1" applyFill="1" applyBorder="1" applyAlignment="1">
      <alignment vertical="center"/>
    </xf>
    <xf numFmtId="0" fontId="5" fillId="2" borderId="23" xfId="0" applyFont="1" applyFill="1" applyBorder="1" applyAlignment="1">
      <alignment horizontal="right" vertical="center"/>
    </xf>
    <xf numFmtId="0" fontId="5" fillId="2" borderId="25" xfId="0" applyFont="1" applyFill="1" applyBorder="1" applyAlignment="1">
      <alignment horizontal="right" vertical="center"/>
    </xf>
    <xf numFmtId="165" fontId="0" fillId="2" borderId="29" xfId="0" applyNumberFormat="1" applyFill="1" applyBorder="1" applyAlignment="1">
      <alignment vertical="center"/>
    </xf>
    <xf numFmtId="165" fontId="0" fillId="2" borderId="30" xfId="0" applyNumberFormat="1" applyFill="1" applyBorder="1" applyAlignment="1">
      <alignment vertical="center"/>
    </xf>
    <xf numFmtId="0" fontId="0" fillId="12" borderId="1" xfId="0" applyFill="1" applyBorder="1"/>
    <xf numFmtId="166" fontId="0" fillId="0" borderId="1" xfId="0" applyNumberFormat="1" applyBorder="1"/>
    <xf numFmtId="0" fontId="0" fillId="8" borderId="12" xfId="0" applyFill="1" applyBorder="1"/>
    <xf numFmtId="0" fontId="0" fillId="8" borderId="14" xfId="0" applyFill="1" applyBorder="1"/>
    <xf numFmtId="0" fontId="0" fillId="8" borderId="15" xfId="0" applyFill="1" applyBorder="1"/>
    <xf numFmtId="0" fontId="4" fillId="0" borderId="31" xfId="0" applyFont="1" applyBorder="1" applyAlignment="1">
      <alignment horizontal="right"/>
    </xf>
    <xf numFmtId="164" fontId="0" fillId="0" borderId="32" xfId="0" applyNumberFormat="1" applyBorder="1"/>
    <xf numFmtId="0" fontId="2" fillId="2" borderId="1" xfId="0" applyFont="1" applyFill="1" applyBorder="1" applyAlignment="1">
      <alignment horizontal="center"/>
    </xf>
    <xf numFmtId="2" fontId="1" fillId="2" borderId="1" xfId="0" applyNumberFormat="1" applyFont="1" applyFill="1" applyBorder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2" fontId="0" fillId="9" borderId="1" xfId="0" applyNumberFormat="1" applyFill="1" applyBorder="1"/>
    <xf numFmtId="2" fontId="0" fillId="18" borderId="1" xfId="0" applyNumberFormat="1" applyFill="1" applyBorder="1"/>
    <xf numFmtId="2" fontId="0" fillId="11" borderId="1" xfId="0" applyNumberFormat="1" applyFill="1" applyBorder="1"/>
    <xf numFmtId="2" fontId="0" fillId="13" borderId="1" xfId="0" applyNumberFormat="1" applyFill="1" applyBorder="1"/>
    <xf numFmtId="2" fontId="0" fillId="7" borderId="1" xfId="0" applyNumberFormat="1" applyFill="1" applyBorder="1"/>
    <xf numFmtId="2" fontId="0" fillId="15" borderId="1" xfId="0" applyNumberFormat="1" applyFill="1" applyBorder="1"/>
    <xf numFmtId="2" fontId="0" fillId="6" borderId="1" xfId="0" applyNumberFormat="1" applyFill="1" applyBorder="1"/>
    <xf numFmtId="2" fontId="0" fillId="14" borderId="1" xfId="0" applyNumberFormat="1" applyFill="1" applyBorder="1"/>
    <xf numFmtId="2" fontId="0" fillId="17" borderId="1" xfId="0" applyNumberFormat="1" applyFill="1" applyBorder="1"/>
    <xf numFmtId="2" fontId="0" fillId="16" borderId="1" xfId="0" applyNumberFormat="1" applyFill="1" applyBorder="1"/>
    <xf numFmtId="0" fontId="0" fillId="4" borderId="0" xfId="0" applyFill="1"/>
    <xf numFmtId="0" fontId="2" fillId="9" borderId="0" xfId="0" applyFont="1" applyFill="1" applyBorder="1" applyAlignment="1">
      <alignment horizontal="center"/>
    </xf>
    <xf numFmtId="0" fontId="0" fillId="4" borderId="12" xfId="0" applyFill="1" applyBorder="1"/>
    <xf numFmtId="0" fontId="0" fillId="4" borderId="14" xfId="0" applyFill="1" applyBorder="1"/>
    <xf numFmtId="0" fontId="2" fillId="2" borderId="1" xfId="0" applyFont="1" applyFill="1" applyBorder="1"/>
    <xf numFmtId="0" fontId="0" fillId="19" borderId="0" xfId="0" applyFill="1"/>
    <xf numFmtId="0" fontId="0" fillId="21" borderId="0" xfId="0" applyFill="1"/>
    <xf numFmtId="0" fontId="0" fillId="6" borderId="0" xfId="0" applyFill="1"/>
    <xf numFmtId="0" fontId="0" fillId="7" borderId="0" xfId="0" applyFill="1"/>
    <xf numFmtId="0" fontId="2" fillId="19" borderId="14" xfId="0" applyFont="1" applyFill="1" applyBorder="1" applyAlignment="1">
      <alignment horizontal="center"/>
    </xf>
    <xf numFmtId="164" fontId="0" fillId="19" borderId="0" xfId="0" applyNumberFormat="1" applyFill="1" applyBorder="1"/>
    <xf numFmtId="0" fontId="2" fillId="9" borderId="14" xfId="0" applyFont="1" applyFill="1" applyBorder="1" applyAlignment="1">
      <alignment horizontal="center"/>
    </xf>
    <xf numFmtId="164" fontId="0" fillId="9" borderId="0" xfId="0" applyNumberFormat="1" applyFill="1" applyBorder="1"/>
    <xf numFmtId="0" fontId="7" fillId="18" borderId="15" xfId="0" applyFont="1" applyFill="1" applyBorder="1"/>
    <xf numFmtId="164" fontId="0" fillId="18" borderId="16" xfId="0" applyNumberFormat="1" applyFill="1" applyBorder="1"/>
    <xf numFmtId="0" fontId="2" fillId="25" borderId="14" xfId="0" applyFont="1" applyFill="1" applyBorder="1" applyAlignment="1">
      <alignment horizontal="center"/>
    </xf>
    <xf numFmtId="164" fontId="0" fillId="25" borderId="0" xfId="0" applyNumberFormat="1" applyFill="1" applyBorder="1"/>
    <xf numFmtId="0" fontId="0" fillId="25" borderId="0" xfId="0" applyFill="1"/>
    <xf numFmtId="0" fontId="2" fillId="20" borderId="14" xfId="0" applyFont="1" applyFill="1" applyBorder="1" applyAlignment="1">
      <alignment horizontal="center"/>
    </xf>
    <xf numFmtId="164" fontId="0" fillId="20" borderId="0" xfId="0" applyNumberFormat="1" applyFill="1" applyBorder="1"/>
    <xf numFmtId="0" fontId="7" fillId="26" borderId="15" xfId="0" applyFont="1" applyFill="1" applyBorder="1"/>
    <xf numFmtId="164" fontId="0" fillId="26" borderId="16" xfId="0" applyNumberFormat="1" applyFill="1" applyBorder="1"/>
    <xf numFmtId="0" fontId="2" fillId="6" borderId="14" xfId="0" applyFont="1" applyFill="1" applyBorder="1" applyAlignment="1">
      <alignment horizontal="center"/>
    </xf>
    <xf numFmtId="164" fontId="0" fillId="6" borderId="0" xfId="0" applyNumberFormat="1" applyFill="1" applyBorder="1"/>
    <xf numFmtId="0" fontId="2" fillId="22" borderId="14" xfId="0" applyFont="1" applyFill="1" applyBorder="1" applyAlignment="1">
      <alignment horizontal="center"/>
    </xf>
    <xf numFmtId="164" fontId="0" fillId="22" borderId="0" xfId="0" applyNumberFormat="1" applyFill="1" applyBorder="1"/>
    <xf numFmtId="0" fontId="7" fillId="14" borderId="15" xfId="0" applyFont="1" applyFill="1" applyBorder="1"/>
    <xf numFmtId="164" fontId="0" fillId="14" borderId="16" xfId="0" applyNumberFormat="1" applyFill="1" applyBorder="1"/>
    <xf numFmtId="0" fontId="2" fillId="23" borderId="14" xfId="0" applyFont="1" applyFill="1" applyBorder="1" applyAlignment="1">
      <alignment horizontal="center"/>
    </xf>
    <xf numFmtId="164" fontId="0" fillId="23" borderId="0" xfId="0" applyNumberFormat="1" applyFill="1" applyBorder="1"/>
    <xf numFmtId="0" fontId="2" fillId="21" borderId="14" xfId="0" applyFont="1" applyFill="1" applyBorder="1" applyAlignment="1">
      <alignment horizontal="center"/>
    </xf>
    <xf numFmtId="164" fontId="0" fillId="21" borderId="0" xfId="0" applyNumberFormat="1" applyFill="1" applyBorder="1"/>
    <xf numFmtId="0" fontId="7" fillId="27" borderId="15" xfId="0" applyFont="1" applyFill="1" applyBorder="1"/>
    <xf numFmtId="164" fontId="0" fillId="27" borderId="16" xfId="0" applyNumberFormat="1" applyFill="1" applyBorder="1"/>
    <xf numFmtId="0" fontId="2" fillId="24" borderId="14" xfId="0" applyFont="1" applyFill="1" applyBorder="1" applyAlignment="1">
      <alignment horizontal="center"/>
    </xf>
    <xf numFmtId="164" fontId="0" fillId="24" borderId="0" xfId="0" applyNumberFormat="1" applyFill="1" applyBorder="1"/>
    <xf numFmtId="0" fontId="2" fillId="7" borderId="14" xfId="0" applyFont="1" applyFill="1" applyBorder="1" applyAlignment="1">
      <alignment horizontal="center"/>
    </xf>
    <xf numFmtId="164" fontId="0" fillId="7" borderId="0" xfId="0" applyNumberFormat="1" applyFill="1" applyBorder="1"/>
    <xf numFmtId="0" fontId="7" fillId="28" borderId="15" xfId="0" applyFont="1" applyFill="1" applyBorder="1"/>
    <xf numFmtId="164" fontId="0" fillId="28" borderId="16" xfId="0" applyNumberFormat="1" applyFill="1" applyBorder="1"/>
    <xf numFmtId="2" fontId="0" fillId="0" borderId="0" xfId="0" applyNumberFormat="1" applyBorder="1"/>
    <xf numFmtId="2" fontId="0" fillId="0" borderId="18" xfId="0" applyNumberFormat="1" applyBorder="1"/>
    <xf numFmtId="2" fontId="0" fillId="2" borderId="0" xfId="0" applyNumberFormat="1" applyFill="1" applyBorder="1"/>
    <xf numFmtId="2" fontId="4" fillId="0" borderId="19" xfId="0" applyNumberFormat="1" applyFont="1" applyBorder="1" applyAlignment="1">
      <alignment horizontal="right"/>
    </xf>
    <xf numFmtId="2" fontId="0" fillId="0" borderId="20" xfId="0" applyNumberFormat="1" applyBorder="1"/>
    <xf numFmtId="0" fontId="0" fillId="9" borderId="8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Kp</a:t>
            </a:r>
            <a:r>
              <a:rPr lang="en-CA" baseline="0"/>
              <a:t> experimental values  and KT-Curve Fits Binary (N</a:t>
            </a:r>
            <a:r>
              <a:rPr lang="en-CA" baseline="-25000"/>
              <a:t>2</a:t>
            </a:r>
            <a:r>
              <a:rPr lang="en-CA" baseline="0"/>
              <a:t>/CO</a:t>
            </a:r>
            <a:r>
              <a:rPr lang="en-CA" baseline="-25000"/>
              <a:t>2</a:t>
            </a:r>
            <a:r>
              <a:rPr lang="en-CA" baseline="0"/>
              <a:t>) at different pressures on HISIV3000 silicalite at 26</a:t>
            </a:r>
            <a:r>
              <a:rPr lang="en-CA" baseline="30000"/>
              <a:t>o</a:t>
            </a:r>
            <a:r>
              <a:rPr lang="en-CA" baseline="0"/>
              <a:t>C </a:t>
            </a:r>
            <a:endParaRPr lang="en-CA"/>
          </a:p>
        </c:rich>
      </c:tx>
      <c:layout>
        <c:manualLayout>
          <c:xMode val="edge"/>
          <c:yMode val="edge"/>
          <c:x val="9.5737415147672839E-2"/>
          <c:y val="7.356174552813621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402322561445752"/>
          <c:y val="0.15532771657367303"/>
          <c:w val="0.66631363617918005"/>
          <c:h val="0.69333784059133552"/>
        </c:manualLayout>
      </c:layout>
      <c:scatterChart>
        <c:scatterStyle val="lineMarker"/>
        <c:varyColors val="0"/>
        <c:ser>
          <c:idx val="0"/>
          <c:order val="0"/>
          <c:tx>
            <c:v>1 atm</c:v>
          </c:tx>
          <c:spPr>
            <a:ln w="28575">
              <a:noFill/>
            </a:ln>
          </c:spPr>
          <c:xVal>
            <c:numRef>
              <c:f>'Kp exp - curve fits'!$A$4:$A$22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'Kp exp - curve fits'!$B$4:$B$22</c:f>
              <c:numCache>
                <c:formatCode>0.00</c:formatCode>
                <c:ptCount val="19"/>
                <c:pt idx="0">
                  <c:v>16.188973130681315</c:v>
                </c:pt>
                <c:pt idx="2">
                  <c:v>2.2775579916524635</c:v>
                </c:pt>
                <c:pt idx="3">
                  <c:v>1.9560157393977338</c:v>
                </c:pt>
                <c:pt idx="4">
                  <c:v>1.3910652290077334</c:v>
                </c:pt>
                <c:pt idx="5">
                  <c:v>1.1862635361971323</c:v>
                </c:pt>
                <c:pt idx="6">
                  <c:v>0.9466198695842083</c:v>
                </c:pt>
                <c:pt idx="7">
                  <c:v>0.75445378102834015</c:v>
                </c:pt>
                <c:pt idx="9">
                  <c:v>0.50575958325283188</c:v>
                </c:pt>
                <c:pt idx="10">
                  <c:v>0.40058829726580281</c:v>
                </c:pt>
                <c:pt idx="11">
                  <c:v>0.32578771414594543</c:v>
                </c:pt>
                <c:pt idx="13">
                  <c:v>0.2268215271756881</c:v>
                </c:pt>
                <c:pt idx="14">
                  <c:v>0.12992942026352303</c:v>
                </c:pt>
                <c:pt idx="16">
                  <c:v>8.9414580384955034E-2</c:v>
                </c:pt>
                <c:pt idx="18">
                  <c:v>7.6778119072347037E-2</c:v>
                </c:pt>
              </c:numCache>
            </c:numRef>
          </c:yVal>
          <c:smooth val="0"/>
        </c:ser>
        <c:ser>
          <c:idx val="1"/>
          <c:order val="1"/>
          <c:tx>
            <c:v>2 atm</c:v>
          </c:tx>
          <c:spPr>
            <a:ln w="28575">
              <a:noFill/>
            </a:ln>
          </c:spPr>
          <c:xVal>
            <c:numRef>
              <c:f>'Kp exp - curve fits'!$A$4:$A$22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'Kp exp - curve fits'!$C$4:$C$22</c:f>
              <c:numCache>
                <c:formatCode>0.00</c:formatCode>
                <c:ptCount val="19"/>
                <c:pt idx="0">
                  <c:v>8.866144487467313</c:v>
                </c:pt>
                <c:pt idx="1">
                  <c:v>2.1444862098400637</c:v>
                </c:pt>
                <c:pt idx="2">
                  <c:v>1.7177620635131094</c:v>
                </c:pt>
                <c:pt idx="3">
                  <c:v>1.3185259892499852</c:v>
                </c:pt>
                <c:pt idx="4">
                  <c:v>1.0675473156598387</c:v>
                </c:pt>
                <c:pt idx="5">
                  <c:v>1.0146156865858575</c:v>
                </c:pt>
                <c:pt idx="6">
                  <c:v>0.86592567466996129</c:v>
                </c:pt>
                <c:pt idx="8">
                  <c:v>0.53343187396788094</c:v>
                </c:pt>
                <c:pt idx="10">
                  <c:v>0.39448034110641311</c:v>
                </c:pt>
                <c:pt idx="13">
                  <c:v>0.17216874270326549</c:v>
                </c:pt>
                <c:pt idx="17">
                  <c:v>0.10186986798647557</c:v>
                </c:pt>
                <c:pt idx="18">
                  <c:v>0.113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'Kp exp - curve fits'!$D$2</c:f>
              <c:strCache>
                <c:ptCount val="1"/>
                <c:pt idx="0">
                  <c:v>3 atm</c:v>
                </c:pt>
              </c:strCache>
            </c:strRef>
          </c:tx>
          <c:spPr>
            <a:ln w="28575">
              <a:noFill/>
            </a:ln>
          </c:spPr>
          <c:xVal>
            <c:numRef>
              <c:f>'Kp exp - curve fits'!$A$4:$A$22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'Kp exp - curve fits'!$D$4:$D$22</c:f>
              <c:numCache>
                <c:formatCode>0.00</c:formatCode>
                <c:ptCount val="19"/>
                <c:pt idx="0">
                  <c:v>5.8475498218581015</c:v>
                </c:pt>
                <c:pt idx="2">
                  <c:v>1.3202741496426051</c:v>
                </c:pt>
                <c:pt idx="3">
                  <c:v>1.2040178931129062</c:v>
                </c:pt>
                <c:pt idx="4">
                  <c:v>0.8873624068746635</c:v>
                </c:pt>
                <c:pt idx="5">
                  <c:v>0.6696849382724982</c:v>
                </c:pt>
                <c:pt idx="6">
                  <c:v>0.60445436036472033</c:v>
                </c:pt>
                <c:pt idx="8">
                  <c:v>0.41476257348846179</c:v>
                </c:pt>
                <c:pt idx="10">
                  <c:v>0.32688596504380751</c:v>
                </c:pt>
                <c:pt idx="12">
                  <c:v>0.23159233687864778</c:v>
                </c:pt>
                <c:pt idx="15">
                  <c:v>0.14286915042199499</c:v>
                </c:pt>
                <c:pt idx="17">
                  <c:v>0.11914098317833401</c:v>
                </c:pt>
                <c:pt idx="18">
                  <c:v>8.8999999999999996E-2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'Kp exp - curve fits'!$E$2</c:f>
              <c:strCache>
                <c:ptCount val="1"/>
                <c:pt idx="0">
                  <c:v>4atm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'Kp exp - curve fits'!$A$4:$A$22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'Kp exp - curve fits'!$E$4:$E$22</c:f>
              <c:numCache>
                <c:formatCode>0.00</c:formatCode>
                <c:ptCount val="19"/>
                <c:pt idx="0">
                  <c:v>4.5879419730594178</c:v>
                </c:pt>
                <c:pt idx="1">
                  <c:v>1.4522134167355816</c:v>
                </c:pt>
                <c:pt idx="2">
                  <c:v>1.3198709572345462</c:v>
                </c:pt>
                <c:pt idx="3">
                  <c:v>0.90684754330302941</c:v>
                </c:pt>
                <c:pt idx="4">
                  <c:v>0.74809693207075734</c:v>
                </c:pt>
                <c:pt idx="5">
                  <c:v>0.6045440542937488</c:v>
                </c:pt>
                <c:pt idx="6">
                  <c:v>0.46268649692520303</c:v>
                </c:pt>
                <c:pt idx="8">
                  <c:v>0.31990763490433199</c:v>
                </c:pt>
                <c:pt idx="10">
                  <c:v>0.24304994049162956</c:v>
                </c:pt>
                <c:pt idx="13">
                  <c:v>0.14039766737610071</c:v>
                </c:pt>
                <c:pt idx="17">
                  <c:v>8.6619751829436459E-2</c:v>
                </c:pt>
                <c:pt idx="18">
                  <c:v>5.6000000000000001E-2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'Kp exp - curve fits'!$F$2</c:f>
              <c:strCache>
                <c:ptCount val="1"/>
                <c:pt idx="0">
                  <c:v>5atm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xVal>
            <c:numRef>
              <c:f>'Kp exp - curve fits'!$A$4:$A$22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'Kp exp - curve fits'!$F$4:$F$22</c:f>
              <c:numCache>
                <c:formatCode>0.00</c:formatCode>
                <c:ptCount val="19"/>
                <c:pt idx="0">
                  <c:v>4.3360000000000003</c:v>
                </c:pt>
                <c:pt idx="1">
                  <c:v>1.4059796074720174</c:v>
                </c:pt>
                <c:pt idx="2">
                  <c:v>1.3059286606474445</c:v>
                </c:pt>
                <c:pt idx="3">
                  <c:v>0.95615259344923187</c:v>
                </c:pt>
                <c:pt idx="4">
                  <c:v>0.61822772980511453</c:v>
                </c:pt>
                <c:pt idx="5">
                  <c:v>0.49580561332528317</c:v>
                </c:pt>
                <c:pt idx="6">
                  <c:v>0.31870605057417223</c:v>
                </c:pt>
                <c:pt idx="8">
                  <c:v>0.25898948110478126</c:v>
                </c:pt>
                <c:pt idx="10">
                  <c:v>0.19344111706751493</c:v>
                </c:pt>
                <c:pt idx="13">
                  <c:v>0.16413846208391838</c:v>
                </c:pt>
                <c:pt idx="17">
                  <c:v>9.0539918106103595E-2</c:v>
                </c:pt>
                <c:pt idx="18">
                  <c:v>6.9000000000000006E-2</c:v>
                </c:pt>
              </c:numCache>
            </c:numRef>
          </c:yVal>
          <c:smooth val="0"/>
        </c:ser>
        <c:ser>
          <c:idx val="5"/>
          <c:order val="5"/>
          <c:tx>
            <c:v>1 atm Curve fit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'Kp exp - curve fits'!$A$119:$A$219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'Kp exp - curve fits'!$B$119:$B$219</c:f>
              <c:numCache>
                <c:formatCode>0.000</c:formatCode>
                <c:ptCount val="101"/>
                <c:pt idx="0">
                  <c:v>16.176613752191489</c:v>
                </c:pt>
                <c:pt idx="1">
                  <c:v>6.6296382947113406</c:v>
                </c:pt>
                <c:pt idx="2">
                  <c:v>4.3133446191194071</c:v>
                </c:pt>
                <c:pt idx="3">
                  <c:v>3.2700541273061079</c:v>
                </c:pt>
                <c:pt idx="4">
                  <c:v>2.6768535965484492</c:v>
                </c:pt>
                <c:pt idx="5">
                  <c:v>2.2943463014713581</c:v>
                </c:pt>
                <c:pt idx="6">
                  <c:v>2.0273265747826197</c:v>
                </c:pt>
                <c:pt idx="7">
                  <c:v>1.8304268897576619</c:v>
                </c:pt>
                <c:pt idx="8">
                  <c:v>1.6792798322590523</c:v>
                </c:pt>
                <c:pt idx="9">
                  <c:v>1.559627095799262</c:v>
                </c:pt>
                <c:pt idx="10">
                  <c:v>1.462569413822439</c:v>
                </c:pt>
                <c:pt idx="11">
                  <c:v>1.3822647591363602</c:v>
                </c:pt>
                <c:pt idx="12">
                  <c:v>1.3147190790670897</c:v>
                </c:pt>
                <c:pt idx="13">
                  <c:v>1.2571089240423245</c:v>
                </c:pt>
                <c:pt idx="14">
                  <c:v>1.2073816672265769</c:v>
                </c:pt>
                <c:pt idx="15">
                  <c:v>1.1640090820328315</c:v>
                </c:pt>
                <c:pt idx="16">
                  <c:v>1.1258297680511669</c:v>
                </c:pt>
                <c:pt idx="17">
                  <c:v>1.0919451701824996</c:v>
                </c:pt>
                <c:pt idx="18">
                  <c:v>1.061649065904642</c:v>
                </c:pt>
                <c:pt idx="19">
                  <c:v>1.0343785927448177</c:v>
                </c:pt>
                <c:pt idx="20">
                  <c:v>1.0096795110243799</c:v>
                </c:pt>
                <c:pt idx="21">
                  <c:v>0.98718109734049586</c:v>
                </c:pt>
                <c:pt idx="22">
                  <c:v>0.9665776912182289</c:v>
                </c:pt>
                <c:pt idx="23">
                  <c:v>0.94761492495832889</c:v>
                </c:pt>
                <c:pt idx="24">
                  <c:v>0.93007930628089208</c:v>
                </c:pt>
                <c:pt idx="25">
                  <c:v>0.91379023844932106</c:v>
                </c:pt>
                <c:pt idx="26">
                  <c:v>0.89859383741767196</c:v>
                </c:pt>
                <c:pt idx="27">
                  <c:v>0.88435809090840189</c:v>
                </c:pt>
                <c:pt idx="28">
                  <c:v>0.87096903144375581</c:v>
                </c:pt>
                <c:pt idx="29">
                  <c:v>0.85832768387359848</c:v>
                </c:pt>
                <c:pt idx="30">
                  <c:v>0.84634761046174867</c:v>
                </c:pt>
                <c:pt idx="31">
                  <c:v>0.83495292132913845</c:v>
                </c:pt>
                <c:pt idx="32">
                  <c:v>0.82407665045339096</c:v>
                </c:pt>
                <c:pt idx="33">
                  <c:v>0.813659421157375</c:v>
                </c:pt>
                <c:pt idx="34">
                  <c:v>0.80364834258625295</c:v>
                </c:pt>
                <c:pt idx="35">
                  <c:v>0.79399609180352404</c:v>
                </c:pt>
                <c:pt idx="36">
                  <c:v>0.78466014604224399</c:v>
                </c:pt>
                <c:pt idx="37">
                  <c:v>0.77560213718482118</c:v>
                </c:pt>
                <c:pt idx="38">
                  <c:v>0.76678730632648751</c:v>
                </c:pt>
                <c:pt idx="39">
                  <c:v>0.75818404074659052</c:v>
                </c:pt>
                <c:pt idx="40">
                  <c:v>0.7497634790912141</c:v>
                </c:pt>
                <c:pt idx="41">
                  <c:v>0.74149917329799542</c:v>
                </c:pt>
                <c:pt idx="42">
                  <c:v>0.73336679794571968</c:v>
                </c:pt>
                <c:pt idx="43">
                  <c:v>0.72534389941923905</c:v>
                </c:pt>
                <c:pt idx="44">
                  <c:v>0.71740967864388994</c:v>
                </c:pt>
                <c:pt idx="45">
                  <c:v>0.70954480223831684</c:v>
                </c:pt>
                <c:pt idx="46">
                  <c:v>0.7017312378180941</c:v>
                </c:pt>
                <c:pt idx="47">
                  <c:v>0.69395210989912448</c:v>
                </c:pt>
                <c:pt idx="48">
                  <c:v>0.68619157343379289</c:v>
                </c:pt>
                <c:pt idx="49">
                  <c:v>0.67843470249096016</c:v>
                </c:pt>
                <c:pt idx="50">
                  <c:v>0.67066739198403558</c:v>
                </c:pt>
                <c:pt idx="51">
                  <c:v>0.6628762706759852</c:v>
                </c:pt>
                <c:pt idx="52">
                  <c:v>0.65504862395925956</c:v>
                </c:pt>
                <c:pt idx="53">
                  <c:v>0.64717232513259693</c:v>
                </c:pt>
                <c:pt idx="54">
                  <c:v>0.63923577408372934</c:v>
                </c:pt>
                <c:pt idx="55">
                  <c:v>0.63122784244384678</c:v>
                </c:pt>
                <c:pt idx="56">
                  <c:v>0.62313782441156051</c:v>
                </c:pt>
                <c:pt idx="57">
                  <c:v>0.61495539255542542</c:v>
                </c:pt>
                <c:pt idx="58">
                  <c:v>0.60667055799829295</c:v>
                </c:pt>
                <c:pt idx="59">
                  <c:v>0.59827363446676818</c:v>
                </c:pt>
                <c:pt idx="60">
                  <c:v>0.5897552057571771</c:v>
                </c:pt>
                <c:pt idx="61">
                  <c:v>0.5811060962276311</c:v>
                </c:pt>
                <c:pt idx="62">
                  <c:v>0.57231734397558731</c:v>
                </c:pt>
                <c:pt idx="63">
                  <c:v>0.5633801764030909</c:v>
                </c:pt>
                <c:pt idx="64">
                  <c:v>0.55428598790868899</c:v>
                </c:pt>
                <c:pt idx="65">
                  <c:v>0.54502631947679159</c:v>
                </c:pt>
                <c:pt idx="66">
                  <c:v>0.53559283996271823</c:v>
                </c:pt>
                <c:pt idx="67">
                  <c:v>0.52597732889549931</c:v>
                </c:pt>
                <c:pt idx="68">
                  <c:v>0.51617166064119657</c:v>
                </c:pt>
                <c:pt idx="69">
                  <c:v>0.50616778978752908</c:v>
                </c:pt>
                <c:pt idx="70">
                  <c:v>0.49595773762631501</c:v>
                </c:pt>
                <c:pt idx="71">
                  <c:v>0.48553357962399035</c:v>
                </c:pt>
                <c:pt idx="72">
                  <c:v>0.47488743378251169</c:v>
                </c:pt>
                <c:pt idx="73">
                  <c:v>0.46401144980351772</c:v>
                </c:pt>
                <c:pt idx="74">
                  <c:v>0.45289779897792853</c:v>
                </c:pt>
                <c:pt idx="75">
                  <c:v>0.44153866473134357</c:v>
                </c:pt>
                <c:pt idx="76">
                  <c:v>0.4299262337628329</c:v>
                </c:pt>
                <c:pt idx="77">
                  <c:v>0.41805268772110343</c:v>
                </c:pt>
                <c:pt idx="78">
                  <c:v>0.40591019536767864</c:v>
                </c:pt>
                <c:pt idx="79">
                  <c:v>0.39349090518174812</c:v>
                </c:pt>
                <c:pt idx="80">
                  <c:v>0.3807869383657998</c:v>
                </c:pt>
                <c:pt idx="81">
                  <c:v>0.36779038221511379</c:v>
                </c:pt>
                <c:pt idx="82">
                  <c:v>0.35449328381772716</c:v>
                </c:pt>
                <c:pt idx="83">
                  <c:v>0.3408876440546304</c:v>
                </c:pt>
                <c:pt idx="84">
                  <c:v>0.32696541187277622</c:v>
                </c:pt>
                <c:pt idx="85">
                  <c:v>0.31271847880599357</c:v>
                </c:pt>
                <c:pt idx="86">
                  <c:v>0.29813867372116332</c:v>
                </c:pt>
                <c:pt idx="87">
                  <c:v>0.28321775776903269</c:v>
                </c:pt>
                <c:pt idx="88">
                  <c:v>0.26794741952086421</c:v>
                </c:pt>
                <c:pt idx="89">
                  <c:v>0.25231927027375145</c:v>
                </c:pt>
                <c:pt idx="90">
                  <c:v>0.23632483950890326</c:v>
                </c:pt>
                <c:pt idx="91">
                  <c:v>0.21995557048852807</c:v>
                </c:pt>
                <c:pt idx="92">
                  <c:v>0.20320281597814402</c:v>
                </c:pt>
                <c:pt idx="93">
                  <c:v>0.18605783408222312</c:v>
                </c:pt>
                <c:pt idx="94">
                  <c:v>0.1685117841820572</c:v>
                </c:pt>
                <c:pt idx="95">
                  <c:v>0.15055572296561517</c:v>
                </c:pt>
                <c:pt idx="96">
                  <c:v>0.13218060053996594</c:v>
                </c:pt>
                <c:pt idx="97">
                  <c:v>0.1133772566175677</c:v>
                </c:pt>
                <c:pt idx="98">
                  <c:v>9.4136416768384107E-2</c:v>
                </c:pt>
                <c:pt idx="99">
                  <c:v>7.4448688730388859E-2</c:v>
                </c:pt>
                <c:pt idx="100">
                  <c:v>5.430455877156478E-2</c:v>
                </c:pt>
              </c:numCache>
            </c:numRef>
          </c:yVal>
          <c:smooth val="0"/>
        </c:ser>
        <c:ser>
          <c:idx val="6"/>
          <c:order val="6"/>
          <c:tx>
            <c:v>2 atm Curve Fit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'Kp exp - curve fits'!$A$119:$A$219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'Kp exp - curve fits'!$C$119:$C$219</c:f>
              <c:numCache>
                <c:formatCode>0.000</c:formatCode>
                <c:ptCount val="101"/>
                <c:pt idx="0">
                  <c:v>8.9107061608860754</c:v>
                </c:pt>
                <c:pt idx="1">
                  <c:v>3.7340646797607642</c:v>
                </c:pt>
                <c:pt idx="2">
                  <c:v>2.5203751167837085</c:v>
                </c:pt>
                <c:pt idx="3">
                  <c:v>1.9768167957513514</c:v>
                </c:pt>
                <c:pt idx="4">
                  <c:v>1.6673232154228852</c:v>
                </c:pt>
                <c:pt idx="5">
                  <c:v>1.4667166309878665</c:v>
                </c:pt>
                <c:pt idx="6">
                  <c:v>1.325563062320839</c:v>
                </c:pt>
                <c:pt idx="7">
                  <c:v>1.2204101154851672</c:v>
                </c:pt>
                <c:pt idx="8">
                  <c:v>1.1386999616487634</c:v>
                </c:pt>
                <c:pt idx="9">
                  <c:v>1.0731013277672365</c:v>
                </c:pt>
                <c:pt idx="10">
                  <c:v>1.0190465966340538</c:v>
                </c:pt>
                <c:pt idx="11">
                  <c:v>0.97354166031685474</c:v>
                </c:pt>
                <c:pt idx="12">
                  <c:v>0.93454203475849895</c:v>
                </c:pt>
                <c:pt idx="13">
                  <c:v>0.90060400406120655</c:v>
                </c:pt>
                <c:pt idx="14">
                  <c:v>0.8706790263558295</c:v>
                </c:pt>
                <c:pt idx="15">
                  <c:v>0.84398716076252833</c:v>
                </c:pt>
                <c:pt idx="16">
                  <c:v>0.81993621451173959</c:v>
                </c:pt>
                <c:pt idx="17">
                  <c:v>0.79806843699100238</c:v>
                </c:pt>
                <c:pt idx="18">
                  <c:v>0.77802439948629598</c:v>
                </c:pt>
                <c:pt idx="19">
                  <c:v>0.75951792617986358</c:v>
                </c:pt>
                <c:pt idx="20">
                  <c:v>0.74231832305010115</c:v>
                </c:pt>
                <c:pt idx="21">
                  <c:v>0.72623754077006208</c:v>
                </c:pt>
                <c:pt idx="22">
                  <c:v>0.71112074408971182</c:v>
                </c:pt>
                <c:pt idx="23">
                  <c:v>0.69683927775678156</c:v>
                </c:pt>
                <c:pt idx="24">
                  <c:v>0.68328534732738067</c:v>
                </c:pt>
                <c:pt idx="25">
                  <c:v>0.67036794614482342</c:v>
                </c:pt>
                <c:pt idx="26">
                  <c:v>0.65800970067798892</c:v>
                </c:pt>
                <c:pt idx="27">
                  <c:v>0.64614440139114537</c:v>
                </c:pt>
                <c:pt idx="28">
                  <c:v>0.63471505141982876</c:v>
                </c:pt>
                <c:pt idx="29">
                  <c:v>0.62367231064236928</c:v>
                </c:pt>
                <c:pt idx="30">
                  <c:v>0.61297324472831838</c:v>
                </c:pt>
                <c:pt idx="31">
                  <c:v>0.60258031162819825</c:v>
                </c:pt>
                <c:pt idx="32">
                  <c:v>0.59246053453676462</c:v>
                </c:pt>
                <c:pt idx="33">
                  <c:v>0.58258482249334931</c:v>
                </c:pt>
                <c:pt idx="34">
                  <c:v>0.57292740875962755</c:v>
                </c:pt>
                <c:pt idx="35">
                  <c:v>0.56346538382319822</c:v>
                </c:pt>
                <c:pt idx="36">
                  <c:v>0.5541783049343596</c:v>
                </c:pt>
                <c:pt idx="37">
                  <c:v>0.54504786793188409</c:v>
                </c:pt>
                <c:pt idx="38">
                  <c:v>0.53605763006493901</c:v>
                </c:pt>
                <c:pt idx="39">
                  <c:v>0.52719277479908633</c:v>
                </c:pt>
                <c:pt idx="40">
                  <c:v>0.5184399113696031</c:v>
                </c:pt>
                <c:pt idx="41">
                  <c:v>0.50978690323669662</c:v>
                </c:pt>
                <c:pt idx="42">
                  <c:v>0.5012227206946468</c:v>
                </c:pt>
                <c:pt idx="43">
                  <c:v>0.49273731375788771</c:v>
                </c:pt>
                <c:pt idx="44">
                  <c:v>0.4843215021422923</c:v>
                </c:pt>
                <c:pt idx="45">
                  <c:v>0.47596687971800211</c:v>
                </c:pt>
                <c:pt idx="46">
                  <c:v>0.46766573126044858</c:v>
                </c:pt>
                <c:pt idx="47">
                  <c:v>0.45941095969140427</c:v>
                </c:pt>
                <c:pt idx="48">
                  <c:v>0.45119602229947592</c:v>
                </c:pt>
                <c:pt idx="49">
                  <c:v>0.44301487467304446</c:v>
                </c:pt>
                <c:pt idx="50">
                  <c:v>0.43486192127892592</c:v>
                </c:pt>
                <c:pt idx="51">
                  <c:v>0.42673197178538469</c:v>
                </c:pt>
                <c:pt idx="52">
                  <c:v>0.41862020236518516</c:v>
                </c:pt>
                <c:pt idx="53">
                  <c:v>0.41052212132842758</c:v>
                </c:pt>
                <c:pt idx="54">
                  <c:v>0.40243353853016878</c:v>
                </c:pt>
                <c:pt idx="55">
                  <c:v>0.3943505380776689</c:v>
                </c:pt>
                <c:pt idx="56">
                  <c:v>0.38626945392925377</c:v>
                </c:pt>
                <c:pt idx="57">
                  <c:v>0.37818684803344038</c:v>
                </c:pt>
                <c:pt idx="58">
                  <c:v>0.37009949070492837</c:v>
                </c:pt>
                <c:pt idx="59">
                  <c:v>0.36200434297478129</c:v>
                </c:pt>
                <c:pt idx="60">
                  <c:v>0.35389854068678889</c:v>
                </c:pt>
                <c:pt idx="61">
                  <c:v>0.34577938014160831</c:v>
                </c:pt>
                <c:pt idx="62">
                  <c:v>0.33764430511563648</c:v>
                </c:pt>
                <c:pt idx="63">
                  <c:v>0.32949089510332191</c:v>
                </c:pt>
                <c:pt idx="64">
                  <c:v>0.32131685465036658</c:v>
                </c:pt>
                <c:pt idx="65">
                  <c:v>0.31312000366142018</c:v>
                </c:pt>
                <c:pt idx="66">
                  <c:v>0.30489826857985786</c:v>
                </c:pt>
                <c:pt idx="67">
                  <c:v>0.29664967434934258</c:v>
                </c:pt>
                <c:pt idx="68">
                  <c:v>0.28837233707740739</c:v>
                </c:pt>
                <c:pt idx="69">
                  <c:v>0.28006445733045549</c:v>
                </c:pt>
                <c:pt idx="70">
                  <c:v>0.27172431399757979</c:v>
                </c:pt>
                <c:pt idx="71">
                  <c:v>0.26335025866759232</c:v>
                </c:pt>
                <c:pt idx="72">
                  <c:v>0.25494071046978223</c:v>
                </c:pt>
                <c:pt idx="73">
                  <c:v>0.24649415133430164</c:v>
                </c:pt>
                <c:pt idx="74">
                  <c:v>0.23800912163280094</c:v>
                </c:pt>
                <c:pt idx="75">
                  <c:v>0.229484216164109</c:v>
                </c:pt>
                <c:pt idx="76">
                  <c:v>0.22091808045342334</c:v>
                </c:pt>
                <c:pt idx="77">
                  <c:v>0.21230940733673007</c:v>
                </c:pt>
                <c:pt idx="78">
                  <c:v>0.20365693380505004</c:v>
                </c:pt>
                <c:pt idx="79">
                  <c:v>0.1949594380856598</c:v>
                </c:pt>
                <c:pt idx="80">
                  <c:v>0.18621573693970464</c:v>
                </c:pt>
                <c:pt idx="81">
                  <c:v>0.17742468315763874</c:v>
                </c:pt>
                <c:pt idx="82">
                  <c:v>0.1685851632357242</c:v>
                </c:pt>
                <c:pt idx="83">
                  <c:v>0.15969609521842595</c:v>
                </c:pt>
                <c:pt idx="84">
                  <c:v>0.15075642669297354</c:v>
                </c:pt>
                <c:pt idx="85">
                  <c:v>0.14176513292364246</c:v>
                </c:pt>
                <c:pt idx="86">
                  <c:v>0.13272121511445811</c:v>
                </c:pt>
                <c:pt idx="87">
                  <c:v>0.12362369879005801</c:v>
                </c:pt>
                <c:pt idx="88">
                  <c:v>0.11447163228537201</c:v>
                </c:pt>
                <c:pt idx="89">
                  <c:v>0.10526408533561675</c:v>
                </c:pt>
                <c:pt idx="90">
                  <c:v>9.6000147758849949E-2</c:v>
                </c:pt>
                <c:pt idx="91">
                  <c:v>8.6678928224007232E-2</c:v>
                </c:pt>
                <c:pt idx="92">
                  <c:v>7.7299553097956289E-2</c:v>
                </c:pt>
                <c:pt idx="93">
                  <c:v>6.7861165365654827E-2</c:v>
                </c:pt>
                <c:pt idx="94">
                  <c:v>5.8362923617999544E-2</c:v>
                </c:pt>
                <c:pt idx="95">
                  <c:v>4.8804001102405542E-2</c:v>
                </c:pt>
                <c:pt idx="96">
                  <c:v>3.9183584831566837E-2</c:v>
                </c:pt>
                <c:pt idx="97">
                  <c:v>2.9500874746221224E-2</c:v>
                </c:pt>
                <c:pt idx="98">
                  <c:v>1.9755082928081681E-2</c:v>
                </c:pt>
                <c:pt idx="99">
                  <c:v>9.9454328594045811E-3</c:v>
                </c:pt>
                <c:pt idx="100">
                  <c:v>7.1158725945807928E-5</c:v>
                </c:pt>
              </c:numCache>
            </c:numRef>
          </c:yVal>
          <c:smooth val="0"/>
        </c:ser>
        <c:ser>
          <c:idx val="7"/>
          <c:order val="7"/>
          <c:tx>
            <c:v>3 atm Curve Fit</c:v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'Kp exp - curve fits'!$A$119:$A$219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'Kp exp - curve fits'!$D$119:$D$219</c:f>
              <c:numCache>
                <c:formatCode>0.000</c:formatCode>
                <c:ptCount val="101"/>
                <c:pt idx="0">
                  <c:v>5.99499946337537</c:v>
                </c:pt>
                <c:pt idx="1">
                  <c:v>3.1286624327220145</c:v>
                </c:pt>
                <c:pt idx="2">
                  <c:v>2.2141614655639903</c:v>
                </c:pt>
                <c:pt idx="3">
                  <c:v>1.7622085268813925</c:v>
                </c:pt>
                <c:pt idx="4">
                  <c:v>1.4914340974401636</c:v>
                </c:pt>
                <c:pt idx="5">
                  <c:v>1.3102066066850351</c:v>
                </c:pt>
                <c:pt idx="6">
                  <c:v>1.1797709268569643</c:v>
                </c:pt>
                <c:pt idx="7">
                  <c:v>1.0809162314117462</c:v>
                </c:pt>
                <c:pt idx="8">
                  <c:v>1.0030350813042501</c:v>
                </c:pt>
                <c:pt idx="9">
                  <c:v>0.93979217042587426</c:v>
                </c:pt>
                <c:pt idx="10">
                  <c:v>0.88717032330039203</c:v>
                </c:pt>
                <c:pt idx="11">
                  <c:v>0.84249908241042781</c:v>
                </c:pt>
                <c:pt idx="12">
                  <c:v>0.80393400606515919</c:v>
                </c:pt>
                <c:pt idx="13">
                  <c:v>0.77016021754973496</c:v>
                </c:pt>
                <c:pt idx="14">
                  <c:v>0.74021507662162711</c:v>
                </c:pt>
                <c:pt idx="15">
                  <c:v>0.71337763406735777</c:v>
                </c:pt>
                <c:pt idx="16">
                  <c:v>0.68909725956735279</c:v>
                </c:pt>
                <c:pt idx="17">
                  <c:v>0.66694615082230913</c:v>
                </c:pt>
                <c:pt idx="18">
                  <c:v>0.64658689386299562</c:v>
                </c:pt>
                <c:pt idx="19">
                  <c:v>0.62774978859097608</c:v>
                </c:pt>
                <c:pt idx="20">
                  <c:v>0.61021667385978329</c:v>
                </c:pt>
                <c:pt idx="21">
                  <c:v>0.59380917762537033</c:v>
                </c:pt>
                <c:pt idx="22">
                  <c:v>0.57838004139736643</c:v>
                </c:pt>
                <c:pt idx="23">
                  <c:v>0.56380661976288726</c:v>
                </c:pt>
                <c:pt idx="24">
                  <c:v>0.54998594429540881</c:v>
                </c:pt>
                <c:pt idx="25">
                  <c:v>0.53683092955959921</c:v>
                </c:pt>
                <c:pt idx="26">
                  <c:v>0.52426742436278839</c:v>
                </c:pt>
                <c:pt idx="27">
                  <c:v>0.51223189642508682</c:v>
                </c:pt>
                <c:pt idx="28">
                  <c:v>0.50066959721331494</c:v>
                </c:pt>
                <c:pt idx="29">
                  <c:v>0.48953309464505662</c:v>
                </c:pt>
                <c:pt idx="30">
                  <c:v>0.47878109041210004</c:v>
                </c:pt>
                <c:pt idx="31">
                  <c:v>0.46837745952970311</c:v>
                </c:pt>
                <c:pt idx="32">
                  <c:v>0.45829046487517755</c:v>
                </c:pt>
                <c:pt idx="33">
                  <c:v>0.44849211061611333</c:v>
                </c:pt>
                <c:pt idx="34">
                  <c:v>0.43895760669604406</c:v>
                </c:pt>
                <c:pt idx="35">
                  <c:v>0.42966492274203211</c:v>
                </c:pt>
                <c:pt idx="36">
                  <c:v>0.42059441444524909</c:v>
                </c:pt>
                <c:pt idx="37">
                  <c:v>0.41172850904024305</c:v>
                </c:pt>
                <c:pt idx="38">
                  <c:v>0.40305143925683901</c:v>
                </c:pt>
                <c:pt idx="39">
                  <c:v>0.39454901724746344</c:v>
                </c:pt>
                <c:pt idx="40">
                  <c:v>0.38620844165344193</c:v>
                </c:pt>
                <c:pt idx="41">
                  <c:v>0.37801813227811465</c:v>
                </c:pt>
                <c:pt idx="42">
                  <c:v>0.36996758786549622</c:v>
                </c:pt>
                <c:pt idx="43">
                  <c:v>0.36204726330288212</c:v>
                </c:pt>
                <c:pt idx="44">
                  <c:v>0.35424846322131526</c:v>
                </c:pt>
                <c:pt idx="45">
                  <c:v>0.34656324949487216</c:v>
                </c:pt>
                <c:pt idx="46">
                  <c:v>0.3389843605657259</c:v>
                </c:pt>
                <c:pt idx="47">
                  <c:v>0.33150514086793564</c:v>
                </c:pt>
                <c:pt idx="48">
                  <c:v>0.32411947890527576</c:v>
                </c:pt>
                <c:pt idx="49">
                  <c:v>0.31682175276988295</c:v>
                </c:pt>
                <c:pt idx="50">
                  <c:v>0.30960678207906311</c:v>
                </c:pt>
                <c:pt idx="51">
                  <c:v>0.30246978546514164</c:v>
                </c:pt>
                <c:pt idx="52">
                  <c:v>0.2954063428839882</c:v>
                </c:pt>
                <c:pt idx="53">
                  <c:v>0.2884123621167835</c:v>
                </c:pt>
                <c:pt idx="54">
                  <c:v>0.28148404893068019</c:v>
                </c:pt>
                <c:pt idx="55">
                  <c:v>0.27461788044043689</c:v>
                </c:pt>
                <c:pt idx="56">
                  <c:v>0.26781058127745272</c:v>
                </c:pt>
                <c:pt idx="57">
                  <c:v>0.26105910222697942</c:v>
                </c:pt>
                <c:pt idx="58">
                  <c:v>0.25436060104033581</c:v>
                </c:pt>
                <c:pt idx="59">
                  <c:v>0.24771242516808722</c:v>
                </c:pt>
                <c:pt idx="60">
                  <c:v>0.24111209619350232</c:v>
                </c:pt>
                <c:pt idx="61">
                  <c:v>0.23455729577411108</c:v>
                </c:pt>
                <c:pt idx="62">
                  <c:v>0.2280458529236136</c:v>
                </c:pt>
                <c:pt idx="63">
                  <c:v>0.22157573248738341</c:v>
                </c:pt>
                <c:pt idx="64">
                  <c:v>0.21514502468288871</c:v>
                </c:pt>
                <c:pt idx="65">
                  <c:v>0.20875193559196911</c:v>
                </c:pt>
                <c:pt idx="66">
                  <c:v>0.20239477850541845</c:v>
                </c:pt>
                <c:pt idx="67">
                  <c:v>0.19607196603204877</c:v>
                </c:pt>
                <c:pt idx="68">
                  <c:v>0.1897820028946019</c:v>
                </c:pt>
                <c:pt idx="69">
                  <c:v>0.18352347934375693</c:v>
                </c:pt>
                <c:pt idx="70">
                  <c:v>0.17729506512923704</c:v>
                </c:pt>
                <c:pt idx="71">
                  <c:v>0.17109550397379975</c:v>
                </c:pt>
                <c:pt idx="72">
                  <c:v>0.16492360850184593</c:v>
                </c:pt>
                <c:pt idx="73">
                  <c:v>0.15877825557960179</c:v>
                </c:pt>
                <c:pt idx="74">
                  <c:v>0.15265838202842627</c:v>
                </c:pt>
                <c:pt idx="75">
                  <c:v>0.14656298067684584</c:v>
                </c:pt>
                <c:pt idx="76">
                  <c:v>0.1404910967204957</c:v>
                </c:pt>
                <c:pt idx="77">
                  <c:v>0.13444182436231136</c:v>
                </c:pt>
                <c:pt idx="78">
                  <c:v>0.12841430370811577</c:v>
                </c:pt>
                <c:pt idx="79">
                  <c:v>0.12240771789523668</c:v>
                </c:pt>
                <c:pt idx="80">
                  <c:v>0.11642129043399814</c:v>
                </c:pt>
                <c:pt idx="81">
                  <c:v>0.11045428274389958</c:v>
                </c:pt>
                <c:pt idx="82">
                  <c:v>0.10450599186804861</c:v>
                </c:pt>
                <c:pt idx="83">
                  <c:v>9.8575748350981887E-2</c:v>
                </c:pt>
                <c:pt idx="84">
                  <c:v>9.2662914266406937E-2</c:v>
                </c:pt>
                <c:pt idx="85">
                  <c:v>8.6766881382653052E-2</c:v>
                </c:pt>
                <c:pt idx="86">
                  <c:v>8.0887069454741972E-2</c:v>
                </c:pt>
                <c:pt idx="87">
                  <c:v>7.5022924632998991E-2</c:v>
                </c:pt>
                <c:pt idx="88">
                  <c:v>6.9173917979030844E-2</c:v>
                </c:pt>
                <c:pt idx="89">
                  <c:v>6.3339544080713753E-2</c:v>
                </c:pt>
                <c:pt idx="90">
                  <c:v>5.7519319758569346E-2</c:v>
                </c:pt>
                <c:pt idx="91">
                  <c:v>5.1712782856570286E-2</c:v>
                </c:pt>
                <c:pt idx="92">
                  <c:v>4.5919491111015558E-2</c:v>
                </c:pt>
                <c:pt idx="93">
                  <c:v>4.0139021091657866E-2</c:v>
                </c:pt>
                <c:pt idx="94">
                  <c:v>3.4370967209755271E-2</c:v>
                </c:pt>
                <c:pt idx="95">
                  <c:v>2.8614940788163661E-2</c:v>
                </c:pt>
                <c:pt idx="96">
                  <c:v>2.2870569188990005E-2</c:v>
                </c:pt>
                <c:pt idx="97">
                  <c:v>1.713749499469169E-2</c:v>
                </c:pt>
                <c:pt idx="98">
                  <c:v>1.1415375238840536E-2</c:v>
                </c:pt>
                <c:pt idx="99">
                  <c:v>5.7038806830725488E-3</c:v>
                </c:pt>
                <c:pt idx="100">
                  <c:v>2.6951370201939213E-6</c:v>
                </c:pt>
              </c:numCache>
            </c:numRef>
          </c:yVal>
          <c:smooth val="0"/>
        </c:ser>
        <c:ser>
          <c:idx val="8"/>
          <c:order val="8"/>
          <c:tx>
            <c:v>4 atm Curve Fit</c:v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'Kp exp - curve fits'!$A$119:$A$219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'Kp exp - curve fits'!$E$119:$E$219</c:f>
              <c:numCache>
                <c:formatCode>0.000</c:formatCode>
                <c:ptCount val="101"/>
                <c:pt idx="0">
                  <c:v>4.5908839399792098</c:v>
                </c:pt>
                <c:pt idx="1">
                  <c:v>2.4216686599855488</c:v>
                </c:pt>
                <c:pt idx="2">
                  <c:v>1.7152283660719556</c:v>
                </c:pt>
                <c:pt idx="3">
                  <c:v>1.3639463261411049</c:v>
                </c:pt>
                <c:pt idx="4">
                  <c:v>1.1530850179324947</c:v>
                </c:pt>
                <c:pt idx="5">
                  <c:v>1.0119776670167253</c:v>
                </c:pt>
                <c:pt idx="6">
                  <c:v>0.91055887873249008</c:v>
                </c:pt>
                <c:pt idx="7">
                  <c:v>0.8338676650460588</c:v>
                </c:pt>
                <c:pt idx="8">
                  <c:v>0.77362052707220708</c:v>
                </c:pt>
                <c:pt idx="9">
                  <c:v>0.72485997474323105</c:v>
                </c:pt>
                <c:pt idx="10">
                  <c:v>0.68443746373582204</c:v>
                </c:pt>
                <c:pt idx="11">
                  <c:v>0.65025727358114593</c:v>
                </c:pt>
                <c:pt idx="12">
                  <c:v>0.62087038819231533</c:v>
                </c:pt>
                <c:pt idx="13">
                  <c:v>0.59524290130447299</c:v>
                </c:pt>
                <c:pt idx="14">
                  <c:v>0.57261729501701208</c:v>
                </c:pt>
                <c:pt idx="15">
                  <c:v>0.55242586272505534</c:v>
                </c:pt>
                <c:pt idx="16">
                  <c:v>0.5342347571190722</c:v>
                </c:pt>
                <c:pt idx="17">
                  <c:v>0.51770672830791986</c:v>
                </c:pt>
                <c:pt idx="18">
                  <c:v>0.50257565243109115</c:v>
                </c:pt>
                <c:pt idx="19">
                  <c:v>0.48862871623334636</c:v>
                </c:pt>
                <c:pt idx="20">
                  <c:v>0.47569370098801234</c:v>
                </c:pt>
                <c:pt idx="21">
                  <c:v>0.46362974044153471</c:v>
                </c:pt>
                <c:pt idx="22">
                  <c:v>0.45232049371871302</c:v>
                </c:pt>
                <c:pt idx="23">
                  <c:v>0.44166902770807492</c:v>
                </c:pt>
                <c:pt idx="24">
                  <c:v>0.43159392954428788</c:v>
                </c:pt>
                <c:pt idx="25">
                  <c:v>0.42202631752289427</c:v>
                </c:pt>
                <c:pt idx="26">
                  <c:v>0.41290751719218549</c:v>
                </c:pt>
                <c:pt idx="27">
                  <c:v>0.40418723610193985</c:v>
                </c:pt>
                <c:pt idx="28">
                  <c:v>0.39582211668564232</c:v>
                </c:pt>
                <c:pt idx="29">
                  <c:v>0.38777457893314327</c:v>
                </c:pt>
                <c:pt idx="30">
                  <c:v>0.38001188733688956</c:v>
                </c:pt>
                <c:pt idx="31">
                  <c:v>0.37250539299355917</c:v>
                </c:pt>
                <c:pt idx="32">
                  <c:v>0.36522991366408619</c:v>
                </c:pt>
                <c:pt idx="33">
                  <c:v>0.35816322335709916</c:v>
                </c:pt>
                <c:pt idx="34">
                  <c:v>0.35128562950728187</c:v>
                </c:pt>
                <c:pt idx="35">
                  <c:v>0.34457962069830966</c:v>
                </c:pt>
                <c:pt idx="36">
                  <c:v>0.33802957157037206</c:v>
                </c:pt>
                <c:pt idx="37">
                  <c:v>0.33162149436773097</c:v>
                </c:pt>
                <c:pt idx="38">
                  <c:v>0.32534282874686282</c:v>
                </c:pt>
                <c:pt idx="39">
                  <c:v>0.3191822631432143</c:v>
                </c:pt>
                <c:pt idx="40">
                  <c:v>0.31312958230351601</c:v>
                </c:pt>
                <c:pt idx="41">
                  <c:v>0.30717553661877967</c:v>
                </c:pt>
                <c:pt idx="42">
                  <c:v>0.3013117297058891</c:v>
                </c:pt>
                <c:pt idx="43">
                  <c:v>0.29553052133209173</c:v>
                </c:pt>
                <c:pt idx="44">
                  <c:v>0.28982494329369662</c:v>
                </c:pt>
                <c:pt idx="45">
                  <c:v>0.28418862627605995</c:v>
                </c:pt>
                <c:pt idx="46">
                  <c:v>0.27861573605802004</c:v>
                </c:pt>
                <c:pt idx="47">
                  <c:v>0.27310091769697148</c:v>
                </c:pt>
                <c:pt idx="48">
                  <c:v>0.26763924655360194</c:v>
                </c:pt>
                <c:pt idx="49">
                  <c:v>0.26222618519800789</c:v>
                </c:pt>
                <c:pt idx="50">
                  <c:v>0.25685754538934141</c:v>
                </c:pt>
                <c:pt idx="51">
                  <c:v>0.251529454445512</c:v>
                </c:pt>
                <c:pt idx="52">
                  <c:v>0.24623832542270707</c:v>
                </c:pt>
                <c:pt idx="53">
                  <c:v>0.24098083061051936</c:v>
                </c:pt>
                <c:pt idx="54">
                  <c:v>0.23575387792040206</c:v>
                </c:pt>
                <c:pt idx="55">
                  <c:v>0.23055458980553917</c:v>
                </c:pt>
                <c:pt idx="56">
                  <c:v>0.22538028440104876</c:v>
                </c:pt>
                <c:pt idx="57">
                  <c:v>0.22022845861637089</c:v>
                </c:pt>
                <c:pt idx="58">
                  <c:v>0.21509677294807605</c:v>
                </c:pt>
                <c:pt idx="59">
                  <c:v>0.2099830378122505</c:v>
                </c:pt>
                <c:pt idx="60">
                  <c:v>0.2048852012219719</c:v>
                </c:pt>
                <c:pt idx="61">
                  <c:v>0.19980133765791666</c:v>
                </c:pt>
                <c:pt idx="62">
                  <c:v>0.19472963799944817</c:v>
                </c:pt>
                <c:pt idx="63">
                  <c:v>0.18966840040012728</c:v>
                </c:pt>
                <c:pt idx="64">
                  <c:v>0.18461602200587698</c:v>
                </c:pt>
                <c:pt idx="65">
                  <c:v>0.17957099142637847</c:v>
                </c:pt>
                <c:pt idx="66">
                  <c:v>0.1745318818809562</c:v>
                </c:pt>
                <c:pt idx="67">
                  <c:v>0.16949734494948177</c:v>
                </c:pt>
                <c:pt idx="68">
                  <c:v>0.16446610486688204</c:v>
                </c:pt>
                <c:pt idx="69">
                  <c:v>0.15943695330686256</c:v>
                </c:pt>
                <c:pt idx="70">
                  <c:v>0.15440874460658693</c:v>
                </c:pt>
                <c:pt idx="71">
                  <c:v>0.14938039138941847</c:v>
                </c:pt>
                <c:pt idx="72">
                  <c:v>0.14435086054753396</c:v>
                </c:pt>
                <c:pt idx="73">
                  <c:v>0.13931916955034926</c:v>
                </c:pt>
                <c:pt idx="74">
                  <c:v>0.13428438304833243</c:v>
                </c:pt>
                <c:pt idx="75">
                  <c:v>0.12924560974498303</c:v>
                </c:pt>
                <c:pt idx="76">
                  <c:v>0.12420199951258722</c:v>
                </c:pt>
                <c:pt idx="77">
                  <c:v>0.11915274072985996</c:v>
                </c:pt>
                <c:pt idx="78">
                  <c:v>0.11409705782180363</c:v>
                </c:pt>
                <c:pt idx="79">
                  <c:v>0.1090342089840806</c:v>
                </c:pt>
                <c:pt idx="80">
                  <c:v>0.10396348407594619</c:v>
                </c:pt>
                <c:pt idx="81">
                  <c:v>9.8884202667345877E-2</c:v>
                </c:pt>
                <c:pt idx="82">
                  <c:v>9.3795712227168454E-2</c:v>
                </c:pt>
                <c:pt idx="83">
                  <c:v>8.8697386440886802E-2</c:v>
                </c:pt>
                <c:pt idx="84">
                  <c:v>8.3588623646925431E-2</c:v>
                </c:pt>
                <c:pt idx="85">
                  <c:v>7.8468845382086969E-2</c:v>
                </c:pt>
                <c:pt idx="86">
                  <c:v>7.3337495027257824E-2</c:v>
                </c:pt>
                <c:pt idx="87">
                  <c:v>6.8194036545413367E-2</c:v>
                </c:pt>
                <c:pt idx="88">
                  <c:v>6.3037953304659083E-2</c:v>
                </c:pt>
                <c:pt idx="89">
                  <c:v>5.7868746979691056E-2</c:v>
                </c:pt>
                <c:pt idx="90">
                  <c:v>5.2685936525640659E-2</c:v>
                </c:pt>
                <c:pt idx="91">
                  <c:v>4.7489057218793387E-2</c:v>
                </c:pt>
                <c:pt idx="92">
                  <c:v>4.227765975914588E-2</c:v>
                </c:pt>
                <c:pt idx="93">
                  <c:v>3.7051309430194142E-2</c:v>
                </c:pt>
                <c:pt idx="94">
                  <c:v>3.1809585311733973E-2</c:v>
                </c:pt>
                <c:pt idx="95">
                  <c:v>2.6552079541806217E-2</c:v>
                </c:pt>
                <c:pt idx="96">
                  <c:v>2.1278396624238693E-2</c:v>
                </c:pt>
                <c:pt idx="97">
                  <c:v>1.5988152778526457E-2</c:v>
                </c:pt>
                <c:pt idx="98">
                  <c:v>1.0680975329055186E-2</c:v>
                </c:pt>
                <c:pt idx="99">
                  <c:v>5.3565021309125568E-3</c:v>
                </c:pt>
                <c:pt idx="100">
                  <c:v>1.4381029750396806E-5</c:v>
                </c:pt>
              </c:numCache>
            </c:numRef>
          </c:yVal>
          <c:smooth val="0"/>
        </c:ser>
        <c:ser>
          <c:idx val="9"/>
          <c:order val="9"/>
          <c:tx>
            <c:v>5 atm Curve Fit</c:v>
          </c:tx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'Kp exp - curve fits'!$A$119:$A$219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'Kp exp - curve fits'!$F$119:$F$219</c:f>
              <c:numCache>
                <c:formatCode>0.000</c:formatCode>
                <c:ptCount val="101"/>
                <c:pt idx="0">
                  <c:v>4.3265816356535485</c:v>
                </c:pt>
                <c:pt idx="1">
                  <c:v>2.2498970570648469</c:v>
                </c:pt>
                <c:pt idx="2">
                  <c:v>1.56398538684779</c:v>
                </c:pt>
                <c:pt idx="3">
                  <c:v>1.2218367279300444</c:v>
                </c:pt>
                <c:pt idx="4">
                  <c:v>1.0165611753149064</c:v>
                </c:pt>
                <c:pt idx="5">
                  <c:v>0.87953982965754851</c:v>
                </c:pt>
                <c:pt idx="6">
                  <c:v>0.78144837997201766</c:v>
                </c:pt>
                <c:pt idx="7">
                  <c:v>0.7076519979618443</c:v>
                </c:pt>
                <c:pt idx="8">
                  <c:v>0.65003093272976775</c:v>
                </c:pt>
                <c:pt idx="9">
                  <c:v>0.60371809298431822</c:v>
                </c:pt>
                <c:pt idx="10">
                  <c:v>0.56561855194636967</c:v>
                </c:pt>
                <c:pt idx="11">
                  <c:v>0.53367022328292379</c:v>
                </c:pt>
                <c:pt idx="12">
                  <c:v>0.50644615643495206</c:v>
                </c:pt>
                <c:pt idx="13">
                  <c:v>0.48292745902411732</c:v>
                </c:pt>
                <c:pt idx="14">
                  <c:v>0.46236714091854969</c:v>
                </c:pt>
                <c:pt idx="15">
                  <c:v>0.44420506452459552</c:v>
                </c:pt>
                <c:pt idx="16">
                  <c:v>0.42801293903966309</c:v>
                </c:pt>
                <c:pt idx="17">
                  <c:v>0.41345766519016264</c:v>
                </c:pt>
                <c:pt idx="18">
                  <c:v>0.40027626442498598</c:v>
                </c:pt>
                <c:pt idx="19">
                  <c:v>0.38825833497160328</c:v>
                </c:pt>
                <c:pt idx="20">
                  <c:v>0.37723352401288157</c:v>
                </c:pt>
                <c:pt idx="21">
                  <c:v>0.36706241886070839</c:v>
                </c:pt>
                <c:pt idx="22">
                  <c:v>0.35762981588523246</c:v>
                </c:pt>
                <c:pt idx="23">
                  <c:v>0.34883967325529253</c:v>
                </c:pt>
                <c:pt idx="24">
                  <c:v>0.34061127574071254</c:v>
                </c:pt>
                <c:pt idx="25">
                  <c:v>0.33287628506430023</c:v>
                </c:pt>
                <c:pt idx="26">
                  <c:v>0.32557644608933228</c:v>
                </c:pt>
                <c:pt idx="27">
                  <c:v>0.31866178479601204</c:v>
                </c:pt>
                <c:pt idx="28">
                  <c:v>0.31208917927793656</c:v>
                </c:pt>
                <c:pt idx="29">
                  <c:v>0.30582121667712908</c:v>
                </c:pt>
                <c:pt idx="30">
                  <c:v>0.29982527145966564</c:v>
                </c:pt>
                <c:pt idx="31">
                  <c:v>0.29407275659096604</c:v>
                </c:pt>
                <c:pt idx="32">
                  <c:v>0.28853851091840044</c:v>
                </c:pt>
                <c:pt idx="33">
                  <c:v>0.28320029470615121</c:v>
                </c:pt>
                <c:pt idx="34">
                  <c:v>0.27803837168259771</c:v>
                </c:pt>
                <c:pt idx="35">
                  <c:v>0.27303516077131768</c:v>
                </c:pt>
                <c:pt idx="36">
                  <c:v>0.26817494431695293</c:v>
                </c:pt>
                <c:pt idx="37">
                  <c:v>0.2634436223948573</c:v>
                </c:pt>
                <c:pt idx="38">
                  <c:v>0.25882850492987297</c:v>
                </c:pt>
                <c:pt idx="39">
                  <c:v>0.25431813500512801</c:v>
                </c:pt>
                <c:pt idx="40">
                  <c:v>0.24990213803375241</c:v>
                </c:pt>
                <c:pt idx="41">
                  <c:v>0.24557109248145978</c:v>
                </c:pt>
                <c:pt idx="42">
                  <c:v>0.24131641863045861</c:v>
                </c:pt>
                <c:pt idx="43">
                  <c:v>0.23713028251347493</c:v>
                </c:pt>
                <c:pt idx="44">
                  <c:v>0.23300551265727484</c:v>
                </c:pt>
                <c:pt idx="45">
                  <c:v>0.22893552768574893</c:v>
                </c:pt>
                <c:pt idx="46">
                  <c:v>0.22491427316463228</c:v>
                </c:pt>
                <c:pt idx="47">
                  <c:v>0.22093616633966998</c:v>
                </c:pt>
                <c:pt idx="48">
                  <c:v>0.21699604764021888</c:v>
                </c:pt>
                <c:pt idx="49">
                  <c:v>0.21308913800081089</c:v>
                </c:pt>
                <c:pt idx="50">
                  <c:v>0.20921100120187069</c:v>
                </c:pt>
                <c:pt idx="51">
                  <c:v>0.20535751055370749</c:v>
                </c:pt>
                <c:pt idx="52">
                  <c:v>0.20152481934995195</c:v>
                </c:pt>
                <c:pt idx="53">
                  <c:v>0.19770933460163981</c:v>
                </c:pt>
                <c:pt idx="54">
                  <c:v>0.19390769363426566</c:v>
                </c:pt>
                <c:pt idx="55">
                  <c:v>0.19011674318980998</c:v>
                </c:pt>
                <c:pt idx="56">
                  <c:v>0.18633352072600354</c:v>
                </c:pt>
                <c:pt idx="57">
                  <c:v>0.18255523764754872</c:v>
                </c:pt>
                <c:pt idx="58">
                  <c:v>0.17877926423999702</c:v>
                </c:pt>
                <c:pt idx="59">
                  <c:v>0.17500311610756258</c:v>
                </c:pt>
                <c:pt idx="60">
                  <c:v>0.17122444194221978</c:v>
                </c:pt>
                <c:pt idx="61">
                  <c:v>0.16744101247371534</c:v>
                </c:pt>
                <c:pt idx="62">
                  <c:v>0.16365071046922433</c:v>
                </c:pt>
                <c:pt idx="63">
                  <c:v>0.15985152166779207</c:v>
                </c:pt>
                <c:pt idx="64">
                  <c:v>0.15604152654884337</c:v>
                </c:pt>
                <c:pt idx="65">
                  <c:v>0.15221889284625092</c:v>
                </c:pt>
                <c:pt idx="66">
                  <c:v>0.1483818687300254</c:v>
                </c:pt>
                <c:pt idx="67">
                  <c:v>0.14452877658686097</c:v>
                </c:pt>
                <c:pt idx="68">
                  <c:v>0.14065800733874309</c:v>
                </c:pt>
                <c:pt idx="69">
                  <c:v>0.1367680152457765</c:v>
                </c:pt>
                <c:pt idx="70">
                  <c:v>0.13285731314545707</c:v>
                </c:pt>
                <c:pt idx="71">
                  <c:v>0.12892446808592189</c:v>
                </c:pt>
                <c:pt idx="72">
                  <c:v>0.12496809731536609</c:v>
                </c:pt>
                <c:pt idx="73">
                  <c:v>0.12098686459390295</c:v>
                </c:pt>
                <c:pt idx="74">
                  <c:v>0.11697947679774193</c:v>
                </c:pt>
                <c:pt idx="75">
                  <c:v>0.11294468078873063</c:v>
                </c:pt>
                <c:pt idx="76">
                  <c:v>0.10888126052510726</c:v>
                </c:pt>
                <c:pt idx="77">
                  <c:v>0.10478803439178823</c:v>
                </c:pt>
                <c:pt idx="78">
                  <c:v>0.10066385273070971</c:v>
                </c:pt>
                <c:pt idx="79">
                  <c:v>9.6507595553691622E-2</c:v>
                </c:pt>
                <c:pt idx="80">
                  <c:v>9.2318170422022658E-2</c:v>
                </c:pt>
                <c:pt idx="81">
                  <c:v>8.8094510478508276E-2</c:v>
                </c:pt>
                <c:pt idx="82">
                  <c:v>8.3835572619096035E-2</c:v>
                </c:pt>
                <c:pt idx="83">
                  <c:v>7.9540335792421521E-2</c:v>
                </c:pt>
                <c:pt idx="84">
                  <c:v>7.5207799416714252E-2</c:v>
                </c:pt>
                <c:pt idx="85">
                  <c:v>7.0836981904485702E-2</c:v>
                </c:pt>
                <c:pt idx="86">
                  <c:v>6.6426919286301941E-2</c:v>
                </c:pt>
                <c:pt idx="87">
                  <c:v>6.1976663925734497E-2</c:v>
                </c:pt>
                <c:pt idx="88">
                  <c:v>5.7485283318293008E-2</c:v>
                </c:pt>
                <c:pt idx="89">
                  <c:v>5.2951858967783469E-2</c:v>
                </c:pt>
                <c:pt idx="90">
                  <c:v>4.837548533411163E-2</c:v>
                </c:pt>
                <c:pt idx="91">
                  <c:v>4.3755268847071399E-2</c:v>
                </c:pt>
                <c:pt idx="92">
                  <c:v>3.909032698112741E-2</c:v>
                </c:pt>
                <c:pt idx="93">
                  <c:v>3.4379787386625657E-2</c:v>
                </c:pt>
                <c:pt idx="94">
                  <c:v>2.9622787073250528E-2</c:v>
                </c:pt>
                <c:pt idx="95">
                  <c:v>2.4818471641894758E-2</c:v>
                </c:pt>
                <c:pt idx="96">
                  <c:v>1.9965994561424956E-2</c:v>
                </c:pt>
                <c:pt idx="97">
                  <c:v>1.50645164871123E-2</c:v>
                </c:pt>
                <c:pt idx="98">
                  <c:v>1.0113204617758845E-2</c:v>
                </c:pt>
                <c:pt idx="99">
                  <c:v>5.1112320887874005E-3</c:v>
                </c:pt>
                <c:pt idx="100">
                  <c:v>5.7777398779013811E-5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733936"/>
        <c:axId val="-2049733392"/>
      </c:scatterChart>
      <c:valAx>
        <c:axId val="-204973393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CA" sz="1600"/>
                  <a:t>Y-CO2</a:t>
                </a:r>
              </a:p>
            </c:rich>
          </c:tx>
          <c:layout>
            <c:manualLayout>
              <c:xMode val="edge"/>
              <c:yMode val="edge"/>
              <c:x val="0.42214872895779076"/>
              <c:y val="0.9130692376435652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-2049733392"/>
        <c:crossesAt val="0"/>
        <c:crossBetween val="midCat"/>
      </c:valAx>
      <c:valAx>
        <c:axId val="-2049733392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CA" sz="1600"/>
                  <a:t>Kp</a:t>
                </a:r>
                <a:r>
                  <a:rPr lang="en-CA" sz="1600" baseline="0"/>
                  <a:t> (mmol/g/atm)</a:t>
                </a:r>
                <a:endParaRPr lang="en-CA" sz="1600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2049733936"/>
        <c:crosses val="autoZero"/>
        <c:crossBetween val="midCat"/>
      </c:valAx>
      <c:spPr>
        <a:ln w="635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90015679509819"/>
          <c:y val="0.30721633276435178"/>
          <c:w val="0.12573202508662809"/>
          <c:h val="0.271471565897044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CO2-N2</a:t>
            </a:r>
            <a:r>
              <a:rPr lang="en-CA" baseline="0"/>
              <a:t> </a:t>
            </a:r>
            <a:r>
              <a:rPr lang="en-CA"/>
              <a:t>Separation</a:t>
            </a:r>
            <a:r>
              <a:rPr lang="en-CA" baseline="0"/>
              <a:t> Factor for HISIV3000 Silicalite Using KT-CPM at 26</a:t>
            </a:r>
            <a:r>
              <a:rPr lang="en-CA" baseline="30000"/>
              <a:t>o</a:t>
            </a:r>
            <a:r>
              <a:rPr lang="en-CA" baseline="0"/>
              <a:t>C at Different Pressures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'Separation Factor &amp; XY Plot'!$E$2:$E$3</c:f>
              <c:strCache>
                <c:ptCount val="2"/>
                <c:pt idx="0">
                  <c:v>1atm</c:v>
                </c:pt>
                <c:pt idx="1">
                  <c:v> α</c:v>
                </c:pt>
              </c:strCache>
            </c:strRef>
          </c:tx>
          <c:marker>
            <c:symbol val="none"/>
          </c:marker>
          <c:xVal>
            <c:numRef>
              <c:f>'Separation Factor &amp; XY Plot'!$B$4:$B$104</c:f>
              <c:numCache>
                <c:formatCode>0.000</c:formatCode>
                <c:ptCount val="101"/>
                <c:pt idx="0" formatCode="0.0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'Separation Factor &amp; XY Plot'!$E$5:$E$103</c:f>
              <c:numCache>
                <c:formatCode>0.000</c:formatCode>
                <c:ptCount val="99"/>
                <c:pt idx="0">
                  <c:v>48.831794122392729</c:v>
                </c:pt>
                <c:pt idx="1">
                  <c:v>41.735975464484397</c:v>
                </c:pt>
                <c:pt idx="2">
                  <c:v>37.528897033143977</c:v>
                </c:pt>
                <c:pt idx="3">
                  <c:v>34.665677051795349</c:v>
                </c:pt>
                <c:pt idx="4">
                  <c:v>32.560717104905152</c:v>
                </c:pt>
                <c:pt idx="5">
                  <c:v>30.934395533358362</c:v>
                </c:pt>
                <c:pt idx="6">
                  <c:v>29.633471799292437</c:v>
                </c:pt>
                <c:pt idx="7">
                  <c:v>28.565795904624249</c:v>
                </c:pt>
                <c:pt idx="8">
                  <c:v>27.672099490350391</c:v>
                </c:pt>
                <c:pt idx="9">
                  <c:v>26.912262131242656</c:v>
                </c:pt>
                <c:pt idx="10">
                  <c:v>26.258007797007437</c:v>
                </c:pt>
                <c:pt idx="11">
                  <c:v>25.688746502948788</c:v>
                </c:pt>
                <c:pt idx="12">
                  <c:v>25.189074090507507</c:v>
                </c:pt>
                <c:pt idx="13">
                  <c:v>24.747200383254938</c:v>
                </c:pt>
                <c:pt idx="14">
                  <c:v>24.353923503525053</c:v>
                </c:pt>
                <c:pt idx="15">
                  <c:v>24.001939099992619</c:v>
                </c:pt>
                <c:pt idx="16">
                  <c:v>23.685362324811219</c:v>
                </c:pt>
                <c:pt idx="17">
                  <c:v>23.399389134105459</c:v>
                </c:pt>
                <c:pt idx="18">
                  <c:v>23.140051279089977</c:v>
                </c:pt>
                <c:pt idx="19">
                  <c:v>22.904035788044094</c:v>
                </c:pt>
                <c:pt idx="20">
                  <c:v>22.688549767401291</c:v>
                </c:pt>
                <c:pt idx="21">
                  <c:v>22.49121764303564</c:v>
                </c:pt>
                <c:pt idx="22">
                  <c:v>22.310002011161345</c:v>
                </c:pt>
                <c:pt idx="23">
                  <c:v>22.143141931375418</c:v>
                </c:pt>
                <c:pt idx="24">
                  <c:v>21.989104281828155</c:v>
                </c:pt>
                <c:pt idx="25">
                  <c:v>21.846545018295163</c:v>
                </c:pt>
                <c:pt idx="26">
                  <c:v>21.714278028044362</c:v>
                </c:pt>
                <c:pt idx="27">
                  <c:v>21.591249868543485</c:v>
                </c:pt>
                <c:pt idx="28">
                  <c:v>21.476519109764631</c:v>
                </c:pt>
                <c:pt idx="29">
                  <c:v>21.369239309563937</c:v>
                </c:pt>
                <c:pt idx="30">
                  <c:v>21.268644879513225</c:v>
                </c:pt>
                <c:pt idx="31">
                  <c:v>21.174039267561533</c:v>
                </c:pt>
                <c:pt idx="32">
                  <c:v>21.084785010519333</c:v>
                </c:pt>
                <c:pt idx="33">
                  <c:v>21.000295305124631</c:v>
                </c:pt>
                <c:pt idx="34">
                  <c:v>20.92002681952988</c:v>
                </c:pt>
                <c:pt idx="35">
                  <c:v>20.843473523280487</c:v>
                </c:pt>
                <c:pt idx="36">
                  <c:v>20.770161357459308</c:v>
                </c:pt>
                <c:pt idx="37">
                  <c:v>20.699643600728031</c:v>
                </c:pt>
                <c:pt idx="38">
                  <c:v>20.631496813775641</c:v>
                </c:pt>
                <c:pt idx="39">
                  <c:v>20.565317265872668</c:v>
                </c:pt>
                <c:pt idx="40">
                  <c:v>20.500717764092105</c:v>
                </c:pt>
                <c:pt idx="41">
                  <c:v>20.437324819247976</c:v>
                </c:pt>
                <c:pt idx="42">
                  <c:v>20.374776093446123</c:v>
                </c:pt>
                <c:pt idx="43">
                  <c:v>20.312718082894687</c:v>
                </c:pt>
                <c:pt idx="44">
                  <c:v>20.250803996713245</c:v>
                </c:pt>
                <c:pt idx="45">
                  <c:v>20.188691798239031</c:v>
                </c:pt>
                <c:pt idx="46">
                  <c:v>20.126042380018504</c:v>
                </c:pt>
                <c:pt idx="47">
                  <c:v>20.06251784749141</c:v>
                </c:pt>
                <c:pt idx="48">
                  <c:v>19.997779889484864</c:v>
                </c:pt>
                <c:pt idx="49">
                  <c:v>19.931488216160851</c:v>
                </c:pt>
                <c:pt idx="50">
                  <c:v>19.863299047101641</c:v>
                </c:pt>
                <c:pt idx="51">
                  <c:v>19.792863633853525</c:v>
                </c:pt>
                <c:pt idx="52">
                  <c:v>19.719826802541583</c:v>
                </c:pt>
                <c:pt idx="53">
                  <c:v>19.643825503166632</c:v>
                </c:pt>
                <c:pt idx="54">
                  <c:v>19.564487352939089</c:v>
                </c:pt>
                <c:pt idx="55">
                  <c:v>19.481429161523025</c:v>
                </c:pt>
                <c:pt idx="56">
                  <c:v>19.394255426380298</c:v>
                </c:pt>
                <c:pt idx="57">
                  <c:v>19.302556786537039</c:v>
                </c:pt>
                <c:pt idx="58">
                  <c:v>19.205908423053611</c:v>
                </c:pt>
                <c:pt idx="59">
                  <c:v>19.10386839427396</c:v>
                </c:pt>
                <c:pt idx="60">
                  <c:v>18.995975893562168</c:v>
                </c:pt>
                <c:pt idx="61">
                  <c:v>18.881749416705308</c:v>
                </c:pt>
                <c:pt idx="62">
                  <c:v>18.760684825466832</c:v>
                </c:pt>
                <c:pt idx="63">
                  <c:v>18.632253292907631</c:v>
                </c:pt>
                <c:pt idx="64">
                  <c:v>18.49589911504167</c:v>
                </c:pt>
                <c:pt idx="65">
                  <c:v>18.35103737214574</c:v>
                </c:pt>
                <c:pt idx="66">
                  <c:v>18.19705142157936</c:v>
                </c:pt>
                <c:pt idx="67">
                  <c:v>18.033290202270461</c:v>
                </c:pt>
                <c:pt idx="68">
                  <c:v>17.859065329055834</c:v>
                </c:pt>
                <c:pt idx="69">
                  <c:v>17.673647952801652</c:v>
                </c:pt>
                <c:pt idx="70">
                  <c:v>17.476265359628421</c:v>
                </c:pt>
                <c:pt idx="71">
                  <c:v>17.266097279581558</c:v>
                </c:pt>
                <c:pt idx="72">
                  <c:v>17.042271871667854</c:v>
                </c:pt>
                <c:pt idx="73">
                  <c:v>16.803861348255946</c:v>
                </c:pt>
                <c:pt idx="74">
                  <c:v>16.549877197339317</c:v>
                </c:pt>
                <c:pt idx="75">
                  <c:v>16.279264955993217</c:v>
                </c:pt>
                <c:pt idx="76">
                  <c:v>15.990898482417032</c:v>
                </c:pt>
                <c:pt idx="77">
                  <c:v>15.683573667114176</c:v>
                </c:pt>
                <c:pt idx="78">
                  <c:v>15.356001515874034</c:v>
                </c:pt>
                <c:pt idx="79">
                  <c:v>15.006800528107375</c:v>
                </c:pt>
                <c:pt idx="80">
                  <c:v>14.634488283535731</c:v>
                </c:pt>
                <c:pt idx="81">
                  <c:v>14.237472137993695</c:v>
                </c:pt>
                <c:pt idx="82">
                  <c:v>13.814038914868073</c:v>
                </c:pt>
                <c:pt idx="83">
                  <c:v>13.362343462103329</c:v>
                </c:pt>
                <c:pt idx="84">
                  <c:v>12.880395925310681</c:v>
                </c:pt>
                <c:pt idx="85">
                  <c:v>12.366047564794714</c:v>
                </c:pt>
                <c:pt idx="86">
                  <c:v>11.816974917612386</c:v>
                </c:pt>
                <c:pt idx="87">
                  <c:v>11.230662074316953</c:v>
                </c:pt>
                <c:pt idx="88">
                  <c:v>10.604380802853917</c:v>
                </c:pt>
                <c:pt idx="89">
                  <c:v>9.9351682079871591</c:v>
                </c:pt>
                <c:pt idx="90">
                  <c:v>9.2198015621900957</c:v>
                </c:pt>
                <c:pt idx="91">
                  <c:v>8.4547698813423917</c:v>
                </c:pt>
                <c:pt idx="92">
                  <c:v>7.6362417435995189</c:v>
                </c:pt>
                <c:pt idx="93">
                  <c:v>6.7600287596687574</c:v>
                </c:pt>
                <c:pt idx="94">
                  <c:v>5.8215439939493869</c:v>
                </c:pt>
                <c:pt idx="95">
                  <c:v>4.8157545041927827</c:v>
                </c:pt>
                <c:pt idx="96">
                  <c:v>3.7371270069647329</c:v>
                </c:pt>
                <c:pt idx="97">
                  <c:v>2.579565480198057</c:v>
                </c:pt>
                <c:pt idx="98">
                  <c:v>1.336339273495889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'Separation Factor &amp; XY Plot'!$H$2:$H$3</c:f>
              <c:strCache>
                <c:ptCount val="2"/>
                <c:pt idx="0">
                  <c:v>2 atm</c:v>
                </c:pt>
                <c:pt idx="1">
                  <c:v> α</c:v>
                </c:pt>
              </c:strCache>
            </c:strRef>
          </c:tx>
          <c:marker>
            <c:symbol val="none"/>
          </c:marker>
          <c:xVal>
            <c:numRef>
              <c:f>'Separation Factor &amp; XY Plot'!$B$4:$B$104</c:f>
              <c:numCache>
                <c:formatCode>0.000</c:formatCode>
                <c:ptCount val="101"/>
                <c:pt idx="0" formatCode="0.0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'Separation Factor &amp; XY Plot'!$H$5:$H$104</c:f>
              <c:numCache>
                <c:formatCode>0.000</c:formatCode>
                <c:ptCount val="100"/>
                <c:pt idx="0">
                  <c:v>31.722702353807787</c:v>
                </c:pt>
                <c:pt idx="1">
                  <c:v>27.496562027384254</c:v>
                </c:pt>
                <c:pt idx="2">
                  <c:v>25.054014403215632</c:v>
                </c:pt>
                <c:pt idx="3">
                  <c:v>23.427009572207655</c:v>
                </c:pt>
                <c:pt idx="4">
                  <c:v>22.254419560388452</c:v>
                </c:pt>
                <c:pt idx="5">
                  <c:v>21.365635624491524</c:v>
                </c:pt>
                <c:pt idx="6">
                  <c:v>20.667926385405742</c:v>
                </c:pt>
                <c:pt idx="7">
                  <c:v>20.105910486110322</c:v>
                </c:pt>
                <c:pt idx="8">
                  <c:v>19.644181402233748</c:v>
                </c:pt>
                <c:pt idx="9">
                  <c:v>19.258900621795341</c:v>
                </c:pt>
                <c:pt idx="10">
                  <c:v>18.933350361257791</c:v>
                </c:pt>
                <c:pt idx="11">
                  <c:v>18.655413072906249</c:v>
                </c:pt>
                <c:pt idx="12">
                  <c:v>18.416062228939097</c:v>
                </c:pt>
                <c:pt idx="13">
                  <c:v>18.208417073593203</c:v>
                </c:pt>
                <c:pt idx="14">
                  <c:v>18.027127967766226</c:v>
                </c:pt>
                <c:pt idx="15">
                  <c:v>17.867963788601216</c:v>
                </c:pt>
                <c:pt idx="16">
                  <c:v>17.727527289658791</c:v>
                </c:pt>
                <c:pt idx="17">
                  <c:v>17.603054017446865</c:v>
                </c:pt>
                <c:pt idx="18">
                  <c:v>17.492267263791533</c:v>
                </c:pt>
                <c:pt idx="19">
                  <c:v>17.393271489518749</c:v>
                </c:pt>
                <c:pt idx="20">
                  <c:v>17.304472715305231</c:v>
                </c:pt>
                <c:pt idx="21">
                  <c:v>17.224518169646778</c:v>
                </c:pt>
                <c:pt idx="22">
                  <c:v>17.152249919274304</c:v>
                </c:pt>
                <c:pt idx="23">
                  <c:v>17.086668805999093</c:v>
                </c:pt>
                <c:pt idx="24">
                  <c:v>17.026906084771245</c:v>
                </c:pt>
                <c:pt idx="25">
                  <c:v>16.9722008882258</c:v>
                </c:pt>
                <c:pt idx="26">
                  <c:v>16.921882149700465</c:v>
                </c:pt>
                <c:pt idx="27">
                  <c:v>16.87535397359019</c:v>
                </c:pt>
                <c:pt idx="28">
                  <c:v>16.832083696803174</c:v>
                </c:pt>
                <c:pt idx="29">
                  <c:v>16.791592069504361</c:v>
                </c:pt>
                <c:pt idx="30">
                  <c:v>16.753445118362656</c:v>
                </c:pt>
                <c:pt idx="31">
                  <c:v>16.717247355481145</c:v>
                </c:pt>
                <c:pt idx="32">
                  <c:v>16.682636070955319</c:v>
                </c:pt>
                <c:pt idx="33">
                  <c:v>16.649276503458871</c:v>
                </c:pt>
                <c:pt idx="34">
                  <c:v>16.616857726264616</c:v>
                </c:pt>
                <c:pt idx="35">
                  <c:v>16.585089119143841</c:v>
                </c:pt>
                <c:pt idx="36">
                  <c:v>16.553697322159106</c:v>
                </c:pt>
                <c:pt idx="37">
                  <c:v>16.522423587300715</c:v>
                </c:pt>
                <c:pt idx="38">
                  <c:v>16.491021459561566</c:v>
                </c:pt>
                <c:pt idx="39">
                  <c:v>16.459254731396531</c:v>
                </c:pt>
                <c:pt idx="40">
                  <c:v>16.426895624317176</c:v>
                </c:pt>
                <c:pt idx="41">
                  <c:v>16.393723159195297</c:v>
                </c:pt>
                <c:pt idx="42">
                  <c:v>16.359521683113897</c:v>
                </c:pt>
                <c:pt idx="43">
                  <c:v>16.324079525641416</c:v>
                </c:pt>
                <c:pt idx="44">
                  <c:v>16.287187761463613</c:v>
                </c:pt>
                <c:pt idx="45">
                  <c:v>16.248639059581656</c:v>
                </c:pt>
                <c:pt idx="46">
                  <c:v>16.208226601926423</c:v>
                </c:pt>
                <c:pt idx="47">
                  <c:v>16.165743056364203</c:v>
                </c:pt>
                <c:pt idx="48">
                  <c:v>16.120979590770197</c:v>
                </c:pt>
                <c:pt idx="49">
                  <c:v>16.073724916195427</c:v>
                </c:pt>
                <c:pt idx="50">
                  <c:v>16.023764348205749</c:v>
                </c:pt>
                <c:pt idx="51">
                  <c:v>15.970878876272227</c:v>
                </c:pt>
                <c:pt idx="52">
                  <c:v>15.914844231674875</c:v>
                </c:pt>
                <c:pt idx="53">
                  <c:v>15.85542994477075</c:v>
                </c:pt>
                <c:pt idx="54">
                  <c:v>15.792398382692975</c:v>
                </c:pt>
                <c:pt idx="55">
                  <c:v>15.725503758602382</c:v>
                </c:pt>
                <c:pt idx="56">
                  <c:v>15.654491103515788</c:v>
                </c:pt>
                <c:pt idx="57">
                  <c:v>15.579095191489268</c:v>
                </c:pt>
                <c:pt idx="58">
                  <c:v>15.499039408541698</c:v>
                </c:pt>
                <c:pt idx="59">
                  <c:v>15.414034555157452</c:v>
                </c:pt>
                <c:pt idx="60">
                  <c:v>15.32377757150255</c:v>
                </c:pt>
                <c:pt idx="61">
                  <c:v>15.227950173612069</c:v>
                </c:pt>
                <c:pt idx="62">
                  <c:v>15.126217387743756</c:v>
                </c:pt>
                <c:pt idx="63">
                  <c:v>15.018225968822666</c:v>
                </c:pt>
                <c:pt idx="64">
                  <c:v>14.903602687399164</c:v>
                </c:pt>
                <c:pt idx="65">
                  <c:v>14.781952467776318</c:v>
                </c:pt>
                <c:pt idx="66">
                  <c:v>14.652856357894372</c:v>
                </c:pt>
                <c:pt idx="67">
                  <c:v>14.515869309143641</c:v>
                </c:pt>
                <c:pt idx="68">
                  <c:v>14.37051774145638</c:v>
                </c:pt>
                <c:pt idx="69">
                  <c:v>14.216296865736782</c:v>
                </c:pt>
                <c:pt idx="70">
                  <c:v>14.052667731843938</c:v>
                </c:pt>
                <c:pt idx="71">
                  <c:v>13.879053965848044</c:v>
                </c:pt>
                <c:pt idx="72">
                  <c:v>13.694838155017587</c:v>
                </c:pt>
                <c:pt idx="73">
                  <c:v>13.499357832820186</c:v>
                </c:pt>
                <c:pt idx="74">
                  <c:v>13.291901008959297</c:v>
                </c:pt>
                <c:pt idx="75">
                  <c:v>13.071701180910885</c:v>
                </c:pt>
                <c:pt idx="76">
                  <c:v>12.837931753308611</c:v>
                </c:pt>
                <c:pt idx="77">
                  <c:v>12.589699779537396</c:v>
                </c:pt>
                <c:pt idx="78">
                  <c:v>12.326038925640367</c:v>
                </c:pt>
                <c:pt idx="79">
                  <c:v>12.045901539642538</c:v>
                </c:pt>
                <c:pt idx="80">
                  <c:v>11.748149689045979</c:v>
                </c:pt>
                <c:pt idx="81">
                  <c:v>11.431545004810893</c:v>
                </c:pt>
                <c:pt idx="82">
                  <c:v>11.094737140671025</c:v>
                </c:pt>
                <c:pt idx="83">
                  <c:v>10.736250620968436</c:v>
                </c:pt>
                <c:pt idx="84">
                  <c:v>10.354469806849172</c:v>
                </c:pt>
                <c:pt idx="85">
                  <c:v>9.9476216577585834</c:v>
                </c:pt>
                <c:pt idx="86">
                  <c:v>9.5137559003115069</c:v>
                </c:pt>
                <c:pt idx="87">
                  <c:v>9.0507221367089929</c:v>
                </c:pt>
                <c:pt idx="88">
                  <c:v>8.5561433259528794</c:v>
                </c:pt>
                <c:pt idx="89">
                  <c:v>8.0273849480087502</c:v>
                </c:pt>
                <c:pt idx="90">
                  <c:v>7.4615190070365589</c:v>
                </c:pt>
                <c:pt idx="91">
                  <c:v>6.855281835964905</c:v>
                </c:pt>
                <c:pt idx="92">
                  <c:v>6.2050244192588151</c:v>
                </c:pt>
                <c:pt idx="93">
                  <c:v>5.5066536380064877</c:v>
                </c:pt>
                <c:pt idx="94">
                  <c:v>4.7555624402807215</c:v>
                </c:pt>
                <c:pt idx="95">
                  <c:v>3.9465464214203805</c:v>
                </c:pt>
                <c:pt idx="96">
                  <c:v>3.0737036241479774</c:v>
                </c:pt>
                <c:pt idx="97">
                  <c:v>2.1303134830219492</c:v>
                </c:pt>
                <c:pt idx="98">
                  <c:v>1.1086896658916963</c:v>
                </c:pt>
                <c:pt idx="9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'Separation Factor &amp; XY Plot'!$K$2:$K$3</c:f>
              <c:strCache>
                <c:ptCount val="2"/>
                <c:pt idx="0">
                  <c:v>3atm</c:v>
                </c:pt>
                <c:pt idx="1">
                  <c:v> α</c:v>
                </c:pt>
              </c:strCache>
            </c:strRef>
          </c:tx>
          <c:marker>
            <c:symbol val="none"/>
          </c:marker>
          <c:xVal>
            <c:numRef>
              <c:f>'Separation Factor &amp; XY Plot'!$B$4:$B$104</c:f>
              <c:numCache>
                <c:formatCode>0.000</c:formatCode>
                <c:ptCount val="101"/>
                <c:pt idx="0" formatCode="0.0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'Separation Factor &amp; XY Plot'!$K$5:$K$104</c:f>
              <c:numCache>
                <c:formatCode>0.000</c:formatCode>
                <c:ptCount val="100"/>
                <c:pt idx="0">
                  <c:v>26.449571121640702</c:v>
                </c:pt>
                <c:pt idx="1">
                  <c:v>23.699240792510821</c:v>
                </c:pt>
                <c:pt idx="2">
                  <c:v>21.986375234273027</c:v>
                </c:pt>
                <c:pt idx="3">
                  <c:v>20.795960664179976</c:v>
                </c:pt>
                <c:pt idx="4">
                  <c:v>19.913454973808456</c:v>
                </c:pt>
                <c:pt idx="5">
                  <c:v>19.230647484990932</c:v>
                </c:pt>
                <c:pt idx="6">
                  <c:v>18.686043619138228</c:v>
                </c:pt>
                <c:pt idx="7">
                  <c:v>18.241694587307688</c:v>
                </c:pt>
                <c:pt idx="8">
                  <c:v>17.872716680397179</c:v>
                </c:pt>
                <c:pt idx="9">
                  <c:v>17.562013092173206</c:v>
                </c:pt>
                <c:pt idx="10">
                  <c:v>17.297392718051185</c:v>
                </c:pt>
                <c:pt idx="11">
                  <c:v>17.069895185291397</c:v>
                </c:pt>
                <c:pt idx="12">
                  <c:v>16.872766497597134</c:v>
                </c:pt>
                <c:pt idx="13">
                  <c:v>16.700805868227853</c:v>
                </c:pt>
                <c:pt idx="14">
                  <c:v>16.549934390927486</c:v>
                </c:pt>
                <c:pt idx="15">
                  <c:v>16.416901579194114</c:v>
                </c:pt>
                <c:pt idx="16">
                  <c:v>16.299080500903976</c:v>
                </c:pt>
                <c:pt idx="17">
                  <c:v>16.194321515311472</c:v>
                </c:pt>
                <c:pt idx="18">
                  <c:v>16.100845765340448</c:v>
                </c:pt>
                <c:pt idx="19">
                  <c:v>16.017166247202415</c:v>
                </c:pt>
                <c:pt idx="20">
                  <c:v>15.942028392313718</c:v>
                </c:pt>
                <c:pt idx="21">
                  <c:v>15.874364701797642</c:v>
                </c:pt>
                <c:pt idx="22">
                  <c:v>15.813259664098643</c:v>
                </c:pt>
                <c:pt idx="23">
                  <c:v>15.757922306575367</c:v>
                </c:pt>
                <c:pt idx="24">
                  <c:v>15.707664489077185</c:v>
                </c:pt>
                <c:pt idx="25">
                  <c:v>15.661883568262864</c:v>
                </c:pt>
                <c:pt idx="26">
                  <c:v>15.620048425391333</c:v>
                </c:pt>
                <c:pt idx="27">
                  <c:v>15.581688108470697</c:v>
                </c:pt>
                <c:pt idx="28">
                  <c:v>15.546382525237989</c:v>
                </c:pt>
                <c:pt idx="29">
                  <c:v>15.513754758541486</c:v>
                </c:pt>
                <c:pt idx="30">
                  <c:v>15.483464675171055</c:v>
                </c:pt>
                <c:pt idx="31">
                  <c:v>15.455203573215229</c:v>
                </c:pt>
                <c:pt idx="32">
                  <c:v>15.428689668669978</c:v>
                </c:pt>
                <c:pt idx="33">
                  <c:v>15.403664264234392</c:v>
                </c:pt>
                <c:pt idx="34">
                  <c:v>15.379888475520163</c:v>
                </c:pt>
                <c:pt idx="35">
                  <c:v>15.357140414802616</c:v>
                </c:pt>
                <c:pt idx="36">
                  <c:v>15.335212751782997</c:v>
                </c:pt>
                <c:pt idx="37">
                  <c:v>15.313910585954872</c:v>
                </c:pt>
                <c:pt idx="38">
                  <c:v>15.293049577062691</c:v>
                </c:pt>
                <c:pt idx="39">
                  <c:v>15.272454289550014</c:v>
                </c:pt>
                <c:pt idx="40">
                  <c:v>15.251956714368236</c:v>
                </c:pt>
                <c:pt idx="41">
                  <c:v>15.231394937476381</c:v>
                </c:pt>
                <c:pt idx="42">
                  <c:v>15.210611929123873</c:v>
                </c:pt>
                <c:pt idx="43">
                  <c:v>15.189454431819179</c:v>
                </c:pt>
                <c:pt idx="44">
                  <c:v>15.167771927932312</c:v>
                </c:pt>
                <c:pt idx="45">
                  <c:v>15.145415670300647</c:v>
                </c:pt>
                <c:pt idx="46">
                  <c:v>15.12223776112384</c:v>
                </c:pt>
                <c:pt idx="47">
                  <c:v>15.098090265922446</c:v>
                </c:pt>
                <c:pt idx="48">
                  <c:v>15.07282435046441</c:v>
                </c:pt>
                <c:pt idx="49">
                  <c:v>15.046289429390288</c:v>
                </c:pt>
                <c:pt idx="50">
                  <c:v>15.018332315814233</c:v>
                </c:pt>
                <c:pt idx="51">
                  <c:v>14.988796361486532</c:v>
                </c:pt>
                <c:pt idx="52">
                  <c:v>14.957520577176441</c:v>
                </c:pt>
                <c:pt idx="53">
                  <c:v>14.924338722791139</c:v>
                </c:pt>
                <c:pt idx="54">
                  <c:v>14.889078356382692</c:v>
                </c:pt>
                <c:pt idx="55">
                  <c:v>14.851559830605366</c:v>
                </c:pt>
                <c:pt idx="56">
                  <c:v>14.811595224361902</c:v>
                </c:pt>
                <c:pt idx="57">
                  <c:v>14.768987196289718</c:v>
                </c:pt>
                <c:pt idx="58">
                  <c:v>14.723527745368198</c:v>
                </c:pt>
                <c:pt idx="59">
                  <c:v>14.674996862226839</c:v>
                </c:pt>
                <c:pt idx="60">
                  <c:v>14.623161052661871</c:v>
                </c:pt>
                <c:pt idx="61">
                  <c:v>14.567771712353561</c:v>
                </c:pt>
                <c:pt idx="62">
                  <c:v>14.508563328744815</c:v>
                </c:pt>
                <c:pt idx="63">
                  <c:v>14.445251482393941</c:v>
                </c:pt>
                <c:pt idx="64">
                  <c:v>14.377530615725322</c:v>
                </c:pt>
                <c:pt idx="65">
                  <c:v>14.305071531819371</c:v>
                </c:pt>
                <c:pt idx="66">
                  <c:v>14.227518579516977</c:v>
                </c:pt>
                <c:pt idx="67">
                  <c:v>14.144486473417338</c:v>
                </c:pt>
                <c:pt idx="68">
                  <c:v>14.055556688027929</c:v>
                </c:pt>
                <c:pt idx="69">
                  <c:v>13.96027335398967</c:v>
                </c:pt>
                <c:pt idx="70">
                  <c:v>13.858138570471816</c:v>
                </c:pt>
                <c:pt idx="71">
                  <c:v>13.748607030888277</c:v>
                </c:pt>
                <c:pt idx="72">
                  <c:v>13.631079838239797</c:v>
                </c:pt>
                <c:pt idx="73">
                  <c:v>13.504897360616274</c:v>
                </c:pt>
                <c:pt idx="74">
                  <c:v>13.369330945376422</c:v>
                </c:pt>
                <c:pt idx="75">
                  <c:v>13.223573270541312</c:v>
                </c:pt>
                <c:pt idx="76">
                  <c:v>13.066727061727716</c:v>
                </c:pt>
                <c:pt idx="77">
                  <c:v>12.897791839523375</c:v>
                </c:pt>
                <c:pt idx="78">
                  <c:v>12.715648281593266</c:v>
                </c:pt>
                <c:pt idx="79">
                  <c:v>12.519039680666401</c:v>
                </c:pt>
                <c:pt idx="80">
                  <c:v>12.306549846679275</c:v>
                </c:pt>
                <c:pt idx="81">
                  <c:v>12.076576628900007</c:v>
                </c:pt>
                <c:pt idx="82">
                  <c:v>11.827300008291443</c:v>
                </c:pt>
                <c:pt idx="83">
                  <c:v>11.556643412867244</c:v>
                </c:pt>
                <c:pt idx="84">
                  <c:v>11.262226512930011</c:v>
                </c:pt>
                <c:pt idx="85">
                  <c:v>10.941307221347406</c:v>
                </c:pt>
                <c:pt idx="86">
                  <c:v>10.59070990255146</c:v>
                </c:pt>
                <c:pt idx="87">
                  <c:v>10.206735804412455</c:v>
                </c:pt>
                <c:pt idx="88">
                  <c:v>9.7850503541110818</c:v>
                </c:pt>
                <c:pt idx="89">
                  <c:v>9.3205400300435315</c:v>
                </c:pt>
                <c:pt idx="90">
                  <c:v>8.8071287746424876</c:v>
                </c:pt>
                <c:pt idx="91">
                  <c:v>8.2375399432542284</c:v>
                </c:pt>
                <c:pt idx="92">
                  <c:v>7.6029839558834267</c:v>
                </c:pt>
                <c:pt idx="93">
                  <c:v>6.8927431117910842</c:v>
                </c:pt>
                <c:pt idx="94">
                  <c:v>6.0936117703006598</c:v>
                </c:pt>
                <c:pt idx="95">
                  <c:v>5.1891294902075318</c:v>
                </c:pt>
                <c:pt idx="96">
                  <c:v>4.1585119238440216</c:v>
                </c:pt>
                <c:pt idx="97">
                  <c:v>2.9751307127859015</c:v>
                </c:pt>
                <c:pt idx="98">
                  <c:v>1.6043036360380445</c:v>
                </c:pt>
                <c:pt idx="9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'Separation Factor &amp; XY Plot'!$N$2:$N$3</c:f>
              <c:strCache>
                <c:ptCount val="2"/>
                <c:pt idx="0">
                  <c:v>4atm</c:v>
                </c:pt>
                <c:pt idx="1">
                  <c:v> α</c:v>
                </c:pt>
              </c:strCache>
            </c:strRef>
          </c:tx>
          <c:marker>
            <c:symbol val="none"/>
          </c:marker>
          <c:xVal>
            <c:numRef>
              <c:f>'Separation Factor &amp; XY Plot'!$B$4:$B$104</c:f>
              <c:numCache>
                <c:formatCode>0.000</c:formatCode>
                <c:ptCount val="101"/>
                <c:pt idx="0" formatCode="0.0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'Separation Factor &amp; XY Plot'!$N$5:$N$103</c:f>
              <c:numCache>
                <c:formatCode>0.000</c:formatCode>
                <c:ptCount val="99"/>
                <c:pt idx="0">
                  <c:v>23.526837712869959</c:v>
                </c:pt>
                <c:pt idx="1">
                  <c:v>21.111678848262397</c:v>
                </c:pt>
                <c:pt idx="2">
                  <c:v>19.598201008372371</c:v>
                </c:pt>
                <c:pt idx="3">
                  <c:v>18.542804901866234</c:v>
                </c:pt>
                <c:pt idx="4">
                  <c:v>17.758940794026021</c:v>
                </c:pt>
                <c:pt idx="5">
                  <c:v>17.151954732182773</c:v>
                </c:pt>
                <c:pt idx="6">
                  <c:v>16.667826946271081</c:v>
                </c:pt>
                <c:pt idx="7">
                  <c:v>16.273112064144907</c:v>
                </c:pt>
                <c:pt idx="8">
                  <c:v>15.945821117416585</c:v>
                </c:pt>
                <c:pt idx="9">
                  <c:v>15.670812507214649</c:v>
                </c:pt>
                <c:pt idx="10">
                  <c:v>15.437268551921509</c:v>
                </c:pt>
                <c:pt idx="11">
                  <c:v>15.237224864263217</c:v>
                </c:pt>
                <c:pt idx="12">
                  <c:v>15.064669078388471</c:v>
                </c:pt>
                <c:pt idx="13">
                  <c:v>14.914965118772713</c:v>
                </c:pt>
                <c:pt idx="14">
                  <c:v>14.784472397359883</c:v>
                </c:pt>
                <c:pt idx="15">
                  <c:v>14.670286357935924</c:v>
                </c:pt>
                <c:pt idx="16">
                  <c:v>14.570057115342815</c:v>
                </c:pt>
                <c:pt idx="17">
                  <c:v>14.481859820570579</c:v>
                </c:pt>
                <c:pt idx="18">
                  <c:v>14.404100158869563</c:v>
                </c:pt>
                <c:pt idx="19">
                  <c:v>14.335444245975987</c:v>
                </c:pt>
                <c:pt idx="20">
                  <c:v>14.274765804921648</c:v>
                </c:pt>
                <c:pt idx="21">
                  <c:v>14.22110580003794</c:v>
                </c:pt>
                <c:pt idx="22">
                  <c:v>14.173641194741851</c:v>
                </c:pt>
                <c:pt idx="23">
                  <c:v>14.131660488292432</c:v>
                </c:pt>
                <c:pt idx="24">
                  <c:v>14.094544355432248</c:v>
                </c:pt>
                <c:pt idx="25">
                  <c:v>14.061750173179499</c:v>
                </c:pt>
                <c:pt idx="26">
                  <c:v>14.032799541051052</c:v>
                </c:pt>
                <c:pt idx="27">
                  <c:v>14.007268129566283</c:v>
                </c:pt>
                <c:pt idx="28">
                  <c:v>13.984777356324518</c:v>
                </c:pt>
                <c:pt idx="29">
                  <c:v>13.964987508728802</c:v>
                </c:pt>
                <c:pt idx="30">
                  <c:v>13.94759202068667</c:v>
                </c:pt>
                <c:pt idx="31">
                  <c:v>13.932312676341493</c:v>
                </c:pt>
                <c:pt idx="32">
                  <c:v>13.918895563315411</c:v>
                </c:pt>
                <c:pt idx="33">
                  <c:v>13.907107635458482</c:v>
                </c:pt>
                <c:pt idx="34">
                  <c:v>13.896733773811215</c:v>
                </c:pt>
                <c:pt idx="35">
                  <c:v>13.887574256638846</c:v>
                </c:pt>
                <c:pt idx="36">
                  <c:v>13.879442566606032</c:v>
                </c:pt>
                <c:pt idx="37">
                  <c:v>13.872163476622539</c:v>
                </c:pt>
                <c:pt idx="38">
                  <c:v>13.865571366481872</c:v>
                </c:pt>
                <c:pt idx="39">
                  <c:v>13.859508730790209</c:v>
                </c:pt>
                <c:pt idx="40">
                  <c:v>13.853824845336574</c:v>
                </c:pt>
                <c:pt idx="41">
                  <c:v>13.848374564356341</c:v>
                </c:pt>
                <c:pt idx="42">
                  <c:v>13.843017225373815</c:v>
                </c:pt>
                <c:pt idx="43">
                  <c:v>13.837615641690464</c:v>
                </c:pt>
                <c:pt idx="44">
                  <c:v>13.832035165281159</c:v>
                </c:pt>
                <c:pt idx="45">
                  <c:v>13.826142804997158</c:v>
                </c:pt>
                <c:pt idx="46">
                  <c:v>13.819806386651681</c:v>
                </c:pt>
                <c:pt idx="47">
                  <c:v>13.81289374285587</c:v>
                </c:pt>
                <c:pt idx="48">
                  <c:v>13.805271921437523</c:v>
                </c:pt>
                <c:pt idx="49">
                  <c:v>13.796806401955168</c:v>
                </c:pt>
                <c:pt idx="50">
                  <c:v>13.787360310246271</c:v>
                </c:pt>
                <c:pt idx="51">
                  <c:v>13.776793621141849</c:v>
                </c:pt>
                <c:pt idx="52">
                  <c:v>13.764962339453474</c:v>
                </c:pt>
                <c:pt idx="53">
                  <c:v>13.751717649096056</c:v>
                </c:pt>
                <c:pt idx="54">
                  <c:v>13.736905019749022</c:v>
                </c:pt>
                <c:pt idx="55">
                  <c:v>13.720363259768664</c:v>
                </c:pt>
                <c:pt idx="56">
                  <c:v>13.701923503128672</c:v>
                </c:pt>
                <c:pt idx="57">
                  <c:v>13.681408116957041</c:v>
                </c:pt>
                <c:pt idx="58">
                  <c:v>13.658629514721026</c:v>
                </c:pt>
                <c:pt idx="59">
                  <c:v>13.633388858241322</c:v>
                </c:pt>
                <c:pt idx="60">
                  <c:v>13.605474629432125</c:v>
                </c:pt>
                <c:pt idx="61">
                  <c:v>13.574661049891649</c:v>
                </c:pt>
                <c:pt idx="62">
                  <c:v>13.540706323112806</c:v>
                </c:pt>
                <c:pt idx="63">
                  <c:v>13.503350670028206</c:v>
                </c:pt>
                <c:pt idx="64">
                  <c:v>13.46231412370013</c:v>
                </c:pt>
                <c:pt idx="65">
                  <c:v>13.417294043027068</c:v>
                </c:pt>
                <c:pt idx="66">
                  <c:v>13.367962298131237</c:v>
                </c:pt>
                <c:pt idx="67">
                  <c:v>13.313962071318311</c:v>
                </c:pt>
                <c:pt idx="68">
                  <c:v>13.25490420678644</c:v>
                </c:pt>
                <c:pt idx="69">
                  <c:v>13.190363029126473</c:v>
                </c:pt>
                <c:pt idx="70">
                  <c:v>13.11987153448491</c:v>
                </c:pt>
                <c:pt idx="71">
                  <c:v>13.042915838262807</c:v>
                </c:pt>
                <c:pt idx="72">
                  <c:v>12.958928738372006</c:v>
                </c:pt>
                <c:pt idx="73">
                  <c:v>12.867282222024972</c:v>
                </c:pt>
                <c:pt idx="74">
                  <c:v>12.767278705038921</c:v>
                </c:pt>
                <c:pt idx="75">
                  <c:v>12.658140743365941</c:v>
                </c:pt>
                <c:pt idx="76">
                  <c:v>12.538998893924751</c:v>
                </c:pt>
                <c:pt idx="77">
                  <c:v>12.408877321657597</c:v>
                </c:pt>
                <c:pt idx="78">
                  <c:v>12.266676646453107</c:v>
                </c:pt>
                <c:pt idx="79">
                  <c:v>12.11115338950594</c:v>
                </c:pt>
                <c:pt idx="80">
                  <c:v>11.940895203283052</c:v>
                </c:pt>
                <c:pt idx="81">
                  <c:v>11.754290837878624</c:v>
                </c:pt>
                <c:pt idx="82">
                  <c:v>11.549493488582561</c:v>
                </c:pt>
                <c:pt idx="83">
                  <c:v>11.324375755735883</c:v>
                </c:pt>
                <c:pt idx="84">
                  <c:v>11.076473886418286</c:v>
                </c:pt>
                <c:pt idx="85">
                  <c:v>10.802918197143047</c:v>
                </c:pt>
                <c:pt idx="86">
                  <c:v>10.500345507503575</c:v>
                </c:pt>
                <c:pt idx="87">
                  <c:v>10.164787911998731</c:v>
                </c:pt>
                <c:pt idx="88">
                  <c:v>9.7915300765821272</c:v>
                </c:pt>
                <c:pt idx="89">
                  <c:v>9.3749241520030768</c:v>
                </c:pt>
                <c:pt idx="90">
                  <c:v>8.9081468509510575</c:v>
                </c:pt>
                <c:pt idx="91">
                  <c:v>8.3828764433412761</c:v>
                </c:pt>
                <c:pt idx="92">
                  <c:v>7.7888570769924073</c:v>
                </c:pt>
                <c:pt idx="93">
                  <c:v>7.113301735300583</c:v>
                </c:pt>
                <c:pt idx="94">
                  <c:v>6.3400595172367549</c:v>
                </c:pt>
                <c:pt idx="95">
                  <c:v>5.4484310561412697</c:v>
                </c:pt>
                <c:pt idx="96">
                  <c:v>4.4114454769167999</c:v>
                </c:pt>
                <c:pt idx="97">
                  <c:v>3.1932899253635951</c:v>
                </c:pt>
                <c:pt idx="98">
                  <c:v>1.7453620034853934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'Separation Factor &amp; XY Plot'!$Q$2:$Q$3</c:f>
              <c:strCache>
                <c:ptCount val="2"/>
                <c:pt idx="0">
                  <c:v>5atm</c:v>
                </c:pt>
                <c:pt idx="1">
                  <c:v> α</c:v>
                </c:pt>
              </c:strCache>
            </c:strRef>
          </c:tx>
          <c:marker>
            <c:symbol val="none"/>
          </c:marker>
          <c:xVal>
            <c:numRef>
              <c:f>'Separation Factor &amp; XY Plot'!$B$4:$B$104</c:f>
              <c:numCache>
                <c:formatCode>0.000</c:formatCode>
                <c:ptCount val="101"/>
                <c:pt idx="0" formatCode="0.0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'Separation Factor &amp; XY Plot'!$Q$5:$Q$103</c:f>
              <c:numCache>
                <c:formatCode>0.000</c:formatCode>
                <c:ptCount val="99"/>
                <c:pt idx="0">
                  <c:v>22.717460314302375</c:v>
                </c:pt>
                <c:pt idx="1">
                  <c:v>20.205290201506799</c:v>
                </c:pt>
                <c:pt idx="2">
                  <c:v>18.604588619953805</c:v>
                </c:pt>
                <c:pt idx="3">
                  <c:v>17.471289992562017</c:v>
                </c:pt>
                <c:pt idx="4">
                  <c:v>16.616998693500275</c:v>
                </c:pt>
                <c:pt idx="5">
                  <c:v>15.945532279022036</c:v>
                </c:pt>
                <c:pt idx="6">
                  <c:v>15.401729356349424</c:v>
                </c:pt>
                <c:pt idx="7">
                  <c:v>14.951295357900708</c:v>
                </c:pt>
                <c:pt idx="8">
                  <c:v>14.571599464928976</c:v>
                </c:pt>
                <c:pt idx="9">
                  <c:v>14.247005185468252</c:v>
                </c:pt>
                <c:pt idx="10">
                  <c:v>13.966305725358085</c:v>
                </c:pt>
                <c:pt idx="11">
                  <c:v>13.721225206338996</c:v>
                </c:pt>
                <c:pt idx="12">
                  <c:v>13.505497837718909</c:v>
                </c:pt>
                <c:pt idx="13">
                  <c:v>13.314278346588962</c:v>
                </c:pt>
                <c:pt idx="14">
                  <c:v>13.143751192909443</c:v>
                </c:pt>
                <c:pt idx="15">
                  <c:v>12.990863781314381</c:v>
                </c:pt>
                <c:pt idx="16">
                  <c:v>12.853139622016183</c:v>
                </c:pt>
                <c:pt idx="17">
                  <c:v>12.728544538707412</c:v>
                </c:pt>
                <c:pt idx="18">
                  <c:v>12.615388966698534</c:v>
                </c:pt>
                <c:pt idx="19">
                  <c:v>12.512255353630302</c:v>
                </c:pt>
                <c:pt idx="20">
                  <c:v>12.417943366753565</c:v>
                </c:pt>
                <c:pt idx="21">
                  <c:v>12.331427955394707</c:v>
                </c:pt>
                <c:pt idx="22">
                  <c:v>12.251826842075138</c:v>
                </c:pt>
                <c:pt idx="23">
                  <c:v>12.178375028815676</c:v>
                </c:pt>
                <c:pt idx="24">
                  <c:v>12.110404591287551</c:v>
                </c:pt>
                <c:pt idx="25">
                  <c:v>12.047328506375194</c:v>
                </c:pt>
                <c:pt idx="26">
                  <c:v>11.988627589896877</c:v>
                </c:pt>
                <c:pt idx="27">
                  <c:v>11.933839856574334</c:v>
                </c:pt>
                <c:pt idx="28">
                  <c:v>11.882551783845551</c:v>
                </c:pt>
                <c:pt idx="29">
                  <c:v>11.834391084718824</c:v>
                </c:pt>
                <c:pt idx="30">
                  <c:v>11.789020686038166</c:v>
                </c:pt>
                <c:pt idx="31">
                  <c:v>11.746133676498335</c:v>
                </c:pt>
                <c:pt idx="32">
                  <c:v>11.705449039919857</c:v>
                </c:pt>
                <c:pt idx="33">
                  <c:v>11.666708028175938</c:v>
                </c:pt>
                <c:pt idx="34">
                  <c:v>11.629671057959921</c:v>
                </c:pt>
                <c:pt idx="35">
                  <c:v>11.594115038597538</c:v>
                </c:pt>
                <c:pt idx="36">
                  <c:v>11.559831056018558</c:v>
                </c:pt>
                <c:pt idx="37">
                  <c:v>11.526622352033879</c:v>
                </c:pt>
                <c:pt idx="38">
                  <c:v>11.494302549127138</c:v>
                </c:pt>
                <c:pt idx="39">
                  <c:v>11.462694079740261</c:v>
                </c:pt>
                <c:pt idx="40">
                  <c:v>11.431626786022537</c:v>
                </c:pt>
                <c:pt idx="41">
                  <c:v>11.400936661606361</c:v>
                </c:pt>
                <c:pt idx="42">
                  <c:v>11.370464711466283</c:v>
                </c:pt>
                <c:pt idx="43">
                  <c:v>11.340055909535934</c:v>
                </c:pt>
                <c:pt idx="44">
                  <c:v>11.309558236675024</c:v>
                </c:pt>
                <c:pt idx="45">
                  <c:v>11.278821783930219</c:v>
                </c:pt>
                <c:pt idx="46">
                  <c:v>11.24769790792474</c:v>
                </c:pt>
                <c:pt idx="47">
                  <c:v>11.216038426723577</c:v>
                </c:pt>
                <c:pt idx="48">
                  <c:v>11.183694845718293</c:v>
                </c:pt>
                <c:pt idx="49">
                  <c:v>11.150517604006781</c:v>
                </c:pt>
                <c:pt idx="50">
                  <c:v>11.116355332447769</c:v>
                </c:pt>
                <c:pt idx="51">
                  <c:v>11.081054115076242</c:v>
                </c:pt>
                <c:pt idx="52">
                  <c:v>11.044456745896333</c:v>
                </c:pt>
                <c:pt idx="53">
                  <c:v>11.006401973238182</c:v>
                </c:pt>
                <c:pt idx="54">
                  <c:v>10.966723723884906</c:v>
                </c:pt>
                <c:pt idx="55">
                  <c:v>10.925250299051058</c:v>
                </c:pt>
                <c:pt idx="56">
                  <c:v>10.881803534025465</c:v>
                </c:pt>
                <c:pt idx="57">
                  <c:v>10.836197912877019</c:v>
                </c:pt>
                <c:pt idx="58">
                  <c:v>10.788239629053987</c:v>
                </c:pt>
                <c:pt idx="59">
                  <c:v>10.737725581975281</c:v>
                </c:pt>
                <c:pt idx="60">
                  <c:v>10.684442298799425</c:v>
                </c:pt>
                <c:pt idx="61">
                  <c:v>10.62816476944351</c:v>
                </c:pt>
                <c:pt idx="62">
                  <c:v>10.568655181583042</c:v>
                </c:pt>
                <c:pt idx="63">
                  <c:v>10.505661540761437</c:v>
                </c:pt>
                <c:pt idx="64">
                  <c:v>10.438916158833633</c:v>
                </c:pt>
                <c:pt idx="65">
                  <c:v>10.368133991711606</c:v>
                </c:pt>
                <c:pt idx="66">
                  <c:v>10.293010804708063</c:v>
                </c:pt>
                <c:pt idx="67">
                  <c:v>10.213221140612832</c:v>
                </c:pt>
                <c:pt idx="68">
                  <c:v>10.128416061891343</c:v>
                </c:pt>
                <c:pt idx="69">
                  <c:v>10.038220633952102</c:v>
                </c:pt>
                <c:pt idx="70">
                  <c:v>9.9422311111503152</c:v>
                </c:pt>
                <c:pt idx="71">
                  <c:v>9.8400117809045362</c:v>
                </c:pt>
                <c:pt idx="72">
                  <c:v>9.7310914137895193</c:v>
                </c:pt>
                <c:pt idx="73">
                  <c:v>9.6149592584650634</c:v>
                </c:pt>
                <c:pt idx="74">
                  <c:v>9.4910605094776788</c:v>
                </c:pt>
                <c:pt idx="75">
                  <c:v>9.3587911629147751</c:v>
                </c:pt>
                <c:pt idx="76">
                  <c:v>9.217492159079546</c:v>
                </c:pt>
                <c:pt idx="77">
                  <c:v>9.0664426921310746</c:v>
                </c:pt>
                <c:pt idx="78">
                  <c:v>8.9048525431630647</c:v>
                </c:pt>
                <c:pt idx="79">
                  <c:v>8.7318532644100877</c:v>
                </c:pt>
                <c:pt idx="80">
                  <c:v>8.5464880068042195</c:v>
                </c:pt>
                <c:pt idx="81">
                  <c:v>8.3476997391903396</c:v>
                </c:pt>
                <c:pt idx="82">
                  <c:v>8.1343175528510443</c:v>
                </c:pt>
                <c:pt idx="83">
                  <c:v>7.9050406765925221</c:v>
                </c:pt>
                <c:pt idx="84">
                  <c:v>7.658419741552807</c:v>
                </c:pt>
                <c:pt idx="85">
                  <c:v>7.3928347258823601</c:v>
                </c:pt>
                <c:pt idx="86">
                  <c:v>7.1064688705268484</c:v>
                </c:pt>
                <c:pt idx="87">
                  <c:v>6.7972776791114304</c:v>
                </c:pt>
                <c:pt idx="88">
                  <c:v>6.4629518846249585</c:v>
                </c:pt>
                <c:pt idx="89">
                  <c:v>6.1008729657631378</c:v>
                </c:pt>
                <c:pt idx="90">
                  <c:v>5.7080594022731042</c:v>
                </c:pt>
                <c:pt idx="91">
                  <c:v>5.281101337761692</c:v>
                </c:pt>
                <c:pt idx="92">
                  <c:v>4.8160806226753179</c:v>
                </c:pt>
                <c:pt idx="93">
                  <c:v>4.3084722717720254</c:v>
                </c:pt>
                <c:pt idx="94">
                  <c:v>3.753022091580501</c:v>
                </c:pt>
                <c:pt idx="95">
                  <c:v>3.1435934710829447</c:v>
                </c:pt>
                <c:pt idx="96">
                  <c:v>2.4729738712100238</c:v>
                </c:pt>
                <c:pt idx="97">
                  <c:v>1.7326280768250448</c:v>
                </c:pt>
                <c:pt idx="98">
                  <c:v>0.91238030125879455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0015872"/>
        <c:axId val="-1950009888"/>
      </c:scatterChart>
      <c:valAx>
        <c:axId val="-195001587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Mole</a:t>
                </a:r>
                <a:r>
                  <a:rPr lang="en-CA" baseline="0"/>
                  <a:t> Fraction CO</a:t>
                </a:r>
                <a:r>
                  <a:rPr lang="en-CA" baseline="-25000"/>
                  <a:t>2</a:t>
                </a:r>
                <a:r>
                  <a:rPr lang="en-CA" baseline="0"/>
                  <a:t> in Feed Mixture</a:t>
                </a:r>
                <a:endParaRPr lang="en-CA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1950009888"/>
        <c:crosses val="autoZero"/>
        <c:crossBetween val="midCat"/>
      </c:valAx>
      <c:valAx>
        <c:axId val="-1950009888"/>
        <c:scaling>
          <c:orientation val="minMax"/>
          <c:max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Separation</a:t>
                </a:r>
                <a:r>
                  <a:rPr lang="en-CA" baseline="0"/>
                  <a:t> Factor</a:t>
                </a:r>
                <a:endParaRPr lang="en-CA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95001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CO2-N2</a:t>
            </a:r>
            <a:r>
              <a:rPr lang="en-CA" baseline="0"/>
              <a:t> X-Y Equilibrium adsorption phase diagrams for HISIV3000 Silicalite Using KT-CPM  at 26</a:t>
            </a:r>
            <a:r>
              <a:rPr lang="en-CA" baseline="30000"/>
              <a:t>o</a:t>
            </a:r>
            <a:r>
              <a:rPr lang="en-CA" baseline="0"/>
              <a:t>C at Different Pressures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'Separation Factor &amp; XY Plot'!$C$2</c:f>
              <c:strCache>
                <c:ptCount val="1"/>
                <c:pt idx="0">
                  <c:v>1atm</c:v>
                </c:pt>
              </c:strCache>
            </c:strRef>
          </c:tx>
          <c:marker>
            <c:symbol val="none"/>
          </c:marker>
          <c:xVal>
            <c:numRef>
              <c:f>'Separation Factor &amp; XY Plot'!$B$4:$B$104</c:f>
              <c:numCache>
                <c:formatCode>0.000</c:formatCode>
                <c:ptCount val="101"/>
                <c:pt idx="0" formatCode="0.0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'Separation Factor &amp; XY Plot'!$C$4:$C$104</c:f>
              <c:numCache>
                <c:formatCode>0.000</c:formatCode>
                <c:ptCount val="101"/>
                <c:pt idx="0">
                  <c:v>0</c:v>
                </c:pt>
                <c:pt idx="1">
                  <c:v>0.33031997218381831</c:v>
                </c:pt>
                <c:pt idx="2">
                  <c:v>0.45997164025442772</c:v>
                </c:pt>
                <c:pt idx="3">
                  <c:v>0.53718435320885261</c:v>
                </c:pt>
                <c:pt idx="4">
                  <c:v>0.59090219006915012</c:v>
                </c:pt>
                <c:pt idx="5">
                  <c:v>0.63150240984153305</c:v>
                </c:pt>
                <c:pt idx="6">
                  <c:v>0.6638130993791328</c:v>
                </c:pt>
                <c:pt idx="7">
                  <c:v>0.69044813060060606</c:v>
                </c:pt>
                <c:pt idx="8">
                  <c:v>0.71297213145657967</c:v>
                </c:pt>
                <c:pt idx="9">
                  <c:v>0.73239142597585394</c:v>
                </c:pt>
                <c:pt idx="10">
                  <c:v>0.74938922067595803</c:v>
                </c:pt>
                <c:pt idx="11">
                  <c:v>0.76444936772503125</c:v>
                </c:pt>
                <c:pt idx="12">
                  <c:v>0.77792636412694904</c:v>
                </c:pt>
                <c:pt idx="13">
                  <c:v>0.79008727608177254</c:v>
                </c:pt>
                <c:pt idx="14">
                  <c:v>0.80113804781151843</c:v>
                </c:pt>
                <c:pt idx="15">
                  <c:v>0.81124066400622397</c:v>
                </c:pt>
                <c:pt idx="16">
                  <c:v>0.82052471865014498</c:v>
                </c:pt>
                <c:pt idx="17">
                  <c:v>0.82909543532907826</c:v>
                </c:pt>
                <c:pt idx="18">
                  <c:v>0.83703936437261484</c:v>
                </c:pt>
                <c:pt idx="19">
                  <c:v>0.84442851683193942</c:v>
                </c:pt>
                <c:pt idx="20">
                  <c:v>0.85132342108400105</c:v>
                </c:pt>
                <c:pt idx="21">
                  <c:v>0.85777542092001791</c:v>
                </c:pt>
                <c:pt idx="22">
                  <c:v>0.86382842938653825</c:v>
                </c:pt>
                <c:pt idx="23">
                  <c:v>0.86952028542111481</c:v>
                </c:pt>
                <c:pt idx="24">
                  <c:v>0.87488381611421462</c:v>
                </c:pt>
                <c:pt idx="25">
                  <c:v>0.87994767774923521</c:v>
                </c:pt>
                <c:pt idx="26">
                  <c:v>0.88473702847234903</c:v>
                </c:pt>
                <c:pt idx="27">
                  <c:v>0.88927407132144876</c:v>
                </c:pt>
                <c:pt idx="28">
                  <c:v>0.89357849636509323</c:v>
                </c:pt>
                <c:pt idx="29">
                  <c:v>0.89766784355095641</c:v>
                </c:pt>
                <c:pt idx="30">
                  <c:v>0.90155780267031316</c:v>
                </c:pt>
                <c:pt idx="31">
                  <c:v>0.90526246302827729</c:v>
                </c:pt>
                <c:pt idx="32">
                  <c:v>0.90879452257250093</c:v>
                </c:pt>
                <c:pt idx="33">
                  <c:v>0.91216546410217358</c:v>
                </c:pt>
                <c:pt idx="34">
                  <c:v>0.91538570456306667</c:v>
                </c:pt>
                <c:pt idx="35">
                  <c:v>0.91846472219747077</c:v>
                </c:pt>
                <c:pt idx="36">
                  <c:v>0.9214111653631375</c:v>
                </c:pt>
                <c:pt idx="37">
                  <c:v>0.9242329460924783</c:v>
                </c:pt>
                <c:pt idx="38">
                  <c:v>0.92693732088091618</c:v>
                </c:pt>
                <c:pt idx="39">
                  <c:v>0.92953096073352881</c:v>
                </c:pt>
                <c:pt idx="40">
                  <c:v>0.93202001213370378</c:v>
                </c:pt>
                <c:pt idx="41">
                  <c:v>0.93441015030527586</c:v>
                </c:pt>
                <c:pt idx="42">
                  <c:v>0.93670662590446419</c:v>
                </c:pt>
                <c:pt idx="43">
                  <c:v>0.93891430608766224</c:v>
                </c:pt>
                <c:pt idx="44">
                  <c:v>0.94103771074633924</c:v>
                </c:pt>
                <c:pt idx="45">
                  <c:v>0.94308104457375297</c:v>
                </c:pt>
                <c:pt idx="46">
                  <c:v>0.945048225524173</c:v>
                </c:pt>
                <c:pt idx="47">
                  <c:v>0.94694291013947152</c:v>
                </c:pt>
                <c:pt idx="48">
                  <c:v>0.94876851614676505</c:v>
                </c:pt>
                <c:pt idx="49">
                  <c:v>0.95052824267151914</c:v>
                </c:pt>
                <c:pt idx="50">
                  <c:v>0.95222508836099307</c:v>
                </c:pt>
                <c:pt idx="51">
                  <c:v>0.95386186767131109</c:v>
                </c:pt>
                <c:pt idx="52">
                  <c:v>0.95544122553643307</c:v>
                </c:pt>
                <c:pt idx="53">
                  <c:v>0.95696565060767957</c:v>
                </c:pt>
                <c:pt idx="54">
                  <c:v>0.95843748722736066</c:v>
                </c:pt>
                <c:pt idx="55">
                  <c:v>0.95985894627868196</c:v>
                </c:pt>
                <c:pt idx="56">
                  <c:v>0.9612321150358567</c:v>
                </c:pt>
                <c:pt idx="57">
                  <c:v>0.96255896612273351</c:v>
                </c:pt>
                <c:pt idx="58">
                  <c:v>0.96384136567483003</c:v>
                </c:pt>
                <c:pt idx="59">
                  <c:v>0.96508108078811505</c:v>
                </c:pt>
                <c:pt idx="60">
                  <c:v>0.9662797863278999</c:v>
                </c:pt>
                <c:pt idx="61">
                  <c:v>0.96743907116256711</c:v>
                </c:pt>
                <c:pt idx="62">
                  <c:v>0.96856044387936924</c:v>
                </c:pt>
                <c:pt idx="63">
                  <c:v>0.96964533803300557</c:v>
                </c:pt>
                <c:pt idx="64">
                  <c:v>0.97069511697199884</c:v>
                </c:pt>
                <c:pt idx="65">
                  <c:v>0.97171107828292425</c:v>
                </c:pt>
                <c:pt idx="66">
                  <c:v>0.97269445788818687</c:v>
                </c:pt>
                <c:pt idx="67">
                  <c:v>0.97364643382921867</c:v>
                </c:pt>
                <c:pt idx="68">
                  <c:v>0.97456812976360796</c:v>
                </c:pt>
                <c:pt idx="69">
                  <c:v>0.9754606182017086</c:v>
                </c:pt>
                <c:pt idx="70">
                  <c:v>0.9763249235056547</c:v>
                </c:pt>
                <c:pt idx="71">
                  <c:v>0.97716202467139757</c:v>
                </c:pt>
                <c:pt idx="72">
                  <c:v>0.97797285791232214</c:v>
                </c:pt>
                <c:pt idx="73">
                  <c:v>0.97875831906118138</c:v>
                </c:pt>
                <c:pt idx="74">
                  <c:v>0.979519265805466</c:v>
                </c:pt>
                <c:pt idx="75">
                  <c:v>0.98025651976987749</c:v>
                </c:pt>
                <c:pt idx="76">
                  <c:v>0.98097086845828751</c:v>
                </c:pt>
                <c:pt idx="77">
                  <c:v>0.9816630670664156</c:v>
                </c:pt>
                <c:pt idx="78">
                  <c:v>0.98233384017541847</c:v>
                </c:pt>
                <c:pt idx="79">
                  <c:v>0.98298388333566888</c:v>
                </c:pt>
                <c:pt idx="80">
                  <c:v>0.983613864549161</c:v>
                </c:pt>
                <c:pt idx="81">
                  <c:v>0.98422442565824564</c:v>
                </c:pt>
                <c:pt idx="82">
                  <c:v>0.98481618364771073</c:v>
                </c:pt>
                <c:pt idx="83">
                  <c:v>0.98538973186663248</c:v>
                </c:pt>
                <c:pt idx="84">
                  <c:v>0.98594564117586148</c:v>
                </c:pt>
                <c:pt idx="85">
                  <c:v>0.98648446102652487</c:v>
                </c:pt>
                <c:pt idx="86">
                  <c:v>0.98700672047446991</c:v>
                </c:pt>
                <c:pt idx="87">
                  <c:v>0.9875129291351733</c:v>
                </c:pt>
                <c:pt idx="88">
                  <c:v>0.98800357808327055</c:v>
                </c:pt>
                <c:pt idx="89">
                  <c:v>0.98847914070052767</c:v>
                </c:pt>
                <c:pt idx="90">
                  <c:v>0.98894007347577084</c:v>
                </c:pt>
                <c:pt idx="91">
                  <c:v>0.98938681676001483</c:v>
                </c:pt>
                <c:pt idx="92">
                  <c:v>0.98981979547978038</c:v>
                </c:pt>
                <c:pt idx="93">
                  <c:v>0.9902394198113561</c:v>
                </c:pt>
                <c:pt idx="94">
                  <c:v>0.99064608581855595</c:v>
                </c:pt>
                <c:pt idx="95">
                  <c:v>0.99104017605632899</c:v>
                </c:pt>
                <c:pt idx="96">
                  <c:v>0.99142206014239986</c:v>
                </c:pt>
                <c:pt idx="97">
                  <c:v>0.99179209529896428</c:v>
                </c:pt>
                <c:pt idx="98">
                  <c:v>0.99215062686630928</c:v>
                </c:pt>
                <c:pt idx="99">
                  <c:v>0.99249798879009654</c:v>
                </c:pt>
                <c:pt idx="100">
                  <c:v>0.99283450408392426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'Separation Factor &amp; XY Plot'!$F$2</c:f>
              <c:strCache>
                <c:ptCount val="1"/>
                <c:pt idx="0">
                  <c:v>2 atm</c:v>
                </c:pt>
              </c:strCache>
            </c:strRef>
          </c:tx>
          <c:marker>
            <c:symbol val="none"/>
          </c:marker>
          <c:xVal>
            <c:numRef>
              <c:f>'Separation Factor &amp; XY Plot'!$B$4:$B$104</c:f>
              <c:numCache>
                <c:formatCode>0.000</c:formatCode>
                <c:ptCount val="101"/>
                <c:pt idx="0" formatCode="0.0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'Separation Factor &amp; XY Plot'!$F$4:$F$104</c:f>
              <c:numCache>
                <c:formatCode>0.000</c:formatCode>
                <c:ptCount val="101"/>
                <c:pt idx="0">
                  <c:v>0</c:v>
                </c:pt>
                <c:pt idx="1">
                  <c:v>0.24267171487894007</c:v>
                </c:pt>
                <c:pt idx="2">
                  <c:v>0.35944833726698761</c:v>
                </c:pt>
                <c:pt idx="3">
                  <c:v>0.43657731871896882</c:v>
                </c:pt>
                <c:pt idx="4">
                  <c:v>0.49395923933470903</c:v>
                </c:pt>
                <c:pt idx="5">
                  <c:v>0.53944328383562168</c:v>
                </c:pt>
                <c:pt idx="6">
                  <c:v>0.57694591755351843</c:v>
                </c:pt>
                <c:pt idx="7">
                  <c:v>0.60871017001087824</c:v>
                </c:pt>
                <c:pt idx="8">
                  <c:v>0.63614400524693493</c:v>
                </c:pt>
                <c:pt idx="9">
                  <c:v>0.66019117081183432</c:v>
                </c:pt>
                <c:pt idx="10">
                  <c:v>0.68151627267981751</c:v>
                </c:pt>
                <c:pt idx="11">
                  <c:v>0.70060570557983082</c:v>
                </c:pt>
                <c:pt idx="12">
                  <c:v>0.71782658468002558</c:v>
                </c:pt>
                <c:pt idx="13">
                  <c:v>0.73346307572740355</c:v>
                </c:pt>
                <c:pt idx="14">
                  <c:v>0.74773980662139738</c:v>
                </c:pt>
                <c:pt idx="15">
                  <c:v>0.7608375207898691</c:v>
                </c:pt>
                <c:pt idx="16">
                  <c:v>0.77290387475264499</c:v>
                </c:pt>
                <c:pt idx="17">
                  <c:v>0.78406108783725714</c:v>
                </c:pt>
                <c:pt idx="18">
                  <c:v>0.7944114886564928</c:v>
                </c:pt>
                <c:pt idx="19">
                  <c:v>0.80404161887566539</c:v>
                </c:pt>
                <c:pt idx="20">
                  <c:v>0.81302532424927487</c:v>
                </c:pt>
                <c:pt idx="21">
                  <c:v>0.82142612008284477</c:v>
                </c:pt>
                <c:pt idx="22">
                  <c:v>0.82929902729834915</c:v>
                </c:pt>
                <c:pt idx="23">
                  <c:v>0.83669201587647879</c:v>
                </c:pt>
                <c:pt idx="24">
                  <c:v>0.84364715278920588</c:v>
                </c:pt>
                <c:pt idx="25">
                  <c:v>0.85020152452398812</c:v>
                </c:pt>
                <c:pt idx="26">
                  <c:v>0.85638798556690909</c:v>
                </c:pt>
                <c:pt idx="27">
                  <c:v>0.86223577100325233</c:v>
                </c:pt>
                <c:pt idx="28">
                  <c:v>0.86777100193948353</c:v>
                </c:pt>
                <c:pt idx="29">
                  <c:v>0.87301710558907308</c:v>
                </c:pt>
                <c:pt idx="30">
                  <c:v>0.87799516682103662</c:v>
                </c:pt>
                <c:pt idx="31">
                  <c:v>0.88272422421893382</c:v>
                </c:pt>
                <c:pt idx="32">
                  <c:v>0.88722152087755901</c:v>
                </c:pt>
                <c:pt idx="33">
                  <c:v>0.8915027180221784</c:v>
                </c:pt>
                <c:pt idx="34">
                  <c:v>0.89558207789244393</c:v>
                </c:pt>
                <c:pt idx="35">
                  <c:v>0.8994726210623345</c:v>
                </c:pt>
                <c:pt idx="36">
                  <c:v>0.90318626237628474</c:v>
                </c:pt>
                <c:pt idx="37">
                  <c:v>0.90673392890252524</c:v>
                </c:pt>
                <c:pt idx="38">
                  <c:v>0.91012566268774309</c:v>
                </c:pt>
                <c:pt idx="39">
                  <c:v>0.91337071060533526</c:v>
                </c:pt>
                <c:pt idx="40">
                  <c:v>0.91647760319487603</c:v>
                </c:pt>
                <c:pt idx="41">
                  <c:v>0.91945422407180444</c:v>
                </c:pt>
                <c:pt idx="42">
                  <c:v>0.92230787122762259</c:v>
                </c:pt>
                <c:pt idx="43">
                  <c:v>0.92504531132967183</c:v>
                </c:pt>
                <c:pt idx="44">
                  <c:v>0.92767282795619144</c:v>
                </c:pt>
                <c:pt idx="45">
                  <c:v>0.93019626455939908</c:v>
                </c:pt>
                <c:pt idx="46">
                  <c:v>0.93262106283085322</c:v>
                </c:pt>
                <c:pt idx="47">
                  <c:v>0.9349522970447528</c:v>
                </c:pt>
                <c:pt idx="48">
                  <c:v>0.93719470487240797</c:v>
                </c:pt>
                <c:pt idx="49">
                  <c:v>0.93935271509193496</c:v>
                </c:pt>
                <c:pt idx="50">
                  <c:v>0.94143047255895285</c:v>
                </c:pt>
                <c:pt idx="51">
                  <c:v>0.94343186075477126</c:v>
                </c:pt>
                <c:pt idx="52">
                  <c:v>0.94536052218672884</c:v>
                </c:pt>
                <c:pt idx="53">
                  <c:v>0.94721987687973208</c:v>
                </c:pt>
                <c:pt idx="54">
                  <c:v>0.94901313916761409</c:v>
                </c:pt>
                <c:pt idx="55">
                  <c:v>0.95074333296685642</c:v>
                </c:pt>
                <c:pt idx="56">
                  <c:v>0.95241330569280835</c:v>
                </c:pt>
                <c:pt idx="57">
                  <c:v>0.95402574095921677</c:v>
                </c:pt>
                <c:pt idx="58">
                  <c:v>0.95558317018517958</c:v>
                </c:pt>
                <c:pt idx="59">
                  <c:v>0.95708798321916289</c:v>
                </c:pt>
                <c:pt idx="60">
                  <c:v>0.95854243807714745</c:v>
                </c:pt>
                <c:pt idx="61">
                  <c:v>0.95994866988101035</c:v>
                </c:pt>
                <c:pt idx="62">
                  <c:v>0.96130869907369076</c:v>
                </c:pt>
                <c:pt idx="63">
                  <c:v>0.96262443897930938</c:v>
                </c:pt>
                <c:pt idx="64">
                  <c:v>0.96389770276907694</c:v>
                </c:pt>
                <c:pt idx="65">
                  <c:v>0.96513020988736853</c:v>
                </c:pt>
                <c:pt idx="66">
                  <c:v>0.96632359198666329</c:v>
                </c:pt>
                <c:pt idx="67">
                  <c:v>0.96747939841502495</c:v>
                </c:pt>
                <c:pt idx="68">
                  <c:v>0.96859910129537075</c:v>
                </c:pt>
                <c:pt idx="69">
                  <c:v>0.96968410023184537</c:v>
                </c:pt>
                <c:pt idx="70">
                  <c:v>0.9707357266751252</c:v>
                </c:pt>
                <c:pt idx="71">
                  <c:v>0.97175524797538604</c:v>
                </c:pt>
                <c:pt idx="72">
                  <c:v>0.97274387114889671</c:v>
                </c:pt>
                <c:pt idx="73">
                  <c:v>0.97370274638174981</c:v>
                </c:pt>
                <c:pt idx="74">
                  <c:v>0.97463297029202867</c:v>
                </c:pt>
                <c:pt idx="75">
                  <c:v>0.97553558896974946</c:v>
                </c:pt>
                <c:pt idx="76">
                  <c:v>0.97641160081214928</c:v>
                </c:pt>
                <c:pt idx="77">
                  <c:v>0.97726195917030689</c:v>
                </c:pt>
                <c:pt idx="78">
                  <c:v>0.97808757482165998</c:v>
                </c:pt>
                <c:pt idx="79">
                  <c:v>0.97888931828170334</c:v>
                </c:pt>
                <c:pt idx="80">
                  <c:v>0.97966802196699543</c:v>
                </c:pt>
                <c:pt idx="81">
                  <c:v>0.98042448222055811</c:v>
                </c:pt>
                <c:pt idx="82">
                  <c:v>0.98115946120981912</c:v>
                </c:pt>
                <c:pt idx="83">
                  <c:v>0.98187368870638525</c:v>
                </c:pt>
                <c:pt idx="84">
                  <c:v>0.98256786375617211</c:v>
                </c:pt>
                <c:pt idx="85">
                  <c:v>0.98324265624771134</c:v>
                </c:pt>
                <c:pt idx="86">
                  <c:v>0.98389870838582172</c:v>
                </c:pt>
                <c:pt idx="87">
                  <c:v>0.98453663607725606</c:v>
                </c:pt>
                <c:pt idx="88">
                  <c:v>0.98515703023440604</c:v>
                </c:pt>
                <c:pt idx="89">
                  <c:v>0.98576045800267376</c:v>
                </c:pt>
                <c:pt idx="90">
                  <c:v>0.98634746391667771</c:v>
                </c:pt>
                <c:pt idx="91">
                  <c:v>0.9869185709900663</c:v>
                </c:pt>
                <c:pt idx="92">
                  <c:v>0.98747428174334706</c:v>
                </c:pt>
                <c:pt idx="93">
                  <c:v>0.9880150791738046</c:v>
                </c:pt>
                <c:pt idx="94">
                  <c:v>0.98854142767128228</c:v>
                </c:pt>
                <c:pt idx="95">
                  <c:v>0.98905377388331406</c:v>
                </c:pt>
                <c:pt idx="96">
                  <c:v>0.98955254753284727</c:v>
                </c:pt>
                <c:pt idx="97">
                  <c:v>0.99003816219155372</c:v>
                </c:pt>
                <c:pt idx="98">
                  <c:v>0.99051101601151614</c:v>
                </c:pt>
                <c:pt idx="99">
                  <c:v>0.99097149241787641</c:v>
                </c:pt>
                <c:pt idx="100">
                  <c:v>0.99141996076484884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'Separation Factor &amp; XY Plot'!$I$2</c:f>
              <c:strCache>
                <c:ptCount val="1"/>
                <c:pt idx="0">
                  <c:v>3atm</c:v>
                </c:pt>
              </c:strCache>
            </c:strRef>
          </c:tx>
          <c:marker>
            <c:symbol val="none"/>
          </c:marker>
          <c:xVal>
            <c:numRef>
              <c:f>'Separation Factor &amp; XY Plot'!$B$4:$B$104</c:f>
              <c:numCache>
                <c:formatCode>0.000</c:formatCode>
                <c:ptCount val="101"/>
                <c:pt idx="0" formatCode="0.0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'Separation Factor &amp; XY Plot'!$I$4:$I$104</c:f>
              <c:numCache>
                <c:formatCode>0.000</c:formatCode>
                <c:ptCount val="101"/>
                <c:pt idx="0">
                  <c:v>0</c:v>
                </c:pt>
                <c:pt idx="1">
                  <c:v>0.2108382745764367</c:v>
                </c:pt>
                <c:pt idx="2">
                  <c:v>0.3259902102712498</c:v>
                </c:pt>
                <c:pt idx="3">
                  <c:v>0.40475871123109514</c:v>
                </c:pt>
                <c:pt idx="4">
                  <c:v>0.46423740792345525</c:v>
                </c:pt>
                <c:pt idx="5">
                  <c:v>0.51173700683251178</c:v>
                </c:pt>
                <c:pt idx="6">
                  <c:v>0.55106382690134592</c:v>
                </c:pt>
                <c:pt idx="7">
                  <c:v>0.58445468262169453</c:v>
                </c:pt>
                <c:pt idx="8">
                  <c:v>0.61333743219501546</c:v>
                </c:pt>
                <c:pt idx="9">
                  <c:v>0.63868019820435951</c:v>
                </c:pt>
                <c:pt idx="10">
                  <c:v>0.66117025961966902</c:v>
                </c:pt>
                <c:pt idx="11">
                  <c:v>0.68131349816971332</c:v>
                </c:pt>
                <c:pt idx="12">
                  <c:v>0.69949331385654656</c:v>
                </c:pt>
                <c:pt idx="13">
                  <c:v>0.71600735739781163</c:v>
                </c:pt>
                <c:pt idx="14">
                  <c:v>0.73109141297189106</c:v>
                </c:pt>
                <c:pt idx="15">
                  <c:v>0.74493548081560979</c:v>
                </c:pt>
                <c:pt idx="16">
                  <c:v>0.75769493479208994</c:v>
                </c:pt>
                <c:pt idx="17">
                  <c:v>0.76949846408992972</c:v>
                </c:pt>
                <c:pt idx="18">
                  <c:v>0.78045385329286665</c:v>
                </c:pt>
                <c:pt idx="19">
                  <c:v>0.79065227222019363</c:v>
                </c:pt>
                <c:pt idx="20">
                  <c:v>0.80017151525835795</c:v>
                </c:pt>
                <c:pt idx="21">
                  <c:v>0.80907848537339555</c:v>
                </c:pt>
                <c:pt idx="22">
                  <c:v>0.81743112537176632</c:v>
                </c:pt>
                <c:pt idx="23">
                  <c:v>0.82527993818032142</c:v>
                </c:pt>
                <c:pt idx="24">
                  <c:v>0.8326691971411323</c:v>
                </c:pt>
                <c:pt idx="25">
                  <c:v>0.8396379194339515</c:v>
                </c:pt>
                <c:pt idx="26">
                  <c:v>0.8462206563329695</c:v>
                </c:pt>
                <c:pt idx="27">
                  <c:v>0.85244814027959503</c:v>
                </c:pt>
                <c:pt idx="28">
                  <c:v>0.85834781890231104</c:v>
                </c:pt>
                <c:pt idx="29">
                  <c:v>0.86394429894840763</c:v>
                </c:pt>
                <c:pt idx="30">
                  <c:v>0.86925971781381972</c:v>
                </c:pt>
                <c:pt idx="31">
                  <c:v>0.87431405642400861</c:v>
                </c:pt>
                <c:pt idx="32">
                  <c:v>0.87912540425654695</c:v>
                </c:pt>
                <c:pt idx="33">
                  <c:v>0.88371018504277987</c:v>
                </c:pt>
                <c:pt idx="34">
                  <c:v>0.88808334995599003</c:v>
                </c:pt>
                <c:pt idx="35">
                  <c:v>0.89225854375377889</c:v>
                </c:pt>
                <c:pt idx="36">
                  <c:v>0.89624824829641891</c:v>
                </c:pt>
                <c:pt idx="37">
                  <c:v>0.90006390704008221</c:v>
                </c:pt>
                <c:pt idx="38">
                  <c:v>0.90371603345185636</c:v>
                </c:pt>
                <c:pt idx="39">
                  <c:v>0.90721430577333295</c:v>
                </c:pt>
                <c:pt idx="40">
                  <c:v>0.9105676501420209</c:v>
                </c:pt>
                <c:pt idx="41">
                  <c:v>0.91378431374257185</c:v>
                </c:pt>
                <c:pt idx="42">
                  <c:v>0.91687192938589523</c:v>
                </c:pt>
                <c:pt idx="43">
                  <c:v>0.91983757269050281</c:v>
                </c:pt>
                <c:pt idx="44">
                  <c:v>0.92268781285679924</c:v>
                </c:pt>
                <c:pt idx="45">
                  <c:v>0.92542875787355316</c:v>
                </c:pt>
                <c:pt idx="46">
                  <c:v>0.92806609487024494</c:v>
                </c:pt>
                <c:pt idx="47">
                  <c:v>0.9306051262245093</c:v>
                </c:pt>
                <c:pt idx="48">
                  <c:v>0.93305080194655066</c:v>
                </c:pt>
                <c:pt idx="49">
                  <c:v>0.93540774878910171</c:v>
                </c:pt>
                <c:pt idx="50">
                  <c:v>0.9376802964697617</c:v>
                </c:pt>
                <c:pt idx="51">
                  <c:v>0.93987250134032196</c:v>
                </c:pt>
                <c:pt idx="52">
                  <c:v>0.9419881677933909</c:v>
                </c:pt>
                <c:pt idx="53">
                  <c:v>0.94403086765890443</c:v>
                </c:pt>
                <c:pt idx="54">
                  <c:v>0.94600395781089075</c:v>
                </c:pt>
                <c:pt idx="55">
                  <c:v>0.94791059617725448</c:v>
                </c:pt>
                <c:pt idx="56">
                  <c:v>0.94975375632161585</c:v>
                </c:pt>
                <c:pt idx="57">
                  <c:v>0.951536240745807</c:v>
                </c:pt>
                <c:pt idx="58">
                  <c:v>0.95326069304395089</c:v>
                </c:pt>
                <c:pt idx="59">
                  <c:v>0.95492960902374724</c:v>
                </c:pt>
                <c:pt idx="60">
                  <c:v>0.95654534689728343</c:v>
                </c:pt>
                <c:pt idx="61">
                  <c:v>0.95811013663212052</c:v>
                </c:pt>
                <c:pt idx="62">
                  <c:v>0.95962608854328457</c:v>
                </c:pt>
                <c:pt idx="63">
                  <c:v>0.96109520119795822</c:v>
                </c:pt>
                <c:pt idx="64">
                  <c:v>0.96251936869691068</c:v>
                </c:pt>
                <c:pt idx="65">
                  <c:v>0.96390038738989325</c:v>
                </c:pt>
                <c:pt idx="66">
                  <c:v>0.96523996207622487</c:v>
                </c:pt>
                <c:pt idx="67">
                  <c:v>0.96653971173650666</c:v>
                </c:pt>
                <c:pt idx="68">
                  <c:v>0.96780117483671713</c:v>
                </c:pt>
                <c:pt idx="69">
                  <c:v>0.96902581424180656</c:v>
                </c:pt>
                <c:pt idx="70">
                  <c:v>0.9702150217722243</c:v>
                </c:pt>
                <c:pt idx="71">
                  <c:v>0.97137012243355403</c:v>
                </c:pt>
                <c:pt idx="72">
                  <c:v>0.97249237834651714</c:v>
                </c:pt>
                <c:pt idx="73">
                  <c:v>0.97358299240201374</c:v>
                </c:pt>
                <c:pt idx="74">
                  <c:v>0.97464311166355666</c:v>
                </c:pt>
                <c:pt idx="75">
                  <c:v>0.97567383053737644</c:v>
                </c:pt>
                <c:pt idx="76">
                  <c:v>0.97667619372862347</c:v>
                </c:pt>
                <c:pt idx="77">
                  <c:v>0.97765119900042541</c:v>
                </c:pt>
                <c:pt idx="78">
                  <c:v>0.97859979975106226</c:v>
                </c:pt>
                <c:pt idx="79">
                  <c:v>0.97952290742317427</c:v>
                </c:pt>
                <c:pt idx="80">
                  <c:v>0.98042139375770565</c:v>
                </c:pt>
                <c:pt idx="81">
                  <c:v>0.98129609290419217</c:v>
                </c:pt>
                <c:pt idx="82">
                  <c:v>0.98214780339801178</c:v>
                </c:pt>
                <c:pt idx="83">
                  <c:v>0.98297729001432299</c:v>
                </c:pt>
                <c:pt idx="84">
                  <c:v>0.98378528550760835</c:v>
                </c:pt>
                <c:pt idx="85">
                  <c:v>0.98457249224500254</c:v>
                </c:pt>
                <c:pt idx="86">
                  <c:v>0.98533958374092223</c:v>
                </c:pt>
                <c:pt idx="87">
                  <c:v>0.98608720609990719</c:v>
                </c:pt>
                <c:pt idx="88">
                  <c:v>0.98681597937403143</c:v>
                </c:pt>
                <c:pt idx="89">
                  <c:v>0.98752649884074506</c:v>
                </c:pt>
                <c:pt idx="90">
                  <c:v>0.98821933620654379</c:v>
                </c:pt>
                <c:pt idx="91">
                  <c:v>0.98889504074145362</c:v>
                </c:pt>
                <c:pt idx="92">
                  <c:v>0.9895541403489323</c:v>
                </c:pt>
                <c:pt idx="93">
                  <c:v>0.99019714257544145</c:v>
                </c:pt>
                <c:pt idx="94">
                  <c:v>0.99082453556362693</c:v>
                </c:pt>
                <c:pt idx="95">
                  <c:v>0.99143678895275</c:v>
                </c:pt>
                <c:pt idx="96">
                  <c:v>0.99203435472974633</c:v>
                </c:pt>
                <c:pt idx="97">
                  <c:v>0.99261766803404305</c:v>
                </c:pt>
                <c:pt idx="98">
                  <c:v>0.99318714791903895</c:v>
                </c:pt>
                <c:pt idx="99">
                  <c:v>0.99374319807294509</c:v>
                </c:pt>
                <c:pt idx="100">
                  <c:v>0.99428620750149332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'Separation Factor &amp; XY Plot'!$L$2</c:f>
              <c:strCache>
                <c:ptCount val="1"/>
                <c:pt idx="0">
                  <c:v>4atm</c:v>
                </c:pt>
              </c:strCache>
            </c:strRef>
          </c:tx>
          <c:marker>
            <c:symbol val="none"/>
          </c:marker>
          <c:xVal>
            <c:numRef>
              <c:f>'Separation Factor &amp; XY Plot'!$B$4:$B$104</c:f>
              <c:numCache>
                <c:formatCode>0.000</c:formatCode>
                <c:ptCount val="101"/>
                <c:pt idx="0" formatCode="0.0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'Separation Factor &amp; XY Plot'!$L$4:$L$104</c:f>
              <c:numCache>
                <c:formatCode>0.000</c:formatCode>
                <c:ptCount val="101"/>
                <c:pt idx="0">
                  <c:v>0</c:v>
                </c:pt>
                <c:pt idx="1">
                  <c:v>0.19201375104450893</c:v>
                </c:pt>
                <c:pt idx="2">
                  <c:v>0.30111500958282383</c:v>
                </c:pt>
                <c:pt idx="3">
                  <c:v>0.37738536434178194</c:v>
                </c:pt>
                <c:pt idx="4">
                  <c:v>0.435862302559482</c:v>
                </c:pt>
                <c:pt idx="5">
                  <c:v>0.48311894767414421</c:v>
                </c:pt>
                <c:pt idx="6">
                  <c:v>0.52262873945046606</c:v>
                </c:pt>
                <c:pt idx="7">
                  <c:v>0.55645597350848897</c:v>
                </c:pt>
                <c:pt idx="8">
                  <c:v>0.58593045052208959</c:v>
                </c:pt>
                <c:pt idx="9">
                  <c:v>0.61196080097098893</c:v>
                </c:pt>
                <c:pt idx="10">
                  <c:v>0.63519644935212116</c:v>
                </c:pt>
                <c:pt idx="11">
                  <c:v>0.6561183269808184</c:v>
                </c:pt>
                <c:pt idx="12">
                  <c:v>0.67509295653510992</c:v>
                </c:pt>
                <c:pt idx="13">
                  <c:v>0.69240635944781781</c:v>
                </c:pt>
                <c:pt idx="14">
                  <c:v>0.70828620991591129</c:v>
                </c:pt>
                <c:pt idx="15">
                  <c:v>0.72291681901306393</c:v>
                </c:pt>
                <c:pt idx="16">
                  <c:v>0.73644957177493164</c:v>
                </c:pt>
                <c:pt idx="17">
                  <c:v>0.74901038344396842</c:v>
                </c:pt>
                <c:pt idx="18">
                  <c:v>0.76070514481348939</c:v>
                </c:pt>
                <c:pt idx="19">
                  <c:v>0.7716237766417321</c:v>
                </c:pt>
                <c:pt idx="20">
                  <c:v>0.78184330053099949</c:v>
                </c:pt>
                <c:pt idx="21">
                  <c:v>0.79143020060344349</c:v>
                </c:pt>
                <c:pt idx="22">
                  <c:v>0.80044226476544444</c:v>
                </c:pt>
                <c:pt idx="23">
                  <c:v>0.80893003804233832</c:v>
                </c:pt>
                <c:pt idx="24">
                  <c:v>0.81693798259799699</c:v>
                </c:pt>
                <c:pt idx="25">
                  <c:v>0.82450541309416825</c:v>
                </c:pt>
                <c:pt idx="26">
                  <c:v>0.83166725793454876</c:v>
                </c:pt>
                <c:pt idx="27">
                  <c:v>0.83845468410188684</c:v>
                </c:pt>
                <c:pt idx="28">
                  <c:v>0.84489561406390501</c:v>
                </c:pt>
                <c:pt idx="29">
                  <c:v>0.85101515649394865</c:v>
                </c:pt>
                <c:pt idx="30">
                  <c:v>0.85683596758559644</c:v>
                </c:pt>
                <c:pt idx="31">
                  <c:v>0.86237855603291569</c:v>
                </c:pt>
                <c:pt idx="32">
                  <c:v>0.86766154195085643</c:v>
                </c:pt>
                <c:pt idx="33">
                  <c:v>0.87270187787896825</c:v>
                </c:pt>
                <c:pt idx="34">
                  <c:v>0.87751503837266509</c:v>
                </c:pt>
                <c:pt idx="35">
                  <c:v>0.88211518341499251</c:v>
                </c:pt>
                <c:pt idx="36">
                  <c:v>0.88651529988780231</c:v>
                </c:pt>
                <c:pt idx="37">
                  <c:v>0.89072732455803649</c:v>
                </c:pt>
                <c:pt idx="38">
                  <c:v>0.89476225141333199</c:v>
                </c:pt>
                <c:pt idx="39">
                  <c:v>0.89863022568466433</c:v>
                </c:pt>
                <c:pt idx="40">
                  <c:v>0.90234062649458013</c:v>
                </c:pt>
                <c:pt idx="41">
                  <c:v>0.90590213974673506</c:v>
                </c:pt>
                <c:pt idx="42">
                  <c:v>0.90932282260984809</c:v>
                </c:pt>
                <c:pt idx="43">
                  <c:v>0.91261016073443413</c:v>
                </c:pt>
                <c:pt idx="44">
                  <c:v>0.91577111916415332</c:v>
                </c:pt>
                <c:pt idx="45">
                  <c:v>0.91881218775781037</c:v>
                </c:pt>
                <c:pt idx="46">
                  <c:v>0.92173942181704782</c:v>
                </c:pt>
                <c:pt idx="47">
                  <c:v>0.92455847851393214</c:v>
                </c:pt>
                <c:pt idx="48">
                  <c:v>0.92727464962822825</c:v>
                </c:pt>
                <c:pt idx="49">
                  <c:v>0.92989289103322825</c:v>
                </c:pt>
                <c:pt idx="50">
                  <c:v>0.93241784930916816</c:v>
                </c:pt>
                <c:pt idx="51">
                  <c:v>0.93485388581260431</c:v>
                </c:pt>
                <c:pt idx="52">
                  <c:v>0.93720509848707789</c:v>
                </c:pt>
                <c:pt idx="53">
                  <c:v>0.93947534166370184</c:v>
                </c:pt>
                <c:pt idx="54">
                  <c:v>0.94166824406892047</c:v>
                </c:pt>
                <c:pt idx="55">
                  <c:v>0.9437872252297651</c:v>
                </c:pt>
                <c:pt idx="56">
                  <c:v>0.94583551044376235</c:v>
                </c:pt>
                <c:pt idx="57">
                  <c:v>0.94781614446065743</c:v>
                </c:pt>
                <c:pt idx="58">
                  <c:v>0.94973200400581526</c:v>
                </c:pt>
                <c:pt idx="59">
                  <c:v>0.95158580926015257</c:v>
                </c:pt>
                <c:pt idx="60">
                  <c:v>0.95338013439839731</c:v>
                </c:pt>
                <c:pt idx="61">
                  <c:v>0.95511741727608868</c:v>
                </c:pt>
                <c:pt idx="62">
                  <c:v>0.95679996834577907</c:v>
                </c:pt>
                <c:pt idx="63">
                  <c:v>0.95842997887418657</c:v>
                </c:pt>
                <c:pt idx="64">
                  <c:v>0.9600095285243867</c:v>
                </c:pt>
                <c:pt idx="65">
                  <c:v>0.96154059236040923</c:v>
                </c:pt>
                <c:pt idx="66">
                  <c:v>0.96302504732565697</c:v>
                </c:pt>
                <c:pt idx="67">
                  <c:v>0.96446467824133109</c:v>
                </c:pt>
                <c:pt idx="68">
                  <c:v>0.96586118336639715</c:v>
                </c:pt>
                <c:pt idx="69">
                  <c:v>0.96721617955651373</c:v>
                </c:pt>
                <c:pt idx="70">
                  <c:v>0.96853120705568974</c:v>
                </c:pt>
                <c:pt idx="71">
                  <c:v>0.96980773395117681</c:v>
                </c:pt>
                <c:pt idx="72">
                  <c:v>0.9710471603192109</c:v>
                </c:pt>
                <c:pt idx="73">
                  <c:v>0.97225082208661784</c:v>
                </c:pt>
                <c:pt idx="74">
                  <c:v>0.97341999463098761</c:v>
                </c:pt>
                <c:pt idx="75">
                  <c:v>0.97455589614004401</c:v>
                </c:pt>
                <c:pt idx="76">
                  <c:v>0.97565969074897574</c:v>
                </c:pt>
                <c:pt idx="77">
                  <c:v>0.97673249147282071</c:v>
                </c:pt>
                <c:pt idx="78">
                  <c:v>0.97777536294949674</c:v>
                </c:pt>
                <c:pt idx="79">
                  <c:v>0.97878932400770657</c:v>
                </c:pt>
                <c:pt idx="80">
                  <c:v>0.97977535007273364</c:v>
                </c:pt>
                <c:pt idx="81">
                  <c:v>0.98073437542202946</c:v>
                </c:pt>
                <c:pt idx="82">
                  <c:v>0.98166729530150454</c:v>
                </c:pt>
                <c:pt idx="83">
                  <c:v>0.98257496791252064</c:v>
                </c:pt>
                <c:pt idx="84">
                  <c:v>0.98345821627877306</c:v>
                </c:pt>
                <c:pt idx="85">
                  <c:v>0.98431783000149164</c:v>
                </c:pt>
                <c:pt idx="86">
                  <c:v>0.98515456691073078</c:v>
                </c:pt>
                <c:pt idx="87">
                  <c:v>0.98596915461988721</c:v>
                </c:pt>
                <c:pt idx="88">
                  <c:v>0.9867622919900334</c:v>
                </c:pt>
                <c:pt idx="89">
                  <c:v>0.98753465051014</c:v>
                </c:pt>
                <c:pt idx="90">
                  <c:v>0.98828687559879125</c:v>
                </c:pt>
                <c:pt idx="91">
                  <c:v>0.98901958783257937</c:v>
                </c:pt>
                <c:pt idx="92">
                  <c:v>0.98973338410596334</c:v>
                </c:pt>
                <c:pt idx="93">
                  <c:v>0.99042883872702947</c:v>
                </c:pt>
                <c:pt idx="94">
                  <c:v>0.9911065044532581</c:v>
                </c:pt>
                <c:pt idx="95">
                  <c:v>0.99176691347110701</c:v>
                </c:pt>
                <c:pt idx="96">
                  <c:v>0.99241057832293833</c:v>
                </c:pt>
                <c:pt idx="97">
                  <c:v>0.99303799278457261</c:v>
                </c:pt>
                <c:pt idx="98">
                  <c:v>0.99364963269651374</c:v>
                </c:pt>
                <c:pt idx="99">
                  <c:v>0.99424595675167593</c:v>
                </c:pt>
                <c:pt idx="100">
                  <c:v>0.99482740724225116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'Separation Factor &amp; XY Plot'!$O$2</c:f>
              <c:strCache>
                <c:ptCount val="1"/>
                <c:pt idx="0">
                  <c:v>5atm</c:v>
                </c:pt>
              </c:strCache>
            </c:strRef>
          </c:tx>
          <c:marker>
            <c:symbol val="none"/>
          </c:marker>
          <c:xVal>
            <c:numRef>
              <c:f>'Separation Factor &amp; XY Plot'!$B$4:$B$104</c:f>
              <c:numCache>
                <c:formatCode>0.000</c:formatCode>
                <c:ptCount val="101"/>
                <c:pt idx="0" formatCode="0.0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'Separation Factor &amp; XY Plot'!$O$4:$O$104</c:f>
              <c:numCache>
                <c:formatCode>0.000</c:formatCode>
                <c:ptCount val="101"/>
                <c:pt idx="0">
                  <c:v>0</c:v>
                </c:pt>
                <c:pt idx="1">
                  <c:v>0.18664093266192613</c:v>
                </c:pt>
                <c:pt idx="2">
                  <c:v>0.29196164256626256</c:v>
                </c:pt>
                <c:pt idx="3">
                  <c:v>0.36524043201085493</c:v>
                </c:pt>
                <c:pt idx="4">
                  <c:v>0.42128638862440826</c:v>
                </c:pt>
                <c:pt idx="5">
                  <c:v>0.46654685411583263</c:v>
                </c:pt>
                <c:pt idx="6">
                  <c:v>0.50441072784646324</c:v>
                </c:pt>
                <c:pt idx="7">
                  <c:v>0.53688050941444776</c:v>
                </c:pt>
                <c:pt idx="8">
                  <c:v>0.56523868323276361</c:v>
                </c:pt>
                <c:pt idx="9">
                  <c:v>0.59035653398107202</c:v>
                </c:pt>
                <c:pt idx="10">
                  <c:v>0.61285335774666072</c:v>
                </c:pt>
                <c:pt idx="11">
                  <c:v>0.63318537003402375</c:v>
                </c:pt>
                <c:pt idx="12">
                  <c:v>0.65169854691964202</c:v>
                </c:pt>
                <c:pt idx="13">
                  <c:v>0.66866164334740585</c:v>
                </c:pt>
                <c:pt idx="14">
                  <c:v>0.68428769249260057</c:v>
                </c:pt>
                <c:pt idx="15">
                  <c:v>0.69874849623386492</c:v>
                </c:pt>
                <c:pt idx="16">
                  <c:v>0.71218468253800538</c:v>
                </c:pt>
                <c:pt idx="17">
                  <c:v>0.72471286468191698</c:v>
                </c:pt>
                <c:pt idx="18">
                  <c:v>0.7364308508565246</c:v>
                </c:pt>
                <c:pt idx="19">
                  <c:v>0.74742150910648386</c:v>
                </c:pt>
                <c:pt idx="20">
                  <c:v>0.7577556842275589</c:v>
                </c:pt>
                <c:pt idx="21">
                  <c:v>0.76749443307557752</c:v>
                </c:pt>
                <c:pt idx="22">
                  <c:v>0.77669076122060487</c:v>
                </c:pt>
                <c:pt idx="23">
                  <c:v>0.78539098900552684</c:v>
                </c:pt>
                <c:pt idx="24">
                  <c:v>0.79363583823959583</c:v>
                </c:pt>
                <c:pt idx="25">
                  <c:v>0.80146130556095385</c:v>
                </c:pt>
                <c:pt idx="26">
                  <c:v>0.80889937096071118</c:v>
                </c:pt>
                <c:pt idx="27">
                  <c:v>0.81597857755349323</c:v>
                </c:pt>
                <c:pt idx="28">
                  <c:v>0.82272450977436984</c:v>
                </c:pt>
                <c:pt idx="29">
                  <c:v>0.82916019070490132</c:v>
                </c:pt>
                <c:pt idx="30">
                  <c:v>0.83530641446129072</c:v>
                </c:pt>
                <c:pt idx="31">
                  <c:v>0.84118202602490644</c:v>
                </c:pt>
                <c:pt idx="32">
                  <c:v>0.8468041582210144</c:v>
                </c:pt>
                <c:pt idx="33">
                  <c:v>0.85218843351836326</c:v>
                </c:pt>
                <c:pt idx="34">
                  <c:v>0.85734913676225522</c:v>
                </c:pt>
                <c:pt idx="35">
                  <c:v>0.86229936374645211</c:v>
                </c:pt>
                <c:pt idx="36">
                  <c:v>0.86705114958738694</c:v>
                </c:pt>
                <c:pt idx="37">
                  <c:v>0.87161558012374307</c:v>
                </c:pt>
                <c:pt idx="38">
                  <c:v>0.87600288897825773</c:v>
                </c:pt>
                <c:pt idx="39">
                  <c:v>0.88022254245137932</c:v>
                </c:pt>
                <c:pt idx="40">
                  <c:v>0.88428331404160898</c:v>
                </c:pt>
                <c:pt idx="41">
                  <c:v>0.88819335008492262</c:v>
                </c:pt>
                <c:pt idx="42">
                  <c:v>0.89196022776020478</c:v>
                </c:pt>
                <c:pt idx="43">
                  <c:v>0.89559100650735068</c:v>
                </c:pt>
                <c:pt idx="44">
                  <c:v>0.89909227374041822</c:v>
                </c:pt>
                <c:pt idx="45">
                  <c:v>0.90247018560283865</c:v>
                </c:pt>
                <c:pt idx="46">
                  <c:v>0.9057305033995845</c:v>
                </c:pt>
                <c:pt idx="47">
                  <c:v>0.90887862624797111</c:v>
                </c:pt>
                <c:pt idx="48">
                  <c:v>0.91191962041089492</c:v>
                </c:pt>
                <c:pt idx="49">
                  <c:v>0.91485824571101149</c:v>
                </c:pt>
                <c:pt idx="50">
                  <c:v>0.91769897936938605</c:v>
                </c:pt>
                <c:pt idx="51">
                  <c:v>0.92044603756569776</c:v>
                </c:pt>
                <c:pt idx="52">
                  <c:v>0.92310339497768956</c:v>
                </c:pt>
                <c:pt idx="53">
                  <c:v>0.92567480252404422</c:v>
                </c:pt>
                <c:pt idx="54">
                  <c:v>0.92816380350625671</c:v>
                </c:pt>
                <c:pt idx="55">
                  <c:v>0.93057374832057138</c:v>
                </c:pt>
                <c:pt idx="56">
                  <c:v>0.93290780789001693</c:v>
                </c:pt>
                <c:pt idx="57">
                  <c:v>0.93516898594843723</c:v>
                </c:pt>
                <c:pt idx="58">
                  <c:v>0.9373601302927661</c:v>
                </c:pt>
                <c:pt idx="59">
                  <c:v>0.93948394310622474</c:v>
                </c:pt>
                <c:pt idx="60">
                  <c:v>0.94154299044334844</c:v>
                </c:pt>
                <c:pt idx="61">
                  <c:v>0.94353971095749045</c:v>
                </c:pt>
                <c:pt idx="62">
                  <c:v>0.94547642394250797</c:v>
                </c:pt>
                <c:pt idx="63">
                  <c:v>0.94735533675250116</c:v>
                </c:pt>
                <c:pt idx="64">
                  <c:v>0.94917855165661935</c:v>
                </c:pt>
                <c:pt idx="65">
                  <c:v>0.95094807217991473</c:v>
                </c:pt>
                <c:pt idx="66">
                  <c:v>0.95266580897591502</c:v>
                </c:pt>
                <c:pt idx="67">
                  <c:v>0.95433358527190604</c:v>
                </c:pt>
                <c:pt idx="68">
                  <c:v>0.95595314192376557</c:v>
                </c:pt>
                <c:pt idx="69">
                  <c:v>0.95752614211352949</c:v>
                </c:pt>
                <c:pt idx="70">
                  <c:v>0.95905417571961393</c:v>
                </c:pt>
                <c:pt idx="71">
                  <c:v>0.96053876338671651</c:v>
                </c:pt>
                <c:pt idx="72">
                  <c:v>0.96198136031985326</c:v>
                </c:pt>
                <c:pt idx="73">
                  <c:v>0.96338335982468104</c:v>
                </c:pt>
                <c:pt idx="74">
                  <c:v>0.96474609661419908</c:v>
                </c:pt>
                <c:pt idx="75">
                  <c:v>0.96607084990009351</c:v>
                </c:pt>
                <c:pt idx="76">
                  <c:v>0.96735884628532864</c:v>
                </c:pt>
                <c:pt idx="77">
                  <c:v>0.96861126247311979</c:v>
                </c:pt>
                <c:pt idx="78">
                  <c:v>0.96982922780608083</c:v>
                </c:pt>
                <c:pt idx="79">
                  <c:v>0.97101382664815417</c:v>
                </c:pt>
                <c:pt idx="80">
                  <c:v>0.97216610062083664</c:v>
                </c:pt>
                <c:pt idx="81">
                  <c:v>0.97328705070425203</c:v>
                </c:pt>
                <c:pt idx="82">
                  <c:v>0.97437763921273057</c:v>
                </c:pt>
                <c:pt idx="83">
                  <c:v>0.97543879165376057</c:v>
                </c:pt>
                <c:pt idx="84">
                  <c:v>0.97647139847845699</c:v>
                </c:pt>
                <c:pt idx="85">
                  <c:v>0.97747631673102608</c:v>
                </c:pt>
                <c:pt idx="86">
                  <c:v>0.97845437160411997</c:v>
                </c:pt>
                <c:pt idx="87">
                  <c:v>0.97940635790642316</c:v>
                </c:pt>
                <c:pt idx="88">
                  <c:v>0.98033304144832423</c:v>
                </c:pt>
                <c:pt idx="89">
                  <c:v>0.9812351603510715</c:v>
                </c:pt>
                <c:pt idx="90">
                  <c:v>0.98211342628440557</c:v>
                </c:pt>
                <c:pt idx="91">
                  <c:v>0.9829685256372761</c:v>
                </c:pt>
                <c:pt idx="92">
                  <c:v>0.98380112062592118</c:v>
                </c:pt>
                <c:pt idx="93">
                  <c:v>0.9846118503432556</c:v>
                </c:pt>
                <c:pt idx="94">
                  <c:v>0.98540133175324307</c:v>
                </c:pt>
                <c:pt idx="95">
                  <c:v>0.98617016063364815</c:v>
                </c:pt>
                <c:pt idx="96">
                  <c:v>0.98691891247033159</c:v>
                </c:pt>
                <c:pt idx="97">
                  <c:v>0.98764814330602368</c:v>
                </c:pt>
                <c:pt idx="98">
                  <c:v>0.98835839054630525</c:v>
                </c:pt>
                <c:pt idx="99">
                  <c:v>0.98905017372534099</c:v>
                </c:pt>
                <c:pt idx="100">
                  <c:v>0.98972399523373056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0014784"/>
        <c:axId val="-1950011520"/>
      </c:scatterChart>
      <c:valAx>
        <c:axId val="-195001478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Mole</a:t>
                </a:r>
                <a:r>
                  <a:rPr lang="en-CA" baseline="0"/>
                  <a:t> Fraction CO</a:t>
                </a:r>
                <a:r>
                  <a:rPr lang="en-CA" baseline="-25000"/>
                  <a:t>2</a:t>
                </a:r>
                <a:r>
                  <a:rPr lang="en-CA" baseline="0"/>
                  <a:t> in Feed Mixture</a:t>
                </a:r>
                <a:endParaRPr lang="en-CA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1950011520"/>
        <c:crosses val="autoZero"/>
        <c:crossBetween val="midCat"/>
      </c:valAx>
      <c:valAx>
        <c:axId val="-19500115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Mole</a:t>
                </a:r>
                <a:r>
                  <a:rPr lang="en-CA" baseline="0"/>
                  <a:t> Fraction CO</a:t>
                </a:r>
                <a:r>
                  <a:rPr lang="en-CA" baseline="-25000"/>
                  <a:t>2 </a:t>
                </a:r>
                <a:r>
                  <a:rPr lang="en-CA" baseline="0"/>
                  <a:t>in the Adsorbed Phase</a:t>
                </a:r>
                <a:endParaRPr lang="en-CA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1950014784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Kp</a:t>
            </a:r>
            <a:r>
              <a:rPr lang="en-CA" baseline="0"/>
              <a:t> experimental values  and KT-Curve Fits Binary (N2/CO2) at different pressures on HISIV3000 silicalite  at 26</a:t>
            </a:r>
            <a:r>
              <a:rPr lang="en-CA" baseline="30000"/>
              <a:t>o</a:t>
            </a:r>
            <a:r>
              <a:rPr lang="en-CA" baseline="0"/>
              <a:t>C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5798252633728186E-2"/>
          <c:y val="0.15444445971396931"/>
          <c:w val="0.71738876429655829"/>
          <c:h val="0.7366039483368777"/>
        </c:manualLayout>
      </c:layout>
      <c:scatterChart>
        <c:scatterStyle val="lineMarker"/>
        <c:varyColors val="0"/>
        <c:ser>
          <c:idx val="0"/>
          <c:order val="0"/>
          <c:tx>
            <c:v>1 atm</c:v>
          </c:tx>
          <c:spPr>
            <a:ln w="28575">
              <a:noFill/>
            </a:ln>
          </c:spPr>
          <c:xVal>
            <c:numRef>
              <c:f>'Kp exp - curve fits'!$A$4:$A$22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'Kp exp - curve fits'!$B$4:$B$22</c:f>
              <c:numCache>
                <c:formatCode>0.00</c:formatCode>
                <c:ptCount val="19"/>
                <c:pt idx="0">
                  <c:v>16.188973130681315</c:v>
                </c:pt>
                <c:pt idx="2">
                  <c:v>2.2775579916524635</c:v>
                </c:pt>
                <c:pt idx="3">
                  <c:v>1.9560157393977338</c:v>
                </c:pt>
                <c:pt idx="4">
                  <c:v>1.3910652290077334</c:v>
                </c:pt>
                <c:pt idx="5">
                  <c:v>1.1862635361971323</c:v>
                </c:pt>
                <c:pt idx="6">
                  <c:v>0.9466198695842083</c:v>
                </c:pt>
                <c:pt idx="7">
                  <c:v>0.75445378102834015</c:v>
                </c:pt>
                <c:pt idx="9">
                  <c:v>0.50575958325283188</c:v>
                </c:pt>
                <c:pt idx="10">
                  <c:v>0.40058829726580281</c:v>
                </c:pt>
                <c:pt idx="11">
                  <c:v>0.32578771414594543</c:v>
                </c:pt>
                <c:pt idx="13">
                  <c:v>0.2268215271756881</c:v>
                </c:pt>
                <c:pt idx="14">
                  <c:v>0.12992942026352303</c:v>
                </c:pt>
                <c:pt idx="16">
                  <c:v>8.9414580384955034E-2</c:v>
                </c:pt>
                <c:pt idx="18">
                  <c:v>7.6778119072347037E-2</c:v>
                </c:pt>
              </c:numCache>
            </c:numRef>
          </c:yVal>
          <c:smooth val="0"/>
        </c:ser>
        <c:ser>
          <c:idx val="1"/>
          <c:order val="1"/>
          <c:tx>
            <c:v>2 atm</c:v>
          </c:tx>
          <c:spPr>
            <a:ln w="28575">
              <a:noFill/>
            </a:ln>
          </c:spPr>
          <c:xVal>
            <c:numRef>
              <c:f>'Kp exp - curve fits'!$A$4:$A$22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'Kp exp - curve fits'!$C$4:$C$22</c:f>
              <c:numCache>
                <c:formatCode>0.00</c:formatCode>
                <c:ptCount val="19"/>
                <c:pt idx="0">
                  <c:v>8.866144487467313</c:v>
                </c:pt>
                <c:pt idx="1">
                  <c:v>2.1444862098400637</c:v>
                </c:pt>
                <c:pt idx="2">
                  <c:v>1.7177620635131094</c:v>
                </c:pt>
                <c:pt idx="3">
                  <c:v>1.3185259892499852</c:v>
                </c:pt>
                <c:pt idx="4">
                  <c:v>1.0675473156598387</c:v>
                </c:pt>
                <c:pt idx="5">
                  <c:v>1.0146156865858575</c:v>
                </c:pt>
                <c:pt idx="6">
                  <c:v>0.86592567466996129</c:v>
                </c:pt>
                <c:pt idx="8">
                  <c:v>0.53343187396788094</c:v>
                </c:pt>
                <c:pt idx="10">
                  <c:v>0.39448034110641311</c:v>
                </c:pt>
                <c:pt idx="13">
                  <c:v>0.17216874270326549</c:v>
                </c:pt>
                <c:pt idx="17">
                  <c:v>0.10186986798647557</c:v>
                </c:pt>
                <c:pt idx="18">
                  <c:v>0.113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'Kp exp - curve fits'!$D$2</c:f>
              <c:strCache>
                <c:ptCount val="1"/>
                <c:pt idx="0">
                  <c:v>3 atm</c:v>
                </c:pt>
              </c:strCache>
            </c:strRef>
          </c:tx>
          <c:spPr>
            <a:ln w="28575">
              <a:noFill/>
            </a:ln>
          </c:spPr>
          <c:xVal>
            <c:numRef>
              <c:f>'Kp exp - curve fits'!$A$4:$A$22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'Kp exp - curve fits'!$D$4:$D$22</c:f>
              <c:numCache>
                <c:formatCode>0.00</c:formatCode>
                <c:ptCount val="19"/>
                <c:pt idx="0">
                  <c:v>5.8475498218581015</c:v>
                </c:pt>
                <c:pt idx="2">
                  <c:v>1.3202741496426051</c:v>
                </c:pt>
                <c:pt idx="3">
                  <c:v>1.2040178931129062</c:v>
                </c:pt>
                <c:pt idx="4">
                  <c:v>0.8873624068746635</c:v>
                </c:pt>
                <c:pt idx="5">
                  <c:v>0.6696849382724982</c:v>
                </c:pt>
                <c:pt idx="6">
                  <c:v>0.60445436036472033</c:v>
                </c:pt>
                <c:pt idx="8">
                  <c:v>0.41476257348846179</c:v>
                </c:pt>
                <c:pt idx="10">
                  <c:v>0.32688596504380751</c:v>
                </c:pt>
                <c:pt idx="12">
                  <c:v>0.23159233687864778</c:v>
                </c:pt>
                <c:pt idx="15">
                  <c:v>0.14286915042199499</c:v>
                </c:pt>
                <c:pt idx="17">
                  <c:v>0.11914098317833401</c:v>
                </c:pt>
                <c:pt idx="18">
                  <c:v>8.8999999999999996E-2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'Kp exp - curve fits'!$E$2</c:f>
              <c:strCache>
                <c:ptCount val="1"/>
                <c:pt idx="0">
                  <c:v>4atm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'Kp exp - curve fits'!$A$4:$A$22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'Kp exp - curve fits'!$E$4:$E$22</c:f>
              <c:numCache>
                <c:formatCode>0.00</c:formatCode>
                <c:ptCount val="19"/>
                <c:pt idx="0">
                  <c:v>4.5879419730594178</c:v>
                </c:pt>
                <c:pt idx="1">
                  <c:v>1.4522134167355816</c:v>
                </c:pt>
                <c:pt idx="2">
                  <c:v>1.3198709572345462</c:v>
                </c:pt>
                <c:pt idx="3">
                  <c:v>0.90684754330302941</c:v>
                </c:pt>
                <c:pt idx="4">
                  <c:v>0.74809693207075734</c:v>
                </c:pt>
                <c:pt idx="5">
                  <c:v>0.6045440542937488</c:v>
                </c:pt>
                <c:pt idx="6">
                  <c:v>0.46268649692520303</c:v>
                </c:pt>
                <c:pt idx="8">
                  <c:v>0.31990763490433199</c:v>
                </c:pt>
                <c:pt idx="10">
                  <c:v>0.24304994049162956</c:v>
                </c:pt>
                <c:pt idx="13">
                  <c:v>0.14039766737610071</c:v>
                </c:pt>
                <c:pt idx="17">
                  <c:v>8.6619751829436459E-2</c:v>
                </c:pt>
                <c:pt idx="18">
                  <c:v>5.6000000000000001E-2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'Kp exp - curve fits'!$F$2</c:f>
              <c:strCache>
                <c:ptCount val="1"/>
                <c:pt idx="0">
                  <c:v>5atm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xVal>
            <c:numRef>
              <c:f>'Kp exp - curve fits'!$A$4:$A$22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'Kp exp - curve fits'!$F$4:$F$22</c:f>
              <c:numCache>
                <c:formatCode>0.00</c:formatCode>
                <c:ptCount val="19"/>
                <c:pt idx="0">
                  <c:v>4.3360000000000003</c:v>
                </c:pt>
                <c:pt idx="1">
                  <c:v>1.4059796074720174</c:v>
                </c:pt>
                <c:pt idx="2">
                  <c:v>1.3059286606474445</c:v>
                </c:pt>
                <c:pt idx="3">
                  <c:v>0.95615259344923187</c:v>
                </c:pt>
                <c:pt idx="4">
                  <c:v>0.61822772980511453</c:v>
                </c:pt>
                <c:pt idx="5">
                  <c:v>0.49580561332528317</c:v>
                </c:pt>
                <c:pt idx="6">
                  <c:v>0.31870605057417223</c:v>
                </c:pt>
                <c:pt idx="8">
                  <c:v>0.25898948110478126</c:v>
                </c:pt>
                <c:pt idx="10">
                  <c:v>0.19344111706751493</c:v>
                </c:pt>
                <c:pt idx="13">
                  <c:v>0.16413846208391838</c:v>
                </c:pt>
                <c:pt idx="17">
                  <c:v>9.0539918106103595E-2</c:v>
                </c:pt>
                <c:pt idx="18">
                  <c:v>6.9000000000000006E-2</c:v>
                </c:pt>
              </c:numCache>
            </c:numRef>
          </c:yVal>
          <c:smooth val="0"/>
        </c:ser>
        <c:ser>
          <c:idx val="5"/>
          <c:order val="5"/>
          <c:tx>
            <c:v>1 atm Curve fit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'Kp exp - curve fits'!$A$119:$A$219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'Kp exp - curve fits'!$B$119:$B$219</c:f>
              <c:numCache>
                <c:formatCode>0.000</c:formatCode>
                <c:ptCount val="101"/>
                <c:pt idx="0">
                  <c:v>16.176613752191489</c:v>
                </c:pt>
                <c:pt idx="1">
                  <c:v>6.6296382947113406</c:v>
                </c:pt>
                <c:pt idx="2">
                  <c:v>4.3133446191194071</c:v>
                </c:pt>
                <c:pt idx="3">
                  <c:v>3.2700541273061079</c:v>
                </c:pt>
                <c:pt idx="4">
                  <c:v>2.6768535965484492</c:v>
                </c:pt>
                <c:pt idx="5">
                  <c:v>2.2943463014713581</c:v>
                </c:pt>
                <c:pt idx="6">
                  <c:v>2.0273265747826197</c:v>
                </c:pt>
                <c:pt idx="7">
                  <c:v>1.8304268897576619</c:v>
                </c:pt>
                <c:pt idx="8">
                  <c:v>1.6792798322590523</c:v>
                </c:pt>
                <c:pt idx="9">
                  <c:v>1.559627095799262</c:v>
                </c:pt>
                <c:pt idx="10">
                  <c:v>1.462569413822439</c:v>
                </c:pt>
                <c:pt idx="11">
                  <c:v>1.3822647591363602</c:v>
                </c:pt>
                <c:pt idx="12">
                  <c:v>1.3147190790670897</c:v>
                </c:pt>
                <c:pt idx="13">
                  <c:v>1.2571089240423245</c:v>
                </c:pt>
                <c:pt idx="14">
                  <c:v>1.2073816672265769</c:v>
                </c:pt>
                <c:pt idx="15">
                  <c:v>1.1640090820328315</c:v>
                </c:pt>
                <c:pt idx="16">
                  <c:v>1.1258297680511669</c:v>
                </c:pt>
                <c:pt idx="17">
                  <c:v>1.0919451701824996</c:v>
                </c:pt>
                <c:pt idx="18">
                  <c:v>1.061649065904642</c:v>
                </c:pt>
                <c:pt idx="19">
                  <c:v>1.0343785927448177</c:v>
                </c:pt>
                <c:pt idx="20">
                  <c:v>1.0096795110243799</c:v>
                </c:pt>
                <c:pt idx="21">
                  <c:v>0.98718109734049586</c:v>
                </c:pt>
                <c:pt idx="22">
                  <c:v>0.9665776912182289</c:v>
                </c:pt>
                <c:pt idx="23">
                  <c:v>0.94761492495832889</c:v>
                </c:pt>
                <c:pt idx="24">
                  <c:v>0.93007930628089208</c:v>
                </c:pt>
                <c:pt idx="25">
                  <c:v>0.91379023844932106</c:v>
                </c:pt>
                <c:pt idx="26">
                  <c:v>0.89859383741767196</c:v>
                </c:pt>
                <c:pt idx="27">
                  <c:v>0.88435809090840189</c:v>
                </c:pt>
                <c:pt idx="28">
                  <c:v>0.87096903144375581</c:v>
                </c:pt>
                <c:pt idx="29">
                  <c:v>0.85832768387359848</c:v>
                </c:pt>
                <c:pt idx="30">
                  <c:v>0.84634761046174867</c:v>
                </c:pt>
                <c:pt idx="31">
                  <c:v>0.83495292132913845</c:v>
                </c:pt>
                <c:pt idx="32">
                  <c:v>0.82407665045339096</c:v>
                </c:pt>
                <c:pt idx="33">
                  <c:v>0.813659421157375</c:v>
                </c:pt>
                <c:pt idx="34">
                  <c:v>0.80364834258625295</c:v>
                </c:pt>
                <c:pt idx="35">
                  <c:v>0.79399609180352404</c:v>
                </c:pt>
                <c:pt idx="36">
                  <c:v>0.78466014604224399</c:v>
                </c:pt>
                <c:pt idx="37">
                  <c:v>0.77560213718482118</c:v>
                </c:pt>
                <c:pt idx="38">
                  <c:v>0.76678730632648751</c:v>
                </c:pt>
                <c:pt idx="39">
                  <c:v>0.75818404074659052</c:v>
                </c:pt>
                <c:pt idx="40">
                  <c:v>0.7497634790912141</c:v>
                </c:pt>
                <c:pt idx="41">
                  <c:v>0.74149917329799542</c:v>
                </c:pt>
                <c:pt idx="42">
                  <c:v>0.73336679794571968</c:v>
                </c:pt>
                <c:pt idx="43">
                  <c:v>0.72534389941923905</c:v>
                </c:pt>
                <c:pt idx="44">
                  <c:v>0.71740967864388994</c:v>
                </c:pt>
                <c:pt idx="45">
                  <c:v>0.70954480223831684</c:v>
                </c:pt>
                <c:pt idx="46">
                  <c:v>0.7017312378180941</c:v>
                </c:pt>
                <c:pt idx="47">
                  <c:v>0.69395210989912448</c:v>
                </c:pt>
                <c:pt idx="48">
                  <c:v>0.68619157343379289</c:v>
                </c:pt>
                <c:pt idx="49">
                  <c:v>0.67843470249096016</c:v>
                </c:pt>
                <c:pt idx="50">
                  <c:v>0.67066739198403558</c:v>
                </c:pt>
                <c:pt idx="51">
                  <c:v>0.6628762706759852</c:v>
                </c:pt>
                <c:pt idx="52">
                  <c:v>0.65504862395925956</c:v>
                </c:pt>
                <c:pt idx="53">
                  <c:v>0.64717232513259693</c:v>
                </c:pt>
                <c:pt idx="54">
                  <c:v>0.63923577408372934</c:v>
                </c:pt>
                <c:pt idx="55">
                  <c:v>0.63122784244384678</c:v>
                </c:pt>
                <c:pt idx="56">
                  <c:v>0.62313782441156051</c:v>
                </c:pt>
                <c:pt idx="57">
                  <c:v>0.61495539255542542</c:v>
                </c:pt>
                <c:pt idx="58">
                  <c:v>0.60667055799829295</c:v>
                </c:pt>
                <c:pt idx="59">
                  <c:v>0.59827363446676818</c:v>
                </c:pt>
                <c:pt idx="60">
                  <c:v>0.5897552057571771</c:v>
                </c:pt>
                <c:pt idx="61">
                  <c:v>0.5811060962276311</c:v>
                </c:pt>
                <c:pt idx="62">
                  <c:v>0.57231734397558731</c:v>
                </c:pt>
                <c:pt idx="63">
                  <c:v>0.5633801764030909</c:v>
                </c:pt>
                <c:pt idx="64">
                  <c:v>0.55428598790868899</c:v>
                </c:pt>
                <c:pt idx="65">
                  <c:v>0.54502631947679159</c:v>
                </c:pt>
                <c:pt idx="66">
                  <c:v>0.53559283996271823</c:v>
                </c:pt>
                <c:pt idx="67">
                  <c:v>0.52597732889549931</c:v>
                </c:pt>
                <c:pt idx="68">
                  <c:v>0.51617166064119657</c:v>
                </c:pt>
                <c:pt idx="69">
                  <c:v>0.50616778978752908</c:v>
                </c:pt>
                <c:pt idx="70">
                  <c:v>0.49595773762631501</c:v>
                </c:pt>
                <c:pt idx="71">
                  <c:v>0.48553357962399035</c:v>
                </c:pt>
                <c:pt idx="72">
                  <c:v>0.47488743378251169</c:v>
                </c:pt>
                <c:pt idx="73">
                  <c:v>0.46401144980351772</c:v>
                </c:pt>
                <c:pt idx="74">
                  <c:v>0.45289779897792853</c:v>
                </c:pt>
                <c:pt idx="75">
                  <c:v>0.44153866473134357</c:v>
                </c:pt>
                <c:pt idx="76">
                  <c:v>0.4299262337628329</c:v>
                </c:pt>
                <c:pt idx="77">
                  <c:v>0.41805268772110343</c:v>
                </c:pt>
                <c:pt idx="78">
                  <c:v>0.40591019536767864</c:v>
                </c:pt>
                <c:pt idx="79">
                  <c:v>0.39349090518174812</c:v>
                </c:pt>
                <c:pt idx="80">
                  <c:v>0.3807869383657998</c:v>
                </c:pt>
                <c:pt idx="81">
                  <c:v>0.36779038221511379</c:v>
                </c:pt>
                <c:pt idx="82">
                  <c:v>0.35449328381772716</c:v>
                </c:pt>
                <c:pt idx="83">
                  <c:v>0.3408876440546304</c:v>
                </c:pt>
                <c:pt idx="84">
                  <c:v>0.32696541187277622</c:v>
                </c:pt>
                <c:pt idx="85">
                  <c:v>0.31271847880599357</c:v>
                </c:pt>
                <c:pt idx="86">
                  <c:v>0.29813867372116332</c:v>
                </c:pt>
                <c:pt idx="87">
                  <c:v>0.28321775776903269</c:v>
                </c:pt>
                <c:pt idx="88">
                  <c:v>0.26794741952086421</c:v>
                </c:pt>
                <c:pt idx="89">
                  <c:v>0.25231927027375145</c:v>
                </c:pt>
                <c:pt idx="90">
                  <c:v>0.23632483950890326</c:v>
                </c:pt>
                <c:pt idx="91">
                  <c:v>0.21995557048852807</c:v>
                </c:pt>
                <c:pt idx="92">
                  <c:v>0.20320281597814402</c:v>
                </c:pt>
                <c:pt idx="93">
                  <c:v>0.18605783408222312</c:v>
                </c:pt>
                <c:pt idx="94">
                  <c:v>0.1685117841820572</c:v>
                </c:pt>
                <c:pt idx="95">
                  <c:v>0.15055572296561517</c:v>
                </c:pt>
                <c:pt idx="96">
                  <c:v>0.13218060053996594</c:v>
                </c:pt>
                <c:pt idx="97">
                  <c:v>0.1133772566175677</c:v>
                </c:pt>
                <c:pt idx="98">
                  <c:v>9.4136416768384107E-2</c:v>
                </c:pt>
                <c:pt idx="99">
                  <c:v>7.4448688730388859E-2</c:v>
                </c:pt>
                <c:pt idx="100">
                  <c:v>5.430455877156478E-2</c:v>
                </c:pt>
              </c:numCache>
            </c:numRef>
          </c:yVal>
          <c:smooth val="0"/>
        </c:ser>
        <c:ser>
          <c:idx val="6"/>
          <c:order val="6"/>
          <c:tx>
            <c:v>2 atm Curve Fit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'Kp exp - curve fits'!$A$119:$A$219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'Kp exp - curve fits'!$C$119:$C$219</c:f>
              <c:numCache>
                <c:formatCode>0.000</c:formatCode>
                <c:ptCount val="101"/>
                <c:pt idx="0">
                  <c:v>8.9107061608860754</c:v>
                </c:pt>
                <c:pt idx="1">
                  <c:v>3.7340646797607642</c:v>
                </c:pt>
                <c:pt idx="2">
                  <c:v>2.5203751167837085</c:v>
                </c:pt>
                <c:pt idx="3">
                  <c:v>1.9768167957513514</c:v>
                </c:pt>
                <c:pt idx="4">
                  <c:v>1.6673232154228852</c:v>
                </c:pt>
                <c:pt idx="5">
                  <c:v>1.4667166309878665</c:v>
                </c:pt>
                <c:pt idx="6">
                  <c:v>1.325563062320839</c:v>
                </c:pt>
                <c:pt idx="7">
                  <c:v>1.2204101154851672</c:v>
                </c:pt>
                <c:pt idx="8">
                  <c:v>1.1386999616487634</c:v>
                </c:pt>
                <c:pt idx="9">
                  <c:v>1.0731013277672365</c:v>
                </c:pt>
                <c:pt idx="10">
                  <c:v>1.0190465966340538</c:v>
                </c:pt>
                <c:pt idx="11">
                  <c:v>0.97354166031685474</c:v>
                </c:pt>
                <c:pt idx="12">
                  <c:v>0.93454203475849895</c:v>
                </c:pt>
                <c:pt idx="13">
                  <c:v>0.90060400406120655</c:v>
                </c:pt>
                <c:pt idx="14">
                  <c:v>0.8706790263558295</c:v>
                </c:pt>
                <c:pt idx="15">
                  <c:v>0.84398716076252833</c:v>
                </c:pt>
                <c:pt idx="16">
                  <c:v>0.81993621451173959</c:v>
                </c:pt>
                <c:pt idx="17">
                  <c:v>0.79806843699100238</c:v>
                </c:pt>
                <c:pt idx="18">
                  <c:v>0.77802439948629598</c:v>
                </c:pt>
                <c:pt idx="19">
                  <c:v>0.75951792617986358</c:v>
                </c:pt>
                <c:pt idx="20">
                  <c:v>0.74231832305010115</c:v>
                </c:pt>
                <c:pt idx="21">
                  <c:v>0.72623754077006208</c:v>
                </c:pt>
                <c:pt idx="22">
                  <c:v>0.71112074408971182</c:v>
                </c:pt>
                <c:pt idx="23">
                  <c:v>0.69683927775678156</c:v>
                </c:pt>
                <c:pt idx="24">
                  <c:v>0.68328534732738067</c:v>
                </c:pt>
                <c:pt idx="25">
                  <c:v>0.67036794614482342</c:v>
                </c:pt>
                <c:pt idx="26">
                  <c:v>0.65800970067798892</c:v>
                </c:pt>
                <c:pt idx="27">
                  <c:v>0.64614440139114537</c:v>
                </c:pt>
                <c:pt idx="28">
                  <c:v>0.63471505141982876</c:v>
                </c:pt>
                <c:pt idx="29">
                  <c:v>0.62367231064236928</c:v>
                </c:pt>
                <c:pt idx="30">
                  <c:v>0.61297324472831838</c:v>
                </c:pt>
                <c:pt idx="31">
                  <c:v>0.60258031162819825</c:v>
                </c:pt>
                <c:pt idx="32">
                  <c:v>0.59246053453676462</c:v>
                </c:pt>
                <c:pt idx="33">
                  <c:v>0.58258482249334931</c:v>
                </c:pt>
                <c:pt idx="34">
                  <c:v>0.57292740875962755</c:v>
                </c:pt>
                <c:pt idx="35">
                  <c:v>0.56346538382319822</c:v>
                </c:pt>
                <c:pt idx="36">
                  <c:v>0.5541783049343596</c:v>
                </c:pt>
                <c:pt idx="37">
                  <c:v>0.54504786793188409</c:v>
                </c:pt>
                <c:pt idx="38">
                  <c:v>0.53605763006493901</c:v>
                </c:pt>
                <c:pt idx="39">
                  <c:v>0.52719277479908633</c:v>
                </c:pt>
                <c:pt idx="40">
                  <c:v>0.5184399113696031</c:v>
                </c:pt>
                <c:pt idx="41">
                  <c:v>0.50978690323669662</c:v>
                </c:pt>
                <c:pt idx="42">
                  <c:v>0.5012227206946468</c:v>
                </c:pt>
                <c:pt idx="43">
                  <c:v>0.49273731375788771</c:v>
                </c:pt>
                <c:pt idx="44">
                  <c:v>0.4843215021422923</c:v>
                </c:pt>
                <c:pt idx="45">
                  <c:v>0.47596687971800211</c:v>
                </c:pt>
                <c:pt idx="46">
                  <c:v>0.46766573126044858</c:v>
                </c:pt>
                <c:pt idx="47">
                  <c:v>0.45941095969140427</c:v>
                </c:pt>
                <c:pt idx="48">
                  <c:v>0.45119602229947592</c:v>
                </c:pt>
                <c:pt idx="49">
                  <c:v>0.44301487467304446</c:v>
                </c:pt>
                <c:pt idx="50">
                  <c:v>0.43486192127892592</c:v>
                </c:pt>
                <c:pt idx="51">
                  <c:v>0.42673197178538469</c:v>
                </c:pt>
                <c:pt idx="52">
                  <c:v>0.41862020236518516</c:v>
                </c:pt>
                <c:pt idx="53">
                  <c:v>0.41052212132842758</c:v>
                </c:pt>
                <c:pt idx="54">
                  <c:v>0.40243353853016878</c:v>
                </c:pt>
                <c:pt idx="55">
                  <c:v>0.3943505380776689</c:v>
                </c:pt>
                <c:pt idx="56">
                  <c:v>0.38626945392925377</c:v>
                </c:pt>
                <c:pt idx="57">
                  <c:v>0.37818684803344038</c:v>
                </c:pt>
                <c:pt idx="58">
                  <c:v>0.37009949070492837</c:v>
                </c:pt>
                <c:pt idx="59">
                  <c:v>0.36200434297478129</c:v>
                </c:pt>
                <c:pt idx="60">
                  <c:v>0.35389854068678889</c:v>
                </c:pt>
                <c:pt idx="61">
                  <c:v>0.34577938014160831</c:v>
                </c:pt>
                <c:pt idx="62">
                  <c:v>0.33764430511563648</c:v>
                </c:pt>
                <c:pt idx="63">
                  <c:v>0.32949089510332191</c:v>
                </c:pt>
                <c:pt idx="64">
                  <c:v>0.32131685465036658</c:v>
                </c:pt>
                <c:pt idx="65">
                  <c:v>0.31312000366142018</c:v>
                </c:pt>
                <c:pt idx="66">
                  <c:v>0.30489826857985786</c:v>
                </c:pt>
                <c:pt idx="67">
                  <c:v>0.29664967434934258</c:v>
                </c:pt>
                <c:pt idx="68">
                  <c:v>0.28837233707740739</c:v>
                </c:pt>
                <c:pt idx="69">
                  <c:v>0.28006445733045549</c:v>
                </c:pt>
                <c:pt idx="70">
                  <c:v>0.27172431399757979</c:v>
                </c:pt>
                <c:pt idx="71">
                  <c:v>0.26335025866759232</c:v>
                </c:pt>
                <c:pt idx="72">
                  <c:v>0.25494071046978223</c:v>
                </c:pt>
                <c:pt idx="73">
                  <c:v>0.24649415133430164</c:v>
                </c:pt>
                <c:pt idx="74">
                  <c:v>0.23800912163280094</c:v>
                </c:pt>
                <c:pt idx="75">
                  <c:v>0.229484216164109</c:v>
                </c:pt>
                <c:pt idx="76">
                  <c:v>0.22091808045342334</c:v>
                </c:pt>
                <c:pt idx="77">
                  <c:v>0.21230940733673007</c:v>
                </c:pt>
                <c:pt idx="78">
                  <c:v>0.20365693380505004</c:v>
                </c:pt>
                <c:pt idx="79">
                  <c:v>0.1949594380856598</c:v>
                </c:pt>
                <c:pt idx="80">
                  <c:v>0.18621573693970464</c:v>
                </c:pt>
                <c:pt idx="81">
                  <c:v>0.17742468315763874</c:v>
                </c:pt>
                <c:pt idx="82">
                  <c:v>0.1685851632357242</c:v>
                </c:pt>
                <c:pt idx="83">
                  <c:v>0.15969609521842595</c:v>
                </c:pt>
                <c:pt idx="84">
                  <c:v>0.15075642669297354</c:v>
                </c:pt>
                <c:pt idx="85">
                  <c:v>0.14176513292364246</c:v>
                </c:pt>
                <c:pt idx="86">
                  <c:v>0.13272121511445811</c:v>
                </c:pt>
                <c:pt idx="87">
                  <c:v>0.12362369879005801</c:v>
                </c:pt>
                <c:pt idx="88">
                  <c:v>0.11447163228537201</c:v>
                </c:pt>
                <c:pt idx="89">
                  <c:v>0.10526408533561675</c:v>
                </c:pt>
                <c:pt idx="90">
                  <c:v>9.6000147758849949E-2</c:v>
                </c:pt>
                <c:pt idx="91">
                  <c:v>8.6678928224007232E-2</c:v>
                </c:pt>
                <c:pt idx="92">
                  <c:v>7.7299553097956289E-2</c:v>
                </c:pt>
                <c:pt idx="93">
                  <c:v>6.7861165365654827E-2</c:v>
                </c:pt>
                <c:pt idx="94">
                  <c:v>5.8362923617999544E-2</c:v>
                </c:pt>
                <c:pt idx="95">
                  <c:v>4.8804001102405542E-2</c:v>
                </c:pt>
                <c:pt idx="96">
                  <c:v>3.9183584831566837E-2</c:v>
                </c:pt>
                <c:pt idx="97">
                  <c:v>2.9500874746221224E-2</c:v>
                </c:pt>
                <c:pt idx="98">
                  <c:v>1.9755082928081681E-2</c:v>
                </c:pt>
                <c:pt idx="99">
                  <c:v>9.9454328594045811E-3</c:v>
                </c:pt>
                <c:pt idx="100">
                  <c:v>7.1158725945807928E-5</c:v>
                </c:pt>
              </c:numCache>
            </c:numRef>
          </c:yVal>
          <c:smooth val="0"/>
        </c:ser>
        <c:ser>
          <c:idx val="7"/>
          <c:order val="7"/>
          <c:tx>
            <c:v>3 atm Curve Fit</c:v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'Kp exp - curve fits'!$A$119:$A$219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'Kp exp - curve fits'!$D$119:$D$219</c:f>
              <c:numCache>
                <c:formatCode>0.000</c:formatCode>
                <c:ptCount val="101"/>
                <c:pt idx="0">
                  <c:v>5.99499946337537</c:v>
                </c:pt>
                <c:pt idx="1">
                  <c:v>3.1286624327220145</c:v>
                </c:pt>
                <c:pt idx="2">
                  <c:v>2.2141614655639903</c:v>
                </c:pt>
                <c:pt idx="3">
                  <c:v>1.7622085268813925</c:v>
                </c:pt>
                <c:pt idx="4">
                  <c:v>1.4914340974401636</c:v>
                </c:pt>
                <c:pt idx="5">
                  <c:v>1.3102066066850351</c:v>
                </c:pt>
                <c:pt idx="6">
                  <c:v>1.1797709268569643</c:v>
                </c:pt>
                <c:pt idx="7">
                  <c:v>1.0809162314117462</c:v>
                </c:pt>
                <c:pt idx="8">
                  <c:v>1.0030350813042501</c:v>
                </c:pt>
                <c:pt idx="9">
                  <c:v>0.93979217042587426</c:v>
                </c:pt>
                <c:pt idx="10">
                  <c:v>0.88717032330039203</c:v>
                </c:pt>
                <c:pt idx="11">
                  <c:v>0.84249908241042781</c:v>
                </c:pt>
                <c:pt idx="12">
                  <c:v>0.80393400606515919</c:v>
                </c:pt>
                <c:pt idx="13">
                  <c:v>0.77016021754973496</c:v>
                </c:pt>
                <c:pt idx="14">
                  <c:v>0.74021507662162711</c:v>
                </c:pt>
                <c:pt idx="15">
                  <c:v>0.71337763406735777</c:v>
                </c:pt>
                <c:pt idx="16">
                  <c:v>0.68909725956735279</c:v>
                </c:pt>
                <c:pt idx="17">
                  <c:v>0.66694615082230913</c:v>
                </c:pt>
                <c:pt idx="18">
                  <c:v>0.64658689386299562</c:v>
                </c:pt>
                <c:pt idx="19">
                  <c:v>0.62774978859097608</c:v>
                </c:pt>
                <c:pt idx="20">
                  <c:v>0.61021667385978329</c:v>
                </c:pt>
                <c:pt idx="21">
                  <c:v>0.59380917762537033</c:v>
                </c:pt>
                <c:pt idx="22">
                  <c:v>0.57838004139736643</c:v>
                </c:pt>
                <c:pt idx="23">
                  <c:v>0.56380661976288726</c:v>
                </c:pt>
                <c:pt idx="24">
                  <c:v>0.54998594429540881</c:v>
                </c:pt>
                <c:pt idx="25">
                  <c:v>0.53683092955959921</c:v>
                </c:pt>
                <c:pt idx="26">
                  <c:v>0.52426742436278839</c:v>
                </c:pt>
                <c:pt idx="27">
                  <c:v>0.51223189642508682</c:v>
                </c:pt>
                <c:pt idx="28">
                  <c:v>0.50066959721331494</c:v>
                </c:pt>
                <c:pt idx="29">
                  <c:v>0.48953309464505662</c:v>
                </c:pt>
                <c:pt idx="30">
                  <c:v>0.47878109041210004</c:v>
                </c:pt>
                <c:pt idx="31">
                  <c:v>0.46837745952970311</c:v>
                </c:pt>
                <c:pt idx="32">
                  <c:v>0.45829046487517755</c:v>
                </c:pt>
                <c:pt idx="33">
                  <c:v>0.44849211061611333</c:v>
                </c:pt>
                <c:pt idx="34">
                  <c:v>0.43895760669604406</c:v>
                </c:pt>
                <c:pt idx="35">
                  <c:v>0.42966492274203211</c:v>
                </c:pt>
                <c:pt idx="36">
                  <c:v>0.42059441444524909</c:v>
                </c:pt>
                <c:pt idx="37">
                  <c:v>0.41172850904024305</c:v>
                </c:pt>
                <c:pt idx="38">
                  <c:v>0.40305143925683901</c:v>
                </c:pt>
                <c:pt idx="39">
                  <c:v>0.39454901724746344</c:v>
                </c:pt>
                <c:pt idx="40">
                  <c:v>0.38620844165344193</c:v>
                </c:pt>
                <c:pt idx="41">
                  <c:v>0.37801813227811465</c:v>
                </c:pt>
                <c:pt idx="42">
                  <c:v>0.36996758786549622</c:v>
                </c:pt>
                <c:pt idx="43">
                  <c:v>0.36204726330288212</c:v>
                </c:pt>
                <c:pt idx="44">
                  <c:v>0.35424846322131526</c:v>
                </c:pt>
                <c:pt idx="45">
                  <c:v>0.34656324949487216</c:v>
                </c:pt>
                <c:pt idx="46">
                  <c:v>0.3389843605657259</c:v>
                </c:pt>
                <c:pt idx="47">
                  <c:v>0.33150514086793564</c:v>
                </c:pt>
                <c:pt idx="48">
                  <c:v>0.32411947890527576</c:v>
                </c:pt>
                <c:pt idx="49">
                  <c:v>0.31682175276988295</c:v>
                </c:pt>
                <c:pt idx="50">
                  <c:v>0.30960678207906311</c:v>
                </c:pt>
                <c:pt idx="51">
                  <c:v>0.30246978546514164</c:v>
                </c:pt>
                <c:pt idx="52">
                  <c:v>0.2954063428839882</c:v>
                </c:pt>
                <c:pt idx="53">
                  <c:v>0.2884123621167835</c:v>
                </c:pt>
                <c:pt idx="54">
                  <c:v>0.28148404893068019</c:v>
                </c:pt>
                <c:pt idx="55">
                  <c:v>0.27461788044043689</c:v>
                </c:pt>
                <c:pt idx="56">
                  <c:v>0.26781058127745272</c:v>
                </c:pt>
                <c:pt idx="57">
                  <c:v>0.26105910222697942</c:v>
                </c:pt>
                <c:pt idx="58">
                  <c:v>0.25436060104033581</c:v>
                </c:pt>
                <c:pt idx="59">
                  <c:v>0.24771242516808722</c:v>
                </c:pt>
                <c:pt idx="60">
                  <c:v>0.24111209619350232</c:v>
                </c:pt>
                <c:pt idx="61">
                  <c:v>0.23455729577411108</c:v>
                </c:pt>
                <c:pt idx="62">
                  <c:v>0.2280458529236136</c:v>
                </c:pt>
                <c:pt idx="63">
                  <c:v>0.22157573248738341</c:v>
                </c:pt>
                <c:pt idx="64">
                  <c:v>0.21514502468288871</c:v>
                </c:pt>
                <c:pt idx="65">
                  <c:v>0.20875193559196911</c:v>
                </c:pt>
                <c:pt idx="66">
                  <c:v>0.20239477850541845</c:v>
                </c:pt>
                <c:pt idx="67">
                  <c:v>0.19607196603204877</c:v>
                </c:pt>
                <c:pt idx="68">
                  <c:v>0.1897820028946019</c:v>
                </c:pt>
                <c:pt idx="69">
                  <c:v>0.18352347934375693</c:v>
                </c:pt>
                <c:pt idx="70">
                  <c:v>0.17729506512923704</c:v>
                </c:pt>
                <c:pt idx="71">
                  <c:v>0.17109550397379975</c:v>
                </c:pt>
                <c:pt idx="72">
                  <c:v>0.16492360850184593</c:v>
                </c:pt>
                <c:pt idx="73">
                  <c:v>0.15877825557960179</c:v>
                </c:pt>
                <c:pt idx="74">
                  <c:v>0.15265838202842627</c:v>
                </c:pt>
                <c:pt idx="75">
                  <c:v>0.14656298067684584</c:v>
                </c:pt>
                <c:pt idx="76">
                  <c:v>0.1404910967204957</c:v>
                </c:pt>
                <c:pt idx="77">
                  <c:v>0.13444182436231136</c:v>
                </c:pt>
                <c:pt idx="78">
                  <c:v>0.12841430370811577</c:v>
                </c:pt>
                <c:pt idx="79">
                  <c:v>0.12240771789523668</c:v>
                </c:pt>
                <c:pt idx="80">
                  <c:v>0.11642129043399814</c:v>
                </c:pt>
                <c:pt idx="81">
                  <c:v>0.11045428274389958</c:v>
                </c:pt>
                <c:pt idx="82">
                  <c:v>0.10450599186804861</c:v>
                </c:pt>
                <c:pt idx="83">
                  <c:v>9.8575748350981887E-2</c:v>
                </c:pt>
                <c:pt idx="84">
                  <c:v>9.2662914266406937E-2</c:v>
                </c:pt>
                <c:pt idx="85">
                  <c:v>8.6766881382653052E-2</c:v>
                </c:pt>
                <c:pt idx="86">
                  <c:v>8.0887069454741972E-2</c:v>
                </c:pt>
                <c:pt idx="87">
                  <c:v>7.5022924632998991E-2</c:v>
                </c:pt>
                <c:pt idx="88">
                  <c:v>6.9173917979030844E-2</c:v>
                </c:pt>
                <c:pt idx="89">
                  <c:v>6.3339544080713753E-2</c:v>
                </c:pt>
                <c:pt idx="90">
                  <c:v>5.7519319758569346E-2</c:v>
                </c:pt>
                <c:pt idx="91">
                  <c:v>5.1712782856570286E-2</c:v>
                </c:pt>
                <c:pt idx="92">
                  <c:v>4.5919491111015558E-2</c:v>
                </c:pt>
                <c:pt idx="93">
                  <c:v>4.0139021091657866E-2</c:v>
                </c:pt>
                <c:pt idx="94">
                  <c:v>3.4370967209755271E-2</c:v>
                </c:pt>
                <c:pt idx="95">
                  <c:v>2.8614940788163661E-2</c:v>
                </c:pt>
                <c:pt idx="96">
                  <c:v>2.2870569188990005E-2</c:v>
                </c:pt>
                <c:pt idx="97">
                  <c:v>1.713749499469169E-2</c:v>
                </c:pt>
                <c:pt idx="98">
                  <c:v>1.1415375238840536E-2</c:v>
                </c:pt>
                <c:pt idx="99">
                  <c:v>5.7038806830725488E-3</c:v>
                </c:pt>
                <c:pt idx="100">
                  <c:v>2.6951370201939213E-6</c:v>
                </c:pt>
              </c:numCache>
            </c:numRef>
          </c:yVal>
          <c:smooth val="0"/>
        </c:ser>
        <c:ser>
          <c:idx val="8"/>
          <c:order val="8"/>
          <c:tx>
            <c:v>4 atm Curve Fit</c:v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'Kp exp - curve fits'!$A$119:$A$219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'Kp exp - curve fits'!$E$119:$E$219</c:f>
              <c:numCache>
                <c:formatCode>0.000</c:formatCode>
                <c:ptCount val="101"/>
                <c:pt idx="0">
                  <c:v>4.5908839399792098</c:v>
                </c:pt>
                <c:pt idx="1">
                  <c:v>2.4216686599855488</c:v>
                </c:pt>
                <c:pt idx="2">
                  <c:v>1.7152283660719556</c:v>
                </c:pt>
                <c:pt idx="3">
                  <c:v>1.3639463261411049</c:v>
                </c:pt>
                <c:pt idx="4">
                  <c:v>1.1530850179324947</c:v>
                </c:pt>
                <c:pt idx="5">
                  <c:v>1.0119776670167253</c:v>
                </c:pt>
                <c:pt idx="6">
                  <c:v>0.91055887873249008</c:v>
                </c:pt>
                <c:pt idx="7">
                  <c:v>0.8338676650460588</c:v>
                </c:pt>
                <c:pt idx="8">
                  <c:v>0.77362052707220708</c:v>
                </c:pt>
                <c:pt idx="9">
                  <c:v>0.72485997474323105</c:v>
                </c:pt>
                <c:pt idx="10">
                  <c:v>0.68443746373582204</c:v>
                </c:pt>
                <c:pt idx="11">
                  <c:v>0.65025727358114593</c:v>
                </c:pt>
                <c:pt idx="12">
                  <c:v>0.62087038819231533</c:v>
                </c:pt>
                <c:pt idx="13">
                  <c:v>0.59524290130447299</c:v>
                </c:pt>
                <c:pt idx="14">
                  <c:v>0.57261729501701208</c:v>
                </c:pt>
                <c:pt idx="15">
                  <c:v>0.55242586272505534</c:v>
                </c:pt>
                <c:pt idx="16">
                  <c:v>0.5342347571190722</c:v>
                </c:pt>
                <c:pt idx="17">
                  <c:v>0.51770672830791986</c:v>
                </c:pt>
                <c:pt idx="18">
                  <c:v>0.50257565243109115</c:v>
                </c:pt>
                <c:pt idx="19">
                  <c:v>0.48862871623334636</c:v>
                </c:pt>
                <c:pt idx="20">
                  <c:v>0.47569370098801234</c:v>
                </c:pt>
                <c:pt idx="21">
                  <c:v>0.46362974044153471</c:v>
                </c:pt>
                <c:pt idx="22">
                  <c:v>0.45232049371871302</c:v>
                </c:pt>
                <c:pt idx="23">
                  <c:v>0.44166902770807492</c:v>
                </c:pt>
                <c:pt idx="24">
                  <c:v>0.43159392954428788</c:v>
                </c:pt>
                <c:pt idx="25">
                  <c:v>0.42202631752289427</c:v>
                </c:pt>
                <c:pt idx="26">
                  <c:v>0.41290751719218549</c:v>
                </c:pt>
                <c:pt idx="27">
                  <c:v>0.40418723610193985</c:v>
                </c:pt>
                <c:pt idx="28">
                  <c:v>0.39582211668564232</c:v>
                </c:pt>
                <c:pt idx="29">
                  <c:v>0.38777457893314327</c:v>
                </c:pt>
                <c:pt idx="30">
                  <c:v>0.38001188733688956</c:v>
                </c:pt>
                <c:pt idx="31">
                  <c:v>0.37250539299355917</c:v>
                </c:pt>
                <c:pt idx="32">
                  <c:v>0.36522991366408619</c:v>
                </c:pt>
                <c:pt idx="33">
                  <c:v>0.35816322335709916</c:v>
                </c:pt>
                <c:pt idx="34">
                  <c:v>0.35128562950728187</c:v>
                </c:pt>
                <c:pt idx="35">
                  <c:v>0.34457962069830966</c:v>
                </c:pt>
                <c:pt idx="36">
                  <c:v>0.33802957157037206</c:v>
                </c:pt>
                <c:pt idx="37">
                  <c:v>0.33162149436773097</c:v>
                </c:pt>
                <c:pt idx="38">
                  <c:v>0.32534282874686282</c:v>
                </c:pt>
                <c:pt idx="39">
                  <c:v>0.3191822631432143</c:v>
                </c:pt>
                <c:pt idx="40">
                  <c:v>0.31312958230351601</c:v>
                </c:pt>
                <c:pt idx="41">
                  <c:v>0.30717553661877967</c:v>
                </c:pt>
                <c:pt idx="42">
                  <c:v>0.3013117297058891</c:v>
                </c:pt>
                <c:pt idx="43">
                  <c:v>0.29553052133209173</c:v>
                </c:pt>
                <c:pt idx="44">
                  <c:v>0.28982494329369662</c:v>
                </c:pt>
                <c:pt idx="45">
                  <c:v>0.28418862627605995</c:v>
                </c:pt>
                <c:pt idx="46">
                  <c:v>0.27861573605802004</c:v>
                </c:pt>
                <c:pt idx="47">
                  <c:v>0.27310091769697148</c:v>
                </c:pt>
                <c:pt idx="48">
                  <c:v>0.26763924655360194</c:v>
                </c:pt>
                <c:pt idx="49">
                  <c:v>0.26222618519800789</c:v>
                </c:pt>
                <c:pt idx="50">
                  <c:v>0.25685754538934141</c:v>
                </c:pt>
                <c:pt idx="51">
                  <c:v>0.251529454445512</c:v>
                </c:pt>
                <c:pt idx="52">
                  <c:v>0.24623832542270707</c:v>
                </c:pt>
                <c:pt idx="53">
                  <c:v>0.24098083061051936</c:v>
                </c:pt>
                <c:pt idx="54">
                  <c:v>0.23575387792040206</c:v>
                </c:pt>
                <c:pt idx="55">
                  <c:v>0.23055458980553917</c:v>
                </c:pt>
                <c:pt idx="56">
                  <c:v>0.22538028440104876</c:v>
                </c:pt>
                <c:pt idx="57">
                  <c:v>0.22022845861637089</c:v>
                </c:pt>
                <c:pt idx="58">
                  <c:v>0.21509677294807605</c:v>
                </c:pt>
                <c:pt idx="59">
                  <c:v>0.2099830378122505</c:v>
                </c:pt>
                <c:pt idx="60">
                  <c:v>0.2048852012219719</c:v>
                </c:pt>
                <c:pt idx="61">
                  <c:v>0.19980133765791666</c:v>
                </c:pt>
                <c:pt idx="62">
                  <c:v>0.19472963799944817</c:v>
                </c:pt>
                <c:pt idx="63">
                  <c:v>0.18966840040012728</c:v>
                </c:pt>
                <c:pt idx="64">
                  <c:v>0.18461602200587698</c:v>
                </c:pt>
                <c:pt idx="65">
                  <c:v>0.17957099142637847</c:v>
                </c:pt>
                <c:pt idx="66">
                  <c:v>0.1745318818809562</c:v>
                </c:pt>
                <c:pt idx="67">
                  <c:v>0.16949734494948177</c:v>
                </c:pt>
                <c:pt idx="68">
                  <c:v>0.16446610486688204</c:v>
                </c:pt>
                <c:pt idx="69">
                  <c:v>0.15943695330686256</c:v>
                </c:pt>
                <c:pt idx="70">
                  <c:v>0.15440874460658693</c:v>
                </c:pt>
                <c:pt idx="71">
                  <c:v>0.14938039138941847</c:v>
                </c:pt>
                <c:pt idx="72">
                  <c:v>0.14435086054753396</c:v>
                </c:pt>
                <c:pt idx="73">
                  <c:v>0.13931916955034926</c:v>
                </c:pt>
                <c:pt idx="74">
                  <c:v>0.13428438304833243</c:v>
                </c:pt>
                <c:pt idx="75">
                  <c:v>0.12924560974498303</c:v>
                </c:pt>
                <c:pt idx="76">
                  <c:v>0.12420199951258722</c:v>
                </c:pt>
                <c:pt idx="77">
                  <c:v>0.11915274072985996</c:v>
                </c:pt>
                <c:pt idx="78">
                  <c:v>0.11409705782180363</c:v>
                </c:pt>
                <c:pt idx="79">
                  <c:v>0.1090342089840806</c:v>
                </c:pt>
                <c:pt idx="80">
                  <c:v>0.10396348407594619</c:v>
                </c:pt>
                <c:pt idx="81">
                  <c:v>9.8884202667345877E-2</c:v>
                </c:pt>
                <c:pt idx="82">
                  <c:v>9.3795712227168454E-2</c:v>
                </c:pt>
                <c:pt idx="83">
                  <c:v>8.8697386440886802E-2</c:v>
                </c:pt>
                <c:pt idx="84">
                  <c:v>8.3588623646925431E-2</c:v>
                </c:pt>
                <c:pt idx="85">
                  <c:v>7.8468845382086969E-2</c:v>
                </c:pt>
                <c:pt idx="86">
                  <c:v>7.3337495027257824E-2</c:v>
                </c:pt>
                <c:pt idx="87">
                  <c:v>6.8194036545413367E-2</c:v>
                </c:pt>
                <c:pt idx="88">
                  <c:v>6.3037953304659083E-2</c:v>
                </c:pt>
                <c:pt idx="89">
                  <c:v>5.7868746979691056E-2</c:v>
                </c:pt>
                <c:pt idx="90">
                  <c:v>5.2685936525640659E-2</c:v>
                </c:pt>
                <c:pt idx="91">
                  <c:v>4.7489057218793387E-2</c:v>
                </c:pt>
                <c:pt idx="92">
                  <c:v>4.227765975914588E-2</c:v>
                </c:pt>
                <c:pt idx="93">
                  <c:v>3.7051309430194142E-2</c:v>
                </c:pt>
                <c:pt idx="94">
                  <c:v>3.1809585311733973E-2</c:v>
                </c:pt>
                <c:pt idx="95">
                  <c:v>2.6552079541806217E-2</c:v>
                </c:pt>
                <c:pt idx="96">
                  <c:v>2.1278396624238693E-2</c:v>
                </c:pt>
                <c:pt idx="97">
                  <c:v>1.5988152778526457E-2</c:v>
                </c:pt>
                <c:pt idx="98">
                  <c:v>1.0680975329055186E-2</c:v>
                </c:pt>
                <c:pt idx="99">
                  <c:v>5.3565021309125568E-3</c:v>
                </c:pt>
                <c:pt idx="100">
                  <c:v>1.4381029750396806E-5</c:v>
                </c:pt>
              </c:numCache>
            </c:numRef>
          </c:yVal>
          <c:smooth val="0"/>
        </c:ser>
        <c:ser>
          <c:idx val="9"/>
          <c:order val="9"/>
          <c:tx>
            <c:v>5 atm Curve Fit</c:v>
          </c:tx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'Kp exp - curve fits'!$A$119:$A$219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'Kp exp - curve fits'!$F$119:$F$219</c:f>
              <c:numCache>
                <c:formatCode>0.000</c:formatCode>
                <c:ptCount val="101"/>
                <c:pt idx="0">
                  <c:v>4.3265816356535485</c:v>
                </c:pt>
                <c:pt idx="1">
                  <c:v>2.2498970570648469</c:v>
                </c:pt>
                <c:pt idx="2">
                  <c:v>1.56398538684779</c:v>
                </c:pt>
                <c:pt idx="3">
                  <c:v>1.2218367279300444</c:v>
                </c:pt>
                <c:pt idx="4">
                  <c:v>1.0165611753149064</c:v>
                </c:pt>
                <c:pt idx="5">
                  <c:v>0.87953982965754851</c:v>
                </c:pt>
                <c:pt idx="6">
                  <c:v>0.78144837997201766</c:v>
                </c:pt>
                <c:pt idx="7">
                  <c:v>0.7076519979618443</c:v>
                </c:pt>
                <c:pt idx="8">
                  <c:v>0.65003093272976775</c:v>
                </c:pt>
                <c:pt idx="9">
                  <c:v>0.60371809298431822</c:v>
                </c:pt>
                <c:pt idx="10">
                  <c:v>0.56561855194636967</c:v>
                </c:pt>
                <c:pt idx="11">
                  <c:v>0.53367022328292379</c:v>
                </c:pt>
                <c:pt idx="12">
                  <c:v>0.50644615643495206</c:v>
                </c:pt>
                <c:pt idx="13">
                  <c:v>0.48292745902411732</c:v>
                </c:pt>
                <c:pt idx="14">
                  <c:v>0.46236714091854969</c:v>
                </c:pt>
                <c:pt idx="15">
                  <c:v>0.44420506452459552</c:v>
                </c:pt>
                <c:pt idx="16">
                  <c:v>0.42801293903966309</c:v>
                </c:pt>
                <c:pt idx="17">
                  <c:v>0.41345766519016264</c:v>
                </c:pt>
                <c:pt idx="18">
                  <c:v>0.40027626442498598</c:v>
                </c:pt>
                <c:pt idx="19">
                  <c:v>0.38825833497160328</c:v>
                </c:pt>
                <c:pt idx="20">
                  <c:v>0.37723352401288157</c:v>
                </c:pt>
                <c:pt idx="21">
                  <c:v>0.36706241886070839</c:v>
                </c:pt>
                <c:pt idx="22">
                  <c:v>0.35762981588523246</c:v>
                </c:pt>
                <c:pt idx="23">
                  <c:v>0.34883967325529253</c:v>
                </c:pt>
                <c:pt idx="24">
                  <c:v>0.34061127574071254</c:v>
                </c:pt>
                <c:pt idx="25">
                  <c:v>0.33287628506430023</c:v>
                </c:pt>
                <c:pt idx="26">
                  <c:v>0.32557644608933228</c:v>
                </c:pt>
                <c:pt idx="27">
                  <c:v>0.31866178479601204</c:v>
                </c:pt>
                <c:pt idx="28">
                  <c:v>0.31208917927793656</c:v>
                </c:pt>
                <c:pt idx="29">
                  <c:v>0.30582121667712908</c:v>
                </c:pt>
                <c:pt idx="30">
                  <c:v>0.29982527145966564</c:v>
                </c:pt>
                <c:pt idx="31">
                  <c:v>0.29407275659096604</c:v>
                </c:pt>
                <c:pt idx="32">
                  <c:v>0.28853851091840044</c:v>
                </c:pt>
                <c:pt idx="33">
                  <c:v>0.28320029470615121</c:v>
                </c:pt>
                <c:pt idx="34">
                  <c:v>0.27803837168259771</c:v>
                </c:pt>
                <c:pt idx="35">
                  <c:v>0.27303516077131768</c:v>
                </c:pt>
                <c:pt idx="36">
                  <c:v>0.26817494431695293</c:v>
                </c:pt>
                <c:pt idx="37">
                  <c:v>0.2634436223948573</c:v>
                </c:pt>
                <c:pt idx="38">
                  <c:v>0.25882850492987297</c:v>
                </c:pt>
                <c:pt idx="39">
                  <c:v>0.25431813500512801</c:v>
                </c:pt>
                <c:pt idx="40">
                  <c:v>0.24990213803375241</c:v>
                </c:pt>
                <c:pt idx="41">
                  <c:v>0.24557109248145978</c:v>
                </c:pt>
                <c:pt idx="42">
                  <c:v>0.24131641863045861</c:v>
                </c:pt>
                <c:pt idx="43">
                  <c:v>0.23713028251347493</c:v>
                </c:pt>
                <c:pt idx="44">
                  <c:v>0.23300551265727484</c:v>
                </c:pt>
                <c:pt idx="45">
                  <c:v>0.22893552768574893</c:v>
                </c:pt>
                <c:pt idx="46">
                  <c:v>0.22491427316463228</c:v>
                </c:pt>
                <c:pt idx="47">
                  <c:v>0.22093616633966998</c:v>
                </c:pt>
                <c:pt idx="48">
                  <c:v>0.21699604764021888</c:v>
                </c:pt>
                <c:pt idx="49">
                  <c:v>0.21308913800081089</c:v>
                </c:pt>
                <c:pt idx="50">
                  <c:v>0.20921100120187069</c:v>
                </c:pt>
                <c:pt idx="51">
                  <c:v>0.20535751055370749</c:v>
                </c:pt>
                <c:pt idx="52">
                  <c:v>0.20152481934995195</c:v>
                </c:pt>
                <c:pt idx="53">
                  <c:v>0.19770933460163981</c:v>
                </c:pt>
                <c:pt idx="54">
                  <c:v>0.19390769363426566</c:v>
                </c:pt>
                <c:pt idx="55">
                  <c:v>0.19011674318980998</c:v>
                </c:pt>
                <c:pt idx="56">
                  <c:v>0.18633352072600354</c:v>
                </c:pt>
                <c:pt idx="57">
                  <c:v>0.18255523764754872</c:v>
                </c:pt>
                <c:pt idx="58">
                  <c:v>0.17877926423999702</c:v>
                </c:pt>
                <c:pt idx="59">
                  <c:v>0.17500311610756258</c:v>
                </c:pt>
                <c:pt idx="60">
                  <c:v>0.17122444194221978</c:v>
                </c:pt>
                <c:pt idx="61">
                  <c:v>0.16744101247371534</c:v>
                </c:pt>
                <c:pt idx="62">
                  <c:v>0.16365071046922433</c:v>
                </c:pt>
                <c:pt idx="63">
                  <c:v>0.15985152166779207</c:v>
                </c:pt>
                <c:pt idx="64">
                  <c:v>0.15604152654884337</c:v>
                </c:pt>
                <c:pt idx="65">
                  <c:v>0.15221889284625092</c:v>
                </c:pt>
                <c:pt idx="66">
                  <c:v>0.1483818687300254</c:v>
                </c:pt>
                <c:pt idx="67">
                  <c:v>0.14452877658686097</c:v>
                </c:pt>
                <c:pt idx="68">
                  <c:v>0.14065800733874309</c:v>
                </c:pt>
                <c:pt idx="69">
                  <c:v>0.1367680152457765</c:v>
                </c:pt>
                <c:pt idx="70">
                  <c:v>0.13285731314545707</c:v>
                </c:pt>
                <c:pt idx="71">
                  <c:v>0.12892446808592189</c:v>
                </c:pt>
                <c:pt idx="72">
                  <c:v>0.12496809731536609</c:v>
                </c:pt>
                <c:pt idx="73">
                  <c:v>0.12098686459390295</c:v>
                </c:pt>
                <c:pt idx="74">
                  <c:v>0.11697947679774193</c:v>
                </c:pt>
                <c:pt idx="75">
                  <c:v>0.11294468078873063</c:v>
                </c:pt>
                <c:pt idx="76">
                  <c:v>0.10888126052510726</c:v>
                </c:pt>
                <c:pt idx="77">
                  <c:v>0.10478803439178823</c:v>
                </c:pt>
                <c:pt idx="78">
                  <c:v>0.10066385273070971</c:v>
                </c:pt>
                <c:pt idx="79">
                  <c:v>9.6507595553691622E-2</c:v>
                </c:pt>
                <c:pt idx="80">
                  <c:v>9.2318170422022658E-2</c:v>
                </c:pt>
                <c:pt idx="81">
                  <c:v>8.8094510478508276E-2</c:v>
                </c:pt>
                <c:pt idx="82">
                  <c:v>8.3835572619096035E-2</c:v>
                </c:pt>
                <c:pt idx="83">
                  <c:v>7.9540335792421521E-2</c:v>
                </c:pt>
                <c:pt idx="84">
                  <c:v>7.5207799416714252E-2</c:v>
                </c:pt>
                <c:pt idx="85">
                  <c:v>7.0836981904485702E-2</c:v>
                </c:pt>
                <c:pt idx="86">
                  <c:v>6.6426919286301941E-2</c:v>
                </c:pt>
                <c:pt idx="87">
                  <c:v>6.1976663925734497E-2</c:v>
                </c:pt>
                <c:pt idx="88">
                  <c:v>5.7485283318293008E-2</c:v>
                </c:pt>
                <c:pt idx="89">
                  <c:v>5.2951858967783469E-2</c:v>
                </c:pt>
                <c:pt idx="90">
                  <c:v>4.837548533411163E-2</c:v>
                </c:pt>
                <c:pt idx="91">
                  <c:v>4.3755268847071399E-2</c:v>
                </c:pt>
                <c:pt idx="92">
                  <c:v>3.909032698112741E-2</c:v>
                </c:pt>
                <c:pt idx="93">
                  <c:v>3.4379787386625657E-2</c:v>
                </c:pt>
                <c:pt idx="94">
                  <c:v>2.9622787073250528E-2</c:v>
                </c:pt>
                <c:pt idx="95">
                  <c:v>2.4818471641894758E-2</c:v>
                </c:pt>
                <c:pt idx="96">
                  <c:v>1.9965994561424956E-2</c:v>
                </c:pt>
                <c:pt idx="97">
                  <c:v>1.50645164871123E-2</c:v>
                </c:pt>
                <c:pt idx="98">
                  <c:v>1.0113204617758845E-2</c:v>
                </c:pt>
                <c:pt idx="99">
                  <c:v>5.1112320887874005E-3</c:v>
                </c:pt>
                <c:pt idx="100">
                  <c:v>5.7777398779013811E-5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0361424"/>
        <c:axId val="-1950360336"/>
      </c:scatterChart>
      <c:valAx>
        <c:axId val="-195036142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CA" sz="1600"/>
                  <a:t>Y-CO2</a:t>
                </a:r>
              </a:p>
            </c:rich>
          </c:tx>
          <c:layout>
            <c:manualLayout>
              <c:xMode val="edge"/>
              <c:yMode val="edge"/>
              <c:x val="0.42588022827421879"/>
              <c:y val="0.9430943867767170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-1950360336"/>
        <c:crossesAt val="0"/>
        <c:crossBetween val="midCat"/>
      </c:valAx>
      <c:valAx>
        <c:axId val="-1950360336"/>
        <c:scaling>
          <c:logBase val="10"/>
          <c:orientation val="minMax"/>
          <c:max val="18"/>
          <c:min val="1.0000000000000005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CA" sz="1600"/>
                  <a:t>Kp</a:t>
                </a:r>
                <a:r>
                  <a:rPr lang="en-CA" sz="1600" baseline="0"/>
                  <a:t> (mmol/g/atm)</a:t>
                </a:r>
                <a:endParaRPr lang="en-CA" sz="160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19503614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447770601849568"/>
          <c:y val="0.26469959911727448"/>
          <c:w val="0.11377495121813547"/>
          <c:h val="0.3998433031691934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Kp</a:t>
            </a:r>
            <a:r>
              <a:rPr lang="en-CA" baseline="0"/>
              <a:t> experimental values  and KT-Curve Fits Binary (N</a:t>
            </a:r>
            <a:r>
              <a:rPr lang="en-CA" baseline="-25000"/>
              <a:t>2</a:t>
            </a:r>
            <a:r>
              <a:rPr lang="en-CA" baseline="0"/>
              <a:t>/CO</a:t>
            </a:r>
            <a:r>
              <a:rPr lang="en-CA" baseline="-25000"/>
              <a:t>2</a:t>
            </a:r>
            <a:r>
              <a:rPr lang="en-CA" baseline="0"/>
              <a:t>) at different pressures on HISIV3000 silicalite at 26</a:t>
            </a:r>
            <a:r>
              <a:rPr lang="en-CA" baseline="30000"/>
              <a:t>o</a:t>
            </a:r>
            <a:r>
              <a:rPr lang="en-CA" baseline="0"/>
              <a:t>C </a:t>
            </a:r>
            <a:endParaRPr lang="en-CA"/>
          </a:p>
        </c:rich>
      </c:tx>
      <c:layout>
        <c:manualLayout>
          <c:xMode val="edge"/>
          <c:yMode val="edge"/>
          <c:x val="9.5737415147672839E-2"/>
          <c:y val="7.356174552813621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402322561445752"/>
          <c:y val="0.15532771657367303"/>
          <c:w val="0.66631363617918005"/>
          <c:h val="0.69333784059133552"/>
        </c:manualLayout>
      </c:layout>
      <c:scatterChart>
        <c:scatterStyle val="lineMarker"/>
        <c:varyColors val="0"/>
        <c:ser>
          <c:idx val="0"/>
          <c:order val="0"/>
          <c:tx>
            <c:v>1 atm</c:v>
          </c:tx>
          <c:spPr>
            <a:ln w="28575">
              <a:noFill/>
            </a:ln>
          </c:spPr>
          <c:xVal>
            <c:numRef>
              <c:f>'Kp exp - curve fits'!$A$4:$A$22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'Kp exp - curve fits'!$B$4:$B$22</c:f>
              <c:numCache>
                <c:formatCode>0.00</c:formatCode>
                <c:ptCount val="19"/>
                <c:pt idx="0">
                  <c:v>16.188973130681315</c:v>
                </c:pt>
                <c:pt idx="2">
                  <c:v>2.2775579916524635</c:v>
                </c:pt>
                <c:pt idx="3">
                  <c:v>1.9560157393977338</c:v>
                </c:pt>
                <c:pt idx="4">
                  <c:v>1.3910652290077334</c:v>
                </c:pt>
                <c:pt idx="5">
                  <c:v>1.1862635361971323</c:v>
                </c:pt>
                <c:pt idx="6">
                  <c:v>0.9466198695842083</c:v>
                </c:pt>
                <c:pt idx="7">
                  <c:v>0.75445378102834015</c:v>
                </c:pt>
                <c:pt idx="9">
                  <c:v>0.50575958325283188</c:v>
                </c:pt>
                <c:pt idx="10">
                  <c:v>0.40058829726580281</c:v>
                </c:pt>
                <c:pt idx="11">
                  <c:v>0.32578771414594543</c:v>
                </c:pt>
                <c:pt idx="13">
                  <c:v>0.2268215271756881</c:v>
                </c:pt>
                <c:pt idx="14">
                  <c:v>0.12992942026352303</c:v>
                </c:pt>
                <c:pt idx="16">
                  <c:v>8.9414580384955034E-2</c:v>
                </c:pt>
                <c:pt idx="18">
                  <c:v>7.6778119072347037E-2</c:v>
                </c:pt>
              </c:numCache>
            </c:numRef>
          </c:yVal>
          <c:smooth val="0"/>
        </c:ser>
        <c:ser>
          <c:idx val="1"/>
          <c:order val="1"/>
          <c:tx>
            <c:v>2 atm</c:v>
          </c:tx>
          <c:spPr>
            <a:ln w="28575">
              <a:noFill/>
            </a:ln>
          </c:spPr>
          <c:xVal>
            <c:numRef>
              <c:f>'Kp exp - curve fits'!$A$4:$A$22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'Kp exp - curve fits'!$C$4:$C$22</c:f>
              <c:numCache>
                <c:formatCode>0.00</c:formatCode>
                <c:ptCount val="19"/>
                <c:pt idx="0">
                  <c:v>8.866144487467313</c:v>
                </c:pt>
                <c:pt idx="1">
                  <c:v>2.1444862098400637</c:v>
                </c:pt>
                <c:pt idx="2">
                  <c:v>1.7177620635131094</c:v>
                </c:pt>
                <c:pt idx="3">
                  <c:v>1.3185259892499852</c:v>
                </c:pt>
                <c:pt idx="4">
                  <c:v>1.0675473156598387</c:v>
                </c:pt>
                <c:pt idx="5">
                  <c:v>1.0146156865858575</c:v>
                </c:pt>
                <c:pt idx="6">
                  <c:v>0.86592567466996129</c:v>
                </c:pt>
                <c:pt idx="8">
                  <c:v>0.53343187396788094</c:v>
                </c:pt>
                <c:pt idx="10">
                  <c:v>0.39448034110641311</c:v>
                </c:pt>
                <c:pt idx="13">
                  <c:v>0.17216874270326549</c:v>
                </c:pt>
                <c:pt idx="17">
                  <c:v>0.10186986798647557</c:v>
                </c:pt>
                <c:pt idx="18">
                  <c:v>0.113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'Kp exp - curve fits'!$D$2</c:f>
              <c:strCache>
                <c:ptCount val="1"/>
                <c:pt idx="0">
                  <c:v>3 atm</c:v>
                </c:pt>
              </c:strCache>
            </c:strRef>
          </c:tx>
          <c:spPr>
            <a:ln w="28575">
              <a:noFill/>
            </a:ln>
          </c:spPr>
          <c:xVal>
            <c:numRef>
              <c:f>'Kp exp - curve fits'!$A$4:$A$22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'Kp exp - curve fits'!$D$4:$D$22</c:f>
              <c:numCache>
                <c:formatCode>0.00</c:formatCode>
                <c:ptCount val="19"/>
                <c:pt idx="0">
                  <c:v>5.8475498218581015</c:v>
                </c:pt>
                <c:pt idx="2">
                  <c:v>1.3202741496426051</c:v>
                </c:pt>
                <c:pt idx="3">
                  <c:v>1.2040178931129062</c:v>
                </c:pt>
                <c:pt idx="4">
                  <c:v>0.8873624068746635</c:v>
                </c:pt>
                <c:pt idx="5">
                  <c:v>0.6696849382724982</c:v>
                </c:pt>
                <c:pt idx="6">
                  <c:v>0.60445436036472033</c:v>
                </c:pt>
                <c:pt idx="8">
                  <c:v>0.41476257348846179</c:v>
                </c:pt>
                <c:pt idx="10">
                  <c:v>0.32688596504380751</c:v>
                </c:pt>
                <c:pt idx="12">
                  <c:v>0.23159233687864778</c:v>
                </c:pt>
                <c:pt idx="15">
                  <c:v>0.14286915042199499</c:v>
                </c:pt>
                <c:pt idx="17">
                  <c:v>0.11914098317833401</c:v>
                </c:pt>
                <c:pt idx="18">
                  <c:v>8.8999999999999996E-2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'Kp exp - curve fits'!$E$2</c:f>
              <c:strCache>
                <c:ptCount val="1"/>
                <c:pt idx="0">
                  <c:v>4atm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'Kp exp - curve fits'!$A$4:$A$22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'Kp exp - curve fits'!$E$4:$E$22</c:f>
              <c:numCache>
                <c:formatCode>0.00</c:formatCode>
                <c:ptCount val="19"/>
                <c:pt idx="0">
                  <c:v>4.5879419730594178</c:v>
                </c:pt>
                <c:pt idx="1">
                  <c:v>1.4522134167355816</c:v>
                </c:pt>
                <c:pt idx="2">
                  <c:v>1.3198709572345462</c:v>
                </c:pt>
                <c:pt idx="3">
                  <c:v>0.90684754330302941</c:v>
                </c:pt>
                <c:pt idx="4">
                  <c:v>0.74809693207075734</c:v>
                </c:pt>
                <c:pt idx="5">
                  <c:v>0.6045440542937488</c:v>
                </c:pt>
                <c:pt idx="6">
                  <c:v>0.46268649692520303</c:v>
                </c:pt>
                <c:pt idx="8">
                  <c:v>0.31990763490433199</c:v>
                </c:pt>
                <c:pt idx="10">
                  <c:v>0.24304994049162956</c:v>
                </c:pt>
                <c:pt idx="13">
                  <c:v>0.14039766737610071</c:v>
                </c:pt>
                <c:pt idx="17">
                  <c:v>8.6619751829436459E-2</c:v>
                </c:pt>
                <c:pt idx="18">
                  <c:v>5.6000000000000001E-2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'Kp exp - curve fits'!$F$2</c:f>
              <c:strCache>
                <c:ptCount val="1"/>
                <c:pt idx="0">
                  <c:v>5atm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xVal>
            <c:numRef>
              <c:f>'Kp exp - curve fits'!$A$4:$A$22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'Kp exp - curve fits'!$F$4:$F$22</c:f>
              <c:numCache>
                <c:formatCode>0.00</c:formatCode>
                <c:ptCount val="19"/>
                <c:pt idx="0">
                  <c:v>4.3360000000000003</c:v>
                </c:pt>
                <c:pt idx="1">
                  <c:v>1.4059796074720174</c:v>
                </c:pt>
                <c:pt idx="2">
                  <c:v>1.3059286606474445</c:v>
                </c:pt>
                <c:pt idx="3">
                  <c:v>0.95615259344923187</c:v>
                </c:pt>
                <c:pt idx="4">
                  <c:v>0.61822772980511453</c:v>
                </c:pt>
                <c:pt idx="5">
                  <c:v>0.49580561332528317</c:v>
                </c:pt>
                <c:pt idx="6">
                  <c:v>0.31870605057417223</c:v>
                </c:pt>
                <c:pt idx="8">
                  <c:v>0.25898948110478126</c:v>
                </c:pt>
                <c:pt idx="10">
                  <c:v>0.19344111706751493</c:v>
                </c:pt>
                <c:pt idx="13">
                  <c:v>0.16413846208391838</c:v>
                </c:pt>
                <c:pt idx="17">
                  <c:v>9.0539918106103595E-2</c:v>
                </c:pt>
                <c:pt idx="18">
                  <c:v>6.9000000000000006E-2</c:v>
                </c:pt>
              </c:numCache>
            </c:numRef>
          </c:yVal>
          <c:smooth val="0"/>
        </c:ser>
        <c:ser>
          <c:idx val="5"/>
          <c:order val="5"/>
          <c:tx>
            <c:v>1 atm Curve fit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'Kp exp - curve fits'!$A$4:$A$22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'Kp exp - curve fits'!$K$4:$K$22</c:f>
              <c:numCache>
                <c:formatCode>General</c:formatCode>
                <c:ptCount val="19"/>
                <c:pt idx="0">
                  <c:v>16.188973130681315</c:v>
                </c:pt>
                <c:pt idx="1">
                  <c:v>5.5699963022735339</c:v>
                </c:pt>
                <c:pt idx="2">
                  <c:v>2.7738607633901355</c:v>
                </c:pt>
                <c:pt idx="3">
                  <c:v>1.4831023802186347</c:v>
                </c:pt>
                <c:pt idx="4">
                  <c:v>0.73987234743830499</c:v>
                </c:pt>
                <c:pt idx="5">
                  <c:v>0.4751501124801964</c:v>
                </c:pt>
                <c:pt idx="6">
                  <c:v>0.33935945213405766</c:v>
                </c:pt>
                <c:pt idx="7">
                  <c:v>0.20120701549785086</c:v>
                </c:pt>
                <c:pt idx="8">
                  <c:v>0.1612945500614871</c:v>
                </c:pt>
                <c:pt idx="9">
                  <c:v>0.13123144061915507</c:v>
                </c:pt>
                <c:pt idx="10">
                  <c:v>8.8959627454203646E-2</c:v>
                </c:pt>
                <c:pt idx="11">
                  <c:v>6.066328947319987E-2</c:v>
                </c:pt>
                <c:pt idx="12">
                  <c:v>4.9757123006134683E-2</c:v>
                </c:pt>
                <c:pt idx="13">
                  <c:v>4.0399687243238835E-2</c:v>
                </c:pt>
                <c:pt idx="14">
                  <c:v>2.5177824528660173E-2</c:v>
                </c:pt>
                <c:pt idx="15">
                  <c:v>1.8905338322905071E-2</c:v>
                </c:pt>
                <c:pt idx="16">
                  <c:v>1.3328232879124286E-2</c:v>
                </c:pt>
                <c:pt idx="17">
                  <c:v>8.3374705513081029E-3</c:v>
                </c:pt>
                <c:pt idx="18">
                  <c:v>3.8457064514362295E-3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376384"/>
        <c:axId val="-1943242800"/>
      </c:scatterChart>
      <c:valAx>
        <c:axId val="-205037638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CA" sz="1600"/>
                  <a:t>Y-CO2</a:t>
                </a:r>
              </a:p>
            </c:rich>
          </c:tx>
          <c:layout>
            <c:manualLayout>
              <c:xMode val="edge"/>
              <c:yMode val="edge"/>
              <c:x val="0.42214872895779076"/>
              <c:y val="0.9130692376435652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-1943242800"/>
        <c:crossesAt val="0"/>
        <c:crossBetween val="midCat"/>
      </c:valAx>
      <c:valAx>
        <c:axId val="-1943242800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CA" sz="1600"/>
                  <a:t>Kp</a:t>
                </a:r>
                <a:r>
                  <a:rPr lang="en-CA" sz="1600" baseline="0"/>
                  <a:t> (mmol/g/atm)</a:t>
                </a:r>
                <a:endParaRPr lang="en-CA" sz="1600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2050376384"/>
        <c:crosses val="autoZero"/>
        <c:crossBetween val="midCat"/>
      </c:valAx>
      <c:spPr>
        <a:ln w="635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90015679509819"/>
          <c:y val="0.30721633276435178"/>
          <c:w val="0.12573202508662809"/>
          <c:h val="0.271471565897044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Binary CO2-N2 isotherms with HISIV3000 Silicalite at 26</a:t>
            </a:r>
            <a:r>
              <a:rPr lang="en-CA" baseline="30000"/>
              <a:t>o</a:t>
            </a:r>
            <a:r>
              <a:rPr lang="en-CA"/>
              <a:t>C at different pressures obtained using KT-CPM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'Binary N2-CO2 Isotherms'!$C$18:$C$19</c:f>
              <c:strCache>
                <c:ptCount val="2"/>
                <c:pt idx="0">
                  <c:v>1atm</c:v>
                </c:pt>
                <c:pt idx="1">
                  <c:v>q1 (C02) (mmol/g)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'Binary N2-CO2 Isotherms'!$B$20:$B$120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'Binary N2-CO2 Isotherms'!$C$20:$C$120</c:f>
              <c:numCache>
                <c:formatCode>0.00</c:formatCode>
                <c:ptCount val="101"/>
                <c:pt idx="0">
                  <c:v>0</c:v>
                </c:pt>
                <c:pt idx="1">
                  <c:v>9.9737580121976088E-2</c:v>
                </c:pt>
                <c:pt idx="2">
                  <c:v>0.15308068553678658</c:v>
                </c:pt>
                <c:pt idx="3">
                  <c:v>0.19100408920368078</c:v>
                </c:pt>
                <c:pt idx="4">
                  <c:v>0.22114885513388163</c:v>
                </c:pt>
                <c:pt idx="5">
                  <c:v>0.24660809852540266</c:v>
                </c:pt>
                <c:pt idx="6">
                  <c:v>0.26894538399345752</c:v>
                </c:pt>
                <c:pt idx="7">
                  <c:v>0.28906211783511837</c:v>
                </c:pt>
                <c:pt idx="8">
                  <c:v>0.30752577654949698</c:v>
                </c:pt>
                <c:pt idx="9">
                  <c:v>0.3247170098889226</c:v>
                </c:pt>
                <c:pt idx="10">
                  <c:v>0.34090372159800869</c:v>
                </c:pt>
                <c:pt idx="11">
                  <c:v>0.35628172346347903</c:v>
                </c:pt>
                <c:pt idx="12">
                  <c:v>0.37099857310528483</c:v>
                </c:pt>
                <c:pt idx="13">
                  <c:v>0.38516830853460221</c:v>
                </c:pt>
                <c:pt idx="14">
                  <c:v>0.39888095673095181</c:v>
                </c:pt>
                <c:pt idx="15">
                  <c:v>0.41220889391352394</c:v>
                </c:pt>
                <c:pt idx="16">
                  <c:v>0.42521123110017994</c:v>
                </c:pt>
                <c:pt idx="17">
                  <c:v>0.43793691787448918</c:v>
                </c:pt>
                <c:pt idx="18">
                  <c:v>0.45042698921975699</c:v>
                </c:pt>
                <c:pt idx="19">
                  <c:v>0.46271622455208633</c:v>
                </c:pt>
                <c:pt idx="20">
                  <c:v>0.47483439435842806</c:v>
                </c:pt>
                <c:pt idx="21">
                  <c:v>0.48680721166147256</c:v>
                </c:pt>
                <c:pt idx="22">
                  <c:v>0.49865706841223445</c:v>
                </c:pt>
                <c:pt idx="23">
                  <c:v>0.51040361264524647</c:v>
                </c:pt>
                <c:pt idx="24">
                  <c:v>0.52206420601933023</c:v>
                </c:pt>
                <c:pt idx="25">
                  <c:v>0.53365429032106693</c:v>
                </c:pt>
                <c:pt idx="26">
                  <c:v>0.54518768384706118</c:v>
                </c:pt>
                <c:pt idx="27">
                  <c:v>0.55667682318094092</c:v>
                </c:pt>
                <c:pt idx="28">
                  <c:v>0.56813296201774799</c:v>
                </c:pt>
                <c:pt idx="29">
                  <c:v>0.57956633588678086</c:v>
                </c:pt>
                <c:pt idx="30">
                  <c:v>0.59098629956664483</c:v>
                </c:pt>
                <c:pt idx="31">
                  <c:v>0.60240144245796423</c:v>
                </c:pt>
                <c:pt idx="32">
                  <c:v>0.61381968603161541</c:v>
                </c:pt>
                <c:pt idx="33">
                  <c:v>0.62524836659998539</c:v>
                </c:pt>
                <c:pt idx="34">
                  <c:v>0.63669430599249865</c:v>
                </c:pt>
                <c:pt idx="35">
                  <c:v>0.64816387220217786</c:v>
                </c:pt>
                <c:pt idx="36">
                  <c:v>0.65966303166947649</c:v>
                </c:pt>
                <c:pt idx="37">
                  <c:v>0.6711973945554266</c:v>
                </c:pt>
                <c:pt idx="38">
                  <c:v>0.68277225410788334</c:v>
                </c:pt>
                <c:pt idx="39">
                  <c:v>0.69439262102715893</c:v>
                </c:pt>
                <c:pt idx="40">
                  <c:v>0.70606325357923128</c:v>
                </c:pt>
                <c:pt idx="41">
                  <c:v>0.71778868407736029</c:v>
                </c:pt>
                <c:pt idx="42">
                  <c:v>0.72957324224978337</c:v>
                </c:pt>
                <c:pt idx="43">
                  <c:v>0.74142107592714002</c:v>
                </c:pt>
                <c:pt idx="44">
                  <c:v>0.75333616941448245</c:v>
                </c:pt>
                <c:pt idx="45">
                  <c:v>0.76532235985614228</c:v>
                </c:pt>
                <c:pt idx="46">
                  <c:v>0.77738335185494079</c:v>
                </c:pt>
                <c:pt idx="47">
                  <c:v>0.78952273056839939</c:v>
                </c:pt>
                <c:pt idx="48">
                  <c:v>0.80174397347222293</c:v>
                </c:pt>
                <c:pt idx="49">
                  <c:v>0.81405046095422695</c:v>
                </c:pt>
                <c:pt idx="50">
                  <c:v>0.82644548587909528</c:v>
                </c:pt>
                <c:pt idx="51">
                  <c:v>0.83893226224514272</c:v>
                </c:pt>
                <c:pt idx="52">
                  <c:v>0.85151393303798673</c:v>
                </c:pt>
                <c:pt idx="53">
                  <c:v>0.86419357737222346</c:v>
                </c:pt>
                <c:pt idx="54">
                  <c:v>0.87697421700041744</c:v>
                </c:pt>
                <c:pt idx="55">
                  <c:v>0.88985882225865998</c:v>
                </c:pt>
                <c:pt idx="56">
                  <c:v>0.90285031750931244</c:v>
                </c:pt>
                <c:pt idx="57">
                  <c:v>0.91595158613413297</c:v>
                </c:pt>
                <c:pt idx="58">
                  <c:v>0.9291654751245837</c:v>
                </c:pt>
                <c:pt idx="59">
                  <c:v>0.94249479931057611</c:v>
                </c:pt>
                <c:pt idx="60">
                  <c:v>0.95594234526412558</c:v>
                </c:pt>
                <c:pt idx="61">
                  <c:v>0.96951087491020216</c:v>
                </c:pt>
                <c:pt idx="62">
                  <c:v>0.98320312887344385</c:v>
                </c:pt>
                <c:pt idx="63">
                  <c:v>0.99702182958621666</c:v>
                </c:pt>
                <c:pt idx="64">
                  <c:v>1.0109696841807359</c:v>
                </c:pt>
                <c:pt idx="65">
                  <c:v>1.0250493871855233</c:v>
                </c:pt>
                <c:pt idx="66">
                  <c:v>1.0392636230443384</c:v>
                </c:pt>
                <c:pt idx="67">
                  <c:v>1.0536150684738281</c:v>
                </c:pt>
                <c:pt idx="68">
                  <c:v>1.0681063946744869</c:v>
                </c:pt>
                <c:pt idx="69">
                  <c:v>1.0827402694080364</c:v>
                </c:pt>
                <c:pt idx="70">
                  <c:v>1.0975193589530401</c:v>
                </c:pt>
                <c:pt idx="71">
                  <c:v>1.112446329949401</c:v>
                </c:pt>
                <c:pt idx="72">
                  <c:v>1.1275238511413739</c:v>
                </c:pt>
                <c:pt idx="73">
                  <c:v>1.1427545950277964</c:v>
                </c:pt>
                <c:pt idx="74">
                  <c:v>1.1581412394274366</c:v>
                </c:pt>
                <c:pt idx="75">
                  <c:v>1.1736864689666149</c:v>
                </c:pt>
                <c:pt idx="76">
                  <c:v>1.1893929764956108</c:v>
                </c:pt>
                <c:pt idx="77">
                  <c:v>1.2052634644397844</c:v>
                </c:pt>
                <c:pt idx="78">
                  <c:v>1.221300646090802</c:v>
                </c:pt>
                <c:pt idx="79">
                  <c:v>1.2375072468429018</c:v>
                </c:pt>
                <c:pt idx="80">
                  <c:v>1.253886005378694</c:v>
                </c:pt>
                <c:pt idx="81">
                  <c:v>1.2704396748086217</c:v>
                </c:pt>
                <c:pt idx="82">
                  <c:v>1.2871710237678484</c:v>
                </c:pt>
                <c:pt idx="83">
                  <c:v>1.3040828374740405</c:v>
                </c:pt>
                <c:pt idx="84">
                  <c:v>1.3211779187492194</c:v>
                </c:pt>
                <c:pt idx="85">
                  <c:v>1.3384590890086043</c:v>
                </c:pt>
                <c:pt idx="86">
                  <c:v>1.3559291892191438</c:v>
                </c:pt>
                <c:pt idx="87">
                  <c:v>1.3735910808302105</c:v>
                </c:pt>
                <c:pt idx="88">
                  <c:v>1.3914476466787478</c:v>
                </c:pt>
                <c:pt idx="89">
                  <c:v>1.4095017918709878</c:v>
                </c:pt>
                <c:pt idx="90">
                  <c:v>1.4277564446426911</c:v>
                </c:pt>
                <c:pt idx="91">
                  <c:v>1.4462145571997267</c:v>
                </c:pt>
                <c:pt idx="92">
                  <c:v>1.4648791065406628</c:v>
                </c:pt>
                <c:pt idx="93">
                  <c:v>1.483753095262935</c:v>
                </c:pt>
                <c:pt idx="94">
                  <c:v>1.5028395523540392</c:v>
                </c:pt>
                <c:pt idx="95">
                  <c:v>1.5221415339690934</c:v>
                </c:pt>
                <c:pt idx="96">
                  <c:v>1.5416621241960249</c:v>
                </c:pt>
                <c:pt idx="97">
                  <c:v>1.56140443580956</c:v>
                </c:pt>
                <c:pt idx="98">
                  <c:v>1.5813716110150993</c:v>
                </c:pt>
                <c:pt idx="99">
                  <c:v>1.6015668221835062</c:v>
                </c:pt>
                <c:pt idx="100">
                  <c:v>1.6219932725777642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'Binary N2-CO2 Isotherms'!$D$18:$D$19</c:f>
              <c:strCache>
                <c:ptCount val="2"/>
                <c:pt idx="0">
                  <c:v>1atm</c:v>
                </c:pt>
                <c:pt idx="1">
                  <c:v>q2(N2) (mmol/g) 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'Binary N2-CO2 Isotherms'!$B$20:$B$120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'Binary N2-CO2 Isotherms'!$D$20:$D$120</c:f>
              <c:numCache>
                <c:formatCode>0.00</c:formatCode>
                <c:ptCount val="101"/>
                <c:pt idx="0">
                  <c:v>0.24663485192124496</c:v>
                </c:pt>
                <c:pt idx="1">
                  <c:v>0.20220474405112462</c:v>
                </c:pt>
                <c:pt idx="2">
                  <c:v>0.17972393140027473</c:v>
                </c:pt>
                <c:pt idx="3">
                  <c:v>0.16456116146440794</c:v>
                </c:pt>
                <c:pt idx="4">
                  <c:v>0.1531074242479934</c:v>
                </c:pt>
                <c:pt idx="5">
                  <c:v>0.14390204788446717</c:v>
                </c:pt>
                <c:pt idx="6">
                  <c:v>0.13620688589245356</c:v>
                </c:pt>
                <c:pt idx="7">
                  <c:v>0.12959658370075139</c:v>
                </c:pt>
                <c:pt idx="8">
                  <c:v>0.12380353210276619</c:v>
                </c:pt>
                <c:pt idx="9">
                  <c:v>0.11864837967207993</c:v>
                </c:pt>
                <c:pt idx="10">
                  <c:v>0.11400503901975072</c:v>
                </c:pt>
                <c:pt idx="11">
                  <c:v>0.10978148295103902</c:v>
                </c:pt>
                <c:pt idx="12">
                  <c:v>0.10590848418624815</c:v>
                </c:pt>
                <c:pt idx="13">
                  <c:v>0.10233265521302563</c:v>
                </c:pt>
                <c:pt idx="14">
                  <c:v>9.9011956757030978E-2</c:v>
                </c:pt>
                <c:pt idx="15">
                  <c:v>9.5912693431315296E-2</c:v>
                </c:pt>
                <c:pt idx="16">
                  <c:v>9.3007442189395065E-2</c:v>
                </c:pt>
                <c:pt idx="17">
                  <c:v>9.0273586264478317E-2</c:v>
                </c:pt>
                <c:pt idx="18">
                  <c:v>8.7692253902536349E-2</c:v>
                </c:pt>
                <c:pt idx="19">
                  <c:v>8.5247534758256124E-2</c:v>
                </c:pt>
                <c:pt idx="20">
                  <c:v>8.2925891096675891E-2</c:v>
                </c:pt>
                <c:pt idx="21">
                  <c:v>8.0715708427962218E-2</c:v>
                </c:pt>
                <c:pt idx="22">
                  <c:v>7.8606947737782498E-2</c:v>
                </c:pt>
                <c:pt idx="23">
                  <c:v>7.6590872938323798E-2</c:v>
                </c:pt>
                <c:pt idx="24">
                  <c:v>7.4659834823111892E-2</c:v>
                </c:pt>
                <c:pt idx="25">
                  <c:v>7.2807098026554898E-2</c:v>
                </c:pt>
                <c:pt idx="26">
                  <c:v>7.1026701108004714E-2</c:v>
                </c:pt>
                <c:pt idx="27">
                  <c:v>6.9313342431025007E-2</c:v>
                </c:pt>
                <c:pt idx="28">
                  <c:v>6.7662286333465091E-2</c:v>
                </c:pt>
                <c:pt idx="29">
                  <c:v>6.6069285407345982E-2</c:v>
                </c:pt>
                <c:pt idx="30">
                  <c:v>6.4530515679376788E-2</c:v>
                </c:pt>
                <c:pt idx="31">
                  <c:v>6.3042522204853457E-2</c:v>
                </c:pt>
                <c:pt idx="32">
                  <c:v>6.1602173129784561E-2</c:v>
                </c:pt>
                <c:pt idx="33">
                  <c:v>6.0206620687222386E-2</c:v>
                </c:pt>
                <c:pt idx="34">
                  <c:v>5.8853267908501393E-2</c:v>
                </c:pt>
                <c:pt idx="35">
                  <c:v>5.7539740073114319E-2</c:v>
                </c:pt>
                <c:pt idx="36">
                  <c:v>5.6263860110152122E-2</c:v>
                </c:pt>
                <c:pt idx="37">
                  <c:v>5.502362731265438E-2</c:v>
                </c:pt>
                <c:pt idx="38">
                  <c:v>5.3817198843487485E-2</c:v>
                </c:pt>
                <c:pt idx="39">
                  <c:v>5.2642873604657185E-2</c:v>
                </c:pt>
                <c:pt idx="40">
                  <c:v>5.1499078116648965E-2</c:v>
                </c:pt>
                <c:pt idx="41">
                  <c:v>5.0384354114546753E-2</c:v>
                </c:pt>
                <c:pt idx="42">
                  <c:v>4.9297347616411684E-2</c:v>
                </c:pt>
                <c:pt idx="43">
                  <c:v>4.8236799259093292E-2</c:v>
                </c:pt>
                <c:pt idx="44">
                  <c:v>4.7201535729140112E-2</c:v>
                </c:pt>
                <c:pt idx="45">
                  <c:v>4.6190462143209002E-2</c:v>
                </c:pt>
                <c:pt idx="46">
                  <c:v>4.5202555254469971E-2</c:v>
                </c:pt>
                <c:pt idx="47">
                  <c:v>4.423685737984729E-2</c:v>
                </c:pt>
                <c:pt idx="48">
                  <c:v>4.329247095823404E-2</c:v>
                </c:pt>
                <c:pt idx="49">
                  <c:v>4.2368553662621336E-2</c:v>
                </c:pt>
                <c:pt idx="50">
                  <c:v>4.1464313999844522E-2</c:v>
                </c:pt>
                <c:pt idx="51">
                  <c:v>4.057900734072592E-2</c:v>
                </c:pt>
                <c:pt idx="52">
                  <c:v>3.9711932331077365E-2</c:v>
                </c:pt>
                <c:pt idx="53">
                  <c:v>3.8862427640552942E-2</c:v>
                </c:pt>
                <c:pt idx="54">
                  <c:v>3.8029869011904333E-2</c:v>
                </c:pt>
                <c:pt idx="55">
                  <c:v>3.7213666577946225E-2</c:v>
                </c:pt>
                <c:pt idx="56">
                  <c:v>3.6413262417616513E-2</c:v>
                </c:pt>
                <c:pt idx="57">
                  <c:v>3.5628128326022274E-2</c:v>
                </c:pt>
                <c:pt idx="58">
                  <c:v>3.485776377638615E-2</c:v>
                </c:pt>
                <c:pt idx="59">
                  <c:v>3.4101694054422489E-2</c:v>
                </c:pt>
                <c:pt idx="60">
                  <c:v>3.3359468547939079E-2</c:v>
                </c:pt>
                <c:pt idx="61">
                  <c:v>3.2630659176430765E-2</c:v>
                </c:pt>
                <c:pt idx="62">
                  <c:v>3.1914858947147226E-2</c:v>
                </c:pt>
                <c:pt idx="63">
                  <c:v>3.1211680625616297E-2</c:v>
                </c:pt>
                <c:pt idx="64">
                  <c:v>3.0520755509916106E-2</c:v>
                </c:pt>
                <c:pt idx="65">
                  <c:v>2.9841732299139959E-2</c:v>
                </c:pt>
                <c:pt idx="66">
                  <c:v>2.9174276047509502E-2</c:v>
                </c:pt>
                <c:pt idx="67">
                  <c:v>2.8518067196482734E-2</c:v>
                </c:pt>
                <c:pt idx="68">
                  <c:v>2.7872800677989654E-2</c:v>
                </c:pt>
                <c:pt idx="69">
                  <c:v>2.7238185082623864E-2</c:v>
                </c:pt>
                <c:pt idx="70">
                  <c:v>2.6613941887234378E-2</c:v>
                </c:pt>
                <c:pt idx="71">
                  <c:v>2.5999804736908695E-2</c:v>
                </c:pt>
                <c:pt idx="72">
                  <c:v>2.5395518776824326E-2</c:v>
                </c:pt>
                <c:pt idx="73">
                  <c:v>2.4800840029878791E-2</c:v>
                </c:pt>
                <c:pt idx="74">
                  <c:v>2.4215534816394511E-2</c:v>
                </c:pt>
                <c:pt idx="75">
                  <c:v>2.3639379212539873E-2</c:v>
                </c:pt>
                <c:pt idx="76">
                  <c:v>2.3072158544416847E-2</c:v>
                </c:pt>
                <c:pt idx="77">
                  <c:v>2.2513666915042096E-2</c:v>
                </c:pt>
                <c:pt idx="78">
                  <c:v>2.1963706761697011E-2</c:v>
                </c:pt>
                <c:pt idx="79">
                  <c:v>2.1422088441345688E-2</c:v>
                </c:pt>
                <c:pt idx="80">
                  <c:v>2.0888629842020487E-2</c:v>
                </c:pt>
                <c:pt idx="81">
                  <c:v>2.0363156018256473E-2</c:v>
                </c:pt>
                <c:pt idx="82">
                  <c:v>1.9845498848819157E-2</c:v>
                </c:pt>
                <c:pt idx="83">
                  <c:v>1.9335496715118236E-2</c:v>
                </c:pt>
                <c:pt idx="84">
                  <c:v>1.8832994198833462E-2</c:v>
                </c:pt>
                <c:pt idx="85">
                  <c:v>1.8337841797400035E-2</c:v>
                </c:pt>
                <c:pt idx="86">
                  <c:v>1.784989565611108E-2</c:v>
                </c:pt>
                <c:pt idx="87">
                  <c:v>1.7369017315694225E-2</c:v>
                </c:pt>
                <c:pt idx="88">
                  <c:v>1.6895073474310504E-2</c:v>
                </c:pt>
                <c:pt idx="89">
                  <c:v>1.6427935763006087E-2</c:v>
                </c:pt>
                <c:pt idx="90">
                  <c:v>1.596748053372294E-2</c:v>
                </c:pt>
                <c:pt idx="91">
                  <c:v>1.5513588659042879E-2</c:v>
                </c:pt>
                <c:pt idx="92">
                  <c:v>1.5066145342902626E-2</c:v>
                </c:pt>
                <c:pt idx="93">
                  <c:v>1.4625039941574403E-2</c:v>
                </c:pt>
                <c:pt idx="94">
                  <c:v>1.4190165794259347E-2</c:v>
                </c:pt>
                <c:pt idx="95">
                  <c:v>1.3761420062689003E-2</c:v>
                </c:pt>
                <c:pt idx="96">
                  <c:v>1.3338703579174084E-2</c:v>
                </c:pt>
                <c:pt idx="97">
                  <c:v>1.2921920702580388E-2</c:v>
                </c:pt>
                <c:pt idx="98">
                  <c:v>1.2510979181748609E-2</c:v>
                </c:pt>
                <c:pt idx="99">
                  <c:v>1.2105790025909119E-2</c:v>
                </c:pt>
                <c:pt idx="100">
                  <c:v>1.1706267381674049E-2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'Binary N2-CO2 Isotherms'!$E$18:$E$19</c:f>
              <c:strCache>
                <c:ptCount val="2"/>
                <c:pt idx="0">
                  <c:v>2 atm</c:v>
                </c:pt>
                <c:pt idx="1">
                  <c:v>q1 (C02) (mmol/g)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'Binary N2-CO2 Isotherms'!$B$20:$B$120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'Binary N2-CO2 Isotherms'!$E$20:$E$120</c:f>
              <c:numCache>
                <c:formatCode>0.00</c:formatCode>
                <c:ptCount val="101"/>
                <c:pt idx="0">
                  <c:v>0</c:v>
                </c:pt>
                <c:pt idx="1">
                  <c:v>0.11070570479104848</c:v>
                </c:pt>
                <c:pt idx="2">
                  <c:v>0.17221990482718522</c:v>
                </c:pt>
                <c:pt idx="3">
                  <c:v>0.21773893504305372</c:v>
                </c:pt>
                <c:pt idx="4">
                  <c:v>0.25523853919692818</c:v>
                </c:pt>
                <c:pt idx="5">
                  <c:v>0.28791696626062374</c:v>
                </c:pt>
                <c:pt idx="6">
                  <c:v>0.31738240964164938</c:v>
                </c:pt>
                <c:pt idx="7">
                  <c:v>0.3445586962366336</c:v>
                </c:pt>
                <c:pt idx="8">
                  <c:v>0.37002582048772609</c:v>
                </c:pt>
                <c:pt idx="9">
                  <c:v>0.39417191936358403</c:v>
                </c:pt>
                <c:pt idx="10">
                  <c:v>0.4172695752879223</c:v>
                </c:pt>
                <c:pt idx="11">
                  <c:v>0.43951759394915735</c:v>
                </c:pt>
                <c:pt idx="12">
                  <c:v>0.46106545701394319</c:v>
                </c:pt>
                <c:pt idx="13">
                  <c:v>0.48202841482853442</c:v>
                </c:pt>
                <c:pt idx="14">
                  <c:v>0.50249721441445516</c:v>
                </c:pt>
                <c:pt idx="15">
                  <c:v>0.52254459991912816</c:v>
                </c:pt>
                <c:pt idx="16">
                  <c:v>0.54222979094269963</c:v>
                </c:pt>
                <c:pt idx="17">
                  <c:v>0.5616016495680014</c:v>
                </c:pt>
                <c:pt idx="18">
                  <c:v>0.58070097146642863</c:v>
                </c:pt>
                <c:pt idx="19">
                  <c:v>0.59956217661607425</c:v>
                </c:pt>
                <c:pt idx="20">
                  <c:v>0.61821457906595967</c:v>
                </c:pt>
                <c:pt idx="21">
                  <c:v>0.6366833555737349</c:v>
                </c:pt>
                <c:pt idx="22">
                  <c:v>0.65499029494561589</c:v>
                </c:pt>
                <c:pt idx="23">
                  <c:v>0.67315438508512593</c:v>
                </c:pt>
                <c:pt idx="24">
                  <c:v>0.69119227818407447</c:v>
                </c:pt>
                <c:pt idx="25">
                  <c:v>0.70911866320370398</c:v>
                </c:pt>
                <c:pt idx="26">
                  <c:v>0.72694656697072113</c:v>
                </c:pt>
                <c:pt idx="27">
                  <c:v>0.7446875997010789</c:v>
                </c:pt>
                <c:pt idx="28">
                  <c:v>0.76235215682286805</c:v>
                </c:pt>
                <c:pt idx="29">
                  <c:v>0.77994958611249876</c:v>
                </c:pt>
                <c:pt idx="30">
                  <c:v>0.79748832706100048</c:v>
                </c:pt>
                <c:pt idx="31">
                  <c:v>0.81497602782975498</c:v>
                </c:pt>
                <c:pt idx="32">
                  <c:v>0.83241964398579382</c:v>
                </c:pt>
                <c:pt idx="33">
                  <c:v>0.84982552232035169</c:v>
                </c:pt>
                <c:pt idx="34">
                  <c:v>0.86719947237595618</c:v>
                </c:pt>
                <c:pt idx="35">
                  <c:v>0.88454682778362581</c:v>
                </c:pt>
                <c:pt idx="36">
                  <c:v>0.90187249910411227</c:v>
                </c:pt>
                <c:pt idx="37">
                  <c:v>0.91918101954745479</c:v>
                </c:pt>
                <c:pt idx="38">
                  <c:v>0.93647658469254136</c:v>
                </c:pt>
                <c:pt idx="39">
                  <c:v>0.95376308712753599</c:v>
                </c:pt>
                <c:pt idx="40">
                  <c:v>0.97104414677124018</c:v>
                </c:pt>
                <c:pt idx="41">
                  <c:v>0.98832313750597867</c:v>
                </c:pt>
                <c:pt idx="42">
                  <c:v>1.0056032106477504</c:v>
                </c:pt>
                <c:pt idx="43">
                  <c:v>1.0228873156939673</c:v>
                </c:pt>
                <c:pt idx="44">
                  <c:v>1.0401782187192112</c:v>
                </c:pt>
                <c:pt idx="45">
                  <c:v>1.0574785187319398</c:v>
                </c:pt>
                <c:pt idx="46">
                  <c:v>1.0747906622575449</c:v>
                </c:pt>
                <c:pt idx="47">
                  <c:v>1.0921169563737181</c:v>
                </c:pt>
                <c:pt idx="48">
                  <c:v>1.1094595803911975</c:v>
                </c:pt>
                <c:pt idx="49">
                  <c:v>1.1268205963454403</c:v>
                </c:pt>
                <c:pt idx="50">
                  <c:v>1.1442019584416236</c:v>
                </c:pt>
                <c:pt idx="51">
                  <c:v>1.1616055215758916</c:v>
                </c:pt>
                <c:pt idx="52">
                  <c:v>1.1790330490392158</c:v>
                </c:pt>
                <c:pt idx="53">
                  <c:v>1.1964862194962522</c:v>
                </c:pt>
                <c:pt idx="54">
                  <c:v>1.2139666333195933</c:v>
                </c:pt>
                <c:pt idx="55">
                  <c:v>1.2314758183496104</c:v>
                </c:pt>
                <c:pt idx="56">
                  <c:v>1.2490152351413286</c:v>
                </c:pt>
                <c:pt idx="57">
                  <c:v>1.2665862817522395</c:v>
                </c:pt>
                <c:pt idx="58">
                  <c:v>1.2841902981184481</c:v>
                </c:pt>
                <c:pt idx="59">
                  <c:v>1.3018285700609651</c:v>
                </c:pt>
                <c:pt idx="60">
                  <c:v>1.3195023329590601</c:v>
                </c:pt>
                <c:pt idx="61">
                  <c:v>1.3372127751233744</c:v>
                </c:pt>
                <c:pt idx="62">
                  <c:v>1.3549610408978046</c:v>
                </c:pt>
                <c:pt idx="63">
                  <c:v>1.372748233515942</c:v>
                </c:pt>
                <c:pt idx="64">
                  <c:v>1.3905754177350582</c:v>
                </c:pt>
                <c:pt idx="65">
                  <c:v>1.4084436222681234</c:v>
                </c:pt>
                <c:pt idx="66">
                  <c:v>1.4263538420322037</c:v>
                </c:pt>
                <c:pt idx="67">
                  <c:v>1.4443070402296512</c:v>
                </c:pt>
                <c:pt idx="68">
                  <c:v>1.4623041502768268</c:v>
                </c:pt>
                <c:pt idx="69">
                  <c:v>1.4803460775935862</c:v>
                </c:pt>
                <c:pt idx="70">
                  <c:v>1.4984337012654543</c:v>
                </c:pt>
                <c:pt idx="71">
                  <c:v>1.5165678755892376</c:v>
                </c:pt>
                <c:pt idx="72">
                  <c:v>1.5347494315117585</c:v>
                </c:pt>
                <c:pt idx="73">
                  <c:v>1.5529791779705093</c:v>
                </c:pt>
                <c:pt idx="74">
                  <c:v>1.571257903144146</c:v>
                </c:pt>
                <c:pt idx="75">
                  <c:v>1.5895863756200395</c:v>
                </c:pt>
                <c:pt idx="76">
                  <c:v>1.607965345485427</c:v>
                </c:pt>
                <c:pt idx="77">
                  <c:v>1.6263955453480954</c:v>
                </c:pt>
                <c:pt idx="78">
                  <c:v>1.6448776912920295</c:v>
                </c:pt>
                <c:pt idx="79">
                  <c:v>1.6634124837729476</c:v>
                </c:pt>
                <c:pt idx="80">
                  <c:v>1.6820006084582326</c:v>
                </c:pt>
                <c:pt idx="81">
                  <c:v>1.7006427370153723</c:v>
                </c:pt>
                <c:pt idx="82">
                  <c:v>1.7193395278526782</c:v>
                </c:pt>
                <c:pt idx="83">
                  <c:v>1.7380916268157165</c:v>
                </c:pt>
                <c:pt idx="84">
                  <c:v>1.7568996678426321</c:v>
                </c:pt>
                <c:pt idx="85">
                  <c:v>1.7757642735812471</c:v>
                </c:pt>
                <c:pt idx="86">
                  <c:v>1.7946860559706046</c:v>
                </c:pt>
                <c:pt idx="87">
                  <c:v>1.813665616789415</c:v>
                </c:pt>
                <c:pt idx="88">
                  <c:v>1.8327035481736531</c:v>
                </c:pt>
                <c:pt idx="89">
                  <c:v>1.8518004331053799</c:v>
                </c:pt>
                <c:pt idx="90">
                  <c:v>1.870956845874721</c:v>
                </c:pt>
                <c:pt idx="91">
                  <c:v>1.8901733525167579</c:v>
                </c:pt>
                <c:pt idx="92">
                  <c:v>1.909450511224974</c:v>
                </c:pt>
                <c:pt idx="93">
                  <c:v>1.9287888727427636</c:v>
                </c:pt>
                <c:pt idx="94">
                  <c:v>1.9481889807344086</c:v>
                </c:pt>
                <c:pt idx="95">
                  <c:v>1.9676513721368161</c:v>
                </c:pt>
                <c:pt idx="96">
                  <c:v>1.9871765774932175</c:v>
                </c:pt>
                <c:pt idx="97">
                  <c:v>2.0067651212699542</c:v>
                </c:pt>
                <c:pt idx="98">
                  <c:v>2.0264175221573697</c:v>
                </c:pt>
                <c:pt idx="99">
                  <c:v>2.0461342933557898</c:v>
                </c:pt>
                <c:pt idx="100">
                  <c:v>2.0659159428474698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'Binary N2-CO2 Isotherms'!$F$18:$F$19</c:f>
              <c:strCache>
                <c:ptCount val="2"/>
                <c:pt idx="0">
                  <c:v>2 atm</c:v>
                </c:pt>
                <c:pt idx="1">
                  <c:v>q2(N2) (mmol/g)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'Binary N2-CO2 Isotherms'!$B$20:$B$120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'Binary N2-CO2 Isotherms'!$F$20:$F$120</c:f>
              <c:numCache>
                <c:formatCode>0.00</c:formatCode>
                <c:ptCount val="101"/>
                <c:pt idx="0">
                  <c:v>0.42300597354640812</c:v>
                </c:pt>
                <c:pt idx="1">
                  <c:v>0.34548963237989233</c:v>
                </c:pt>
                <c:pt idx="2">
                  <c:v>0.30690292583224649</c:v>
                </c:pt>
                <c:pt idx="3">
                  <c:v>0.28100189666564857</c:v>
                </c:pt>
                <c:pt idx="4">
                  <c:v>0.26148130096781341</c:v>
                </c:pt>
                <c:pt idx="5">
                  <c:v>0.24581285277324771</c:v>
                </c:pt>
                <c:pt idx="6">
                  <c:v>0.23272532140440397</c:v>
                </c:pt>
                <c:pt idx="7">
                  <c:v>0.2214885183687606</c:v>
                </c:pt>
                <c:pt idx="8">
                  <c:v>0.21164408040852059</c:v>
                </c:pt>
                <c:pt idx="9">
                  <c:v>0.20288532222126254</c:v>
                </c:pt>
                <c:pt idx="10">
                  <c:v>0.19499691344485556</c:v>
                </c:pt>
                <c:pt idx="11">
                  <c:v>0.18782185026134421</c:v>
                </c:pt>
                <c:pt idx="12">
                  <c:v>0.18124212375010049</c:v>
                </c:pt>
                <c:pt idx="13">
                  <c:v>0.1751667880117562</c:v>
                </c:pt>
                <c:pt idx="14">
                  <c:v>0.16952426948239482</c:v>
                </c:pt>
                <c:pt idx="15">
                  <c:v>0.16425722785698435</c:v>
                </c:pt>
                <c:pt idx="16">
                  <c:v>0.15931901564884612</c:v>
                </c:pt>
                <c:pt idx="17">
                  <c:v>0.15467117442472508</c:v>
                </c:pt>
                <c:pt idx="18">
                  <c:v>0.15028162352160332</c:v>
                </c:pt>
                <c:pt idx="19">
                  <c:v>0.14612332341373049</c:v>
                </c:pt>
                <c:pt idx="20">
                  <c:v>0.14217327187435624</c:v>
                </c:pt>
                <c:pt idx="21">
                  <c:v>0.13841173819991126</c:v>
                </c:pt>
                <c:pt idx="22">
                  <c:v>0.13482167080503993</c:v>
                </c:pt>
                <c:pt idx="23">
                  <c:v>0.13138823312064402</c:v>
                </c:pt>
                <c:pt idx="24">
                  <c:v>0.12809843582936584</c:v>
                </c:pt>
                <c:pt idx="25">
                  <c:v>0.12494084239495543</c:v>
                </c:pt>
                <c:pt idx="26">
                  <c:v>0.12190533102677273</c:v>
                </c:pt>
                <c:pt idx="27">
                  <c:v>0.11898290057821181</c:v>
                </c:pt>
                <c:pt idx="28">
                  <c:v>0.11616551099386871</c:v>
                </c:pt>
                <c:pt idx="29">
                  <c:v>0.11344595117909123</c:v>
                </c:pt>
                <c:pt idx="30">
                  <c:v>0.11081772882364886</c:v>
                </c:pt>
                <c:pt idx="31">
                  <c:v>0.10827497794260291</c:v>
                </c:pt>
                <c:pt idx="32">
                  <c:v>0.10581238082176479</c:v>
                </c:pt>
                <c:pt idx="33">
                  <c:v>0.10342510175593973</c:v>
                </c:pt>
                <c:pt idx="34">
                  <c:v>0.10110873050447661</c:v>
                </c:pt>
                <c:pt idx="35">
                  <c:v>9.8859233802684188E-2</c:v>
                </c:pt>
                <c:pt idx="36">
                  <c:v>9.6672913589925052E-2</c:v>
                </c:pt>
                <c:pt idx="37">
                  <c:v>9.4546370867939766E-2</c:v>
                </c:pt>
                <c:pt idx="38">
                  <c:v>9.2476474302608663E-2</c:v>
                </c:pt>
                <c:pt idx="39">
                  <c:v>9.0460332841154165E-2</c:v>
                </c:pt>
                <c:pt idx="40">
                  <c:v>8.8495271743890991E-2</c:v>
                </c:pt>
                <c:pt idx="41">
                  <c:v>8.6578811531993191E-2</c:v>
                </c:pt>
                <c:pt idx="42">
                  <c:v>8.4708649435649847E-2</c:v>
                </c:pt>
                <c:pt idx="43">
                  <c:v>8.288264299449534E-2</c:v>
                </c:pt>
                <c:pt idx="44">
                  <c:v>8.1098795517463962E-2</c:v>
                </c:pt>
                <c:pt idx="45">
                  <c:v>7.9355243154676389E-2</c:v>
                </c:pt>
                <c:pt idx="46">
                  <c:v>7.7650243371536476E-2</c:v>
                </c:pt>
                <c:pt idx="47">
                  <c:v>7.5982164646401978E-2</c:v>
                </c:pt>
                <c:pt idx="48">
                  <c:v>7.4349477239193232E-2</c:v>
                </c:pt>
                <c:pt idx="49">
                  <c:v>7.2750744900066056E-2</c:v>
                </c:pt>
                <c:pt idx="50">
                  <c:v>7.1184617405562117E-2</c:v>
                </c:pt>
                <c:pt idx="51">
                  <c:v>6.9649823825073995E-2</c:v>
                </c:pt>
                <c:pt idx="52">
                  <c:v>6.814516643351759E-2</c:v>
                </c:pt>
                <c:pt idx="53">
                  <c:v>6.6669515197192525E-2</c:v>
                </c:pt>
                <c:pt idx="54">
                  <c:v>6.5221802769259721E-2</c:v>
                </c:pt>
                <c:pt idx="55">
                  <c:v>6.3801019939341924E-2</c:v>
                </c:pt>
                <c:pt idx="56">
                  <c:v>6.2406211488677199E-2</c:v>
                </c:pt>
                <c:pt idx="57">
                  <c:v>6.1036472408210612E-2</c:v>
                </c:pt>
                <c:pt idx="58">
                  <c:v>5.969094444214329E-2</c:v>
                </c:pt>
                <c:pt idx="59">
                  <c:v>5.8368812923897131E-2</c:v>
                </c:pt>
                <c:pt idx="60">
                  <c:v>5.7069303875303262E-2</c:v>
                </c:pt>
                <c:pt idx="61">
                  <c:v>5.57916813431652E-2</c:v>
                </c:pt>
                <c:pt idx="62">
                  <c:v>5.4535244950262768E-2</c:v>
                </c:pt>
                <c:pt idx="63">
                  <c:v>5.3299327640406069E-2</c:v>
                </c:pt>
                <c:pt idx="64">
                  <c:v>5.2083293599376343E-2</c:v>
                </c:pt>
                <c:pt idx="65">
                  <c:v>5.0886536335543034E-2</c:v>
                </c:pt>
                <c:pt idx="66">
                  <c:v>4.9708476905663421E-2</c:v>
                </c:pt>
                <c:pt idx="67">
                  <c:v>4.8548562272882817E-2</c:v>
                </c:pt>
                <c:pt idx="68">
                  <c:v>4.7406263785288366E-2</c:v>
                </c:pt>
                <c:pt idx="69">
                  <c:v>4.628107576454854E-2</c:v>
                </c:pt>
                <c:pt idx="70">
                  <c:v>4.5172514195216583E-2</c:v>
                </c:pt>
                <c:pt idx="71">
                  <c:v>4.4080115506202749E-2</c:v>
                </c:pt>
                <c:pt idx="72">
                  <c:v>4.3003435436746035E-2</c:v>
                </c:pt>
                <c:pt idx="73">
                  <c:v>4.1942047979949632E-2</c:v>
                </c:pt>
                <c:pt idx="74">
                  <c:v>4.0895544397599848E-2</c:v>
                </c:pt>
                <c:pt idx="75">
                  <c:v>3.9863532300573809E-2</c:v>
                </c:pt>
                <c:pt idx="76">
                  <c:v>3.8845634789664581E-2</c:v>
                </c:pt>
                <c:pt idx="77">
                  <c:v>3.7841489652122431E-2</c:v>
                </c:pt>
                <c:pt idx="78">
                  <c:v>3.6850748609631737E-2</c:v>
                </c:pt>
                <c:pt idx="79">
                  <c:v>3.587307661382233E-2</c:v>
                </c:pt>
                <c:pt idx="80">
                  <c:v>3.4908151185754688E-2</c:v>
                </c:pt>
                <c:pt idx="81">
                  <c:v>3.3955661796125802E-2</c:v>
                </c:pt>
                <c:pt idx="82">
                  <c:v>3.3015309283219912E-2</c:v>
                </c:pt>
                <c:pt idx="83">
                  <c:v>3.2086805305878957E-2</c:v>
                </c:pt>
                <c:pt idx="84">
                  <c:v>3.1169871828994399E-2</c:v>
                </c:pt>
                <c:pt idx="85">
                  <c:v>3.0264240639227717E-2</c:v>
                </c:pt>
                <c:pt idx="86">
                  <c:v>2.9369652888852803E-2</c:v>
                </c:pt>
                <c:pt idx="87">
                  <c:v>2.8485858665783528E-2</c:v>
                </c:pt>
                <c:pt idx="88">
                  <c:v>2.7612616588003021E-2</c:v>
                </c:pt>
                <c:pt idx="89">
                  <c:v>2.6749693420751414E-2</c:v>
                </c:pt>
                <c:pt idx="90">
                  <c:v>2.5896863714956871E-2</c:v>
                </c:pt>
                <c:pt idx="91">
                  <c:v>2.5053909465510563E-2</c:v>
                </c:pt>
                <c:pt idx="92">
                  <c:v>2.422061978809311E-2</c:v>
                </c:pt>
                <c:pt idx="93">
                  <c:v>2.3396790613356682E-2</c:v>
                </c:pt>
                <c:pt idx="94">
                  <c:v>2.2582224397356524E-2</c:v>
                </c:pt>
                <c:pt idx="95">
                  <c:v>2.177672984720648E-2</c:v>
                </c:pt>
                <c:pt idx="96">
                  <c:v>2.098012166100818E-2</c:v>
                </c:pt>
                <c:pt idx="97">
                  <c:v>2.0192220281171871E-2</c:v>
                </c:pt>
                <c:pt idx="98">
                  <c:v>1.9412851660309951E-2</c:v>
                </c:pt>
                <c:pt idx="99">
                  <c:v>1.8641847038941922E-2</c:v>
                </c:pt>
                <c:pt idx="100">
                  <c:v>1.7879042734302988E-2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'Binary N2-CO2 Isotherms'!$G$18:$G$19</c:f>
              <c:strCache>
                <c:ptCount val="2"/>
                <c:pt idx="0">
                  <c:v>3 atm</c:v>
                </c:pt>
                <c:pt idx="1">
                  <c:v>q1 (C02) (mmol/g)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'Binary N2-CO2 Isotherms'!$B$20:$B$120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'Binary N2-CO2 Isotherms'!$G$20:$G$120</c:f>
              <c:numCache>
                <c:formatCode>0.00</c:formatCode>
                <c:ptCount val="101"/>
                <c:pt idx="0">
                  <c:v>0</c:v>
                </c:pt>
                <c:pt idx="1">
                  <c:v>0.1271789164676207</c:v>
                </c:pt>
                <c:pt idx="2">
                  <c:v>0.20661828164896084</c:v>
                </c:pt>
                <c:pt idx="3">
                  <c:v>0.26713401611443932</c:v>
                </c:pt>
                <c:pt idx="4">
                  <c:v>0.31742225575433503</c:v>
                </c:pt>
                <c:pt idx="5">
                  <c:v>0.36129316201935902</c:v>
                </c:pt>
                <c:pt idx="6">
                  <c:v>0.40075981750120598</c:v>
                </c:pt>
                <c:pt idx="7">
                  <c:v>0.43701626634550317</c:v>
                </c:pt>
                <c:pt idx="8">
                  <c:v>0.47082921674373368</c:v>
                </c:pt>
                <c:pt idx="9">
                  <c:v>0.50272039560856374</c:v>
                </c:pt>
                <c:pt idx="10">
                  <c:v>0.53306094444253815</c:v>
                </c:pt>
                <c:pt idx="11">
                  <c:v>0.56212431830863618</c:v>
                </c:pt>
                <c:pt idx="12">
                  <c:v>0.59011782015564651</c:v>
                </c:pt>
                <c:pt idx="13">
                  <c:v>0.61720235540555712</c:v>
                </c:pt>
                <c:pt idx="14">
                  <c:v>0.64350532209495892</c:v>
                </c:pt>
                <c:pt idx="15">
                  <c:v>0.66912931385924102</c:v>
                </c:pt>
                <c:pt idx="16">
                  <c:v>0.69415816881922032</c:v>
                </c:pt>
                <c:pt idx="17">
                  <c:v>0.71866128006915331</c:v>
                </c:pt>
                <c:pt idx="18">
                  <c:v>0.74269673483914178</c:v>
                </c:pt>
                <c:pt idx="19">
                  <c:v>0.76631364467647245</c:v>
                </c:pt>
                <c:pt idx="20">
                  <c:v>0.78955390460589281</c:v>
                </c:pt>
                <c:pt idx="21">
                  <c:v>0.81245354137005399</c:v>
                </c:pt>
                <c:pt idx="22">
                  <c:v>0.83504376081066745</c:v>
                </c:pt>
                <c:pt idx="23">
                  <c:v>0.85735177152415298</c:v>
                </c:pt>
                <c:pt idx="24">
                  <c:v>0.87940143979638363</c:v>
                </c:pt>
                <c:pt idx="25">
                  <c:v>0.90121381566322945</c:v>
                </c:pt>
                <c:pt idx="26">
                  <c:v>0.92280755937901671</c:v>
                </c:pt>
                <c:pt idx="27">
                  <c:v>0.94419929009521253</c:v>
                </c:pt>
                <c:pt idx="28">
                  <c:v>0.96540387317885756</c:v>
                </c:pt>
                <c:pt idx="29">
                  <c:v>0.98643465868904967</c:v>
                </c:pt>
                <c:pt idx="30">
                  <c:v>1.007303680648135</c:v>
                </c:pt>
                <c:pt idx="31">
                  <c:v>1.0280218245963924</c:v>
                </c:pt>
                <c:pt idx="32">
                  <c:v>1.0485989693014537</c:v>
                </c:pt>
                <c:pt idx="33">
                  <c:v>1.0690441072636014</c:v>
                </c:pt>
                <c:pt idx="34">
                  <c:v>1.0893654477139494</c:v>
                </c:pt>
                <c:pt idx="35">
                  <c:v>1.1095705050716589</c:v>
                </c:pt>
                <c:pt idx="36">
                  <c:v>1.1296661752560699</c:v>
                </c:pt>
                <c:pt idx="37">
                  <c:v>1.1496588018014309</c:v>
                </c:pt>
                <c:pt idx="38">
                  <c:v>1.1695542333669575</c:v>
                </c:pt>
                <c:pt idx="39">
                  <c:v>1.1893578739520054</c:v>
                </c:pt>
                <c:pt idx="40">
                  <c:v>1.2090747268993463</c:v>
                </c:pt>
                <c:pt idx="41">
                  <c:v>1.2287094335864563</c:v>
                </c:pt>
                <c:pt idx="42">
                  <c:v>1.2482663075562448</c:v>
                </c:pt>
                <c:pt idx="43">
                  <c:v>1.267749364717413</c:v>
                </c:pt>
                <c:pt idx="44">
                  <c:v>1.2871623501453853</c:v>
                </c:pt>
                <c:pt idx="45">
                  <c:v>1.3065087619329434</c:v>
                </c:pt>
                <c:pt idx="46">
                  <c:v>1.3257918724718194</c:v>
                </c:pt>
                <c:pt idx="47">
                  <c:v>1.345014747490392</c:v>
                </c:pt>
                <c:pt idx="48">
                  <c:v>1.3641802631255715</c:v>
                </c:pt>
                <c:pt idx="49">
                  <c:v>1.3832911212674062</c:v>
                </c:pt>
                <c:pt idx="50">
                  <c:v>1.4023498633821481</c:v>
                </c:pt>
                <c:pt idx="51">
                  <c:v>1.421358882991147</c:v>
                </c:pt>
                <c:pt idx="52">
                  <c:v>1.4403204369595553</c:v>
                </c:pt>
                <c:pt idx="53">
                  <c:v>1.4592366557284406</c:v>
                </c:pt>
                <c:pt idx="54">
                  <c:v>1.478109552606838</c:v>
                </c:pt>
                <c:pt idx="55">
                  <c:v>1.496941032225539</c:v>
                </c:pt>
                <c:pt idx="56">
                  <c:v>1.5157328982416645</c:v>
                </c:pt>
                <c:pt idx="57">
                  <c:v>1.5344868603724362</c:v>
                </c:pt>
                <c:pt idx="58">
                  <c:v>1.5532045408269237</c:v>
                </c:pt>
                <c:pt idx="59">
                  <c:v>1.5718874801966687</c:v>
                </c:pt>
                <c:pt idx="60">
                  <c:v>1.5905371428587944</c:v>
                </c:pt>
                <c:pt idx="61">
                  <c:v>1.6091549219393317</c:v>
                </c:pt>
                <c:pt idx="62">
                  <c:v>1.6277421438789936</c:v>
                </c:pt>
                <c:pt idx="63">
                  <c:v>1.6463000726389829</c:v>
                </c:pt>
                <c:pt idx="64">
                  <c:v>1.6648299135803919</c:v>
                </c:pt>
                <c:pt idx="65">
                  <c:v>1.6833328170471384</c:v>
                </c:pt>
                <c:pt idx="66">
                  <c:v>1.701809881679152</c:v>
                </c:pt>
                <c:pt idx="67">
                  <c:v>1.7202621574799393</c:v>
                </c:pt>
                <c:pt idx="68">
                  <c:v>1.7386906486599021</c:v>
                </c:pt>
                <c:pt idx="69">
                  <c:v>1.7570963162749467</c:v>
                </c:pt>
                <c:pt idx="70">
                  <c:v>1.775480080677724</c:v>
                </c:pt>
                <c:pt idx="71">
                  <c:v>1.7938428237972848</c:v>
                </c:pt>
                <c:pt idx="72">
                  <c:v>1.8121853912613501</c:v>
                </c:pt>
                <c:pt idx="73">
                  <c:v>1.8305085943740442</c:v>
                </c:pt>
                <c:pt idx="74">
                  <c:v>1.8488132119608076</c:v>
                </c:pt>
                <c:pt idx="75">
                  <c:v>1.8670999920909508</c:v>
                </c:pt>
                <c:pt idx="76">
                  <c:v>1.8853696536875499</c:v>
                </c:pt>
                <c:pt idx="77">
                  <c:v>1.9036228880333792</c:v>
                </c:pt>
                <c:pt idx="78">
                  <c:v>1.9218603601807984</c:v>
                </c:pt>
                <c:pt idx="79">
                  <c:v>1.9400827102729283</c:v>
                </c:pt>
                <c:pt idx="80">
                  <c:v>1.9582905547826439</c:v>
                </c:pt>
                <c:pt idx="81">
                  <c:v>1.9764844876755419</c:v>
                </c:pt>
                <c:pt idx="82">
                  <c:v>1.9946650815023155</c:v>
                </c:pt>
                <c:pt idx="83">
                  <c:v>2.0128328884256628</c:v>
                </c:pt>
                <c:pt idx="84">
                  <c:v>2.0309884411864108</c:v>
                </c:pt>
                <c:pt idx="85">
                  <c:v>2.0491322540130557</c:v>
                </c:pt>
                <c:pt idx="86">
                  <c:v>2.0672648234787117</c:v>
                </c:pt>
                <c:pt idx="87">
                  <c:v>2.0853866293090335</c:v>
                </c:pt>
                <c:pt idx="88">
                  <c:v>2.1034981351444326</c:v>
                </c:pt>
                <c:pt idx="89">
                  <c:v>2.1215997892597569</c:v>
                </c:pt>
                <c:pt idx="90">
                  <c:v>2.1396920252440745</c:v>
                </c:pt>
                <c:pt idx="91">
                  <c:v>2.1577752626433386</c:v>
                </c:pt>
                <c:pt idx="92">
                  <c:v>2.1758499075683</c:v>
                </c:pt>
                <c:pt idx="93">
                  <c:v>2.1939163532698323</c:v>
                </c:pt>
                <c:pt idx="94">
                  <c:v>2.211974980683848</c:v>
                </c:pt>
                <c:pt idx="95">
                  <c:v>2.230026158947604</c:v>
                </c:pt>
                <c:pt idx="96">
                  <c:v>2.2480702458893163</c:v>
                </c:pt>
                <c:pt idx="97">
                  <c:v>2.2661075884925461</c:v>
                </c:pt>
                <c:pt idx="98">
                  <c:v>2.2841385233371008</c:v>
                </c:pt>
                <c:pt idx="99">
                  <c:v>2.3021633770176679</c:v>
                </c:pt>
                <c:pt idx="100">
                  <c:v>2.320182466541671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'Binary N2-CO2 Isotherms'!$H$18:$H$19</c:f>
              <c:strCache>
                <c:ptCount val="2"/>
                <c:pt idx="0">
                  <c:v>3 atm</c:v>
                </c:pt>
                <c:pt idx="1">
                  <c:v>q2(N2) (mmol/g) 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'Binary N2-CO2 Isotherms'!$B$20:$B$120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'Binary N2-CO2 Isotherms'!$H$20:$H$120</c:f>
              <c:numCache>
                <c:formatCode>0.00</c:formatCode>
                <c:ptCount val="101"/>
                <c:pt idx="0">
                  <c:v>0.56136917962510413</c:v>
                </c:pt>
                <c:pt idx="1">
                  <c:v>0.47602710351673283</c:v>
                </c:pt>
                <c:pt idx="2">
                  <c:v>0.42719916175536099</c:v>
                </c:pt>
                <c:pt idx="3">
                  <c:v>0.39284934854727982</c:v>
                </c:pt>
                <c:pt idx="4">
                  <c:v>0.36632758933930393</c:v>
                </c:pt>
                <c:pt idx="5">
                  <c:v>0.34472019483291949</c:v>
                </c:pt>
                <c:pt idx="6">
                  <c:v>0.32648773157980437</c:v>
                </c:pt>
                <c:pt idx="7">
                  <c:v>0.31071709834442407</c:v>
                </c:pt>
                <c:pt idx="8">
                  <c:v>0.29682198474698152</c:v>
                </c:pt>
                <c:pt idx="9">
                  <c:v>0.28440342163511334</c:v>
                </c:pt>
                <c:pt idx="10">
                  <c:v>0.27317759500594774</c:v>
                </c:pt>
                <c:pt idx="11">
                  <c:v>0.26293539329069665</c:v>
                </c:pt>
                <c:pt idx="12">
                  <c:v>0.25351829253587382</c:v>
                </c:pt>
                <c:pt idx="13">
                  <c:v>0.24480324974444861</c:v>
                </c:pt>
                <c:pt idx="14">
                  <c:v>0.23669284557207174</c:v>
                </c:pt>
                <c:pt idx="15">
                  <c:v>0.22910862901150175</c:v>
                </c:pt>
                <c:pt idx="16">
                  <c:v>0.22198649170922313</c:v>
                </c:pt>
                <c:pt idx="17">
                  <c:v>0.21527337166416693</c:v>
                </c:pt>
                <c:pt idx="18">
                  <c:v>0.20892485265841343</c:v>
                </c:pt>
                <c:pt idx="19">
                  <c:v>0.20290338232911997</c:v>
                </c:pt>
                <c:pt idx="20">
                  <c:v>0.19717692690960176</c:v>
                </c:pt>
                <c:pt idx="21">
                  <c:v>0.19171794020765831</c:v>
                </c:pt>
                <c:pt idx="22">
                  <c:v>0.18650256265590101</c:v>
                </c:pt>
                <c:pt idx="23">
                  <c:v>0.18150999144872076</c:v>
                </c:pt>
                <c:pt idx="24">
                  <c:v>0.17672197970286149</c:v>
                </c:pt>
                <c:pt idx="25">
                  <c:v>0.17212243417025802</c:v>
                </c:pt>
                <c:pt idx="26">
                  <c:v>0.16769708911057526</c:v>
                </c:pt>
                <c:pt idx="27">
                  <c:v>0.16343323965084802</c:v>
                </c:pt>
                <c:pt idx="28">
                  <c:v>0.15931952206836761</c:v>
                </c:pt>
                <c:pt idx="29">
                  <c:v>0.15534573142375882</c:v>
                </c:pt>
                <c:pt idx="30">
                  <c:v>0.1515026691750164</c:v>
                </c:pt>
                <c:pt idx="31">
                  <c:v>0.14778201504568864</c:v>
                </c:pt>
                <c:pt idx="32">
                  <c:v>0.14417621865734045</c:v>
                </c:pt>
                <c:pt idx="33">
                  <c:v>0.14067840737715687</c:v>
                </c:pt>
                <c:pt idx="34">
                  <c:v>0.1372823075535424</c:v>
                </c:pt>
                <c:pt idx="35">
                  <c:v>0.13398217687144379</c:v>
                </c:pt>
                <c:pt idx="36">
                  <c:v>0.13077274599519045</c:v>
                </c:pt>
                <c:pt idx="37">
                  <c:v>0.12764916800946552</c:v>
                </c:pt>
                <c:pt idx="38">
                  <c:v>0.12460697444043201</c:v>
                </c:pt>
                <c:pt idx="39">
                  <c:v>0.12164203685535979</c:v>
                </c:pt>
                <c:pt idx="40">
                  <c:v>0.11875053321259305</c:v>
                </c:pt>
                <c:pt idx="41">
                  <c:v>0.11592891827367868</c:v>
                </c:pt>
                <c:pt idx="42">
                  <c:v>0.11317389750305033</c:v>
                </c:pt>
                <c:pt idx="43">
                  <c:v>0.11048240397330983</c:v>
                </c:pt>
                <c:pt idx="44">
                  <c:v>0.10785157787010527</c:v>
                </c:pt>
                <c:pt idx="45">
                  <c:v>0.1052787482531832</c:v>
                </c:pt>
                <c:pt idx="46">
                  <c:v>0.10276141678198256</c:v>
                </c:pt>
                <c:pt idx="47">
                  <c:v>0.1002972431571923</c:v>
                </c:pt>
                <c:pt idx="48">
                  <c:v>9.7884032065632579E-2</c:v>
                </c:pt>
                <c:pt idx="49">
                  <c:v>9.5519721445940661E-2</c:v>
                </c:pt>
                <c:pt idx="50">
                  <c:v>9.3202371917883109E-2</c:v>
                </c:pt>
                <c:pt idx="51">
                  <c:v>9.0930157239514975E-2</c:v>
                </c:pt>
                <c:pt idx="52">
                  <c:v>8.8701355674537768E-2</c:v>
                </c:pt>
                <c:pt idx="53">
                  <c:v>8.6514342167625657E-2</c:v>
                </c:pt>
                <c:pt idx="54">
                  <c:v>8.4367581238638897E-2</c:v>
                </c:pt>
                <c:pt idx="55">
                  <c:v>8.2259620517895926E-2</c:v>
                </c:pt>
                <c:pt idx="56">
                  <c:v>8.0189084854331322E-2</c:v>
                </c:pt>
                <c:pt idx="57">
                  <c:v>7.8154670936677953E-2</c:v>
                </c:pt>
                <c:pt idx="58">
                  <c:v>7.6155142374984788E-2</c:v>
                </c:pt>
                <c:pt idx="59">
                  <c:v>7.418932519598824E-2</c:v>
                </c:pt>
                <c:pt idx="60">
                  <c:v>7.2256103711240749E-2</c:v>
                </c:pt>
                <c:pt idx="61">
                  <c:v>7.0354416721583352E-2</c:v>
                </c:pt>
                <c:pt idx="62">
                  <c:v>6.8483254025633239E-2</c:v>
                </c:pt>
                <c:pt idx="63">
                  <c:v>6.664165320352497E-2</c:v>
                </c:pt>
                <c:pt idx="64">
                  <c:v>6.482869665026926E-2</c:v>
                </c:pt>
                <c:pt idx="65">
                  <c:v>6.3043508835836995E-2</c:v>
                </c:pt>
                <c:pt idx="66">
                  <c:v>6.1285253771487705E-2</c:v>
                </c:pt>
                <c:pt idx="67">
                  <c:v>5.9553132663988921E-2</c:v>
                </c:pt>
                <c:pt idx="68">
                  <c:v>5.7846381741250022E-2</c:v>
                </c:pt>
                <c:pt idx="69">
                  <c:v>5.6164270234556272E-2</c:v>
                </c:pt>
                <c:pt idx="70">
                  <c:v>5.4506098504060074E-2</c:v>
                </c:pt>
                <c:pt idx="71">
                  <c:v>5.2871196295495575E-2</c:v>
                </c:pt>
                <c:pt idx="72">
                  <c:v>5.1258921117244949E-2</c:v>
                </c:pt>
                <c:pt idx="73">
                  <c:v>4.9668656727921617E-2</c:v>
                </c:pt>
                <c:pt idx="74">
                  <c:v>4.8099811725560424E-2</c:v>
                </c:pt>
                <c:pt idx="75">
                  <c:v>4.6551818230331971E-2</c:v>
                </c:pt>
                <c:pt idx="76">
                  <c:v>4.5024130653438736E-2</c:v>
                </c:pt>
                <c:pt idx="77">
                  <c:v>4.3516224545513862E-2</c:v>
                </c:pt>
                <c:pt idx="78">
                  <c:v>4.2027595518440528E-2</c:v>
                </c:pt>
                <c:pt idx="79">
                  <c:v>4.0557758235045094E-2</c:v>
                </c:pt>
                <c:pt idx="80">
                  <c:v>3.91062454616007E-2</c:v>
                </c:pt>
                <c:pt idx="81">
                  <c:v>3.7672607178512424E-2</c:v>
                </c:pt>
                <c:pt idx="82">
                  <c:v>3.6256409744949328E-2</c:v>
                </c:pt>
                <c:pt idx="83">
                  <c:v>3.4857235113542953E-2</c:v>
                </c:pt>
                <c:pt idx="84">
                  <c:v>3.3474680091594378E-2</c:v>
                </c:pt>
                <c:pt idx="85">
                  <c:v>3.2108355645523126E-2</c:v>
                </c:pt>
                <c:pt idx="86">
                  <c:v>3.0757886245555803E-2</c:v>
                </c:pt>
                <c:pt idx="87">
                  <c:v>2.9422909247892898E-2</c:v>
                </c:pt>
                <c:pt idx="88">
                  <c:v>2.810307431181059E-2</c:v>
                </c:pt>
                <c:pt idx="89">
                  <c:v>2.6798042849353738E-2</c:v>
                </c:pt>
                <c:pt idx="90">
                  <c:v>2.5507487505457432E-2</c:v>
                </c:pt>
                <c:pt idx="91">
                  <c:v>2.4231091666500004E-2</c:v>
                </c:pt>
                <c:pt idx="92">
                  <c:v>2.2968548995442123E-2</c:v>
                </c:pt>
                <c:pt idx="93">
                  <c:v>2.1719562991844382E-2</c:v>
                </c:pt>
                <c:pt idx="94">
                  <c:v>2.0483846575182402E-2</c:v>
                </c:pt>
                <c:pt idx="95">
                  <c:v>1.9261121689994862E-2</c:v>
                </c:pt>
                <c:pt idx="96">
                  <c:v>1.8051118931505752E-2</c:v>
                </c:pt>
                <c:pt idx="97">
                  <c:v>1.6853577190459993E-2</c:v>
                </c:pt>
                <c:pt idx="98">
                  <c:v>1.5668243316001088E-2</c:v>
                </c:pt>
                <c:pt idx="99">
                  <c:v>1.4494871795502179E-2</c:v>
                </c:pt>
                <c:pt idx="100">
                  <c:v>1.333322445033755E-2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'Binary N2-CO2 Isotherms'!$I$18:$I$19</c:f>
              <c:strCache>
                <c:ptCount val="2"/>
                <c:pt idx="0">
                  <c:v>4 atm</c:v>
                </c:pt>
                <c:pt idx="1">
                  <c:v>q1 (C02) (mmol/g)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'Binary N2-CO2 Isotherms'!$B$20:$B$120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'Binary N2-CO2 Isotherms'!$I$20:$I$120</c:f>
              <c:numCache>
                <c:formatCode>0.00</c:formatCode>
                <c:ptCount val="101"/>
                <c:pt idx="0">
                  <c:v>0</c:v>
                </c:pt>
                <c:pt idx="1">
                  <c:v>0.13071440674294688</c:v>
                </c:pt>
                <c:pt idx="2">
                  <c:v>0.21273845381825862</c:v>
                </c:pt>
                <c:pt idx="3">
                  <c:v>0.27519801764780638</c:v>
                </c:pt>
                <c:pt idx="4">
                  <c:v>0.32703427945340979</c:v>
                </c:pt>
                <c:pt idx="5">
                  <c:v>0.37219390267167907</c:v>
                </c:pt>
                <c:pt idx="6">
                  <c:v>0.41277108793734418</c:v>
                </c:pt>
                <c:pt idx="7">
                  <c:v>0.4500115523749687</c:v>
                </c:pt>
                <c:pt idx="8">
                  <c:v>0.48471683508603036</c:v>
                </c:pt>
                <c:pt idx="9">
                  <c:v>0.51743322409788894</c:v>
                </c:pt>
                <c:pt idx="10">
                  <c:v>0.54854982191709101</c:v>
                </c:pt>
                <c:pt idx="11">
                  <c:v>0.57835361611393687</c:v>
                </c:pt>
                <c:pt idx="12">
                  <c:v>0.6070623627091285</c:v>
                </c:pt>
                <c:pt idx="13">
                  <c:v>0.63484521369874503</c:v>
                </c:pt>
                <c:pt idx="14">
                  <c:v>0.66183619189248133</c:v>
                </c:pt>
                <c:pt idx="15">
                  <c:v>0.68814329727742896</c:v>
                </c:pt>
                <c:pt idx="16">
                  <c:v>0.71385484139632616</c:v>
                </c:pt>
                <c:pt idx="17">
                  <c:v>0.73904396444659226</c:v>
                </c:pt>
                <c:pt idx="18">
                  <c:v>0.76377192692857876</c:v>
                </c:pt>
                <c:pt idx="19">
                  <c:v>0.78809055433922426</c:v>
                </c:pt>
                <c:pt idx="20">
                  <c:v>0.81204408367145087</c:v>
                </c:pt>
                <c:pt idx="21">
                  <c:v>0.83567057920196153</c:v>
                </c:pt>
                <c:pt idx="22">
                  <c:v>0.85900303277331225</c:v>
                </c:pt>
                <c:pt idx="23">
                  <c:v>0.88207022935437951</c:v>
                </c:pt>
                <c:pt idx="24">
                  <c:v>0.90489743551588886</c:v>
                </c:pt>
                <c:pt idx="25">
                  <c:v>0.92750695259313387</c:v>
                </c:pt>
                <c:pt idx="26">
                  <c:v>0.94991856524577867</c:v>
                </c:pt>
                <c:pt idx="27">
                  <c:v>0.97214990828877679</c:v>
                </c:pt>
                <c:pt idx="28">
                  <c:v>0.99421676903737688</c:v>
                </c:pt>
                <c:pt idx="29">
                  <c:v>1.0161333383088391</c:v>
                </c:pt>
                <c:pt idx="30">
                  <c:v>1.0379124202008363</c:v>
                </c:pt>
                <c:pt idx="31">
                  <c:v>1.0595656085132448</c:v>
                </c:pt>
                <c:pt idx="32">
                  <c:v>1.081103435982457</c:v>
                </c:pt>
                <c:pt idx="33">
                  <c:v>1.1025355012059386</c:v>
                </c:pt>
                <c:pt idx="34">
                  <c:v>1.1238705771433799</c:v>
                </c:pt>
                <c:pt idx="35">
                  <c:v>1.1451167043131538</c:v>
                </c:pt>
                <c:pt idx="36">
                  <c:v>1.1662812712037796</c:v>
                </c:pt>
                <c:pt idx="37">
                  <c:v>1.1873710839489766</c:v>
                </c:pt>
                <c:pt idx="38">
                  <c:v>1.2083924269418886</c:v>
                </c:pt>
                <c:pt idx="39">
                  <c:v>1.2293511157667074</c:v>
                </c:pt>
                <c:pt idx="40">
                  <c:v>1.2502525435873415</c:v>
                </c:pt>
                <c:pt idx="41">
                  <c:v>1.2711017219403422</c:v>
                </c:pt>
                <c:pt idx="42">
                  <c:v>1.2919033167230358</c:v>
                </c:pt>
                <c:pt idx="43">
                  <c:v>1.3126616800404105</c:v>
                </c:pt>
                <c:pt idx="44">
                  <c:v>1.3333808784697627</c:v>
                </c:pt>
                <c:pt idx="45">
                  <c:v>1.3540647182160419</c:v>
                </c:pt>
                <c:pt idx="46">
                  <c:v>1.3747167675595295</c:v>
                </c:pt>
                <c:pt idx="47">
                  <c:v>1.3953403769382469</c:v>
                </c:pt>
                <c:pt idx="48">
                  <c:v>1.4159386969580074</c:v>
                </c:pt>
                <c:pt idx="49">
                  <c:v>1.4365146945815619</c:v>
                </c:pt>
                <c:pt idx="50">
                  <c:v>1.4570711677134041</c:v>
                </c:pt>
                <c:pt idx="51">
                  <c:v>1.4776107583673346</c:v>
                </c:pt>
                <c:pt idx="52">
                  <c:v>1.4981359645788948</c:v>
                </c:pt>
                <c:pt idx="53">
                  <c:v>1.5186491512035754</c:v>
                </c:pt>
                <c:pt idx="54">
                  <c:v>1.5391525597235738</c:v>
                </c:pt>
                <c:pt idx="55">
                  <c:v>1.5596483171703834</c:v>
                </c:pt>
                <c:pt idx="56">
                  <c:v>1.5801384442571833</c:v>
                </c:pt>
                <c:pt idx="57">
                  <c:v>1.6006248628035573</c:v>
                </c:pt>
                <c:pt idx="58">
                  <c:v>1.6211094025251902</c:v>
                </c:pt>
                <c:pt idx="59">
                  <c:v>1.6415938072526155</c:v>
                </c:pt>
                <c:pt idx="60">
                  <c:v>1.662079740635702</c:v>
                </c:pt>
                <c:pt idx="61">
                  <c:v>1.6825687913840737</c:v>
                </c:pt>
                <c:pt idx="62">
                  <c:v>1.7030624780880541</c:v>
                </c:pt>
                <c:pt idx="63">
                  <c:v>1.723562253659805</c:v>
                </c:pt>
                <c:pt idx="64">
                  <c:v>1.7440695094300054</c:v>
                </c:pt>
                <c:pt idx="65">
                  <c:v>1.7645855789316647</c:v>
                </c:pt>
                <c:pt idx="66">
                  <c:v>1.785111741399293</c:v>
                </c:pt>
                <c:pt idx="67">
                  <c:v>1.8056492250087786</c:v>
                </c:pt>
                <c:pt idx="68">
                  <c:v>1.8261992098806741</c:v>
                </c:pt>
                <c:pt idx="69">
                  <c:v>1.846762830867348</c:v>
                </c:pt>
                <c:pt idx="70">
                  <c:v>1.8673411801423949</c:v>
                </c:pt>
                <c:pt idx="71">
                  <c:v>1.887935309608922</c:v>
                </c:pt>
                <c:pt idx="72">
                  <c:v>1.9085462331417009</c:v>
                </c:pt>
                <c:pt idx="73">
                  <c:v>1.9291749286767597</c:v>
                </c:pt>
                <c:pt idx="74">
                  <c:v>1.9498223401607113</c:v>
                </c:pt>
                <c:pt idx="75">
                  <c:v>1.9704893793709695</c:v>
                </c:pt>
                <c:pt idx="76">
                  <c:v>1.9911769276169875</c:v>
                </c:pt>
                <c:pt idx="77">
                  <c:v>2.0118858373317274</c:v>
                </c:pt>
                <c:pt idx="78">
                  <c:v>2.0326169335617705</c:v>
                </c:pt>
                <c:pt idx="79">
                  <c:v>2.053371015363715</c:v>
                </c:pt>
                <c:pt idx="80">
                  <c:v>2.0741488571138413</c:v>
                </c:pt>
                <c:pt idx="81">
                  <c:v>2.0949512097374514</c:v>
                </c:pt>
                <c:pt idx="82">
                  <c:v>2.1157788018637156</c:v>
                </c:pt>
                <c:pt idx="83">
                  <c:v>2.1366323409113819</c:v>
                </c:pt>
                <c:pt idx="84">
                  <c:v>2.1575125141102669</c:v>
                </c:pt>
                <c:pt idx="85">
                  <c:v>2.1784199894630385</c:v>
                </c:pt>
                <c:pt idx="86">
                  <c:v>2.199355416651418</c:v>
                </c:pt>
                <c:pt idx="87">
                  <c:v>2.2203194278906389</c:v>
                </c:pt>
                <c:pt idx="88">
                  <c:v>2.2413126387356526</c:v>
                </c:pt>
                <c:pt idx="89">
                  <c:v>2.2623356488423241</c:v>
                </c:pt>
                <c:pt idx="90">
                  <c:v>2.2833890426866152</c:v>
                </c:pt>
                <c:pt idx="91">
                  <c:v>2.3044733902444912</c:v>
                </c:pt>
                <c:pt idx="92">
                  <c:v>2.3255892476351092</c:v>
                </c:pt>
                <c:pt idx="93">
                  <c:v>2.3467371577296516</c:v>
                </c:pt>
                <c:pt idx="94">
                  <c:v>2.3679176507279802</c:v>
                </c:pt>
                <c:pt idx="95">
                  <c:v>2.3891312447051365</c:v>
                </c:pt>
                <c:pt idx="96">
                  <c:v>2.4103784461295596</c:v>
                </c:pt>
                <c:pt idx="97">
                  <c:v>2.4316597503547683</c:v>
                </c:pt>
                <c:pt idx="98">
                  <c:v>2.4529756420861251</c:v>
                </c:pt>
                <c:pt idx="99">
                  <c:v>2.4743265958241798</c:v>
                </c:pt>
                <c:pt idx="100">
                  <c:v>2.4957130762859951</c:v>
                </c:pt>
              </c:numCache>
            </c:numRef>
          </c:yVal>
          <c:smooth val="0"/>
        </c:ser>
        <c:ser>
          <c:idx val="5"/>
          <c:order val="7"/>
          <c:tx>
            <c:strRef>
              <c:f>'Binary N2-CO2 Isotherms'!$J$18:$J$19</c:f>
              <c:strCache>
                <c:ptCount val="2"/>
                <c:pt idx="0">
                  <c:v>4 atm</c:v>
                </c:pt>
                <c:pt idx="1">
                  <c:v>q2(N2) (mmol/g) 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'Binary N2-CO2 Isotherms'!$B$20:$B$120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'Binary N2-CO2 Isotherms'!$J$20:$J$120</c:f>
              <c:numCache>
                <c:formatCode>0.00</c:formatCode>
                <c:ptCount val="101"/>
                <c:pt idx="0">
                  <c:v>0.6474262323507155</c:v>
                </c:pt>
                <c:pt idx="1">
                  <c:v>0.55004103932220072</c:v>
                </c:pt>
                <c:pt idx="2">
                  <c:v>0.49376386937378208</c:v>
                </c:pt>
                <c:pt idx="3">
                  <c:v>0.45402479714734073</c:v>
                </c:pt>
                <c:pt idx="4">
                  <c:v>0.42328130767810068</c:v>
                </c:pt>
                <c:pt idx="5">
                  <c:v>0.39820416278096749</c:v>
                </c:pt>
                <c:pt idx="6">
                  <c:v>0.37702682553248323</c:v>
                </c:pt>
                <c:pt idx="7">
                  <c:v>0.35869852317264073</c:v>
                </c:pt>
                <c:pt idx="8">
                  <c:v>0.342543182982883</c:v>
                </c:pt>
                <c:pt idx="9">
                  <c:v>0.32810005724445435</c:v>
                </c:pt>
                <c:pt idx="10">
                  <c:v>0.31504099707535327</c:v>
                </c:pt>
                <c:pt idx="11">
                  <c:v>0.30312399597362344</c:v>
                </c:pt>
                <c:pt idx="12">
                  <c:v>0.29216545004254657</c:v>
                </c:pt>
                <c:pt idx="13">
                  <c:v>0.28202275701865737</c:v>
                </c:pt>
                <c:pt idx="14">
                  <c:v>0.2725829491649952</c:v>
                </c:pt>
                <c:pt idx="15">
                  <c:v>0.26375501132312584</c:v>
                </c:pt>
                <c:pt idx="16">
                  <c:v>0.25546453735740238</c:v>
                </c:pt>
                <c:pt idx="17">
                  <c:v>0.24764991962007415</c:v>
                </c:pt>
                <c:pt idx="18">
                  <c:v>0.24025957218247476</c:v>
                </c:pt>
                <c:pt idx="19">
                  <c:v>0.23324986854038038</c:v>
                </c:pt>
                <c:pt idx="20">
                  <c:v>0.22658358394422118</c:v>
                </c:pt>
                <c:pt idx="21">
                  <c:v>0.2202287010691048</c:v>
                </c:pt>
                <c:pt idx="22">
                  <c:v>0.21415748183922897</c:v>
                </c:pt>
                <c:pt idx="23">
                  <c:v>0.20834573725880867</c:v>
                </c:pt>
                <c:pt idx="24">
                  <c:v>0.20277224662836213</c:v>
                </c:pt>
                <c:pt idx="25">
                  <c:v>0.19741829090821061</c:v>
                </c:pt>
                <c:pt idx="26">
                  <c:v>0.19226727432293034</c:v>
                </c:pt>
                <c:pt idx="27">
                  <c:v>0.18730441491069105</c:v>
                </c:pt>
                <c:pt idx="28">
                  <c:v>0.18251648947161775</c:v>
                </c:pt>
                <c:pt idx="29">
                  <c:v>0.17789162182835963</c:v>
                </c:pt>
                <c:pt idx="30">
                  <c:v>0.17341910586182355</c:v>
                </c:pt>
                <c:pt idx="31">
                  <c:v>0.16908925668588792</c:v>
                </c:pt>
                <c:pt idx="32">
                  <c:v>0.16489328475694123</c:v>
                </c:pt>
                <c:pt idx="33">
                  <c:v>0.16082318880348659</c:v>
                </c:pt>
                <c:pt idx="34">
                  <c:v>0.1568716642973782</c:v>
                </c:pt>
                <c:pt idx="35">
                  <c:v>0.15303202483578296</c:v>
                </c:pt>
                <c:pt idx="36">
                  <c:v>0.14929813430832445</c:v>
                </c:pt>
                <c:pt idx="37">
                  <c:v>0.14566434812124726</c:v>
                </c:pt>
                <c:pt idx="38">
                  <c:v>0.14212546206511692</c:v>
                </c:pt>
                <c:pt idx="39">
                  <c:v>0.13867666766342107</c:v>
                </c:pt>
                <c:pt idx="40">
                  <c:v>0.13531351304066641</c:v>
                </c:pt>
                <c:pt idx="41">
                  <c:v>0.13203186851094736</c:v>
                </c:pt>
                <c:pt idx="42">
                  <c:v>0.12882789621973761</c:v>
                </c:pt>
                <c:pt idx="43">
                  <c:v>0.12569802327916466</c:v>
                </c:pt>
                <c:pt idx="44">
                  <c:v>0.12263891792518371</c:v>
                </c:pt>
                <c:pt idx="45">
                  <c:v>0.11964746829770487</c:v>
                </c:pt>
                <c:pt idx="46">
                  <c:v>0.11672076350485333</c:v>
                </c:pt>
                <c:pt idx="47">
                  <c:v>0.11385607668252912</c:v>
                </c:pt>
                <c:pt idx="48">
                  <c:v>0.11105084980216653</c:v>
                </c:pt>
                <c:pt idx="49">
                  <c:v>0.10830268001457349</c:v>
                </c:pt>
                <c:pt idx="50">
                  <c:v>0.10560930734716396</c:v>
                </c:pt>
                <c:pt idx="51">
                  <c:v>0.10296860359675339</c:v>
                </c:pt>
                <c:pt idx="52">
                  <c:v>0.10037856228115188</c:v>
                </c:pt>
                <c:pt idx="53">
                  <c:v>9.7837289530700741E-2</c:v>
                </c:pt>
                <c:pt idx="54">
                  <c:v>9.5342995816179207E-2</c:v>
                </c:pt>
                <c:pt idx="55">
                  <c:v>9.2893988422582133E-2</c:v>
                </c:pt>
                <c:pt idx="56">
                  <c:v>9.0488664589493326E-2</c:v>
                </c:pt>
                <c:pt idx="57">
                  <c:v>8.8125505248436917E-2</c:v>
                </c:pt>
                <c:pt idx="58">
                  <c:v>8.5803069295927958E-2</c:v>
                </c:pt>
                <c:pt idx="59">
                  <c:v>8.3519988348158047E-2</c:v>
                </c:pt>
                <c:pt idx="60">
                  <c:v>8.1274961929512252E-2</c:v>
                </c:pt>
                <c:pt idx="61">
                  <c:v>7.9066753052559752E-2</c:v>
                </c:pt>
                <c:pt idx="62">
                  <c:v>7.689418415190763E-2</c:v>
                </c:pt>
                <c:pt idx="63">
                  <c:v>7.4756133338456585E-2</c:v>
                </c:pt>
                <c:pt idx="64">
                  <c:v>7.2651530944232476E-2</c:v>
                </c:pt>
                <c:pt idx="65">
                  <c:v>7.0579356331156112E-2</c:v>
                </c:pt>
                <c:pt idx="66">
                  <c:v>6.8538634939920642E-2</c:v>
                </c:pt>
                <c:pt idx="67">
                  <c:v>6.6528435557619003E-2</c:v>
                </c:pt>
                <c:pt idx="68">
                  <c:v>6.4547867784947255E-2</c:v>
                </c:pt>
                <c:pt idx="69">
                  <c:v>6.2596079685742989E-2</c:v>
                </c:pt>
                <c:pt idx="70">
                  <c:v>6.0672255603330484E-2</c:v>
                </c:pt>
                <c:pt idx="71">
                  <c:v>5.8775614129665761E-2</c:v>
                </c:pt>
                <c:pt idx="72">
                  <c:v>5.6905406214627891E-2</c:v>
                </c:pt>
                <c:pt idx="73">
                  <c:v>5.506091340400901E-2</c:v>
                </c:pt>
                <c:pt idx="74">
                  <c:v>5.3241446195831266E-2</c:v>
                </c:pt>
                <c:pt idx="75">
                  <c:v>5.144634250558193E-2</c:v>
                </c:pt>
                <c:pt idx="76">
                  <c:v>4.9674966231818607E-2</c:v>
                </c:pt>
                <c:pt idx="77">
                  <c:v>4.7926705914369441E-2</c:v>
                </c:pt>
                <c:pt idx="78">
                  <c:v>4.620097347804699E-2</c:v>
                </c:pt>
                <c:pt idx="79">
                  <c:v>4.4497203055418044E-2</c:v>
                </c:pt>
                <c:pt idx="80">
                  <c:v>4.2814849882733735E-2</c:v>
                </c:pt>
                <c:pt idx="81">
                  <c:v>4.1153389263630984E-2</c:v>
                </c:pt>
                <c:pt idx="82">
                  <c:v>3.9512315595673572E-2</c:v>
                </c:pt>
                <c:pt idx="83">
                  <c:v>3.7891141455215153E-2</c:v>
                </c:pt>
                <c:pt idx="84">
                  <c:v>3.6289396736440722E-2</c:v>
                </c:pt>
                <c:pt idx="85">
                  <c:v>3.4706627840782392E-2</c:v>
                </c:pt>
                <c:pt idx="86">
                  <c:v>3.3142396913213752E-2</c:v>
                </c:pt>
                <c:pt idx="87">
                  <c:v>3.159628112220652E-2</c:v>
                </c:pt>
                <c:pt idx="88">
                  <c:v>3.0067871980387597E-2</c:v>
                </c:pt>
                <c:pt idx="89">
                  <c:v>2.8556774703167136E-2</c:v>
                </c:pt>
                <c:pt idx="90">
                  <c:v>2.7062607602818419E-2</c:v>
                </c:pt>
                <c:pt idx="91">
                  <c:v>2.5585001515684117E-2</c:v>
                </c:pt>
                <c:pt idx="92">
                  <c:v>2.4123599260359029E-2</c:v>
                </c:pt>
                <c:pt idx="93">
                  <c:v>2.2678055124860361E-2</c:v>
                </c:pt>
                <c:pt idx="94">
                  <c:v>2.1248034380944535E-2</c:v>
                </c:pt>
                <c:pt idx="95">
                  <c:v>1.9833212823864049E-2</c:v>
                </c:pt>
                <c:pt idx="96">
                  <c:v>1.8433276335981706E-2</c:v>
                </c:pt>
                <c:pt idx="97">
                  <c:v>1.7047920472773759E-2</c:v>
                </c:pt>
                <c:pt idx="98">
                  <c:v>1.5676850069857366E-2</c:v>
                </c:pt>
                <c:pt idx="99">
                  <c:v>1.4319778869773868E-2</c:v>
                </c:pt>
                <c:pt idx="100">
                  <c:v>1.2976429167348315E-2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'Binary N2-CO2 Isotherms'!$K$18:$K$19</c:f>
              <c:strCache>
                <c:ptCount val="2"/>
                <c:pt idx="0">
                  <c:v>5 atm</c:v>
                </c:pt>
                <c:pt idx="1">
                  <c:v>q1 (C02) (mmol/g)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'Binary N2-CO2 Isotherms'!$B$20:$B$120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'Binary N2-CO2 Isotherms'!$K$20:$K$120</c:f>
              <c:numCache>
                <c:formatCode>0.00</c:formatCode>
                <c:ptCount val="101"/>
                <c:pt idx="0">
                  <c:v>0</c:v>
                </c:pt>
                <c:pt idx="1">
                  <c:v>0.1531698404286177</c:v>
                </c:pt>
                <c:pt idx="2">
                  <c:v>0.24758861702501964</c:v>
                </c:pt>
                <c:pt idx="3">
                  <c:v>0.31816435463320741</c:v>
                </c:pt>
                <c:pt idx="4">
                  <c:v>0.37574976113582342</c:v>
                </c:pt>
                <c:pt idx="5">
                  <c:v>0.42516208118056903</c:v>
                </c:pt>
                <c:pt idx="6">
                  <c:v>0.46896590592079013</c:v>
                </c:pt>
                <c:pt idx="7">
                  <c:v>0.50869018009526501</c:v>
                </c:pt>
                <c:pt idx="8">
                  <c:v>0.54532032615301529</c:v>
                </c:pt>
                <c:pt idx="9">
                  <c:v>0.57952885780863739</c:v>
                </c:pt>
                <c:pt idx="10">
                  <c:v>0.61179533123425156</c:v>
                </c:pt>
                <c:pt idx="11">
                  <c:v>0.64247381275013926</c:v>
                </c:pt>
                <c:pt idx="12">
                  <c:v>0.67183321536036056</c:v>
                </c:pt>
                <c:pt idx="13">
                  <c:v>0.70008262749395922</c:v>
                </c:pt>
                <c:pt idx="14">
                  <c:v>0.72738787296703344</c:v>
                </c:pt>
                <c:pt idx="15">
                  <c:v>0.75388271033190724</c:v>
                </c:pt>
                <c:pt idx="16">
                  <c:v>0.77967662793044834</c:v>
                </c:pt>
                <c:pt idx="17">
                  <c:v>0.80486040557975302</c:v>
                </c:pt>
                <c:pt idx="18">
                  <c:v>0.82951016931398669</c:v>
                </c:pt>
                <c:pt idx="19">
                  <c:v>0.85369040406856866</c:v>
                </c:pt>
                <c:pt idx="20">
                  <c:v>0.87745623002549511</c:v>
                </c:pt>
                <c:pt idx="21">
                  <c:v>0.90085514855838356</c:v>
                </c:pt>
                <c:pt idx="22">
                  <c:v>0.92392839950185635</c:v>
                </c:pt>
                <c:pt idx="23">
                  <c:v>0.94671202916638353</c:v>
                </c:pt>
                <c:pt idx="24">
                  <c:v>0.96923774005901475</c:v>
                </c:pt>
                <c:pt idx="25">
                  <c:v>0.99153357375622453</c:v>
                </c:pt>
                <c:pt idx="26">
                  <c:v>1.0136244647628248</c:v>
                </c:pt>
                <c:pt idx="27">
                  <c:v>1.0355326935453621</c:v>
                </c:pt>
                <c:pt idx="28">
                  <c:v>1.0572782599947699</c:v>
                </c:pt>
                <c:pt idx="29">
                  <c:v>1.0788791935225617</c:v>
                </c:pt>
                <c:pt idx="30">
                  <c:v>1.1003518122709779</c:v>
                </c:pt>
                <c:pt idx="31">
                  <c:v>1.121710941140631</c:v>
                </c:pt>
                <c:pt idx="32">
                  <c:v>1.1429700962467653</c:v>
                </c:pt>
                <c:pt idx="33">
                  <c:v>1.1641416418230803</c:v>
                </c:pt>
                <c:pt idx="34">
                  <c:v>1.1852369243695366</c:v>
                </c:pt>
                <c:pt idx="35">
                  <c:v>1.2062663878938413</c:v>
                </c:pt>
                <c:pt idx="36">
                  <c:v>1.2272396733572879</c:v>
                </c:pt>
                <c:pt idx="37">
                  <c:v>1.2481657048544399</c:v>
                </c:pt>
                <c:pt idx="38">
                  <c:v>1.2690527645958198</c:v>
                </c:pt>
                <c:pt idx="39">
                  <c:v>1.2899085583957874</c:v>
                </c:pt>
                <c:pt idx="40">
                  <c:v>1.3107402730733178</c:v>
                </c:pt>
                <c:pt idx="41">
                  <c:v>1.3315546269357901</c:v>
                </c:pt>
                <c:pt idx="42">
                  <c:v>1.3523579143230013</c:v>
                </c:pt>
                <c:pt idx="43">
                  <c:v>1.3731560450312708</c:v>
                </c:pt>
                <c:pt idx="44">
                  <c:v>1.3939545793084318</c:v>
                </c:pt>
                <c:pt idx="45">
                  <c:v>1.414758759004161</c:v>
                </c:pt>
                <c:pt idx="46">
                  <c:v>1.4355735353720647</c:v>
                </c:pt>
                <c:pt idx="47">
                  <c:v>1.4564035939467246</c:v>
                </c:pt>
                <c:pt idx="48">
                  <c:v>1.4772533768577971</c:v>
                </c:pt>
                <c:pt idx="49">
                  <c:v>1.4981271028920258</c:v>
                </c:pt>
                <c:pt idx="50">
                  <c:v>1.5190287855709006</c:v>
                </c:pt>
                <c:pt idx="51">
                  <c:v>1.5399622494753051</c:v>
                </c:pt>
                <c:pt idx="52">
                  <c:v>1.5609311450176111</c:v>
                </c:pt>
                <c:pt idx="53">
                  <c:v>1.5819389618354516</c:v>
                </c:pt>
                <c:pt idx="54">
                  <c:v>1.6029890409590075</c:v>
                </c:pt>
                <c:pt idx="55">
                  <c:v>1.624084585884487</c:v>
                </c:pt>
                <c:pt idx="56">
                  <c:v>1.6452286726700245</c:v>
                </c:pt>
                <c:pt idx="57">
                  <c:v>1.6664242591560785</c:v>
                </c:pt>
                <c:pt idx="58">
                  <c:v>1.6876741934001815</c:v>
                </c:pt>
                <c:pt idx="59">
                  <c:v>1.7089812214053208</c:v>
                </c:pt>
                <c:pt idx="60">
                  <c:v>1.7303479942120514</c:v>
                </c:pt>
                <c:pt idx="61">
                  <c:v>1.7517770744164678</c:v>
                </c:pt>
                <c:pt idx="62">
                  <c:v>1.773270942169185</c:v>
                </c:pt>
                <c:pt idx="63">
                  <c:v>1.7948320007044138</c:v>
                </c:pt>
                <c:pt idx="64">
                  <c:v>1.8164625814428752</c:v>
                </c:pt>
                <c:pt idx="65">
                  <c:v>1.8381649487076244</c:v>
                </c:pt>
                <c:pt idx="66">
                  <c:v>1.8599413040877477</c:v>
                </c:pt>
                <c:pt idx="67">
                  <c:v>1.8817937904812554</c:v>
                </c:pt>
                <c:pt idx="68">
                  <c:v>1.9037244958453052</c:v>
                </c:pt>
                <c:pt idx="69">
                  <c:v>1.9257354566790492</c:v>
                </c:pt>
                <c:pt idx="70">
                  <c:v>1.9478286612618785</c:v>
                </c:pt>
                <c:pt idx="71">
                  <c:v>1.9700060526676355</c:v>
                </c:pt>
                <c:pt idx="72">
                  <c:v>1.9922695315733352</c:v>
                </c:pt>
                <c:pt idx="73">
                  <c:v>2.0146209588792141</c:v>
                </c:pt>
                <c:pt idx="74">
                  <c:v>2.0370621581553161</c:v>
                </c:pt>
                <c:pt idx="75">
                  <c:v>2.0595949179284201</c:v>
                </c:pt>
                <c:pt idx="76">
                  <c:v>2.0822209938218625</c:v>
                </c:pt>
                <c:pt idx="77">
                  <c:v>2.104942110559656</c:v>
                </c:pt>
                <c:pt idx="78">
                  <c:v>2.1277599638453037</c:v>
                </c:pt>
                <c:pt idx="79">
                  <c:v>2.1506762221247868</c:v>
                </c:pt>
                <c:pt idx="80">
                  <c:v>2.1736925282423685</c:v>
                </c:pt>
                <c:pt idx="81">
                  <c:v>2.1968105009971417</c:v>
                </c:pt>
                <c:pt idx="82">
                  <c:v>2.2200317366075453</c:v>
                </c:pt>
                <c:pt idx="83">
                  <c:v>2.2433578100904854</c:v>
                </c:pt>
                <c:pt idx="84">
                  <c:v>2.2667902765611498</c:v>
                </c:pt>
                <c:pt idx="85">
                  <c:v>2.2903306724590875</c:v>
                </c:pt>
                <c:pt idx="86">
                  <c:v>2.3139805167056999</c:v>
                </c:pt>
                <c:pt idx="87">
                  <c:v>2.3377413117978558</c:v>
                </c:pt>
                <c:pt idx="88">
                  <c:v>2.3616145448419856</c:v>
                </c:pt>
                <c:pt idx="89">
                  <c:v>2.3856016885326574</c:v>
                </c:pt>
                <c:pt idx="90">
                  <c:v>2.4097042020793378</c:v>
                </c:pt>
                <c:pt idx="91">
                  <c:v>2.4339235320847501</c:v>
                </c:pt>
                <c:pt idx="92">
                  <c:v>2.458261113377989</c:v>
                </c:pt>
                <c:pt idx="93">
                  <c:v>2.4827183698053137</c:v>
                </c:pt>
                <c:pt idx="94">
                  <c:v>2.5072967149813197</c:v>
                </c:pt>
                <c:pt idx="95">
                  <c:v>2.5319975530030039</c:v>
                </c:pt>
                <c:pt idx="96">
                  <c:v>2.556822279129034</c:v>
                </c:pt>
                <c:pt idx="97">
                  <c:v>2.5817722804263981</c:v>
                </c:pt>
                <c:pt idx="98">
                  <c:v>2.6068489363864211</c:v>
                </c:pt>
                <c:pt idx="99">
                  <c:v>2.6320536195120265</c:v>
                </c:pt>
                <c:pt idx="100">
                  <c:v>2.6573876958779685</c:v>
                </c:pt>
              </c:numCache>
            </c:numRef>
          </c:yVal>
          <c:smooth val="0"/>
        </c:ser>
        <c:ser>
          <c:idx val="6"/>
          <c:order val="9"/>
          <c:tx>
            <c:strRef>
              <c:f>'Binary N2-CO2 Isotherms'!$L$18:$L$19</c:f>
              <c:strCache>
                <c:ptCount val="2"/>
                <c:pt idx="0">
                  <c:v>5 atm</c:v>
                </c:pt>
                <c:pt idx="1">
                  <c:v>q2(N2) (mmol/g) 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'Binary N2-CO2 Isotherms'!$B$20:$B$120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'Binary N2-CO2 Isotherms'!$L$20:$L$120</c:f>
              <c:numCache>
                <c:formatCode>0.00</c:formatCode>
                <c:ptCount val="101"/>
                <c:pt idx="0">
                  <c:v>0.78272012193830531</c:v>
                </c:pt>
                <c:pt idx="1">
                  <c:v>0.66749601375495182</c:v>
                </c:pt>
                <c:pt idx="2">
                  <c:v>0.60042900216900796</c:v>
                </c:pt>
                <c:pt idx="3">
                  <c:v>0.55294499347902892</c:v>
                </c:pt>
                <c:pt idx="4">
                  <c:v>0.51616075693889563</c:v>
                </c:pt>
                <c:pt idx="5">
                  <c:v>0.48613348844942406</c:v>
                </c:pt>
                <c:pt idx="6">
                  <c:v>0.46076433182216664</c:v>
                </c:pt>
                <c:pt idx="7">
                  <c:v>0.43880217840005697</c:v>
                </c:pt>
                <c:pt idx="8">
                  <c:v>0.41944083108797636</c:v>
                </c:pt>
                <c:pt idx="9">
                  <c:v>0.40213023199694475</c:v>
                </c:pt>
                <c:pt idx="10">
                  <c:v>0.3864782745165608</c:v>
                </c:pt>
                <c:pt idx="11">
                  <c:v>0.37219557658779884</c:v>
                </c:pt>
                <c:pt idx="12">
                  <c:v>0.35906246261205227</c:v>
                </c:pt>
                <c:pt idx="13">
                  <c:v>0.34690823022782652</c:v>
                </c:pt>
                <c:pt idx="14">
                  <c:v>0.33559759491042501</c:v>
                </c:pt>
                <c:pt idx="15">
                  <c:v>0.32502152258624045</c:v>
                </c:pt>
                <c:pt idx="16">
                  <c:v>0.3150908488873943</c:v>
                </c:pt>
                <c:pt idx="17">
                  <c:v>0.3057317265649046</c:v>
                </c:pt>
                <c:pt idx="18">
                  <c:v>0.29688230643469216</c:v>
                </c:pt>
                <c:pt idx="19">
                  <c:v>0.28849027131649696</c:v>
                </c:pt>
                <c:pt idx="20">
                  <c:v>0.28051097271473446</c:v>
                </c:pt>
                <c:pt idx="21">
                  <c:v>0.27290600166701962</c:v>
                </c:pt>
                <c:pt idx="22">
                  <c:v>0.26564207774942539</c:v>
                </c:pt>
                <c:pt idx="23">
                  <c:v>0.25869017485574775</c:v>
                </c:pt>
                <c:pt idx="24">
                  <c:v>0.25202482566499607</c:v>
                </c:pt>
                <c:pt idx="25">
                  <c:v>0.245623562684987</c:v>
                </c:pt>
                <c:pt idx="26">
                  <c:v>0.23946646490246376</c:v>
                </c:pt>
                <c:pt idx="27">
                  <c:v>0.23353578696566638</c:v>
                </c:pt>
                <c:pt idx="28">
                  <c:v>0.22781565350092239</c:v>
                </c:pt>
                <c:pt idx="29">
                  <c:v>0.22229180529898643</c:v>
                </c:pt>
                <c:pt idx="30">
                  <c:v>0.21695138715509293</c:v>
                </c:pt>
                <c:pt idx="31">
                  <c:v>0.21178276941972565</c:v>
                </c:pt>
                <c:pt idx="32">
                  <c:v>0.20677539702991299</c:v>
                </c:pt>
                <c:pt idx="33">
                  <c:v>0.20191966109413997</c:v>
                </c:pt>
                <c:pt idx="34">
                  <c:v>0.19720678910469217</c:v>
                </c:pt>
                <c:pt idx="35">
                  <c:v>0.19262875062620549</c:v>
                </c:pt>
                <c:pt idx="36">
                  <c:v>0.18817817591412792</c:v>
                </c:pt>
                <c:pt idx="37">
                  <c:v>0.18384828539254267</c:v>
                </c:pt>
                <c:pt idx="38">
                  <c:v>0.17963282829760441</c:v>
                </c:pt>
                <c:pt idx="39">
                  <c:v>0.17552602909324863</c:v>
                </c:pt>
                <c:pt idx="40">
                  <c:v>0.17152254050685845</c:v>
                </c:pt>
                <c:pt idx="41">
                  <c:v>0.16761740222709048</c:v>
                </c:pt>
                <c:pt idx="42">
                  <c:v>0.16380600446393601</c:v>
                </c:pt>
                <c:pt idx="43">
                  <c:v>0.16008405569991102</c:v>
                </c:pt>
                <c:pt idx="44">
                  <c:v>0.15644755406691055</c:v>
                </c:pt>
                <c:pt idx="45">
                  <c:v>0.15289276187031531</c:v>
                </c:pt>
                <c:pt idx="46">
                  <c:v>0.14941618285400618</c:v>
                </c:pt>
                <c:pt idx="47">
                  <c:v>0.14601454185986132</c:v>
                </c:pt>
                <c:pt idx="48">
                  <c:v>0.14268476658534188</c:v>
                </c:pt>
                <c:pt idx="49">
                  <c:v>0.13942397118471073</c:v>
                </c:pt>
                <c:pt idx="50">
                  <c:v>0.13622944149472105</c:v>
                </c:pt>
                <c:pt idx="51">
                  <c:v>0.13309862169541653</c:v>
                </c:pt>
                <c:pt idx="52">
                  <c:v>0.13002910224194675</c:v>
                </c:pt>
                <c:pt idx="53">
                  <c:v>0.1270186089247842</c:v>
                </c:pt>
                <c:pt idx="54">
                  <c:v>0.12406499293405401</c:v>
                </c:pt>
                <c:pt idx="55">
                  <c:v>0.1211662218193743</c:v>
                </c:pt>
                <c:pt idx="56">
                  <c:v>0.11832037125006356</c:v>
                </c:pt>
                <c:pt idx="57">
                  <c:v>0.11552561749216261</c:v>
                </c:pt>
                <c:pt idx="58">
                  <c:v>0.11278023052871916</c:v>
                </c:pt>
                <c:pt idx="59">
                  <c:v>0.11008256775844047</c:v>
                </c:pt>
                <c:pt idx="60">
                  <c:v>0.10743106821533176</c:v>
                </c:pt>
                <c:pt idx="61">
                  <c:v>0.10482424725847239</c:v>
                </c:pt>
                <c:pt idx="62">
                  <c:v>0.10226069168677791</c:v>
                </c:pt>
                <c:pt idx="63">
                  <c:v>9.973905523857704E-2</c:v>
                </c:pt>
                <c:pt idx="64">
                  <c:v>9.7258054440192823E-2</c:v>
                </c:pt>
                <c:pt idx="65">
                  <c:v>9.4816464771546899E-2</c:v>
                </c:pt>
                <c:pt idx="66">
                  <c:v>9.2413117120172542E-2</c:v>
                </c:pt>
                <c:pt idx="67">
                  <c:v>9.0046894497991026E-2</c:v>
                </c:pt>
                <c:pt idx="68">
                  <c:v>8.7716728997828092E-2</c:v>
                </c:pt>
                <c:pt idx="69">
                  <c:v>8.5421598968965992E-2</c:v>
                </c:pt>
                <c:pt idx="70">
                  <c:v>8.3160526393084078E-2</c:v>
                </c:pt>
                <c:pt idx="71">
                  <c:v>8.0932574443766114E-2</c:v>
                </c:pt>
                <c:pt idx="72">
                  <c:v>7.8736845214378348E-2</c:v>
                </c:pt>
                <c:pt idx="73">
                  <c:v>7.6572477600569136E-2</c:v>
                </c:pt>
                <c:pt idx="74">
                  <c:v>7.4438645324933758E-2</c:v>
                </c:pt>
                <c:pt idx="75">
                  <c:v>7.2334555092542926E-2</c:v>
                </c:pt>
                <c:pt idx="76">
                  <c:v>7.0259444867068449E-2</c:v>
                </c:pt>
                <c:pt idx="77">
                  <c:v>6.8212582258166718E-2</c:v>
                </c:pt>
                <c:pt idx="78">
                  <c:v>6.6193263011613768E-2</c:v>
                </c:pt>
                <c:pt idx="79">
                  <c:v>6.4200809594434929E-2</c:v>
                </c:pt>
                <c:pt idx="80">
                  <c:v>6.2234569867946982E-2</c:v>
                </c:pt>
                <c:pt idx="81">
                  <c:v>6.0293915842238872E-2</c:v>
                </c:pt>
                <c:pt idx="82">
                  <c:v>5.8378242506166682E-2</c:v>
                </c:pt>
                <c:pt idx="83">
                  <c:v>5.6486966727435375E-2</c:v>
                </c:pt>
                <c:pt idx="84">
                  <c:v>5.461952621778933E-2</c:v>
                </c:pt>
                <c:pt idx="85">
                  <c:v>5.2775378558741703E-2</c:v>
                </c:pt>
                <c:pt idx="86">
                  <c:v>5.0954000283642359E-2</c:v>
                </c:pt>
                <c:pt idx="87">
                  <c:v>4.9154886012220088E-2</c:v>
                </c:pt>
                <c:pt idx="88">
                  <c:v>4.7377547634041006E-2</c:v>
                </c:pt>
                <c:pt idx="89">
                  <c:v>4.5621513537602777E-2</c:v>
                </c:pt>
                <c:pt idx="90">
                  <c:v>4.3886327882038695E-2</c:v>
                </c:pt>
                <c:pt idx="91">
                  <c:v>4.217154990863687E-2</c:v>
                </c:pt>
                <c:pt idx="92">
                  <c:v>4.0476753289591258E-2</c:v>
                </c:pt>
                <c:pt idx="93">
                  <c:v>3.8801525511595013E-2</c:v>
                </c:pt>
                <c:pt idx="94">
                  <c:v>3.7145467292063368E-2</c:v>
                </c:pt>
                <c:pt idx="95">
                  <c:v>3.5508192025935761E-2</c:v>
                </c:pt>
                <c:pt idx="96">
                  <c:v>3.3889325261155477E-2</c:v>
                </c:pt>
                <c:pt idx="97">
                  <c:v>3.2288504201061698E-2</c:v>
                </c:pt>
                <c:pt idx="98">
                  <c:v>3.0705377232054399E-2</c:v>
                </c:pt>
                <c:pt idx="99">
                  <c:v>2.9139603475007783E-2</c:v>
                </c:pt>
                <c:pt idx="100">
                  <c:v>2.7590852359014265E-2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0360880"/>
        <c:axId val="-1950359792"/>
      </c:scatterChart>
      <c:valAx>
        <c:axId val="-195036088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Mole Fraction CO2 in the Feed Mixture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1950359792"/>
        <c:crosses val="autoZero"/>
        <c:crossBetween val="midCat"/>
      </c:valAx>
      <c:valAx>
        <c:axId val="-1950359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Amount Adsorbed (mmol/g)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19503608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Binary CO2-N2 Isotherms with HISIV3000 Silicalite at 26</a:t>
            </a:r>
            <a:r>
              <a:rPr lang="en-CA" baseline="30000"/>
              <a:t>o</a:t>
            </a:r>
            <a:r>
              <a:rPr lang="en-CA"/>
              <a:t>C at 1</a:t>
            </a:r>
            <a:r>
              <a:rPr lang="en-CA" baseline="0"/>
              <a:t> atm Pressure  O</a:t>
            </a:r>
            <a:r>
              <a:rPr lang="en-CA"/>
              <a:t>btained Using KT-CPM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'Binary N2-CO2 Isotherms'!$C$18:$C$19</c:f>
              <c:strCache>
                <c:ptCount val="2"/>
                <c:pt idx="0">
                  <c:v>1atm</c:v>
                </c:pt>
                <c:pt idx="1">
                  <c:v>q1 (C02) (mmol/g)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'Binary N2-CO2 Isotherms'!$B$20:$B$120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'Binary N2-CO2 Isotherms'!$C$20:$C$120</c:f>
              <c:numCache>
                <c:formatCode>0.00</c:formatCode>
                <c:ptCount val="101"/>
                <c:pt idx="0">
                  <c:v>0</c:v>
                </c:pt>
                <c:pt idx="1">
                  <c:v>9.9737580121976088E-2</c:v>
                </c:pt>
                <c:pt idx="2">
                  <c:v>0.15308068553678658</c:v>
                </c:pt>
                <c:pt idx="3">
                  <c:v>0.19100408920368078</c:v>
                </c:pt>
                <c:pt idx="4">
                  <c:v>0.22114885513388163</c:v>
                </c:pt>
                <c:pt idx="5">
                  <c:v>0.24660809852540266</c:v>
                </c:pt>
                <c:pt idx="6">
                  <c:v>0.26894538399345752</c:v>
                </c:pt>
                <c:pt idx="7">
                  <c:v>0.28906211783511837</c:v>
                </c:pt>
                <c:pt idx="8">
                  <c:v>0.30752577654949698</c:v>
                </c:pt>
                <c:pt idx="9">
                  <c:v>0.3247170098889226</c:v>
                </c:pt>
                <c:pt idx="10">
                  <c:v>0.34090372159800869</c:v>
                </c:pt>
                <c:pt idx="11">
                  <c:v>0.35628172346347903</c:v>
                </c:pt>
                <c:pt idx="12">
                  <c:v>0.37099857310528483</c:v>
                </c:pt>
                <c:pt idx="13">
                  <c:v>0.38516830853460221</c:v>
                </c:pt>
                <c:pt idx="14">
                  <c:v>0.39888095673095181</c:v>
                </c:pt>
                <c:pt idx="15">
                  <c:v>0.41220889391352394</c:v>
                </c:pt>
                <c:pt idx="16">
                  <c:v>0.42521123110017994</c:v>
                </c:pt>
                <c:pt idx="17">
                  <c:v>0.43793691787448918</c:v>
                </c:pt>
                <c:pt idx="18">
                  <c:v>0.45042698921975699</c:v>
                </c:pt>
                <c:pt idx="19">
                  <c:v>0.46271622455208633</c:v>
                </c:pt>
                <c:pt idx="20">
                  <c:v>0.47483439435842806</c:v>
                </c:pt>
                <c:pt idx="21">
                  <c:v>0.48680721166147256</c:v>
                </c:pt>
                <c:pt idx="22">
                  <c:v>0.49865706841223445</c:v>
                </c:pt>
                <c:pt idx="23">
                  <c:v>0.51040361264524647</c:v>
                </c:pt>
                <c:pt idx="24">
                  <c:v>0.52206420601933023</c:v>
                </c:pt>
                <c:pt idx="25">
                  <c:v>0.53365429032106693</c:v>
                </c:pt>
                <c:pt idx="26">
                  <c:v>0.54518768384706118</c:v>
                </c:pt>
                <c:pt idx="27">
                  <c:v>0.55667682318094092</c:v>
                </c:pt>
                <c:pt idx="28">
                  <c:v>0.56813296201774799</c:v>
                </c:pt>
                <c:pt idx="29">
                  <c:v>0.57956633588678086</c:v>
                </c:pt>
                <c:pt idx="30">
                  <c:v>0.59098629956664483</c:v>
                </c:pt>
                <c:pt idx="31">
                  <c:v>0.60240144245796423</c:v>
                </c:pt>
                <c:pt idx="32">
                  <c:v>0.61381968603161541</c:v>
                </c:pt>
                <c:pt idx="33">
                  <c:v>0.62524836659998539</c:v>
                </c:pt>
                <c:pt idx="34">
                  <c:v>0.63669430599249865</c:v>
                </c:pt>
                <c:pt idx="35">
                  <c:v>0.64816387220217786</c:v>
                </c:pt>
                <c:pt idx="36">
                  <c:v>0.65966303166947649</c:v>
                </c:pt>
                <c:pt idx="37">
                  <c:v>0.6711973945554266</c:v>
                </c:pt>
                <c:pt idx="38">
                  <c:v>0.68277225410788334</c:v>
                </c:pt>
                <c:pt idx="39">
                  <c:v>0.69439262102715893</c:v>
                </c:pt>
                <c:pt idx="40">
                  <c:v>0.70606325357923128</c:v>
                </c:pt>
                <c:pt idx="41">
                  <c:v>0.71778868407736029</c:v>
                </c:pt>
                <c:pt idx="42">
                  <c:v>0.72957324224978337</c:v>
                </c:pt>
                <c:pt idx="43">
                  <c:v>0.74142107592714002</c:v>
                </c:pt>
                <c:pt idx="44">
                  <c:v>0.75333616941448245</c:v>
                </c:pt>
                <c:pt idx="45">
                  <c:v>0.76532235985614228</c:v>
                </c:pt>
                <c:pt idx="46">
                  <c:v>0.77738335185494079</c:v>
                </c:pt>
                <c:pt idx="47">
                  <c:v>0.78952273056839939</c:v>
                </c:pt>
                <c:pt idx="48">
                  <c:v>0.80174397347222293</c:v>
                </c:pt>
                <c:pt idx="49">
                  <c:v>0.81405046095422695</c:v>
                </c:pt>
                <c:pt idx="50">
                  <c:v>0.82644548587909528</c:v>
                </c:pt>
                <c:pt idx="51">
                  <c:v>0.83893226224514272</c:v>
                </c:pt>
                <c:pt idx="52">
                  <c:v>0.85151393303798673</c:v>
                </c:pt>
                <c:pt idx="53">
                  <c:v>0.86419357737222346</c:v>
                </c:pt>
                <c:pt idx="54">
                  <c:v>0.87697421700041744</c:v>
                </c:pt>
                <c:pt idx="55">
                  <c:v>0.88985882225865998</c:v>
                </c:pt>
                <c:pt idx="56">
                  <c:v>0.90285031750931244</c:v>
                </c:pt>
                <c:pt idx="57">
                  <c:v>0.91595158613413297</c:v>
                </c:pt>
                <c:pt idx="58">
                  <c:v>0.9291654751245837</c:v>
                </c:pt>
                <c:pt idx="59">
                  <c:v>0.94249479931057611</c:v>
                </c:pt>
                <c:pt idx="60">
                  <c:v>0.95594234526412558</c:v>
                </c:pt>
                <c:pt idx="61">
                  <c:v>0.96951087491020216</c:v>
                </c:pt>
                <c:pt idx="62">
                  <c:v>0.98320312887344385</c:v>
                </c:pt>
                <c:pt idx="63">
                  <c:v>0.99702182958621666</c:v>
                </c:pt>
                <c:pt idx="64">
                  <c:v>1.0109696841807359</c:v>
                </c:pt>
                <c:pt idx="65">
                  <c:v>1.0250493871855233</c:v>
                </c:pt>
                <c:pt idx="66">
                  <c:v>1.0392636230443384</c:v>
                </c:pt>
                <c:pt idx="67">
                  <c:v>1.0536150684738281</c:v>
                </c:pt>
                <c:pt idx="68">
                  <c:v>1.0681063946744869</c:v>
                </c:pt>
                <c:pt idx="69">
                  <c:v>1.0827402694080364</c:v>
                </c:pt>
                <c:pt idx="70">
                  <c:v>1.0975193589530401</c:v>
                </c:pt>
                <c:pt idx="71">
                  <c:v>1.112446329949401</c:v>
                </c:pt>
                <c:pt idx="72">
                  <c:v>1.1275238511413739</c:v>
                </c:pt>
                <c:pt idx="73">
                  <c:v>1.1427545950277964</c:v>
                </c:pt>
                <c:pt idx="74">
                  <c:v>1.1581412394274366</c:v>
                </c:pt>
                <c:pt idx="75">
                  <c:v>1.1736864689666149</c:v>
                </c:pt>
                <c:pt idx="76">
                  <c:v>1.1893929764956108</c:v>
                </c:pt>
                <c:pt idx="77">
                  <c:v>1.2052634644397844</c:v>
                </c:pt>
                <c:pt idx="78">
                  <c:v>1.221300646090802</c:v>
                </c:pt>
                <c:pt idx="79">
                  <c:v>1.2375072468429018</c:v>
                </c:pt>
                <c:pt idx="80">
                  <c:v>1.253886005378694</c:v>
                </c:pt>
                <c:pt idx="81">
                  <c:v>1.2704396748086217</c:v>
                </c:pt>
                <c:pt idx="82">
                  <c:v>1.2871710237678484</c:v>
                </c:pt>
                <c:pt idx="83">
                  <c:v>1.3040828374740405</c:v>
                </c:pt>
                <c:pt idx="84">
                  <c:v>1.3211779187492194</c:v>
                </c:pt>
                <c:pt idx="85">
                  <c:v>1.3384590890086043</c:v>
                </c:pt>
                <c:pt idx="86">
                  <c:v>1.3559291892191438</c:v>
                </c:pt>
                <c:pt idx="87">
                  <c:v>1.3735910808302105</c:v>
                </c:pt>
                <c:pt idx="88">
                  <c:v>1.3914476466787478</c:v>
                </c:pt>
                <c:pt idx="89">
                  <c:v>1.4095017918709878</c:v>
                </c:pt>
                <c:pt idx="90">
                  <c:v>1.4277564446426911</c:v>
                </c:pt>
                <c:pt idx="91">
                  <c:v>1.4462145571997267</c:v>
                </c:pt>
                <c:pt idx="92">
                  <c:v>1.4648791065406628</c:v>
                </c:pt>
                <c:pt idx="93">
                  <c:v>1.483753095262935</c:v>
                </c:pt>
                <c:pt idx="94">
                  <c:v>1.5028395523540392</c:v>
                </c:pt>
                <c:pt idx="95">
                  <c:v>1.5221415339690934</c:v>
                </c:pt>
                <c:pt idx="96">
                  <c:v>1.5416621241960249</c:v>
                </c:pt>
                <c:pt idx="97">
                  <c:v>1.56140443580956</c:v>
                </c:pt>
                <c:pt idx="98">
                  <c:v>1.5813716110150993</c:v>
                </c:pt>
                <c:pt idx="99">
                  <c:v>1.6015668221835062</c:v>
                </c:pt>
                <c:pt idx="100">
                  <c:v>1.6219932725777642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'Binary N2-CO2 Isotherms'!$D$18:$D$19</c:f>
              <c:strCache>
                <c:ptCount val="2"/>
                <c:pt idx="0">
                  <c:v>1atm</c:v>
                </c:pt>
                <c:pt idx="1">
                  <c:v>q2(N2) (mmol/g) 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'Binary N2-CO2 Isotherms'!$B$20:$B$120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'Binary N2-CO2 Isotherms'!$D$20:$D$120</c:f>
              <c:numCache>
                <c:formatCode>0.00</c:formatCode>
                <c:ptCount val="101"/>
                <c:pt idx="0">
                  <c:v>0.24663485192124496</c:v>
                </c:pt>
                <c:pt idx="1">
                  <c:v>0.20220474405112462</c:v>
                </c:pt>
                <c:pt idx="2">
                  <c:v>0.17972393140027473</c:v>
                </c:pt>
                <c:pt idx="3">
                  <c:v>0.16456116146440794</c:v>
                </c:pt>
                <c:pt idx="4">
                  <c:v>0.1531074242479934</c:v>
                </c:pt>
                <c:pt idx="5">
                  <c:v>0.14390204788446717</c:v>
                </c:pt>
                <c:pt idx="6">
                  <c:v>0.13620688589245356</c:v>
                </c:pt>
                <c:pt idx="7">
                  <c:v>0.12959658370075139</c:v>
                </c:pt>
                <c:pt idx="8">
                  <c:v>0.12380353210276619</c:v>
                </c:pt>
                <c:pt idx="9">
                  <c:v>0.11864837967207993</c:v>
                </c:pt>
                <c:pt idx="10">
                  <c:v>0.11400503901975072</c:v>
                </c:pt>
                <c:pt idx="11">
                  <c:v>0.10978148295103902</c:v>
                </c:pt>
                <c:pt idx="12">
                  <c:v>0.10590848418624815</c:v>
                </c:pt>
                <c:pt idx="13">
                  <c:v>0.10233265521302563</c:v>
                </c:pt>
                <c:pt idx="14">
                  <c:v>9.9011956757030978E-2</c:v>
                </c:pt>
                <c:pt idx="15">
                  <c:v>9.5912693431315296E-2</c:v>
                </c:pt>
                <c:pt idx="16">
                  <c:v>9.3007442189395065E-2</c:v>
                </c:pt>
                <c:pt idx="17">
                  <c:v>9.0273586264478317E-2</c:v>
                </c:pt>
                <c:pt idx="18">
                  <c:v>8.7692253902536349E-2</c:v>
                </c:pt>
                <c:pt idx="19">
                  <c:v>8.5247534758256124E-2</c:v>
                </c:pt>
                <c:pt idx="20">
                  <c:v>8.2925891096675891E-2</c:v>
                </c:pt>
                <c:pt idx="21">
                  <c:v>8.0715708427962218E-2</c:v>
                </c:pt>
                <c:pt idx="22">
                  <c:v>7.8606947737782498E-2</c:v>
                </c:pt>
                <c:pt idx="23">
                  <c:v>7.6590872938323798E-2</c:v>
                </c:pt>
                <c:pt idx="24">
                  <c:v>7.4659834823111892E-2</c:v>
                </c:pt>
                <c:pt idx="25">
                  <c:v>7.2807098026554898E-2</c:v>
                </c:pt>
                <c:pt idx="26">
                  <c:v>7.1026701108004714E-2</c:v>
                </c:pt>
                <c:pt idx="27">
                  <c:v>6.9313342431025007E-2</c:v>
                </c:pt>
                <c:pt idx="28">
                  <c:v>6.7662286333465091E-2</c:v>
                </c:pt>
                <c:pt idx="29">
                  <c:v>6.6069285407345982E-2</c:v>
                </c:pt>
                <c:pt idx="30">
                  <c:v>6.4530515679376788E-2</c:v>
                </c:pt>
                <c:pt idx="31">
                  <c:v>6.3042522204853457E-2</c:v>
                </c:pt>
                <c:pt idx="32">
                  <c:v>6.1602173129784561E-2</c:v>
                </c:pt>
                <c:pt idx="33">
                  <c:v>6.0206620687222386E-2</c:v>
                </c:pt>
                <c:pt idx="34">
                  <c:v>5.8853267908501393E-2</c:v>
                </c:pt>
                <c:pt idx="35">
                  <c:v>5.7539740073114319E-2</c:v>
                </c:pt>
                <c:pt idx="36">
                  <c:v>5.6263860110152122E-2</c:v>
                </c:pt>
                <c:pt idx="37">
                  <c:v>5.502362731265438E-2</c:v>
                </c:pt>
                <c:pt idx="38">
                  <c:v>5.3817198843487485E-2</c:v>
                </c:pt>
                <c:pt idx="39">
                  <c:v>5.2642873604657185E-2</c:v>
                </c:pt>
                <c:pt idx="40">
                  <c:v>5.1499078116648965E-2</c:v>
                </c:pt>
                <c:pt idx="41">
                  <c:v>5.0384354114546753E-2</c:v>
                </c:pt>
                <c:pt idx="42">
                  <c:v>4.9297347616411684E-2</c:v>
                </c:pt>
                <c:pt idx="43">
                  <c:v>4.8236799259093292E-2</c:v>
                </c:pt>
                <c:pt idx="44">
                  <c:v>4.7201535729140112E-2</c:v>
                </c:pt>
                <c:pt idx="45">
                  <c:v>4.6190462143209002E-2</c:v>
                </c:pt>
                <c:pt idx="46">
                  <c:v>4.5202555254469971E-2</c:v>
                </c:pt>
                <c:pt idx="47">
                  <c:v>4.423685737984729E-2</c:v>
                </c:pt>
                <c:pt idx="48">
                  <c:v>4.329247095823404E-2</c:v>
                </c:pt>
                <c:pt idx="49">
                  <c:v>4.2368553662621336E-2</c:v>
                </c:pt>
                <c:pt idx="50">
                  <c:v>4.1464313999844522E-2</c:v>
                </c:pt>
                <c:pt idx="51">
                  <c:v>4.057900734072592E-2</c:v>
                </c:pt>
                <c:pt idx="52">
                  <c:v>3.9711932331077365E-2</c:v>
                </c:pt>
                <c:pt idx="53">
                  <c:v>3.8862427640552942E-2</c:v>
                </c:pt>
                <c:pt idx="54">
                  <c:v>3.8029869011904333E-2</c:v>
                </c:pt>
                <c:pt idx="55">
                  <c:v>3.7213666577946225E-2</c:v>
                </c:pt>
                <c:pt idx="56">
                  <c:v>3.6413262417616513E-2</c:v>
                </c:pt>
                <c:pt idx="57">
                  <c:v>3.5628128326022274E-2</c:v>
                </c:pt>
                <c:pt idx="58">
                  <c:v>3.485776377638615E-2</c:v>
                </c:pt>
                <c:pt idx="59">
                  <c:v>3.4101694054422489E-2</c:v>
                </c:pt>
                <c:pt idx="60">
                  <c:v>3.3359468547939079E-2</c:v>
                </c:pt>
                <c:pt idx="61">
                  <c:v>3.2630659176430765E-2</c:v>
                </c:pt>
                <c:pt idx="62">
                  <c:v>3.1914858947147226E-2</c:v>
                </c:pt>
                <c:pt idx="63">
                  <c:v>3.1211680625616297E-2</c:v>
                </c:pt>
                <c:pt idx="64">
                  <c:v>3.0520755509916106E-2</c:v>
                </c:pt>
                <c:pt idx="65">
                  <c:v>2.9841732299139959E-2</c:v>
                </c:pt>
                <c:pt idx="66">
                  <c:v>2.9174276047509502E-2</c:v>
                </c:pt>
                <c:pt idx="67">
                  <c:v>2.8518067196482734E-2</c:v>
                </c:pt>
                <c:pt idx="68">
                  <c:v>2.7872800677989654E-2</c:v>
                </c:pt>
                <c:pt idx="69">
                  <c:v>2.7238185082623864E-2</c:v>
                </c:pt>
                <c:pt idx="70">
                  <c:v>2.6613941887234378E-2</c:v>
                </c:pt>
                <c:pt idx="71">
                  <c:v>2.5999804736908695E-2</c:v>
                </c:pt>
                <c:pt idx="72">
                  <c:v>2.5395518776824326E-2</c:v>
                </c:pt>
                <c:pt idx="73">
                  <c:v>2.4800840029878791E-2</c:v>
                </c:pt>
                <c:pt idx="74">
                  <c:v>2.4215534816394511E-2</c:v>
                </c:pt>
                <c:pt idx="75">
                  <c:v>2.3639379212539873E-2</c:v>
                </c:pt>
                <c:pt idx="76">
                  <c:v>2.3072158544416847E-2</c:v>
                </c:pt>
                <c:pt idx="77">
                  <c:v>2.2513666915042096E-2</c:v>
                </c:pt>
                <c:pt idx="78">
                  <c:v>2.1963706761697011E-2</c:v>
                </c:pt>
                <c:pt idx="79">
                  <c:v>2.1422088441345688E-2</c:v>
                </c:pt>
                <c:pt idx="80">
                  <c:v>2.0888629842020487E-2</c:v>
                </c:pt>
                <c:pt idx="81">
                  <c:v>2.0363156018256473E-2</c:v>
                </c:pt>
                <c:pt idx="82">
                  <c:v>1.9845498848819157E-2</c:v>
                </c:pt>
                <c:pt idx="83">
                  <c:v>1.9335496715118236E-2</c:v>
                </c:pt>
                <c:pt idx="84">
                  <c:v>1.8832994198833462E-2</c:v>
                </c:pt>
                <c:pt idx="85">
                  <c:v>1.8337841797400035E-2</c:v>
                </c:pt>
                <c:pt idx="86">
                  <c:v>1.784989565611108E-2</c:v>
                </c:pt>
                <c:pt idx="87">
                  <c:v>1.7369017315694225E-2</c:v>
                </c:pt>
                <c:pt idx="88">
                  <c:v>1.6895073474310504E-2</c:v>
                </c:pt>
                <c:pt idx="89">
                  <c:v>1.6427935763006087E-2</c:v>
                </c:pt>
                <c:pt idx="90">
                  <c:v>1.596748053372294E-2</c:v>
                </c:pt>
                <c:pt idx="91">
                  <c:v>1.5513588659042879E-2</c:v>
                </c:pt>
                <c:pt idx="92">
                  <c:v>1.5066145342902626E-2</c:v>
                </c:pt>
                <c:pt idx="93">
                  <c:v>1.4625039941574403E-2</c:v>
                </c:pt>
                <c:pt idx="94">
                  <c:v>1.4190165794259347E-2</c:v>
                </c:pt>
                <c:pt idx="95">
                  <c:v>1.3761420062689003E-2</c:v>
                </c:pt>
                <c:pt idx="96">
                  <c:v>1.3338703579174084E-2</c:v>
                </c:pt>
                <c:pt idx="97">
                  <c:v>1.2921920702580388E-2</c:v>
                </c:pt>
                <c:pt idx="98">
                  <c:v>1.2510979181748609E-2</c:v>
                </c:pt>
                <c:pt idx="99">
                  <c:v>1.2105790025909119E-2</c:v>
                </c:pt>
                <c:pt idx="100">
                  <c:v>1.1706267381674049E-2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0358704"/>
        <c:axId val="-1950365776"/>
      </c:scatterChart>
      <c:valAx>
        <c:axId val="-195035870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Mole Fraction CO2 in the Feed Mixture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1950365776"/>
        <c:crosses val="autoZero"/>
        <c:crossBetween val="midCat"/>
      </c:valAx>
      <c:valAx>
        <c:axId val="-1950365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Amount Adsorbed (mmol/g)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1950358704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Binary CO2-N2 Isotherms with HISIV3000 Silicalite at 26</a:t>
            </a:r>
            <a:r>
              <a:rPr lang="en-CA" baseline="30000"/>
              <a:t>o</a:t>
            </a:r>
            <a:r>
              <a:rPr lang="en-CA"/>
              <a:t>C at 2</a:t>
            </a:r>
            <a:r>
              <a:rPr lang="en-CA" baseline="0"/>
              <a:t> atm Pressure  O</a:t>
            </a:r>
            <a:r>
              <a:rPr lang="en-CA"/>
              <a:t>btained Using KT-CPM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'Binary N2-CO2 Isotherms'!$E$18:$E$19</c:f>
              <c:strCache>
                <c:ptCount val="2"/>
                <c:pt idx="0">
                  <c:v>2 atm</c:v>
                </c:pt>
                <c:pt idx="1">
                  <c:v>q1 (C02) (mmol/g)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'Binary N2-CO2 Isotherms'!$B$20:$B$120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'Binary N2-CO2 Isotherms'!$E$20:$E$120</c:f>
              <c:numCache>
                <c:formatCode>0.00</c:formatCode>
                <c:ptCount val="101"/>
                <c:pt idx="0">
                  <c:v>0</c:v>
                </c:pt>
                <c:pt idx="1">
                  <c:v>0.11070570479104848</c:v>
                </c:pt>
                <c:pt idx="2">
                  <c:v>0.17221990482718522</c:v>
                </c:pt>
                <c:pt idx="3">
                  <c:v>0.21773893504305372</c:v>
                </c:pt>
                <c:pt idx="4">
                  <c:v>0.25523853919692818</c:v>
                </c:pt>
                <c:pt idx="5">
                  <c:v>0.28791696626062374</c:v>
                </c:pt>
                <c:pt idx="6">
                  <c:v>0.31738240964164938</c:v>
                </c:pt>
                <c:pt idx="7">
                  <c:v>0.3445586962366336</c:v>
                </c:pt>
                <c:pt idx="8">
                  <c:v>0.37002582048772609</c:v>
                </c:pt>
                <c:pt idx="9">
                  <c:v>0.39417191936358403</c:v>
                </c:pt>
                <c:pt idx="10">
                  <c:v>0.4172695752879223</c:v>
                </c:pt>
                <c:pt idx="11">
                  <c:v>0.43951759394915735</c:v>
                </c:pt>
                <c:pt idx="12">
                  <c:v>0.46106545701394319</c:v>
                </c:pt>
                <c:pt idx="13">
                  <c:v>0.48202841482853442</c:v>
                </c:pt>
                <c:pt idx="14">
                  <c:v>0.50249721441445516</c:v>
                </c:pt>
                <c:pt idx="15">
                  <c:v>0.52254459991912816</c:v>
                </c:pt>
                <c:pt idx="16">
                  <c:v>0.54222979094269963</c:v>
                </c:pt>
                <c:pt idx="17">
                  <c:v>0.5616016495680014</c:v>
                </c:pt>
                <c:pt idx="18">
                  <c:v>0.58070097146642863</c:v>
                </c:pt>
                <c:pt idx="19">
                  <c:v>0.59956217661607425</c:v>
                </c:pt>
                <c:pt idx="20">
                  <c:v>0.61821457906595967</c:v>
                </c:pt>
                <c:pt idx="21">
                  <c:v>0.6366833555737349</c:v>
                </c:pt>
                <c:pt idx="22">
                  <c:v>0.65499029494561589</c:v>
                </c:pt>
                <c:pt idx="23">
                  <c:v>0.67315438508512593</c:v>
                </c:pt>
                <c:pt idx="24">
                  <c:v>0.69119227818407447</c:v>
                </c:pt>
                <c:pt idx="25">
                  <c:v>0.70911866320370398</c:v>
                </c:pt>
                <c:pt idx="26">
                  <c:v>0.72694656697072113</c:v>
                </c:pt>
                <c:pt idx="27">
                  <c:v>0.7446875997010789</c:v>
                </c:pt>
                <c:pt idx="28">
                  <c:v>0.76235215682286805</c:v>
                </c:pt>
                <c:pt idx="29">
                  <c:v>0.77994958611249876</c:v>
                </c:pt>
                <c:pt idx="30">
                  <c:v>0.79748832706100048</c:v>
                </c:pt>
                <c:pt idx="31">
                  <c:v>0.81497602782975498</c:v>
                </c:pt>
                <c:pt idx="32">
                  <c:v>0.83241964398579382</c:v>
                </c:pt>
                <c:pt idx="33">
                  <c:v>0.84982552232035169</c:v>
                </c:pt>
                <c:pt idx="34">
                  <c:v>0.86719947237595618</c:v>
                </c:pt>
                <c:pt idx="35">
                  <c:v>0.88454682778362581</c:v>
                </c:pt>
                <c:pt idx="36">
                  <c:v>0.90187249910411227</c:v>
                </c:pt>
                <c:pt idx="37">
                  <c:v>0.91918101954745479</c:v>
                </c:pt>
                <c:pt idx="38">
                  <c:v>0.93647658469254136</c:v>
                </c:pt>
                <c:pt idx="39">
                  <c:v>0.95376308712753599</c:v>
                </c:pt>
                <c:pt idx="40">
                  <c:v>0.97104414677124018</c:v>
                </c:pt>
                <c:pt idx="41">
                  <c:v>0.98832313750597867</c:v>
                </c:pt>
                <c:pt idx="42">
                  <c:v>1.0056032106477504</c:v>
                </c:pt>
                <c:pt idx="43">
                  <c:v>1.0228873156939673</c:v>
                </c:pt>
                <c:pt idx="44">
                  <c:v>1.0401782187192112</c:v>
                </c:pt>
                <c:pt idx="45">
                  <c:v>1.0574785187319398</c:v>
                </c:pt>
                <c:pt idx="46">
                  <c:v>1.0747906622575449</c:v>
                </c:pt>
                <c:pt idx="47">
                  <c:v>1.0921169563737181</c:v>
                </c:pt>
                <c:pt idx="48">
                  <c:v>1.1094595803911975</c:v>
                </c:pt>
                <c:pt idx="49">
                  <c:v>1.1268205963454403</c:v>
                </c:pt>
                <c:pt idx="50">
                  <c:v>1.1442019584416236</c:v>
                </c:pt>
                <c:pt idx="51">
                  <c:v>1.1616055215758916</c:v>
                </c:pt>
                <c:pt idx="52">
                  <c:v>1.1790330490392158</c:v>
                </c:pt>
                <c:pt idx="53">
                  <c:v>1.1964862194962522</c:v>
                </c:pt>
                <c:pt idx="54">
                  <c:v>1.2139666333195933</c:v>
                </c:pt>
                <c:pt idx="55">
                  <c:v>1.2314758183496104</c:v>
                </c:pt>
                <c:pt idx="56">
                  <c:v>1.2490152351413286</c:v>
                </c:pt>
                <c:pt idx="57">
                  <c:v>1.2665862817522395</c:v>
                </c:pt>
                <c:pt idx="58">
                  <c:v>1.2841902981184481</c:v>
                </c:pt>
                <c:pt idx="59">
                  <c:v>1.3018285700609651</c:v>
                </c:pt>
                <c:pt idx="60">
                  <c:v>1.3195023329590601</c:v>
                </c:pt>
                <c:pt idx="61">
                  <c:v>1.3372127751233744</c:v>
                </c:pt>
                <c:pt idx="62">
                  <c:v>1.3549610408978046</c:v>
                </c:pt>
                <c:pt idx="63">
                  <c:v>1.372748233515942</c:v>
                </c:pt>
                <c:pt idx="64">
                  <c:v>1.3905754177350582</c:v>
                </c:pt>
                <c:pt idx="65">
                  <c:v>1.4084436222681234</c:v>
                </c:pt>
                <c:pt idx="66">
                  <c:v>1.4263538420322037</c:v>
                </c:pt>
                <c:pt idx="67">
                  <c:v>1.4443070402296512</c:v>
                </c:pt>
                <c:pt idx="68">
                  <c:v>1.4623041502768268</c:v>
                </c:pt>
                <c:pt idx="69">
                  <c:v>1.4803460775935862</c:v>
                </c:pt>
                <c:pt idx="70">
                  <c:v>1.4984337012654543</c:v>
                </c:pt>
                <c:pt idx="71">
                  <c:v>1.5165678755892376</c:v>
                </c:pt>
                <c:pt idx="72">
                  <c:v>1.5347494315117585</c:v>
                </c:pt>
                <c:pt idx="73">
                  <c:v>1.5529791779705093</c:v>
                </c:pt>
                <c:pt idx="74">
                  <c:v>1.571257903144146</c:v>
                </c:pt>
                <c:pt idx="75">
                  <c:v>1.5895863756200395</c:v>
                </c:pt>
                <c:pt idx="76">
                  <c:v>1.607965345485427</c:v>
                </c:pt>
                <c:pt idx="77">
                  <c:v>1.6263955453480954</c:v>
                </c:pt>
                <c:pt idx="78">
                  <c:v>1.6448776912920295</c:v>
                </c:pt>
                <c:pt idx="79">
                  <c:v>1.6634124837729476</c:v>
                </c:pt>
                <c:pt idx="80">
                  <c:v>1.6820006084582326</c:v>
                </c:pt>
                <c:pt idx="81">
                  <c:v>1.7006427370153723</c:v>
                </c:pt>
                <c:pt idx="82">
                  <c:v>1.7193395278526782</c:v>
                </c:pt>
                <c:pt idx="83">
                  <c:v>1.7380916268157165</c:v>
                </c:pt>
                <c:pt idx="84">
                  <c:v>1.7568996678426321</c:v>
                </c:pt>
                <c:pt idx="85">
                  <c:v>1.7757642735812471</c:v>
                </c:pt>
                <c:pt idx="86">
                  <c:v>1.7946860559706046</c:v>
                </c:pt>
                <c:pt idx="87">
                  <c:v>1.813665616789415</c:v>
                </c:pt>
                <c:pt idx="88">
                  <c:v>1.8327035481736531</c:v>
                </c:pt>
                <c:pt idx="89">
                  <c:v>1.8518004331053799</c:v>
                </c:pt>
                <c:pt idx="90">
                  <c:v>1.870956845874721</c:v>
                </c:pt>
                <c:pt idx="91">
                  <c:v>1.8901733525167579</c:v>
                </c:pt>
                <c:pt idx="92">
                  <c:v>1.909450511224974</c:v>
                </c:pt>
                <c:pt idx="93">
                  <c:v>1.9287888727427636</c:v>
                </c:pt>
                <c:pt idx="94">
                  <c:v>1.9481889807344086</c:v>
                </c:pt>
                <c:pt idx="95">
                  <c:v>1.9676513721368161</c:v>
                </c:pt>
                <c:pt idx="96">
                  <c:v>1.9871765774932175</c:v>
                </c:pt>
                <c:pt idx="97">
                  <c:v>2.0067651212699542</c:v>
                </c:pt>
                <c:pt idx="98">
                  <c:v>2.0264175221573697</c:v>
                </c:pt>
                <c:pt idx="99">
                  <c:v>2.0461342933557898</c:v>
                </c:pt>
                <c:pt idx="100">
                  <c:v>2.0659159428474698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'Binary N2-CO2 Isotherms'!$F$18:$F$19</c:f>
              <c:strCache>
                <c:ptCount val="2"/>
                <c:pt idx="0">
                  <c:v>2 atm</c:v>
                </c:pt>
                <c:pt idx="1">
                  <c:v>q2(N2) (mmol/g)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'Binary N2-CO2 Isotherms'!$B$20:$B$120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'Binary N2-CO2 Isotherms'!$F$20:$F$120</c:f>
              <c:numCache>
                <c:formatCode>0.00</c:formatCode>
                <c:ptCount val="101"/>
                <c:pt idx="0">
                  <c:v>0.42300597354640812</c:v>
                </c:pt>
                <c:pt idx="1">
                  <c:v>0.34548963237989233</c:v>
                </c:pt>
                <c:pt idx="2">
                  <c:v>0.30690292583224649</c:v>
                </c:pt>
                <c:pt idx="3">
                  <c:v>0.28100189666564857</c:v>
                </c:pt>
                <c:pt idx="4">
                  <c:v>0.26148130096781341</c:v>
                </c:pt>
                <c:pt idx="5">
                  <c:v>0.24581285277324771</c:v>
                </c:pt>
                <c:pt idx="6">
                  <c:v>0.23272532140440397</c:v>
                </c:pt>
                <c:pt idx="7">
                  <c:v>0.2214885183687606</c:v>
                </c:pt>
                <c:pt idx="8">
                  <c:v>0.21164408040852059</c:v>
                </c:pt>
                <c:pt idx="9">
                  <c:v>0.20288532222126254</c:v>
                </c:pt>
                <c:pt idx="10">
                  <c:v>0.19499691344485556</c:v>
                </c:pt>
                <c:pt idx="11">
                  <c:v>0.18782185026134421</c:v>
                </c:pt>
                <c:pt idx="12">
                  <c:v>0.18124212375010049</c:v>
                </c:pt>
                <c:pt idx="13">
                  <c:v>0.1751667880117562</c:v>
                </c:pt>
                <c:pt idx="14">
                  <c:v>0.16952426948239482</c:v>
                </c:pt>
                <c:pt idx="15">
                  <c:v>0.16425722785698435</c:v>
                </c:pt>
                <c:pt idx="16">
                  <c:v>0.15931901564884612</c:v>
                </c:pt>
                <c:pt idx="17">
                  <c:v>0.15467117442472508</c:v>
                </c:pt>
                <c:pt idx="18">
                  <c:v>0.15028162352160332</c:v>
                </c:pt>
                <c:pt idx="19">
                  <c:v>0.14612332341373049</c:v>
                </c:pt>
                <c:pt idx="20">
                  <c:v>0.14217327187435624</c:v>
                </c:pt>
                <c:pt idx="21">
                  <c:v>0.13841173819991126</c:v>
                </c:pt>
                <c:pt idx="22">
                  <c:v>0.13482167080503993</c:v>
                </c:pt>
                <c:pt idx="23">
                  <c:v>0.13138823312064402</c:v>
                </c:pt>
                <c:pt idx="24">
                  <c:v>0.12809843582936584</c:v>
                </c:pt>
                <c:pt idx="25">
                  <c:v>0.12494084239495543</c:v>
                </c:pt>
                <c:pt idx="26">
                  <c:v>0.12190533102677273</c:v>
                </c:pt>
                <c:pt idx="27">
                  <c:v>0.11898290057821181</c:v>
                </c:pt>
                <c:pt idx="28">
                  <c:v>0.11616551099386871</c:v>
                </c:pt>
                <c:pt idx="29">
                  <c:v>0.11344595117909123</c:v>
                </c:pt>
                <c:pt idx="30">
                  <c:v>0.11081772882364886</c:v>
                </c:pt>
                <c:pt idx="31">
                  <c:v>0.10827497794260291</c:v>
                </c:pt>
                <c:pt idx="32">
                  <c:v>0.10581238082176479</c:v>
                </c:pt>
                <c:pt idx="33">
                  <c:v>0.10342510175593973</c:v>
                </c:pt>
                <c:pt idx="34">
                  <c:v>0.10110873050447661</c:v>
                </c:pt>
                <c:pt idx="35">
                  <c:v>9.8859233802684188E-2</c:v>
                </c:pt>
                <c:pt idx="36">
                  <c:v>9.6672913589925052E-2</c:v>
                </c:pt>
                <c:pt idx="37">
                  <c:v>9.4546370867939766E-2</c:v>
                </c:pt>
                <c:pt idx="38">
                  <c:v>9.2476474302608663E-2</c:v>
                </c:pt>
                <c:pt idx="39">
                  <c:v>9.0460332841154165E-2</c:v>
                </c:pt>
                <c:pt idx="40">
                  <c:v>8.8495271743890991E-2</c:v>
                </c:pt>
                <c:pt idx="41">
                  <c:v>8.6578811531993191E-2</c:v>
                </c:pt>
                <c:pt idx="42">
                  <c:v>8.4708649435649847E-2</c:v>
                </c:pt>
                <c:pt idx="43">
                  <c:v>8.288264299449534E-2</c:v>
                </c:pt>
                <c:pt idx="44">
                  <c:v>8.1098795517463962E-2</c:v>
                </c:pt>
                <c:pt idx="45">
                  <c:v>7.9355243154676389E-2</c:v>
                </c:pt>
                <c:pt idx="46">
                  <c:v>7.7650243371536476E-2</c:v>
                </c:pt>
                <c:pt idx="47">
                  <c:v>7.5982164646401978E-2</c:v>
                </c:pt>
                <c:pt idx="48">
                  <c:v>7.4349477239193232E-2</c:v>
                </c:pt>
                <c:pt idx="49">
                  <c:v>7.2750744900066056E-2</c:v>
                </c:pt>
                <c:pt idx="50">
                  <c:v>7.1184617405562117E-2</c:v>
                </c:pt>
                <c:pt idx="51">
                  <c:v>6.9649823825073995E-2</c:v>
                </c:pt>
                <c:pt idx="52">
                  <c:v>6.814516643351759E-2</c:v>
                </c:pt>
                <c:pt idx="53">
                  <c:v>6.6669515197192525E-2</c:v>
                </c:pt>
                <c:pt idx="54">
                  <c:v>6.5221802769259721E-2</c:v>
                </c:pt>
                <c:pt idx="55">
                  <c:v>6.3801019939341924E-2</c:v>
                </c:pt>
                <c:pt idx="56">
                  <c:v>6.2406211488677199E-2</c:v>
                </c:pt>
                <c:pt idx="57">
                  <c:v>6.1036472408210612E-2</c:v>
                </c:pt>
                <c:pt idx="58">
                  <c:v>5.969094444214329E-2</c:v>
                </c:pt>
                <c:pt idx="59">
                  <c:v>5.8368812923897131E-2</c:v>
                </c:pt>
                <c:pt idx="60">
                  <c:v>5.7069303875303262E-2</c:v>
                </c:pt>
                <c:pt idx="61">
                  <c:v>5.57916813431652E-2</c:v>
                </c:pt>
                <c:pt idx="62">
                  <c:v>5.4535244950262768E-2</c:v>
                </c:pt>
                <c:pt idx="63">
                  <c:v>5.3299327640406069E-2</c:v>
                </c:pt>
                <c:pt idx="64">
                  <c:v>5.2083293599376343E-2</c:v>
                </c:pt>
                <c:pt idx="65">
                  <c:v>5.0886536335543034E-2</c:v>
                </c:pt>
                <c:pt idx="66">
                  <c:v>4.9708476905663421E-2</c:v>
                </c:pt>
                <c:pt idx="67">
                  <c:v>4.8548562272882817E-2</c:v>
                </c:pt>
                <c:pt idx="68">
                  <c:v>4.7406263785288366E-2</c:v>
                </c:pt>
                <c:pt idx="69">
                  <c:v>4.628107576454854E-2</c:v>
                </c:pt>
                <c:pt idx="70">
                  <c:v>4.5172514195216583E-2</c:v>
                </c:pt>
                <c:pt idx="71">
                  <c:v>4.4080115506202749E-2</c:v>
                </c:pt>
                <c:pt idx="72">
                  <c:v>4.3003435436746035E-2</c:v>
                </c:pt>
                <c:pt idx="73">
                  <c:v>4.1942047979949632E-2</c:v>
                </c:pt>
                <c:pt idx="74">
                  <c:v>4.0895544397599848E-2</c:v>
                </c:pt>
                <c:pt idx="75">
                  <c:v>3.9863532300573809E-2</c:v>
                </c:pt>
                <c:pt idx="76">
                  <c:v>3.8845634789664581E-2</c:v>
                </c:pt>
                <c:pt idx="77">
                  <c:v>3.7841489652122431E-2</c:v>
                </c:pt>
                <c:pt idx="78">
                  <c:v>3.6850748609631737E-2</c:v>
                </c:pt>
                <c:pt idx="79">
                  <c:v>3.587307661382233E-2</c:v>
                </c:pt>
                <c:pt idx="80">
                  <c:v>3.4908151185754688E-2</c:v>
                </c:pt>
                <c:pt idx="81">
                  <c:v>3.3955661796125802E-2</c:v>
                </c:pt>
                <c:pt idx="82">
                  <c:v>3.3015309283219912E-2</c:v>
                </c:pt>
                <c:pt idx="83">
                  <c:v>3.2086805305878957E-2</c:v>
                </c:pt>
                <c:pt idx="84">
                  <c:v>3.1169871828994399E-2</c:v>
                </c:pt>
                <c:pt idx="85">
                  <c:v>3.0264240639227717E-2</c:v>
                </c:pt>
                <c:pt idx="86">
                  <c:v>2.9369652888852803E-2</c:v>
                </c:pt>
                <c:pt idx="87">
                  <c:v>2.8485858665783528E-2</c:v>
                </c:pt>
                <c:pt idx="88">
                  <c:v>2.7612616588003021E-2</c:v>
                </c:pt>
                <c:pt idx="89">
                  <c:v>2.6749693420751414E-2</c:v>
                </c:pt>
                <c:pt idx="90">
                  <c:v>2.5896863714956871E-2</c:v>
                </c:pt>
                <c:pt idx="91">
                  <c:v>2.5053909465510563E-2</c:v>
                </c:pt>
                <c:pt idx="92">
                  <c:v>2.422061978809311E-2</c:v>
                </c:pt>
                <c:pt idx="93">
                  <c:v>2.3396790613356682E-2</c:v>
                </c:pt>
                <c:pt idx="94">
                  <c:v>2.2582224397356524E-2</c:v>
                </c:pt>
                <c:pt idx="95">
                  <c:v>2.177672984720648E-2</c:v>
                </c:pt>
                <c:pt idx="96">
                  <c:v>2.098012166100818E-2</c:v>
                </c:pt>
                <c:pt idx="97">
                  <c:v>2.0192220281171871E-2</c:v>
                </c:pt>
                <c:pt idx="98">
                  <c:v>1.9412851660309951E-2</c:v>
                </c:pt>
                <c:pt idx="99">
                  <c:v>1.8641847038941922E-2</c:v>
                </c:pt>
                <c:pt idx="100">
                  <c:v>1.7879042734302988E-2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0364144"/>
        <c:axId val="-1950363600"/>
      </c:scatterChart>
      <c:valAx>
        <c:axId val="-195036414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Mole Fraction CO2 in the Feed Mixture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1950363600"/>
        <c:crosses val="autoZero"/>
        <c:crossBetween val="midCat"/>
      </c:valAx>
      <c:valAx>
        <c:axId val="-1950363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Amount Adsorbed (mmol/g)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19503641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Binary CO2-N2 Isotherms with HISIV3000 Silicalite at 26</a:t>
            </a:r>
            <a:r>
              <a:rPr lang="en-CA" baseline="30000"/>
              <a:t>o</a:t>
            </a:r>
            <a:r>
              <a:rPr lang="en-CA"/>
              <a:t>C at 3</a:t>
            </a:r>
            <a:r>
              <a:rPr lang="en-CA" baseline="0"/>
              <a:t> atm Pressure  O</a:t>
            </a:r>
            <a:r>
              <a:rPr lang="en-CA"/>
              <a:t>btained Using KT-CPM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'Binary N2-CO2 Isotherms'!$G$18:$G$19</c:f>
              <c:strCache>
                <c:ptCount val="2"/>
                <c:pt idx="0">
                  <c:v>3 atm</c:v>
                </c:pt>
                <c:pt idx="1">
                  <c:v>q1 (C02) (mmol/g)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'Binary N2-CO2 Isotherms'!$B$20:$B$120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'Binary N2-CO2 Isotherms'!$G$20:$G$120</c:f>
              <c:numCache>
                <c:formatCode>0.00</c:formatCode>
                <c:ptCount val="101"/>
                <c:pt idx="0">
                  <c:v>0</c:v>
                </c:pt>
                <c:pt idx="1">
                  <c:v>0.1271789164676207</c:v>
                </c:pt>
                <c:pt idx="2">
                  <c:v>0.20661828164896084</c:v>
                </c:pt>
                <c:pt idx="3">
                  <c:v>0.26713401611443932</c:v>
                </c:pt>
                <c:pt idx="4">
                  <c:v>0.31742225575433503</c:v>
                </c:pt>
                <c:pt idx="5">
                  <c:v>0.36129316201935902</c:v>
                </c:pt>
                <c:pt idx="6">
                  <c:v>0.40075981750120598</c:v>
                </c:pt>
                <c:pt idx="7">
                  <c:v>0.43701626634550317</c:v>
                </c:pt>
                <c:pt idx="8">
                  <c:v>0.47082921674373368</c:v>
                </c:pt>
                <c:pt idx="9">
                  <c:v>0.50272039560856374</c:v>
                </c:pt>
                <c:pt idx="10">
                  <c:v>0.53306094444253815</c:v>
                </c:pt>
                <c:pt idx="11">
                  <c:v>0.56212431830863618</c:v>
                </c:pt>
                <c:pt idx="12">
                  <c:v>0.59011782015564651</c:v>
                </c:pt>
                <c:pt idx="13">
                  <c:v>0.61720235540555712</c:v>
                </c:pt>
                <c:pt idx="14">
                  <c:v>0.64350532209495892</c:v>
                </c:pt>
                <c:pt idx="15">
                  <c:v>0.66912931385924102</c:v>
                </c:pt>
                <c:pt idx="16">
                  <c:v>0.69415816881922032</c:v>
                </c:pt>
                <c:pt idx="17">
                  <c:v>0.71866128006915331</c:v>
                </c:pt>
                <c:pt idx="18">
                  <c:v>0.74269673483914178</c:v>
                </c:pt>
                <c:pt idx="19">
                  <c:v>0.76631364467647245</c:v>
                </c:pt>
                <c:pt idx="20">
                  <c:v>0.78955390460589281</c:v>
                </c:pt>
                <c:pt idx="21">
                  <c:v>0.81245354137005399</c:v>
                </c:pt>
                <c:pt idx="22">
                  <c:v>0.83504376081066745</c:v>
                </c:pt>
                <c:pt idx="23">
                  <c:v>0.85735177152415298</c:v>
                </c:pt>
                <c:pt idx="24">
                  <c:v>0.87940143979638363</c:v>
                </c:pt>
                <c:pt idx="25">
                  <c:v>0.90121381566322945</c:v>
                </c:pt>
                <c:pt idx="26">
                  <c:v>0.92280755937901671</c:v>
                </c:pt>
                <c:pt idx="27">
                  <c:v>0.94419929009521253</c:v>
                </c:pt>
                <c:pt idx="28">
                  <c:v>0.96540387317885756</c:v>
                </c:pt>
                <c:pt idx="29">
                  <c:v>0.98643465868904967</c:v>
                </c:pt>
                <c:pt idx="30">
                  <c:v>1.007303680648135</c:v>
                </c:pt>
                <c:pt idx="31">
                  <c:v>1.0280218245963924</c:v>
                </c:pt>
                <c:pt idx="32">
                  <c:v>1.0485989693014537</c:v>
                </c:pt>
                <c:pt idx="33">
                  <c:v>1.0690441072636014</c:v>
                </c:pt>
                <c:pt idx="34">
                  <c:v>1.0893654477139494</c:v>
                </c:pt>
                <c:pt idx="35">
                  <c:v>1.1095705050716589</c:v>
                </c:pt>
                <c:pt idx="36">
                  <c:v>1.1296661752560699</c:v>
                </c:pt>
                <c:pt idx="37">
                  <c:v>1.1496588018014309</c:v>
                </c:pt>
                <c:pt idx="38">
                  <c:v>1.1695542333669575</c:v>
                </c:pt>
                <c:pt idx="39">
                  <c:v>1.1893578739520054</c:v>
                </c:pt>
                <c:pt idx="40">
                  <c:v>1.2090747268993463</c:v>
                </c:pt>
                <c:pt idx="41">
                  <c:v>1.2287094335864563</c:v>
                </c:pt>
                <c:pt idx="42">
                  <c:v>1.2482663075562448</c:v>
                </c:pt>
                <c:pt idx="43">
                  <c:v>1.267749364717413</c:v>
                </c:pt>
                <c:pt idx="44">
                  <c:v>1.2871623501453853</c:v>
                </c:pt>
                <c:pt idx="45">
                  <c:v>1.3065087619329434</c:v>
                </c:pt>
                <c:pt idx="46">
                  <c:v>1.3257918724718194</c:v>
                </c:pt>
                <c:pt idx="47">
                  <c:v>1.345014747490392</c:v>
                </c:pt>
                <c:pt idx="48">
                  <c:v>1.3641802631255715</c:v>
                </c:pt>
                <c:pt idx="49">
                  <c:v>1.3832911212674062</c:v>
                </c:pt>
                <c:pt idx="50">
                  <c:v>1.4023498633821481</c:v>
                </c:pt>
                <c:pt idx="51">
                  <c:v>1.421358882991147</c:v>
                </c:pt>
                <c:pt idx="52">
                  <c:v>1.4403204369595553</c:v>
                </c:pt>
                <c:pt idx="53">
                  <c:v>1.4592366557284406</c:v>
                </c:pt>
                <c:pt idx="54">
                  <c:v>1.478109552606838</c:v>
                </c:pt>
                <c:pt idx="55">
                  <c:v>1.496941032225539</c:v>
                </c:pt>
                <c:pt idx="56">
                  <c:v>1.5157328982416645</c:v>
                </c:pt>
                <c:pt idx="57">
                  <c:v>1.5344868603724362</c:v>
                </c:pt>
                <c:pt idx="58">
                  <c:v>1.5532045408269237</c:v>
                </c:pt>
                <c:pt idx="59">
                  <c:v>1.5718874801966687</c:v>
                </c:pt>
                <c:pt idx="60">
                  <c:v>1.5905371428587944</c:v>
                </c:pt>
                <c:pt idx="61">
                  <c:v>1.6091549219393317</c:v>
                </c:pt>
                <c:pt idx="62">
                  <c:v>1.6277421438789936</c:v>
                </c:pt>
                <c:pt idx="63">
                  <c:v>1.6463000726389829</c:v>
                </c:pt>
                <c:pt idx="64">
                  <c:v>1.6648299135803919</c:v>
                </c:pt>
                <c:pt idx="65">
                  <c:v>1.6833328170471384</c:v>
                </c:pt>
                <c:pt idx="66">
                  <c:v>1.701809881679152</c:v>
                </c:pt>
                <c:pt idx="67">
                  <c:v>1.7202621574799393</c:v>
                </c:pt>
                <c:pt idx="68">
                  <c:v>1.7386906486599021</c:v>
                </c:pt>
                <c:pt idx="69">
                  <c:v>1.7570963162749467</c:v>
                </c:pt>
                <c:pt idx="70">
                  <c:v>1.775480080677724</c:v>
                </c:pt>
                <c:pt idx="71">
                  <c:v>1.7938428237972848</c:v>
                </c:pt>
                <c:pt idx="72">
                  <c:v>1.8121853912613501</c:v>
                </c:pt>
                <c:pt idx="73">
                  <c:v>1.8305085943740442</c:v>
                </c:pt>
                <c:pt idx="74">
                  <c:v>1.8488132119608076</c:v>
                </c:pt>
                <c:pt idx="75">
                  <c:v>1.8670999920909508</c:v>
                </c:pt>
                <c:pt idx="76">
                  <c:v>1.8853696536875499</c:v>
                </c:pt>
                <c:pt idx="77">
                  <c:v>1.9036228880333792</c:v>
                </c:pt>
                <c:pt idx="78">
                  <c:v>1.9218603601807984</c:v>
                </c:pt>
                <c:pt idx="79">
                  <c:v>1.9400827102729283</c:v>
                </c:pt>
                <c:pt idx="80">
                  <c:v>1.9582905547826439</c:v>
                </c:pt>
                <c:pt idx="81">
                  <c:v>1.9764844876755419</c:v>
                </c:pt>
                <c:pt idx="82">
                  <c:v>1.9946650815023155</c:v>
                </c:pt>
                <c:pt idx="83">
                  <c:v>2.0128328884256628</c:v>
                </c:pt>
                <c:pt idx="84">
                  <c:v>2.0309884411864108</c:v>
                </c:pt>
                <c:pt idx="85">
                  <c:v>2.0491322540130557</c:v>
                </c:pt>
                <c:pt idx="86">
                  <c:v>2.0672648234787117</c:v>
                </c:pt>
                <c:pt idx="87">
                  <c:v>2.0853866293090335</c:v>
                </c:pt>
                <c:pt idx="88">
                  <c:v>2.1034981351444326</c:v>
                </c:pt>
                <c:pt idx="89">
                  <c:v>2.1215997892597569</c:v>
                </c:pt>
                <c:pt idx="90">
                  <c:v>2.1396920252440745</c:v>
                </c:pt>
                <c:pt idx="91">
                  <c:v>2.1577752626433386</c:v>
                </c:pt>
                <c:pt idx="92">
                  <c:v>2.1758499075683</c:v>
                </c:pt>
                <c:pt idx="93">
                  <c:v>2.1939163532698323</c:v>
                </c:pt>
                <c:pt idx="94">
                  <c:v>2.211974980683848</c:v>
                </c:pt>
                <c:pt idx="95">
                  <c:v>2.230026158947604</c:v>
                </c:pt>
                <c:pt idx="96">
                  <c:v>2.2480702458893163</c:v>
                </c:pt>
                <c:pt idx="97">
                  <c:v>2.2661075884925461</c:v>
                </c:pt>
                <c:pt idx="98">
                  <c:v>2.2841385233371008</c:v>
                </c:pt>
                <c:pt idx="99">
                  <c:v>2.3021633770176679</c:v>
                </c:pt>
                <c:pt idx="100">
                  <c:v>2.320182466541671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'Binary N2-CO2 Isotherms'!$H$18:$H$19</c:f>
              <c:strCache>
                <c:ptCount val="2"/>
                <c:pt idx="0">
                  <c:v>3 atm</c:v>
                </c:pt>
                <c:pt idx="1">
                  <c:v>q2(N2) (mmol/g) 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'Binary N2-CO2 Isotherms'!$B$20:$B$120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'Binary N2-CO2 Isotherms'!$H$20:$H$120</c:f>
              <c:numCache>
                <c:formatCode>0.00</c:formatCode>
                <c:ptCount val="101"/>
                <c:pt idx="0">
                  <c:v>0.56136917962510413</c:v>
                </c:pt>
                <c:pt idx="1">
                  <c:v>0.47602710351673283</c:v>
                </c:pt>
                <c:pt idx="2">
                  <c:v>0.42719916175536099</c:v>
                </c:pt>
                <c:pt idx="3">
                  <c:v>0.39284934854727982</c:v>
                </c:pt>
                <c:pt idx="4">
                  <c:v>0.36632758933930393</c:v>
                </c:pt>
                <c:pt idx="5">
                  <c:v>0.34472019483291949</c:v>
                </c:pt>
                <c:pt idx="6">
                  <c:v>0.32648773157980437</c:v>
                </c:pt>
                <c:pt idx="7">
                  <c:v>0.31071709834442407</c:v>
                </c:pt>
                <c:pt idx="8">
                  <c:v>0.29682198474698152</c:v>
                </c:pt>
                <c:pt idx="9">
                  <c:v>0.28440342163511334</c:v>
                </c:pt>
                <c:pt idx="10">
                  <c:v>0.27317759500594774</c:v>
                </c:pt>
                <c:pt idx="11">
                  <c:v>0.26293539329069665</c:v>
                </c:pt>
                <c:pt idx="12">
                  <c:v>0.25351829253587382</c:v>
                </c:pt>
                <c:pt idx="13">
                  <c:v>0.24480324974444861</c:v>
                </c:pt>
                <c:pt idx="14">
                  <c:v>0.23669284557207174</c:v>
                </c:pt>
                <c:pt idx="15">
                  <c:v>0.22910862901150175</c:v>
                </c:pt>
                <c:pt idx="16">
                  <c:v>0.22198649170922313</c:v>
                </c:pt>
                <c:pt idx="17">
                  <c:v>0.21527337166416693</c:v>
                </c:pt>
                <c:pt idx="18">
                  <c:v>0.20892485265841343</c:v>
                </c:pt>
                <c:pt idx="19">
                  <c:v>0.20290338232911997</c:v>
                </c:pt>
                <c:pt idx="20">
                  <c:v>0.19717692690960176</c:v>
                </c:pt>
                <c:pt idx="21">
                  <c:v>0.19171794020765831</c:v>
                </c:pt>
                <c:pt idx="22">
                  <c:v>0.18650256265590101</c:v>
                </c:pt>
                <c:pt idx="23">
                  <c:v>0.18150999144872076</c:v>
                </c:pt>
                <c:pt idx="24">
                  <c:v>0.17672197970286149</c:v>
                </c:pt>
                <c:pt idx="25">
                  <c:v>0.17212243417025802</c:v>
                </c:pt>
                <c:pt idx="26">
                  <c:v>0.16769708911057526</c:v>
                </c:pt>
                <c:pt idx="27">
                  <c:v>0.16343323965084802</c:v>
                </c:pt>
                <c:pt idx="28">
                  <c:v>0.15931952206836761</c:v>
                </c:pt>
                <c:pt idx="29">
                  <c:v>0.15534573142375882</c:v>
                </c:pt>
                <c:pt idx="30">
                  <c:v>0.1515026691750164</c:v>
                </c:pt>
                <c:pt idx="31">
                  <c:v>0.14778201504568864</c:v>
                </c:pt>
                <c:pt idx="32">
                  <c:v>0.14417621865734045</c:v>
                </c:pt>
                <c:pt idx="33">
                  <c:v>0.14067840737715687</c:v>
                </c:pt>
                <c:pt idx="34">
                  <c:v>0.1372823075535424</c:v>
                </c:pt>
                <c:pt idx="35">
                  <c:v>0.13398217687144379</c:v>
                </c:pt>
                <c:pt idx="36">
                  <c:v>0.13077274599519045</c:v>
                </c:pt>
                <c:pt idx="37">
                  <c:v>0.12764916800946552</c:v>
                </c:pt>
                <c:pt idx="38">
                  <c:v>0.12460697444043201</c:v>
                </c:pt>
                <c:pt idx="39">
                  <c:v>0.12164203685535979</c:v>
                </c:pt>
                <c:pt idx="40">
                  <c:v>0.11875053321259305</c:v>
                </c:pt>
                <c:pt idx="41">
                  <c:v>0.11592891827367868</c:v>
                </c:pt>
                <c:pt idx="42">
                  <c:v>0.11317389750305033</c:v>
                </c:pt>
                <c:pt idx="43">
                  <c:v>0.11048240397330983</c:v>
                </c:pt>
                <c:pt idx="44">
                  <c:v>0.10785157787010527</c:v>
                </c:pt>
                <c:pt idx="45">
                  <c:v>0.1052787482531832</c:v>
                </c:pt>
                <c:pt idx="46">
                  <c:v>0.10276141678198256</c:v>
                </c:pt>
                <c:pt idx="47">
                  <c:v>0.1002972431571923</c:v>
                </c:pt>
                <c:pt idx="48">
                  <c:v>9.7884032065632579E-2</c:v>
                </c:pt>
                <c:pt idx="49">
                  <c:v>9.5519721445940661E-2</c:v>
                </c:pt>
                <c:pt idx="50">
                  <c:v>9.3202371917883109E-2</c:v>
                </c:pt>
                <c:pt idx="51">
                  <c:v>9.0930157239514975E-2</c:v>
                </c:pt>
                <c:pt idx="52">
                  <c:v>8.8701355674537768E-2</c:v>
                </c:pt>
                <c:pt idx="53">
                  <c:v>8.6514342167625657E-2</c:v>
                </c:pt>
                <c:pt idx="54">
                  <c:v>8.4367581238638897E-2</c:v>
                </c:pt>
                <c:pt idx="55">
                  <c:v>8.2259620517895926E-2</c:v>
                </c:pt>
                <c:pt idx="56">
                  <c:v>8.0189084854331322E-2</c:v>
                </c:pt>
                <c:pt idx="57">
                  <c:v>7.8154670936677953E-2</c:v>
                </c:pt>
                <c:pt idx="58">
                  <c:v>7.6155142374984788E-2</c:v>
                </c:pt>
                <c:pt idx="59">
                  <c:v>7.418932519598824E-2</c:v>
                </c:pt>
                <c:pt idx="60">
                  <c:v>7.2256103711240749E-2</c:v>
                </c:pt>
                <c:pt idx="61">
                  <c:v>7.0354416721583352E-2</c:v>
                </c:pt>
                <c:pt idx="62">
                  <c:v>6.8483254025633239E-2</c:v>
                </c:pt>
                <c:pt idx="63">
                  <c:v>6.664165320352497E-2</c:v>
                </c:pt>
                <c:pt idx="64">
                  <c:v>6.482869665026926E-2</c:v>
                </c:pt>
                <c:pt idx="65">
                  <c:v>6.3043508835836995E-2</c:v>
                </c:pt>
                <c:pt idx="66">
                  <c:v>6.1285253771487705E-2</c:v>
                </c:pt>
                <c:pt idx="67">
                  <c:v>5.9553132663988921E-2</c:v>
                </c:pt>
                <c:pt idx="68">
                  <c:v>5.7846381741250022E-2</c:v>
                </c:pt>
                <c:pt idx="69">
                  <c:v>5.6164270234556272E-2</c:v>
                </c:pt>
                <c:pt idx="70">
                  <c:v>5.4506098504060074E-2</c:v>
                </c:pt>
                <c:pt idx="71">
                  <c:v>5.2871196295495575E-2</c:v>
                </c:pt>
                <c:pt idx="72">
                  <c:v>5.1258921117244949E-2</c:v>
                </c:pt>
                <c:pt idx="73">
                  <c:v>4.9668656727921617E-2</c:v>
                </c:pt>
                <c:pt idx="74">
                  <c:v>4.8099811725560424E-2</c:v>
                </c:pt>
                <c:pt idx="75">
                  <c:v>4.6551818230331971E-2</c:v>
                </c:pt>
                <c:pt idx="76">
                  <c:v>4.5024130653438736E-2</c:v>
                </c:pt>
                <c:pt idx="77">
                  <c:v>4.3516224545513862E-2</c:v>
                </c:pt>
                <c:pt idx="78">
                  <c:v>4.2027595518440528E-2</c:v>
                </c:pt>
                <c:pt idx="79">
                  <c:v>4.0557758235045094E-2</c:v>
                </c:pt>
                <c:pt idx="80">
                  <c:v>3.91062454616007E-2</c:v>
                </c:pt>
                <c:pt idx="81">
                  <c:v>3.7672607178512424E-2</c:v>
                </c:pt>
                <c:pt idx="82">
                  <c:v>3.6256409744949328E-2</c:v>
                </c:pt>
                <c:pt idx="83">
                  <c:v>3.4857235113542953E-2</c:v>
                </c:pt>
                <c:pt idx="84">
                  <c:v>3.3474680091594378E-2</c:v>
                </c:pt>
                <c:pt idx="85">
                  <c:v>3.2108355645523126E-2</c:v>
                </c:pt>
                <c:pt idx="86">
                  <c:v>3.0757886245555803E-2</c:v>
                </c:pt>
                <c:pt idx="87">
                  <c:v>2.9422909247892898E-2</c:v>
                </c:pt>
                <c:pt idx="88">
                  <c:v>2.810307431181059E-2</c:v>
                </c:pt>
                <c:pt idx="89">
                  <c:v>2.6798042849353738E-2</c:v>
                </c:pt>
                <c:pt idx="90">
                  <c:v>2.5507487505457432E-2</c:v>
                </c:pt>
                <c:pt idx="91">
                  <c:v>2.4231091666500004E-2</c:v>
                </c:pt>
                <c:pt idx="92">
                  <c:v>2.2968548995442123E-2</c:v>
                </c:pt>
                <c:pt idx="93">
                  <c:v>2.1719562991844382E-2</c:v>
                </c:pt>
                <c:pt idx="94">
                  <c:v>2.0483846575182402E-2</c:v>
                </c:pt>
                <c:pt idx="95">
                  <c:v>1.9261121689994862E-2</c:v>
                </c:pt>
                <c:pt idx="96">
                  <c:v>1.8051118931505752E-2</c:v>
                </c:pt>
                <c:pt idx="97">
                  <c:v>1.6853577190459993E-2</c:v>
                </c:pt>
                <c:pt idx="98">
                  <c:v>1.5668243316001088E-2</c:v>
                </c:pt>
                <c:pt idx="99">
                  <c:v>1.4494871795502179E-2</c:v>
                </c:pt>
                <c:pt idx="100">
                  <c:v>1.333322445033755E-2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9139232"/>
        <c:axId val="-1949137600"/>
      </c:scatterChart>
      <c:valAx>
        <c:axId val="-194913923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Mole Fraction CO2 in the Feed Mixture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1949137600"/>
        <c:crosses val="autoZero"/>
        <c:crossBetween val="midCat"/>
      </c:valAx>
      <c:valAx>
        <c:axId val="-1949137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Amount Adsorbed (mmol/g)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19491392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Binary CO2-N2 Isotherms with HISIV3000 Silicalite at 26</a:t>
            </a:r>
            <a:r>
              <a:rPr lang="en-CA" baseline="30000"/>
              <a:t>o</a:t>
            </a:r>
            <a:r>
              <a:rPr lang="en-CA"/>
              <a:t>C at 4</a:t>
            </a:r>
            <a:r>
              <a:rPr lang="en-CA" baseline="0"/>
              <a:t> atm Pressure  O</a:t>
            </a:r>
            <a:r>
              <a:rPr lang="en-CA"/>
              <a:t>btained Using KT-CPM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'Binary N2-CO2 Isotherms'!$I$18:$I$19</c:f>
              <c:strCache>
                <c:ptCount val="2"/>
                <c:pt idx="0">
                  <c:v>4 atm</c:v>
                </c:pt>
                <c:pt idx="1">
                  <c:v>q1 (C02) (mmol/g)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'Binary N2-CO2 Isotherms'!$B$20:$B$120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'Binary N2-CO2 Isotherms'!$I$20:$I$120</c:f>
              <c:numCache>
                <c:formatCode>0.00</c:formatCode>
                <c:ptCount val="101"/>
                <c:pt idx="0">
                  <c:v>0</c:v>
                </c:pt>
                <c:pt idx="1">
                  <c:v>0.13071440674294688</c:v>
                </c:pt>
                <c:pt idx="2">
                  <c:v>0.21273845381825862</c:v>
                </c:pt>
                <c:pt idx="3">
                  <c:v>0.27519801764780638</c:v>
                </c:pt>
                <c:pt idx="4">
                  <c:v>0.32703427945340979</c:v>
                </c:pt>
                <c:pt idx="5">
                  <c:v>0.37219390267167907</c:v>
                </c:pt>
                <c:pt idx="6">
                  <c:v>0.41277108793734418</c:v>
                </c:pt>
                <c:pt idx="7">
                  <c:v>0.4500115523749687</c:v>
                </c:pt>
                <c:pt idx="8">
                  <c:v>0.48471683508603036</c:v>
                </c:pt>
                <c:pt idx="9">
                  <c:v>0.51743322409788894</c:v>
                </c:pt>
                <c:pt idx="10">
                  <c:v>0.54854982191709101</c:v>
                </c:pt>
                <c:pt idx="11">
                  <c:v>0.57835361611393687</c:v>
                </c:pt>
                <c:pt idx="12">
                  <c:v>0.6070623627091285</c:v>
                </c:pt>
                <c:pt idx="13">
                  <c:v>0.63484521369874503</c:v>
                </c:pt>
                <c:pt idx="14">
                  <c:v>0.66183619189248133</c:v>
                </c:pt>
                <c:pt idx="15">
                  <c:v>0.68814329727742896</c:v>
                </c:pt>
                <c:pt idx="16">
                  <c:v>0.71385484139632616</c:v>
                </c:pt>
                <c:pt idx="17">
                  <c:v>0.73904396444659226</c:v>
                </c:pt>
                <c:pt idx="18">
                  <c:v>0.76377192692857876</c:v>
                </c:pt>
                <c:pt idx="19">
                  <c:v>0.78809055433922426</c:v>
                </c:pt>
                <c:pt idx="20">
                  <c:v>0.81204408367145087</c:v>
                </c:pt>
                <c:pt idx="21">
                  <c:v>0.83567057920196153</c:v>
                </c:pt>
                <c:pt idx="22">
                  <c:v>0.85900303277331225</c:v>
                </c:pt>
                <c:pt idx="23">
                  <c:v>0.88207022935437951</c:v>
                </c:pt>
                <c:pt idx="24">
                  <c:v>0.90489743551588886</c:v>
                </c:pt>
                <c:pt idx="25">
                  <c:v>0.92750695259313387</c:v>
                </c:pt>
                <c:pt idx="26">
                  <c:v>0.94991856524577867</c:v>
                </c:pt>
                <c:pt idx="27">
                  <c:v>0.97214990828877679</c:v>
                </c:pt>
                <c:pt idx="28">
                  <c:v>0.99421676903737688</c:v>
                </c:pt>
                <c:pt idx="29">
                  <c:v>1.0161333383088391</c:v>
                </c:pt>
                <c:pt idx="30">
                  <c:v>1.0379124202008363</c:v>
                </c:pt>
                <c:pt idx="31">
                  <c:v>1.0595656085132448</c:v>
                </c:pt>
                <c:pt idx="32">
                  <c:v>1.081103435982457</c:v>
                </c:pt>
                <c:pt idx="33">
                  <c:v>1.1025355012059386</c:v>
                </c:pt>
                <c:pt idx="34">
                  <c:v>1.1238705771433799</c:v>
                </c:pt>
                <c:pt idx="35">
                  <c:v>1.1451167043131538</c:v>
                </c:pt>
                <c:pt idx="36">
                  <c:v>1.1662812712037796</c:v>
                </c:pt>
                <c:pt idx="37">
                  <c:v>1.1873710839489766</c:v>
                </c:pt>
                <c:pt idx="38">
                  <c:v>1.2083924269418886</c:v>
                </c:pt>
                <c:pt idx="39">
                  <c:v>1.2293511157667074</c:v>
                </c:pt>
                <c:pt idx="40">
                  <c:v>1.2502525435873415</c:v>
                </c:pt>
                <c:pt idx="41">
                  <c:v>1.2711017219403422</c:v>
                </c:pt>
                <c:pt idx="42">
                  <c:v>1.2919033167230358</c:v>
                </c:pt>
                <c:pt idx="43">
                  <c:v>1.3126616800404105</c:v>
                </c:pt>
                <c:pt idx="44">
                  <c:v>1.3333808784697627</c:v>
                </c:pt>
                <c:pt idx="45">
                  <c:v>1.3540647182160419</c:v>
                </c:pt>
                <c:pt idx="46">
                  <c:v>1.3747167675595295</c:v>
                </c:pt>
                <c:pt idx="47">
                  <c:v>1.3953403769382469</c:v>
                </c:pt>
                <c:pt idx="48">
                  <c:v>1.4159386969580074</c:v>
                </c:pt>
                <c:pt idx="49">
                  <c:v>1.4365146945815619</c:v>
                </c:pt>
                <c:pt idx="50">
                  <c:v>1.4570711677134041</c:v>
                </c:pt>
                <c:pt idx="51">
                  <c:v>1.4776107583673346</c:v>
                </c:pt>
                <c:pt idx="52">
                  <c:v>1.4981359645788948</c:v>
                </c:pt>
                <c:pt idx="53">
                  <c:v>1.5186491512035754</c:v>
                </c:pt>
                <c:pt idx="54">
                  <c:v>1.5391525597235738</c:v>
                </c:pt>
                <c:pt idx="55">
                  <c:v>1.5596483171703834</c:v>
                </c:pt>
                <c:pt idx="56">
                  <c:v>1.5801384442571833</c:v>
                </c:pt>
                <c:pt idx="57">
                  <c:v>1.6006248628035573</c:v>
                </c:pt>
                <c:pt idx="58">
                  <c:v>1.6211094025251902</c:v>
                </c:pt>
                <c:pt idx="59">
                  <c:v>1.6415938072526155</c:v>
                </c:pt>
                <c:pt idx="60">
                  <c:v>1.662079740635702</c:v>
                </c:pt>
                <c:pt idx="61">
                  <c:v>1.6825687913840737</c:v>
                </c:pt>
                <c:pt idx="62">
                  <c:v>1.7030624780880541</c:v>
                </c:pt>
                <c:pt idx="63">
                  <c:v>1.723562253659805</c:v>
                </c:pt>
                <c:pt idx="64">
                  <c:v>1.7440695094300054</c:v>
                </c:pt>
                <c:pt idx="65">
                  <c:v>1.7645855789316647</c:v>
                </c:pt>
                <c:pt idx="66">
                  <c:v>1.785111741399293</c:v>
                </c:pt>
                <c:pt idx="67">
                  <c:v>1.8056492250087786</c:v>
                </c:pt>
                <c:pt idx="68">
                  <c:v>1.8261992098806741</c:v>
                </c:pt>
                <c:pt idx="69">
                  <c:v>1.846762830867348</c:v>
                </c:pt>
                <c:pt idx="70">
                  <c:v>1.8673411801423949</c:v>
                </c:pt>
                <c:pt idx="71">
                  <c:v>1.887935309608922</c:v>
                </c:pt>
                <c:pt idx="72">
                  <c:v>1.9085462331417009</c:v>
                </c:pt>
                <c:pt idx="73">
                  <c:v>1.9291749286767597</c:v>
                </c:pt>
                <c:pt idx="74">
                  <c:v>1.9498223401607113</c:v>
                </c:pt>
                <c:pt idx="75">
                  <c:v>1.9704893793709695</c:v>
                </c:pt>
                <c:pt idx="76">
                  <c:v>1.9911769276169875</c:v>
                </c:pt>
                <c:pt idx="77">
                  <c:v>2.0118858373317274</c:v>
                </c:pt>
                <c:pt idx="78">
                  <c:v>2.0326169335617705</c:v>
                </c:pt>
                <c:pt idx="79">
                  <c:v>2.053371015363715</c:v>
                </c:pt>
                <c:pt idx="80">
                  <c:v>2.0741488571138413</c:v>
                </c:pt>
                <c:pt idx="81">
                  <c:v>2.0949512097374514</c:v>
                </c:pt>
                <c:pt idx="82">
                  <c:v>2.1157788018637156</c:v>
                </c:pt>
                <c:pt idx="83">
                  <c:v>2.1366323409113819</c:v>
                </c:pt>
                <c:pt idx="84">
                  <c:v>2.1575125141102669</c:v>
                </c:pt>
                <c:pt idx="85">
                  <c:v>2.1784199894630385</c:v>
                </c:pt>
                <c:pt idx="86">
                  <c:v>2.199355416651418</c:v>
                </c:pt>
                <c:pt idx="87">
                  <c:v>2.2203194278906389</c:v>
                </c:pt>
                <c:pt idx="88">
                  <c:v>2.2413126387356526</c:v>
                </c:pt>
                <c:pt idx="89">
                  <c:v>2.2623356488423241</c:v>
                </c:pt>
                <c:pt idx="90">
                  <c:v>2.2833890426866152</c:v>
                </c:pt>
                <c:pt idx="91">
                  <c:v>2.3044733902444912</c:v>
                </c:pt>
                <c:pt idx="92">
                  <c:v>2.3255892476351092</c:v>
                </c:pt>
                <c:pt idx="93">
                  <c:v>2.3467371577296516</c:v>
                </c:pt>
                <c:pt idx="94">
                  <c:v>2.3679176507279802</c:v>
                </c:pt>
                <c:pt idx="95">
                  <c:v>2.3891312447051365</c:v>
                </c:pt>
                <c:pt idx="96">
                  <c:v>2.4103784461295596</c:v>
                </c:pt>
                <c:pt idx="97">
                  <c:v>2.4316597503547683</c:v>
                </c:pt>
                <c:pt idx="98">
                  <c:v>2.4529756420861251</c:v>
                </c:pt>
                <c:pt idx="99">
                  <c:v>2.4743265958241798</c:v>
                </c:pt>
                <c:pt idx="100">
                  <c:v>2.4957130762859951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'Binary N2-CO2 Isotherms'!$J$18:$J$19</c:f>
              <c:strCache>
                <c:ptCount val="2"/>
                <c:pt idx="0">
                  <c:v>4 atm</c:v>
                </c:pt>
                <c:pt idx="1">
                  <c:v>q2(N2) (mmol/g) 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'Binary N2-CO2 Isotherms'!$B$20:$B$120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'Binary N2-CO2 Isotherms'!$J$20:$J$120</c:f>
              <c:numCache>
                <c:formatCode>0.00</c:formatCode>
                <c:ptCount val="101"/>
                <c:pt idx="0">
                  <c:v>0.6474262323507155</c:v>
                </c:pt>
                <c:pt idx="1">
                  <c:v>0.55004103932220072</c:v>
                </c:pt>
                <c:pt idx="2">
                  <c:v>0.49376386937378208</c:v>
                </c:pt>
                <c:pt idx="3">
                  <c:v>0.45402479714734073</c:v>
                </c:pt>
                <c:pt idx="4">
                  <c:v>0.42328130767810068</c:v>
                </c:pt>
                <c:pt idx="5">
                  <c:v>0.39820416278096749</c:v>
                </c:pt>
                <c:pt idx="6">
                  <c:v>0.37702682553248323</c:v>
                </c:pt>
                <c:pt idx="7">
                  <c:v>0.35869852317264073</c:v>
                </c:pt>
                <c:pt idx="8">
                  <c:v>0.342543182982883</c:v>
                </c:pt>
                <c:pt idx="9">
                  <c:v>0.32810005724445435</c:v>
                </c:pt>
                <c:pt idx="10">
                  <c:v>0.31504099707535327</c:v>
                </c:pt>
                <c:pt idx="11">
                  <c:v>0.30312399597362344</c:v>
                </c:pt>
                <c:pt idx="12">
                  <c:v>0.29216545004254657</c:v>
                </c:pt>
                <c:pt idx="13">
                  <c:v>0.28202275701865737</c:v>
                </c:pt>
                <c:pt idx="14">
                  <c:v>0.2725829491649952</c:v>
                </c:pt>
                <c:pt idx="15">
                  <c:v>0.26375501132312584</c:v>
                </c:pt>
                <c:pt idx="16">
                  <c:v>0.25546453735740238</c:v>
                </c:pt>
                <c:pt idx="17">
                  <c:v>0.24764991962007415</c:v>
                </c:pt>
                <c:pt idx="18">
                  <c:v>0.24025957218247476</c:v>
                </c:pt>
                <c:pt idx="19">
                  <c:v>0.23324986854038038</c:v>
                </c:pt>
                <c:pt idx="20">
                  <c:v>0.22658358394422118</c:v>
                </c:pt>
                <c:pt idx="21">
                  <c:v>0.2202287010691048</c:v>
                </c:pt>
                <c:pt idx="22">
                  <c:v>0.21415748183922897</c:v>
                </c:pt>
                <c:pt idx="23">
                  <c:v>0.20834573725880867</c:v>
                </c:pt>
                <c:pt idx="24">
                  <c:v>0.20277224662836213</c:v>
                </c:pt>
                <c:pt idx="25">
                  <c:v>0.19741829090821061</c:v>
                </c:pt>
                <c:pt idx="26">
                  <c:v>0.19226727432293034</c:v>
                </c:pt>
                <c:pt idx="27">
                  <c:v>0.18730441491069105</c:v>
                </c:pt>
                <c:pt idx="28">
                  <c:v>0.18251648947161775</c:v>
                </c:pt>
                <c:pt idx="29">
                  <c:v>0.17789162182835963</c:v>
                </c:pt>
                <c:pt idx="30">
                  <c:v>0.17341910586182355</c:v>
                </c:pt>
                <c:pt idx="31">
                  <c:v>0.16908925668588792</c:v>
                </c:pt>
                <c:pt idx="32">
                  <c:v>0.16489328475694123</c:v>
                </c:pt>
                <c:pt idx="33">
                  <c:v>0.16082318880348659</c:v>
                </c:pt>
                <c:pt idx="34">
                  <c:v>0.1568716642973782</c:v>
                </c:pt>
                <c:pt idx="35">
                  <c:v>0.15303202483578296</c:v>
                </c:pt>
                <c:pt idx="36">
                  <c:v>0.14929813430832445</c:v>
                </c:pt>
                <c:pt idx="37">
                  <c:v>0.14566434812124726</c:v>
                </c:pt>
                <c:pt idx="38">
                  <c:v>0.14212546206511692</c:v>
                </c:pt>
                <c:pt idx="39">
                  <c:v>0.13867666766342107</c:v>
                </c:pt>
                <c:pt idx="40">
                  <c:v>0.13531351304066641</c:v>
                </c:pt>
                <c:pt idx="41">
                  <c:v>0.13203186851094736</c:v>
                </c:pt>
                <c:pt idx="42">
                  <c:v>0.12882789621973761</c:v>
                </c:pt>
                <c:pt idx="43">
                  <c:v>0.12569802327916466</c:v>
                </c:pt>
                <c:pt idx="44">
                  <c:v>0.12263891792518371</c:v>
                </c:pt>
                <c:pt idx="45">
                  <c:v>0.11964746829770487</c:v>
                </c:pt>
                <c:pt idx="46">
                  <c:v>0.11672076350485333</c:v>
                </c:pt>
                <c:pt idx="47">
                  <c:v>0.11385607668252912</c:v>
                </c:pt>
                <c:pt idx="48">
                  <c:v>0.11105084980216653</c:v>
                </c:pt>
                <c:pt idx="49">
                  <c:v>0.10830268001457349</c:v>
                </c:pt>
                <c:pt idx="50">
                  <c:v>0.10560930734716396</c:v>
                </c:pt>
                <c:pt idx="51">
                  <c:v>0.10296860359675339</c:v>
                </c:pt>
                <c:pt idx="52">
                  <c:v>0.10037856228115188</c:v>
                </c:pt>
                <c:pt idx="53">
                  <c:v>9.7837289530700741E-2</c:v>
                </c:pt>
                <c:pt idx="54">
                  <c:v>9.5342995816179207E-2</c:v>
                </c:pt>
                <c:pt idx="55">
                  <c:v>9.2893988422582133E-2</c:v>
                </c:pt>
                <c:pt idx="56">
                  <c:v>9.0488664589493326E-2</c:v>
                </c:pt>
                <c:pt idx="57">
                  <c:v>8.8125505248436917E-2</c:v>
                </c:pt>
                <c:pt idx="58">
                  <c:v>8.5803069295927958E-2</c:v>
                </c:pt>
                <c:pt idx="59">
                  <c:v>8.3519988348158047E-2</c:v>
                </c:pt>
                <c:pt idx="60">
                  <c:v>8.1274961929512252E-2</c:v>
                </c:pt>
                <c:pt idx="61">
                  <c:v>7.9066753052559752E-2</c:v>
                </c:pt>
                <c:pt idx="62">
                  <c:v>7.689418415190763E-2</c:v>
                </c:pt>
                <c:pt idx="63">
                  <c:v>7.4756133338456585E-2</c:v>
                </c:pt>
                <c:pt idx="64">
                  <c:v>7.2651530944232476E-2</c:v>
                </c:pt>
                <c:pt idx="65">
                  <c:v>7.0579356331156112E-2</c:v>
                </c:pt>
                <c:pt idx="66">
                  <c:v>6.8538634939920642E-2</c:v>
                </c:pt>
                <c:pt idx="67">
                  <c:v>6.6528435557619003E-2</c:v>
                </c:pt>
                <c:pt idx="68">
                  <c:v>6.4547867784947255E-2</c:v>
                </c:pt>
                <c:pt idx="69">
                  <c:v>6.2596079685742989E-2</c:v>
                </c:pt>
                <c:pt idx="70">
                  <c:v>6.0672255603330484E-2</c:v>
                </c:pt>
                <c:pt idx="71">
                  <c:v>5.8775614129665761E-2</c:v>
                </c:pt>
                <c:pt idx="72">
                  <c:v>5.6905406214627891E-2</c:v>
                </c:pt>
                <c:pt idx="73">
                  <c:v>5.506091340400901E-2</c:v>
                </c:pt>
                <c:pt idx="74">
                  <c:v>5.3241446195831266E-2</c:v>
                </c:pt>
                <c:pt idx="75">
                  <c:v>5.144634250558193E-2</c:v>
                </c:pt>
                <c:pt idx="76">
                  <c:v>4.9674966231818607E-2</c:v>
                </c:pt>
                <c:pt idx="77">
                  <c:v>4.7926705914369441E-2</c:v>
                </c:pt>
                <c:pt idx="78">
                  <c:v>4.620097347804699E-2</c:v>
                </c:pt>
                <c:pt idx="79">
                  <c:v>4.4497203055418044E-2</c:v>
                </c:pt>
                <c:pt idx="80">
                  <c:v>4.2814849882733735E-2</c:v>
                </c:pt>
                <c:pt idx="81">
                  <c:v>4.1153389263630984E-2</c:v>
                </c:pt>
                <c:pt idx="82">
                  <c:v>3.9512315595673572E-2</c:v>
                </c:pt>
                <c:pt idx="83">
                  <c:v>3.7891141455215153E-2</c:v>
                </c:pt>
                <c:pt idx="84">
                  <c:v>3.6289396736440722E-2</c:v>
                </c:pt>
                <c:pt idx="85">
                  <c:v>3.4706627840782392E-2</c:v>
                </c:pt>
                <c:pt idx="86">
                  <c:v>3.3142396913213752E-2</c:v>
                </c:pt>
                <c:pt idx="87">
                  <c:v>3.159628112220652E-2</c:v>
                </c:pt>
                <c:pt idx="88">
                  <c:v>3.0067871980387597E-2</c:v>
                </c:pt>
                <c:pt idx="89">
                  <c:v>2.8556774703167136E-2</c:v>
                </c:pt>
                <c:pt idx="90">
                  <c:v>2.7062607602818419E-2</c:v>
                </c:pt>
                <c:pt idx="91">
                  <c:v>2.5585001515684117E-2</c:v>
                </c:pt>
                <c:pt idx="92">
                  <c:v>2.4123599260359029E-2</c:v>
                </c:pt>
                <c:pt idx="93">
                  <c:v>2.2678055124860361E-2</c:v>
                </c:pt>
                <c:pt idx="94">
                  <c:v>2.1248034380944535E-2</c:v>
                </c:pt>
                <c:pt idx="95">
                  <c:v>1.9833212823864049E-2</c:v>
                </c:pt>
                <c:pt idx="96">
                  <c:v>1.8433276335981706E-2</c:v>
                </c:pt>
                <c:pt idx="97">
                  <c:v>1.7047920472773759E-2</c:v>
                </c:pt>
                <c:pt idx="98">
                  <c:v>1.5676850069857366E-2</c:v>
                </c:pt>
                <c:pt idx="99">
                  <c:v>1.4319778869773868E-2</c:v>
                </c:pt>
                <c:pt idx="100">
                  <c:v>1.2976429167348315E-2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9137056"/>
        <c:axId val="-1949135424"/>
      </c:scatterChart>
      <c:valAx>
        <c:axId val="-194913705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Mole Fraction CO2 in the Feed Mixture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1949135424"/>
        <c:crosses val="autoZero"/>
        <c:crossBetween val="midCat"/>
      </c:valAx>
      <c:valAx>
        <c:axId val="-194913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Amount Adsorbed (mmol/g)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19491370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Binary CO2-N2 Isotherms with HISIV3000 Silicalite at 26</a:t>
            </a:r>
            <a:r>
              <a:rPr lang="en-CA" baseline="30000"/>
              <a:t>o</a:t>
            </a:r>
            <a:r>
              <a:rPr lang="en-CA"/>
              <a:t>C at 5</a:t>
            </a:r>
            <a:r>
              <a:rPr lang="en-CA" baseline="0"/>
              <a:t> atm Pressure  O</a:t>
            </a:r>
            <a:r>
              <a:rPr lang="en-CA"/>
              <a:t>btained Using KT-CPM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'Binary N2-CO2 Isotherms'!$K$18:$K$19</c:f>
              <c:strCache>
                <c:ptCount val="2"/>
                <c:pt idx="0">
                  <c:v>5 atm</c:v>
                </c:pt>
                <c:pt idx="1">
                  <c:v>q1 (C02) (mmol/g)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'Binary N2-CO2 Isotherms'!$B$20:$B$120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'Binary N2-CO2 Isotherms'!$K$20:$K$120</c:f>
              <c:numCache>
                <c:formatCode>0.00</c:formatCode>
                <c:ptCount val="101"/>
                <c:pt idx="0">
                  <c:v>0</c:v>
                </c:pt>
                <c:pt idx="1">
                  <c:v>0.1531698404286177</c:v>
                </c:pt>
                <c:pt idx="2">
                  <c:v>0.24758861702501964</c:v>
                </c:pt>
                <c:pt idx="3">
                  <c:v>0.31816435463320741</c:v>
                </c:pt>
                <c:pt idx="4">
                  <c:v>0.37574976113582342</c:v>
                </c:pt>
                <c:pt idx="5">
                  <c:v>0.42516208118056903</c:v>
                </c:pt>
                <c:pt idx="6">
                  <c:v>0.46896590592079013</c:v>
                </c:pt>
                <c:pt idx="7">
                  <c:v>0.50869018009526501</c:v>
                </c:pt>
                <c:pt idx="8">
                  <c:v>0.54532032615301529</c:v>
                </c:pt>
                <c:pt idx="9">
                  <c:v>0.57952885780863739</c:v>
                </c:pt>
                <c:pt idx="10">
                  <c:v>0.61179533123425156</c:v>
                </c:pt>
                <c:pt idx="11">
                  <c:v>0.64247381275013926</c:v>
                </c:pt>
                <c:pt idx="12">
                  <c:v>0.67183321536036056</c:v>
                </c:pt>
                <c:pt idx="13">
                  <c:v>0.70008262749395922</c:v>
                </c:pt>
                <c:pt idx="14">
                  <c:v>0.72738787296703344</c:v>
                </c:pt>
                <c:pt idx="15">
                  <c:v>0.75388271033190724</c:v>
                </c:pt>
                <c:pt idx="16">
                  <c:v>0.77967662793044834</c:v>
                </c:pt>
                <c:pt idx="17">
                  <c:v>0.80486040557975302</c:v>
                </c:pt>
                <c:pt idx="18">
                  <c:v>0.82951016931398669</c:v>
                </c:pt>
                <c:pt idx="19">
                  <c:v>0.85369040406856866</c:v>
                </c:pt>
                <c:pt idx="20">
                  <c:v>0.87745623002549511</c:v>
                </c:pt>
                <c:pt idx="21">
                  <c:v>0.90085514855838356</c:v>
                </c:pt>
                <c:pt idx="22">
                  <c:v>0.92392839950185635</c:v>
                </c:pt>
                <c:pt idx="23">
                  <c:v>0.94671202916638353</c:v>
                </c:pt>
                <c:pt idx="24">
                  <c:v>0.96923774005901475</c:v>
                </c:pt>
                <c:pt idx="25">
                  <c:v>0.99153357375622453</c:v>
                </c:pt>
                <c:pt idx="26">
                  <c:v>1.0136244647628248</c:v>
                </c:pt>
                <c:pt idx="27">
                  <c:v>1.0355326935453621</c:v>
                </c:pt>
                <c:pt idx="28">
                  <c:v>1.0572782599947699</c:v>
                </c:pt>
                <c:pt idx="29">
                  <c:v>1.0788791935225617</c:v>
                </c:pt>
                <c:pt idx="30">
                  <c:v>1.1003518122709779</c:v>
                </c:pt>
                <c:pt idx="31">
                  <c:v>1.121710941140631</c:v>
                </c:pt>
                <c:pt idx="32">
                  <c:v>1.1429700962467653</c:v>
                </c:pt>
                <c:pt idx="33">
                  <c:v>1.1641416418230803</c:v>
                </c:pt>
                <c:pt idx="34">
                  <c:v>1.1852369243695366</c:v>
                </c:pt>
                <c:pt idx="35">
                  <c:v>1.2062663878938413</c:v>
                </c:pt>
                <c:pt idx="36">
                  <c:v>1.2272396733572879</c:v>
                </c:pt>
                <c:pt idx="37">
                  <c:v>1.2481657048544399</c:v>
                </c:pt>
                <c:pt idx="38">
                  <c:v>1.2690527645958198</c:v>
                </c:pt>
                <c:pt idx="39">
                  <c:v>1.2899085583957874</c:v>
                </c:pt>
                <c:pt idx="40">
                  <c:v>1.3107402730733178</c:v>
                </c:pt>
                <c:pt idx="41">
                  <c:v>1.3315546269357901</c:v>
                </c:pt>
                <c:pt idx="42">
                  <c:v>1.3523579143230013</c:v>
                </c:pt>
                <c:pt idx="43">
                  <c:v>1.3731560450312708</c:v>
                </c:pt>
                <c:pt idx="44">
                  <c:v>1.3939545793084318</c:v>
                </c:pt>
                <c:pt idx="45">
                  <c:v>1.414758759004161</c:v>
                </c:pt>
                <c:pt idx="46">
                  <c:v>1.4355735353720647</c:v>
                </c:pt>
                <c:pt idx="47">
                  <c:v>1.4564035939467246</c:v>
                </c:pt>
                <c:pt idx="48">
                  <c:v>1.4772533768577971</c:v>
                </c:pt>
                <c:pt idx="49">
                  <c:v>1.4981271028920258</c:v>
                </c:pt>
                <c:pt idx="50">
                  <c:v>1.5190287855709006</c:v>
                </c:pt>
                <c:pt idx="51">
                  <c:v>1.5399622494753051</c:v>
                </c:pt>
                <c:pt idx="52">
                  <c:v>1.5609311450176111</c:v>
                </c:pt>
                <c:pt idx="53">
                  <c:v>1.5819389618354516</c:v>
                </c:pt>
                <c:pt idx="54">
                  <c:v>1.6029890409590075</c:v>
                </c:pt>
                <c:pt idx="55">
                  <c:v>1.624084585884487</c:v>
                </c:pt>
                <c:pt idx="56">
                  <c:v>1.6452286726700245</c:v>
                </c:pt>
                <c:pt idx="57">
                  <c:v>1.6664242591560785</c:v>
                </c:pt>
                <c:pt idx="58">
                  <c:v>1.6876741934001815</c:v>
                </c:pt>
                <c:pt idx="59">
                  <c:v>1.7089812214053208</c:v>
                </c:pt>
                <c:pt idx="60">
                  <c:v>1.7303479942120514</c:v>
                </c:pt>
                <c:pt idx="61">
                  <c:v>1.7517770744164678</c:v>
                </c:pt>
                <c:pt idx="62">
                  <c:v>1.773270942169185</c:v>
                </c:pt>
                <c:pt idx="63">
                  <c:v>1.7948320007044138</c:v>
                </c:pt>
                <c:pt idx="64">
                  <c:v>1.8164625814428752</c:v>
                </c:pt>
                <c:pt idx="65">
                  <c:v>1.8381649487076244</c:v>
                </c:pt>
                <c:pt idx="66">
                  <c:v>1.8599413040877477</c:v>
                </c:pt>
                <c:pt idx="67">
                  <c:v>1.8817937904812554</c:v>
                </c:pt>
                <c:pt idx="68">
                  <c:v>1.9037244958453052</c:v>
                </c:pt>
                <c:pt idx="69">
                  <c:v>1.9257354566790492</c:v>
                </c:pt>
                <c:pt idx="70">
                  <c:v>1.9478286612618785</c:v>
                </c:pt>
                <c:pt idx="71">
                  <c:v>1.9700060526676355</c:v>
                </c:pt>
                <c:pt idx="72">
                  <c:v>1.9922695315733352</c:v>
                </c:pt>
                <c:pt idx="73">
                  <c:v>2.0146209588792141</c:v>
                </c:pt>
                <c:pt idx="74">
                  <c:v>2.0370621581553161</c:v>
                </c:pt>
                <c:pt idx="75">
                  <c:v>2.0595949179284201</c:v>
                </c:pt>
                <c:pt idx="76">
                  <c:v>2.0822209938218625</c:v>
                </c:pt>
                <c:pt idx="77">
                  <c:v>2.104942110559656</c:v>
                </c:pt>
                <c:pt idx="78">
                  <c:v>2.1277599638453037</c:v>
                </c:pt>
                <c:pt idx="79">
                  <c:v>2.1506762221247868</c:v>
                </c:pt>
                <c:pt idx="80">
                  <c:v>2.1736925282423685</c:v>
                </c:pt>
                <c:pt idx="81">
                  <c:v>2.1968105009971417</c:v>
                </c:pt>
                <c:pt idx="82">
                  <c:v>2.2200317366075453</c:v>
                </c:pt>
                <c:pt idx="83">
                  <c:v>2.2433578100904854</c:v>
                </c:pt>
                <c:pt idx="84">
                  <c:v>2.2667902765611498</c:v>
                </c:pt>
                <c:pt idx="85">
                  <c:v>2.2903306724590875</c:v>
                </c:pt>
                <c:pt idx="86">
                  <c:v>2.3139805167056999</c:v>
                </c:pt>
                <c:pt idx="87">
                  <c:v>2.3377413117978558</c:v>
                </c:pt>
                <c:pt idx="88">
                  <c:v>2.3616145448419856</c:v>
                </c:pt>
                <c:pt idx="89">
                  <c:v>2.3856016885326574</c:v>
                </c:pt>
                <c:pt idx="90">
                  <c:v>2.4097042020793378</c:v>
                </c:pt>
                <c:pt idx="91">
                  <c:v>2.4339235320847501</c:v>
                </c:pt>
                <c:pt idx="92">
                  <c:v>2.458261113377989</c:v>
                </c:pt>
                <c:pt idx="93">
                  <c:v>2.4827183698053137</c:v>
                </c:pt>
                <c:pt idx="94">
                  <c:v>2.5072967149813197</c:v>
                </c:pt>
                <c:pt idx="95">
                  <c:v>2.5319975530030039</c:v>
                </c:pt>
                <c:pt idx="96">
                  <c:v>2.556822279129034</c:v>
                </c:pt>
                <c:pt idx="97">
                  <c:v>2.5817722804263981</c:v>
                </c:pt>
                <c:pt idx="98">
                  <c:v>2.6068489363864211</c:v>
                </c:pt>
                <c:pt idx="99">
                  <c:v>2.6320536195120265</c:v>
                </c:pt>
                <c:pt idx="100">
                  <c:v>2.6573876958779685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'Binary N2-CO2 Isotherms'!$L$18:$L$19</c:f>
              <c:strCache>
                <c:ptCount val="2"/>
                <c:pt idx="0">
                  <c:v>5 atm</c:v>
                </c:pt>
                <c:pt idx="1">
                  <c:v>q2(N2) (mmol/g) 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'Binary N2-CO2 Isotherms'!$B$20:$B$120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'Binary N2-CO2 Isotherms'!$L$20:$L$120</c:f>
              <c:numCache>
                <c:formatCode>0.00</c:formatCode>
                <c:ptCount val="101"/>
                <c:pt idx="0">
                  <c:v>0.78272012193830531</c:v>
                </c:pt>
                <c:pt idx="1">
                  <c:v>0.66749601375495182</c:v>
                </c:pt>
                <c:pt idx="2">
                  <c:v>0.60042900216900796</c:v>
                </c:pt>
                <c:pt idx="3">
                  <c:v>0.55294499347902892</c:v>
                </c:pt>
                <c:pt idx="4">
                  <c:v>0.51616075693889563</c:v>
                </c:pt>
                <c:pt idx="5">
                  <c:v>0.48613348844942406</c:v>
                </c:pt>
                <c:pt idx="6">
                  <c:v>0.46076433182216664</c:v>
                </c:pt>
                <c:pt idx="7">
                  <c:v>0.43880217840005697</c:v>
                </c:pt>
                <c:pt idx="8">
                  <c:v>0.41944083108797636</c:v>
                </c:pt>
                <c:pt idx="9">
                  <c:v>0.40213023199694475</c:v>
                </c:pt>
                <c:pt idx="10">
                  <c:v>0.3864782745165608</c:v>
                </c:pt>
                <c:pt idx="11">
                  <c:v>0.37219557658779884</c:v>
                </c:pt>
                <c:pt idx="12">
                  <c:v>0.35906246261205227</c:v>
                </c:pt>
                <c:pt idx="13">
                  <c:v>0.34690823022782652</c:v>
                </c:pt>
                <c:pt idx="14">
                  <c:v>0.33559759491042501</c:v>
                </c:pt>
                <c:pt idx="15">
                  <c:v>0.32502152258624045</c:v>
                </c:pt>
                <c:pt idx="16">
                  <c:v>0.3150908488873943</c:v>
                </c:pt>
                <c:pt idx="17">
                  <c:v>0.3057317265649046</c:v>
                </c:pt>
                <c:pt idx="18">
                  <c:v>0.29688230643469216</c:v>
                </c:pt>
                <c:pt idx="19">
                  <c:v>0.28849027131649696</c:v>
                </c:pt>
                <c:pt idx="20">
                  <c:v>0.28051097271473446</c:v>
                </c:pt>
                <c:pt idx="21">
                  <c:v>0.27290600166701962</c:v>
                </c:pt>
                <c:pt idx="22">
                  <c:v>0.26564207774942539</c:v>
                </c:pt>
                <c:pt idx="23">
                  <c:v>0.25869017485574775</c:v>
                </c:pt>
                <c:pt idx="24">
                  <c:v>0.25202482566499607</c:v>
                </c:pt>
                <c:pt idx="25">
                  <c:v>0.245623562684987</c:v>
                </c:pt>
                <c:pt idx="26">
                  <c:v>0.23946646490246376</c:v>
                </c:pt>
                <c:pt idx="27">
                  <c:v>0.23353578696566638</c:v>
                </c:pt>
                <c:pt idx="28">
                  <c:v>0.22781565350092239</c:v>
                </c:pt>
                <c:pt idx="29">
                  <c:v>0.22229180529898643</c:v>
                </c:pt>
                <c:pt idx="30">
                  <c:v>0.21695138715509293</c:v>
                </c:pt>
                <c:pt idx="31">
                  <c:v>0.21178276941972565</c:v>
                </c:pt>
                <c:pt idx="32">
                  <c:v>0.20677539702991299</c:v>
                </c:pt>
                <c:pt idx="33">
                  <c:v>0.20191966109413997</c:v>
                </c:pt>
                <c:pt idx="34">
                  <c:v>0.19720678910469217</c:v>
                </c:pt>
                <c:pt idx="35">
                  <c:v>0.19262875062620549</c:v>
                </c:pt>
                <c:pt idx="36">
                  <c:v>0.18817817591412792</c:v>
                </c:pt>
                <c:pt idx="37">
                  <c:v>0.18384828539254267</c:v>
                </c:pt>
                <c:pt idx="38">
                  <c:v>0.17963282829760441</c:v>
                </c:pt>
                <c:pt idx="39">
                  <c:v>0.17552602909324863</c:v>
                </c:pt>
                <c:pt idx="40">
                  <c:v>0.17152254050685845</c:v>
                </c:pt>
                <c:pt idx="41">
                  <c:v>0.16761740222709048</c:v>
                </c:pt>
                <c:pt idx="42">
                  <c:v>0.16380600446393601</c:v>
                </c:pt>
                <c:pt idx="43">
                  <c:v>0.16008405569991102</c:v>
                </c:pt>
                <c:pt idx="44">
                  <c:v>0.15644755406691055</c:v>
                </c:pt>
                <c:pt idx="45">
                  <c:v>0.15289276187031531</c:v>
                </c:pt>
                <c:pt idx="46">
                  <c:v>0.14941618285400618</c:v>
                </c:pt>
                <c:pt idx="47">
                  <c:v>0.14601454185986132</c:v>
                </c:pt>
                <c:pt idx="48">
                  <c:v>0.14268476658534188</c:v>
                </c:pt>
                <c:pt idx="49">
                  <c:v>0.13942397118471073</c:v>
                </c:pt>
                <c:pt idx="50">
                  <c:v>0.13622944149472105</c:v>
                </c:pt>
                <c:pt idx="51">
                  <c:v>0.13309862169541653</c:v>
                </c:pt>
                <c:pt idx="52">
                  <c:v>0.13002910224194675</c:v>
                </c:pt>
                <c:pt idx="53">
                  <c:v>0.1270186089247842</c:v>
                </c:pt>
                <c:pt idx="54">
                  <c:v>0.12406499293405401</c:v>
                </c:pt>
                <c:pt idx="55">
                  <c:v>0.1211662218193743</c:v>
                </c:pt>
                <c:pt idx="56">
                  <c:v>0.11832037125006356</c:v>
                </c:pt>
                <c:pt idx="57">
                  <c:v>0.11552561749216261</c:v>
                </c:pt>
                <c:pt idx="58">
                  <c:v>0.11278023052871916</c:v>
                </c:pt>
                <c:pt idx="59">
                  <c:v>0.11008256775844047</c:v>
                </c:pt>
                <c:pt idx="60">
                  <c:v>0.10743106821533176</c:v>
                </c:pt>
                <c:pt idx="61">
                  <c:v>0.10482424725847239</c:v>
                </c:pt>
                <c:pt idx="62">
                  <c:v>0.10226069168677791</c:v>
                </c:pt>
                <c:pt idx="63">
                  <c:v>9.973905523857704E-2</c:v>
                </c:pt>
                <c:pt idx="64">
                  <c:v>9.7258054440192823E-2</c:v>
                </c:pt>
                <c:pt idx="65">
                  <c:v>9.4816464771546899E-2</c:v>
                </c:pt>
                <c:pt idx="66">
                  <c:v>9.2413117120172542E-2</c:v>
                </c:pt>
                <c:pt idx="67">
                  <c:v>9.0046894497991026E-2</c:v>
                </c:pt>
                <c:pt idx="68">
                  <c:v>8.7716728997828092E-2</c:v>
                </c:pt>
                <c:pt idx="69">
                  <c:v>8.5421598968965992E-2</c:v>
                </c:pt>
                <c:pt idx="70">
                  <c:v>8.3160526393084078E-2</c:v>
                </c:pt>
                <c:pt idx="71">
                  <c:v>8.0932574443766114E-2</c:v>
                </c:pt>
                <c:pt idx="72">
                  <c:v>7.8736845214378348E-2</c:v>
                </c:pt>
                <c:pt idx="73">
                  <c:v>7.6572477600569136E-2</c:v>
                </c:pt>
                <c:pt idx="74">
                  <c:v>7.4438645324933758E-2</c:v>
                </c:pt>
                <c:pt idx="75">
                  <c:v>7.2334555092542926E-2</c:v>
                </c:pt>
                <c:pt idx="76">
                  <c:v>7.0259444867068449E-2</c:v>
                </c:pt>
                <c:pt idx="77">
                  <c:v>6.8212582258166718E-2</c:v>
                </c:pt>
                <c:pt idx="78">
                  <c:v>6.6193263011613768E-2</c:v>
                </c:pt>
                <c:pt idx="79">
                  <c:v>6.4200809594434929E-2</c:v>
                </c:pt>
                <c:pt idx="80">
                  <c:v>6.2234569867946982E-2</c:v>
                </c:pt>
                <c:pt idx="81">
                  <c:v>6.0293915842238872E-2</c:v>
                </c:pt>
                <c:pt idx="82">
                  <c:v>5.8378242506166682E-2</c:v>
                </c:pt>
                <c:pt idx="83">
                  <c:v>5.6486966727435375E-2</c:v>
                </c:pt>
                <c:pt idx="84">
                  <c:v>5.461952621778933E-2</c:v>
                </c:pt>
                <c:pt idx="85">
                  <c:v>5.2775378558741703E-2</c:v>
                </c:pt>
                <c:pt idx="86">
                  <c:v>5.0954000283642359E-2</c:v>
                </c:pt>
                <c:pt idx="87">
                  <c:v>4.9154886012220088E-2</c:v>
                </c:pt>
                <c:pt idx="88">
                  <c:v>4.7377547634041006E-2</c:v>
                </c:pt>
                <c:pt idx="89">
                  <c:v>4.5621513537602777E-2</c:v>
                </c:pt>
                <c:pt idx="90">
                  <c:v>4.3886327882038695E-2</c:v>
                </c:pt>
                <c:pt idx="91">
                  <c:v>4.217154990863687E-2</c:v>
                </c:pt>
                <c:pt idx="92">
                  <c:v>4.0476753289591258E-2</c:v>
                </c:pt>
                <c:pt idx="93">
                  <c:v>3.8801525511595013E-2</c:v>
                </c:pt>
                <c:pt idx="94">
                  <c:v>3.7145467292063368E-2</c:v>
                </c:pt>
                <c:pt idx="95">
                  <c:v>3.5508192025935761E-2</c:v>
                </c:pt>
                <c:pt idx="96">
                  <c:v>3.3889325261155477E-2</c:v>
                </c:pt>
                <c:pt idx="97">
                  <c:v>3.2288504201061698E-2</c:v>
                </c:pt>
                <c:pt idx="98">
                  <c:v>3.0705377232054399E-2</c:v>
                </c:pt>
                <c:pt idx="99">
                  <c:v>2.9139603475007783E-2</c:v>
                </c:pt>
                <c:pt idx="100">
                  <c:v>2.7590852359014265E-2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9135968"/>
        <c:axId val="-1949133792"/>
      </c:scatterChart>
      <c:valAx>
        <c:axId val="-194913596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Mole Fraction CO2 in the Feed Mixture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1949133792"/>
        <c:crosses val="autoZero"/>
        <c:crossBetween val="midCat"/>
      </c:valAx>
      <c:valAx>
        <c:axId val="-1949133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Amount Adsorbed (mmol/g)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19491359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346982</xdr:colOff>
      <xdr:row>44</xdr:row>
      <xdr:rowOff>180976</xdr:rowOff>
    </xdr:from>
    <xdr:to>
      <xdr:col>51</xdr:col>
      <xdr:colOff>489857</xdr:colOff>
      <xdr:row>85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149678</xdr:colOff>
      <xdr:row>44</xdr:row>
      <xdr:rowOff>122464</xdr:rowOff>
    </xdr:from>
    <xdr:to>
      <xdr:col>28</xdr:col>
      <xdr:colOff>326572</xdr:colOff>
      <xdr:row>72</xdr:row>
      <xdr:rowOff>95251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421821</xdr:colOff>
      <xdr:row>0</xdr:row>
      <xdr:rowOff>136072</xdr:rowOff>
    </xdr:from>
    <xdr:to>
      <xdr:col>37</xdr:col>
      <xdr:colOff>564696</xdr:colOff>
      <xdr:row>43</xdr:row>
      <xdr:rowOff>145596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0</xdr:row>
      <xdr:rowOff>142876</xdr:rowOff>
    </xdr:from>
    <xdr:to>
      <xdr:col>24</xdr:col>
      <xdr:colOff>114300</xdr:colOff>
      <xdr:row>22</xdr:row>
      <xdr:rowOff>114301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23</xdr:row>
      <xdr:rowOff>0</xdr:rowOff>
    </xdr:from>
    <xdr:to>
      <xdr:col>24</xdr:col>
      <xdr:colOff>180975</xdr:colOff>
      <xdr:row>46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48</xdr:row>
      <xdr:rowOff>0</xdr:rowOff>
    </xdr:from>
    <xdr:to>
      <xdr:col>24</xdr:col>
      <xdr:colOff>180975</xdr:colOff>
      <xdr:row>71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73</xdr:row>
      <xdr:rowOff>0</xdr:rowOff>
    </xdr:from>
    <xdr:to>
      <xdr:col>24</xdr:col>
      <xdr:colOff>180975</xdr:colOff>
      <xdr:row>96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24</xdr:col>
      <xdr:colOff>180975</xdr:colOff>
      <xdr:row>121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123</xdr:row>
      <xdr:rowOff>0</xdr:rowOff>
    </xdr:from>
    <xdr:to>
      <xdr:col>24</xdr:col>
      <xdr:colOff>180975</xdr:colOff>
      <xdr:row>146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228601</xdr:colOff>
      <xdr:row>0</xdr:row>
      <xdr:rowOff>66675</xdr:rowOff>
    </xdr:from>
    <xdr:to>
      <xdr:col>30</xdr:col>
      <xdr:colOff>400050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25</xdr:row>
      <xdr:rowOff>38100</xdr:rowOff>
    </xdr:from>
    <xdr:to>
      <xdr:col>29</xdr:col>
      <xdr:colOff>333376</xdr:colOff>
      <xdr:row>47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"/>
  <sheetViews>
    <sheetView tabSelected="1" zoomScale="70" zoomScaleNormal="70" workbookViewId="0">
      <selection activeCell="C42" sqref="C42"/>
    </sheetView>
  </sheetViews>
  <sheetFormatPr defaultRowHeight="15" x14ac:dyDescent="0.25"/>
  <cols>
    <col min="1" max="1" width="11" customWidth="1"/>
    <col min="2" max="2" width="17.85546875" customWidth="1"/>
    <col min="3" max="3" width="17.42578125" customWidth="1"/>
    <col min="4" max="4" width="18.28515625" customWidth="1"/>
    <col min="5" max="5" width="17.42578125" customWidth="1"/>
    <col min="6" max="6" width="18" customWidth="1"/>
    <col min="8" max="8" width="16.42578125" customWidth="1"/>
    <col min="9" max="9" width="14.28515625" customWidth="1"/>
  </cols>
  <sheetData>
    <row r="1" spans="1:11" ht="15.75" thickBot="1" x14ac:dyDescent="0.3">
      <c r="A1" s="39" t="s">
        <v>6</v>
      </c>
      <c r="B1" s="39"/>
      <c r="C1" s="39"/>
      <c r="D1" s="39"/>
      <c r="E1" s="39"/>
      <c r="F1" s="39"/>
    </row>
    <row r="2" spans="1:11" ht="15.75" thickBot="1" x14ac:dyDescent="0.3">
      <c r="A2" s="14" t="s">
        <v>1</v>
      </c>
      <c r="B2" s="14" t="s">
        <v>2</v>
      </c>
      <c r="C2" s="14" t="s">
        <v>3</v>
      </c>
      <c r="D2" s="14" t="s">
        <v>4</v>
      </c>
      <c r="E2" s="17" t="s">
        <v>5</v>
      </c>
      <c r="F2" s="14" t="s">
        <v>7</v>
      </c>
    </row>
    <row r="3" spans="1:11" ht="46.5" customHeight="1" thickBot="1" x14ac:dyDescent="0.3">
      <c r="A3" s="41" t="s">
        <v>0</v>
      </c>
      <c r="B3" s="41" t="s">
        <v>40</v>
      </c>
      <c r="C3" s="42" t="s">
        <v>41</v>
      </c>
      <c r="D3" s="42" t="s">
        <v>41</v>
      </c>
      <c r="E3" s="43" t="s">
        <v>41</v>
      </c>
      <c r="F3" s="42" t="s">
        <v>41</v>
      </c>
    </row>
    <row r="4" spans="1:11" x14ac:dyDescent="0.25">
      <c r="A4" s="50">
        <v>0</v>
      </c>
      <c r="B4" s="8">
        <v>16.188973130681315</v>
      </c>
      <c r="C4" s="9">
        <v>8.866144487467313</v>
      </c>
      <c r="D4" s="9">
        <v>5.8475498218581015</v>
      </c>
      <c r="E4" s="18">
        <v>4.5879419730594178</v>
      </c>
      <c r="F4" s="9">
        <v>4.3360000000000003</v>
      </c>
      <c r="G4" s="180"/>
      <c r="H4">
        <f>(1-A4)*(_b1/ABS(A4+gamma)+_b2*EXP(theta*A4)+_b3)+A4*(_c1/ABS(A4+gamma)+_c2*EXP(theta*A4)+_c3)</f>
        <v>188.65820243488812</v>
      </c>
      <c r="I4">
        <f>H4/$J$33*1000</f>
        <v>4.269692900679523</v>
      </c>
      <c r="J4">
        <f>H4/10</f>
        <v>18.865820243488812</v>
      </c>
      <c r="K4">
        <f>H4*($B$4/$H$4)</f>
        <v>16.188973130681315</v>
      </c>
    </row>
    <row r="5" spans="1:11" x14ac:dyDescent="0.25">
      <c r="A5" s="51">
        <v>0.01</v>
      </c>
      <c r="B5" s="2"/>
      <c r="C5" s="4">
        <v>2.1444862098400637</v>
      </c>
      <c r="D5" s="4"/>
      <c r="E5" s="16">
        <v>1.4522134167355816</v>
      </c>
      <c r="F5" s="4">
        <v>1.4059796074720174</v>
      </c>
      <c r="G5" s="180"/>
      <c r="H5">
        <f>(1-A5)*(_b1/ABS(A5+gamma)+_b2*EXP(theta*A5)+_b3)+A5*(_c1/ABS(A5+gamma)+_c2*EXP(theta*A5)+_c3)</f>
        <v>64.909953304226306</v>
      </c>
      <c r="I5">
        <f t="shared" ref="I5:I22" si="0">H5/$J$33*1000</f>
        <v>1.4690353413186266</v>
      </c>
      <c r="J5">
        <f t="shared" ref="J5:J22" si="1">H5/10</f>
        <v>6.4909953304226304</v>
      </c>
      <c r="K5">
        <f t="shared" ref="K5:K22" si="2">H5*($B$4/$H$4)</f>
        <v>5.5699963022735339</v>
      </c>
    </row>
    <row r="6" spans="1:11" x14ac:dyDescent="0.25">
      <c r="A6" s="51">
        <v>2.5000000000000001E-2</v>
      </c>
      <c r="B6" s="2">
        <v>2.2775579916524635</v>
      </c>
      <c r="C6" s="4">
        <v>1.7177620635131094</v>
      </c>
      <c r="D6" s="4">
        <v>1.3202741496426051</v>
      </c>
      <c r="E6" s="16">
        <v>1.3198709572345462</v>
      </c>
      <c r="F6" s="4">
        <v>1.3059286606474445</v>
      </c>
      <c r="G6" s="180"/>
      <c r="H6">
        <f>(1-A6)*(_b1/ABS(A6+gamma)+_b2*EXP(theta*A6)+_b3)+A6*(_c1/ABS(A6+gamma)+_c2*EXP(theta*A6)+_c3)</f>
        <v>32.325187101217075</v>
      </c>
      <c r="I6">
        <f t="shared" si="0"/>
        <v>0.731580286984015</v>
      </c>
      <c r="J6">
        <f t="shared" si="1"/>
        <v>3.2325187101217074</v>
      </c>
      <c r="K6">
        <f t="shared" si="2"/>
        <v>2.7738607633901355</v>
      </c>
    </row>
    <row r="7" spans="1:11" x14ac:dyDescent="0.25">
      <c r="A7" s="51">
        <v>0.05</v>
      </c>
      <c r="B7" s="2">
        <v>1.9560157393977338</v>
      </c>
      <c r="C7" s="4">
        <v>1.3185259892499852</v>
      </c>
      <c r="D7" s="4">
        <v>1.2040178931129062</v>
      </c>
      <c r="E7" s="16">
        <v>0.90684754330302941</v>
      </c>
      <c r="F7" s="4">
        <v>0.95615259344923187</v>
      </c>
      <c r="G7" s="180"/>
      <c r="H7">
        <f>(1-A7)*(_b1/ABS(A7+gamma)+_b2*EXP(theta*A7)+_b3)+A7*(_c1/ABS(A7+gamma)+_c2*EXP(theta*A7)+_c3)</f>
        <v>17.283333959500876</v>
      </c>
      <c r="I7">
        <f t="shared" si="0"/>
        <v>0.39115462436584497</v>
      </c>
      <c r="J7">
        <f t="shared" si="1"/>
        <v>1.7283333959500875</v>
      </c>
      <c r="K7">
        <f t="shared" si="2"/>
        <v>1.4831023802186347</v>
      </c>
    </row>
    <row r="8" spans="1:11" x14ac:dyDescent="0.25">
      <c r="A8" s="51">
        <v>0.1</v>
      </c>
      <c r="B8" s="2">
        <v>1.3910652290077334</v>
      </c>
      <c r="C8" s="4">
        <v>1.0675473156598387</v>
      </c>
      <c r="D8" s="4">
        <v>0.8873624068746635</v>
      </c>
      <c r="E8" s="16">
        <v>0.74809693207075734</v>
      </c>
      <c r="F8" s="4">
        <v>0.61822772980511453</v>
      </c>
      <c r="G8" s="180"/>
      <c r="H8">
        <f>(1-A8)*(_b1/ABS(A8+gamma)+_b2*EXP(theta*A8)+_b3)+A8*(_c1/ABS(A8+gamma)+_c2*EXP(theta*A8)+_c3)</f>
        <v>8.6221025862631251</v>
      </c>
      <c r="I8">
        <f t="shared" si="0"/>
        <v>0.19513453285554228</v>
      </c>
      <c r="J8">
        <f t="shared" si="1"/>
        <v>0.86221025862631251</v>
      </c>
      <c r="K8">
        <f t="shared" si="2"/>
        <v>0.73987234743830499</v>
      </c>
    </row>
    <row r="9" spans="1:11" x14ac:dyDescent="0.25">
      <c r="A9" s="51">
        <v>0.15</v>
      </c>
      <c r="B9" s="2">
        <v>1.1862635361971323</v>
      </c>
      <c r="C9" s="4">
        <v>1.0146156865858575</v>
      </c>
      <c r="D9" s="4">
        <v>0.6696849382724982</v>
      </c>
      <c r="E9" s="16">
        <v>0.6045440542937488</v>
      </c>
      <c r="F9" s="4">
        <v>0.49580561332528317</v>
      </c>
      <c r="G9" s="180"/>
      <c r="H9">
        <f>(1-A9)*(_b1/ABS(A9+gamma)+_b2*EXP(theta*A9)+_b3)+A9*(_c1/ABS(A9+gamma)+_c2*EXP(theta*A9)+_c3)</f>
        <v>5.5371619548469901</v>
      </c>
      <c r="I9">
        <f t="shared" si="0"/>
        <v>0.12531647595170178</v>
      </c>
      <c r="J9">
        <f t="shared" si="1"/>
        <v>0.55371619548469897</v>
      </c>
      <c r="K9">
        <f t="shared" si="2"/>
        <v>0.4751501124801964</v>
      </c>
    </row>
    <row r="10" spans="1:11" x14ac:dyDescent="0.25">
      <c r="A10" s="51">
        <v>0.2</v>
      </c>
      <c r="B10" s="2">
        <v>0.9466198695842083</v>
      </c>
      <c r="C10" s="4">
        <v>0.86592567466996129</v>
      </c>
      <c r="D10" s="4">
        <v>0.60445436036472033</v>
      </c>
      <c r="E10" s="16">
        <v>0.46268649692520303</v>
      </c>
      <c r="F10" s="4">
        <v>0.31870605057417223</v>
      </c>
      <c r="G10" s="180"/>
      <c r="H10">
        <f>(1-A10)*(_b1/ABS(A10+gamma)+_b2*EXP(theta*A10)+_b3)+A10*(_c1/ABS(A10+gamma)+_c2*EXP(theta*A10)+_c3)</f>
        <v>3.9547254604780084</v>
      </c>
      <c r="I10">
        <f t="shared" si="0"/>
        <v>8.9502937083094578E-2</v>
      </c>
      <c r="J10">
        <f t="shared" si="1"/>
        <v>0.39547254604780085</v>
      </c>
      <c r="K10">
        <f t="shared" si="2"/>
        <v>0.33935945213405766</v>
      </c>
    </row>
    <row r="11" spans="1:11" x14ac:dyDescent="0.25">
      <c r="A11" s="51">
        <v>0.3</v>
      </c>
      <c r="B11" s="2">
        <v>0.75445378102834015</v>
      </c>
      <c r="C11" s="4"/>
      <c r="D11" s="4"/>
      <c r="E11" s="16"/>
      <c r="F11" s="4"/>
      <c r="G11" s="180"/>
      <c r="H11">
        <f>(1-A11)*(_b1/ABS(A11+gamma)+_b2*EXP(theta*A11)+_b3)+A11*(_c1/ABS(A11+gamma)+_c2*EXP(theta*A11)+_c3)</f>
        <v>2.3447660055209254</v>
      </c>
      <c r="I11">
        <f t="shared" si="0"/>
        <v>5.3066501420645298E-2</v>
      </c>
      <c r="J11">
        <f t="shared" si="1"/>
        <v>0.23447660055209255</v>
      </c>
      <c r="K11">
        <f t="shared" si="2"/>
        <v>0.20120701549785086</v>
      </c>
    </row>
    <row r="12" spans="1:11" x14ac:dyDescent="0.25">
      <c r="A12" s="51">
        <v>0.35</v>
      </c>
      <c r="B12" s="2"/>
      <c r="C12" s="4">
        <v>0.53343187396788094</v>
      </c>
      <c r="D12" s="4">
        <v>0.41476257348846179</v>
      </c>
      <c r="E12" s="16">
        <v>0.31990763490433199</v>
      </c>
      <c r="F12" s="4">
        <v>0.25898948110478126</v>
      </c>
      <c r="G12" s="180"/>
      <c r="H12">
        <f>(1-A12)*(_b1/ABS(A12+gamma)+_b2*EXP(theta*A12)+_b3)+A12*(_c1/ABS(A12+gamma)+_c2*EXP(theta*A12)+_c3)</f>
        <v>1.8796460795573384</v>
      </c>
      <c r="I12">
        <f t="shared" si="0"/>
        <v>4.2539955422536808E-2</v>
      </c>
      <c r="J12">
        <f t="shared" si="1"/>
        <v>0.18796460795573383</v>
      </c>
      <c r="K12">
        <f t="shared" si="2"/>
        <v>0.1612945500614871</v>
      </c>
    </row>
    <row r="13" spans="1:11" x14ac:dyDescent="0.25">
      <c r="A13" s="51">
        <v>0.4</v>
      </c>
      <c r="B13" s="2">
        <v>0.50575958325283188</v>
      </c>
      <c r="C13" s="4"/>
      <c r="D13" s="4"/>
      <c r="E13" s="16"/>
      <c r="F13" s="4"/>
      <c r="G13" s="180"/>
      <c r="H13">
        <f>(1-A13)*(_b1/ABS(A13+gamma)+_b2*EXP(theta*A13)+_b3)+A13*(_c1/ABS(A13+gamma)+_c2*EXP(theta*A13)+_c3)</f>
        <v>1.5293056261381672</v>
      </c>
      <c r="I13">
        <f t="shared" si="0"/>
        <v>3.4611086560866491E-2</v>
      </c>
      <c r="J13">
        <f t="shared" si="1"/>
        <v>0.15293056261381671</v>
      </c>
      <c r="K13">
        <f t="shared" si="2"/>
        <v>0.13123144061915507</v>
      </c>
    </row>
    <row r="14" spans="1:11" x14ac:dyDescent="0.25">
      <c r="A14" s="51">
        <v>0.5</v>
      </c>
      <c r="B14" s="2">
        <v>0.40058829726580281</v>
      </c>
      <c r="C14" s="4">
        <v>0.39448034110641311</v>
      </c>
      <c r="D14" s="4">
        <v>0.32688596504380751</v>
      </c>
      <c r="E14" s="16">
        <v>0.24304994049162956</v>
      </c>
      <c r="F14" s="4">
        <v>0.19344111706751493</v>
      </c>
      <c r="G14" s="180"/>
      <c r="H14">
        <f>(1-A14)*(_b1/ABS(A14+gamma)+_b2*EXP(theta*A14)+_b3)+A14*(_c1/ABS(A14+gamma)+_c2*EXP(theta*A14)+_c3)</f>
        <v>1.0366910408282992</v>
      </c>
      <c r="I14">
        <f t="shared" si="0"/>
        <v>2.3462284279690028E-2</v>
      </c>
      <c r="J14">
        <f t="shared" si="1"/>
        <v>0.10366910408282992</v>
      </c>
      <c r="K14">
        <f t="shared" si="2"/>
        <v>8.8959627454203646E-2</v>
      </c>
    </row>
    <row r="15" spans="1:11" x14ac:dyDescent="0.25">
      <c r="A15" s="51">
        <v>0.6</v>
      </c>
      <c r="B15" s="2">
        <v>0.32578771414594543</v>
      </c>
      <c r="C15" s="4"/>
      <c r="D15" s="4"/>
      <c r="E15" s="16"/>
      <c r="F15" s="4"/>
      <c r="G15" s="180"/>
      <c r="H15">
        <f>(1-A15)*(_b1/ABS(A15+gamma)+_b2*EXP(theta*A15)+_b3)+A15*(_c1/ABS(A15+gamma)+_c2*EXP(theta*A15)+_c3)</f>
        <v>0.70693965907641909</v>
      </c>
      <c r="I15">
        <f t="shared" si="0"/>
        <v>1.5999385155856867E-2</v>
      </c>
      <c r="J15">
        <f t="shared" si="1"/>
        <v>7.0693965907641904E-2</v>
      </c>
      <c r="K15">
        <f t="shared" si="2"/>
        <v>6.066328947319987E-2</v>
      </c>
    </row>
    <row r="16" spans="1:11" x14ac:dyDescent="0.25">
      <c r="A16" s="51">
        <v>0.65</v>
      </c>
      <c r="B16" s="2"/>
      <c r="C16" s="4"/>
      <c r="D16" s="4">
        <v>0.23159233687864778</v>
      </c>
      <c r="E16" s="16"/>
      <c r="F16" s="4"/>
      <c r="G16" s="180"/>
      <c r="H16">
        <f>(1-A16)*(_b1/ABS(A16+gamma)+_b2*EXP(theta*A16)+_b3)+A16*(_c1/ABS(A16+gamma)+_c2*EXP(theta*A16)+_c3)</f>
        <v>0.57984464541970171</v>
      </c>
      <c r="I16">
        <f t="shared" si="0"/>
        <v>1.3122983968322278E-2</v>
      </c>
      <c r="J16">
        <f t="shared" si="1"/>
        <v>5.798446454197017E-2</v>
      </c>
      <c r="K16">
        <f t="shared" si="2"/>
        <v>4.9757123006134683E-2</v>
      </c>
    </row>
    <row r="17" spans="1:11" x14ac:dyDescent="0.25">
      <c r="A17" s="51">
        <v>0.7</v>
      </c>
      <c r="B17" s="2">
        <v>0.2268215271756881</v>
      </c>
      <c r="C17" s="4">
        <v>0.17216874270326549</v>
      </c>
      <c r="D17" s="4"/>
      <c r="E17" s="16">
        <v>0.14039766737610071</v>
      </c>
      <c r="F17" s="4">
        <v>0.16413846208391838</v>
      </c>
      <c r="G17" s="180"/>
      <c r="H17">
        <f>(1-A17)*(_b1/ABS(A17+gamma)+_b2*EXP(theta*A17)+_b3)+A17*(_c1/ABS(A17+gamma)+_c2*EXP(theta*A17)+_c3)</f>
        <v>0.47079776541208934</v>
      </c>
      <c r="I17">
        <f t="shared" si="0"/>
        <v>1.0655046272528498E-2</v>
      </c>
      <c r="J17">
        <f t="shared" si="1"/>
        <v>4.7079776541208936E-2</v>
      </c>
      <c r="K17">
        <f t="shared" si="2"/>
        <v>4.0399687243238835E-2</v>
      </c>
    </row>
    <row r="18" spans="1:11" x14ac:dyDescent="0.25">
      <c r="A18" s="51">
        <v>0.8</v>
      </c>
      <c r="B18" s="2">
        <v>0.12992942026352303</v>
      </c>
      <c r="C18" s="5"/>
      <c r="D18" s="4"/>
      <c r="E18" s="16"/>
      <c r="F18" s="4"/>
      <c r="G18" s="180"/>
      <c r="H18">
        <f>(1-A18)*(_b1/ABS(A18+gamma)+_b2*EXP(theta*A18)+_b3)+A18*(_c1/ABS(A18+gamma)+_c2*EXP(theta*A18)+_c3)</f>
        <v>0.29340978445358368</v>
      </c>
      <c r="I18">
        <f t="shared" si="0"/>
        <v>6.6404198571951602E-3</v>
      </c>
      <c r="J18">
        <f t="shared" si="1"/>
        <v>2.9340978445358368E-2</v>
      </c>
      <c r="K18">
        <f t="shared" si="2"/>
        <v>2.5177824528660173E-2</v>
      </c>
    </row>
    <row r="19" spans="1:11" x14ac:dyDescent="0.25">
      <c r="A19" s="51">
        <v>0.85</v>
      </c>
      <c r="B19" s="2"/>
      <c r="C19" s="5"/>
      <c r="D19" s="4">
        <v>0.14286915042199499</v>
      </c>
      <c r="E19" s="16"/>
      <c r="F19" s="4"/>
      <c r="G19" s="180"/>
      <c r="H19">
        <f>(1-A19)*(_b1/ABS(A19+gamma)+_b2*EXP(theta*A19)+_b3)+A19*(_c1/ABS(A19+gamma)+_c2*EXP(theta*A19)+_c3)</f>
        <v>0.22031336488311104</v>
      </c>
      <c r="I19">
        <f t="shared" si="0"/>
        <v>4.9861092591025379E-3</v>
      </c>
      <c r="J19">
        <f t="shared" si="1"/>
        <v>2.2031336488311105E-2</v>
      </c>
      <c r="K19">
        <f t="shared" si="2"/>
        <v>1.8905338322905071E-2</v>
      </c>
    </row>
    <row r="20" spans="1:11" x14ac:dyDescent="0.25">
      <c r="A20" s="51">
        <v>0.9</v>
      </c>
      <c r="B20" s="2">
        <v>8.9414580384955034E-2</v>
      </c>
      <c r="C20" s="5"/>
      <c r="D20" s="4"/>
      <c r="E20" s="16"/>
      <c r="F20" s="4"/>
      <c r="G20" s="180"/>
      <c r="H20">
        <f>(1-A20)*(_b1/ABS(A20+gamma)+_b2*EXP(theta*A20)+_b3)+A20*(_c1/ABS(A20+gamma)+_c2*EXP(theta*A20)+_c3)</f>
        <v>0.15532056519654863</v>
      </c>
      <c r="I20">
        <f t="shared" si="0"/>
        <v>3.5151989470381811E-3</v>
      </c>
      <c r="J20">
        <f t="shared" si="1"/>
        <v>1.5532056519654863E-2</v>
      </c>
      <c r="K20">
        <f t="shared" si="2"/>
        <v>1.3328232879124286E-2</v>
      </c>
    </row>
    <row r="21" spans="1:11" x14ac:dyDescent="0.25">
      <c r="A21" s="51">
        <v>0.95</v>
      </c>
      <c r="B21" s="2"/>
      <c r="C21" s="4">
        <v>0.10186986798647557</v>
      </c>
      <c r="D21" s="4">
        <v>0.11914098317833401</v>
      </c>
      <c r="E21" s="16">
        <v>8.6619751829436459E-2</v>
      </c>
      <c r="F21" s="4">
        <v>9.0539918106103595E-2</v>
      </c>
      <c r="G21" s="180"/>
      <c r="H21">
        <f>(1-A21)*(_b1/ABS(A21+gamma)+_b2*EXP(theta*A21)+_b3)+A21*(_c1/ABS(A21+gamma)+_c2*EXP(theta*A21)+_c3)</f>
        <v>9.7160715158800509E-2</v>
      </c>
      <c r="I21">
        <f t="shared" si="0"/>
        <v>2.1989312438278554E-3</v>
      </c>
      <c r="J21">
        <f t="shared" si="1"/>
        <v>9.7160715158800502E-3</v>
      </c>
      <c r="K21">
        <f t="shared" si="2"/>
        <v>8.3374705513081029E-3</v>
      </c>
    </row>
    <row r="22" spans="1:11" ht="15.75" thickBot="1" x14ac:dyDescent="0.3">
      <c r="A22" s="52">
        <v>1</v>
      </c>
      <c r="B22" s="3">
        <v>7.6778119072347037E-2</v>
      </c>
      <c r="C22" s="6">
        <v>0.113</v>
      </c>
      <c r="D22" s="7">
        <v>8.8999999999999996E-2</v>
      </c>
      <c r="E22" s="19">
        <v>5.6000000000000001E-2</v>
      </c>
      <c r="F22" s="7">
        <v>6.9000000000000006E-2</v>
      </c>
      <c r="G22" s="180"/>
      <c r="H22">
        <f>(1-A22)*(_b1/ABS(A22+gamma)+_b2*EXP(theta*A22)+_b3)+A22*(_c1/ABS(A22+gamma)+_c2*EXP(theta*A22)+_c3)</f>
        <v>4.4815941095436088E-2</v>
      </c>
      <c r="I22">
        <f t="shared" si="0"/>
        <v>1.0142697378795187E-3</v>
      </c>
      <c r="J22">
        <f t="shared" si="1"/>
        <v>4.4815941095436088E-3</v>
      </c>
      <c r="K22">
        <f t="shared" si="2"/>
        <v>3.8457064514362295E-3</v>
      </c>
    </row>
    <row r="23" spans="1:11" x14ac:dyDescent="0.25">
      <c r="A23" s="44"/>
      <c r="B23" s="44"/>
      <c r="C23" s="44"/>
      <c r="D23" s="44"/>
      <c r="E23" s="44"/>
      <c r="F23" s="44"/>
      <c r="G23" t="s">
        <v>49</v>
      </c>
      <c r="H23">
        <f>SUMSQ($B$4-H4,$B$6-H6,$B$7-H7,$B$8-H8,$B$9-H9,$B$10-H10,$B$11-H11,$B$13-H13,$B$14-H14,$B$15-H15,$B$17-H17,$B$18-H18,$B$20-H20,$B$22-H22)</f>
        <v>30967.906931663452</v>
      </c>
      <c r="I23">
        <f>SUMSQ($B$4-I4,$B$6-I6,$B$7-I7,$B$8-I8,$B$9-I9,$B$10-I10,$B$11-I11,$B$13-I13,$B$14-I14,$B$15-I15,$B$17-I17,$B$18-I18,$B$20-I20,$B$22-I22)</f>
        <v>151.22575175466946</v>
      </c>
      <c r="J23">
        <f>SUMSQ($B$4-J4,$B$6-J6,$B$7-J7,$B$8-J8,$B$9-J9,$B$10-J10,$B$11-J11,$B$13-J13,$B$14-J14,$B$15-J15,$B$17-J17,$B$18-J18,$B$20-J20,$B$22-J22)</f>
        <v>9.7140757389585595</v>
      </c>
      <c r="K23">
        <f>SUMSQ($B$4-K4,$B$6-K6,$B$7-K7,$B$8-K8,$B$9-K9,$B$10-K10,$B$11-K11,$B$13-K13,$B$14-K14,$B$15-K15,$B$17-K17,$B$18-K18,$B$20-K20,$B$22-K22)</f>
        <v>2.439054141424871</v>
      </c>
    </row>
    <row r="24" spans="1:11" ht="15.75" thickBot="1" x14ac:dyDescent="0.3">
      <c r="A24" s="67" t="s">
        <v>13</v>
      </c>
      <c r="B24" s="68"/>
      <c r="C24" s="40"/>
      <c r="D24" s="40"/>
      <c r="E24" s="40"/>
      <c r="F24" s="40"/>
    </row>
    <row r="25" spans="1:11" ht="15.75" thickBot="1" x14ac:dyDescent="0.3">
      <c r="A25" s="14" t="s">
        <v>1</v>
      </c>
      <c r="B25" s="14" t="s">
        <v>2</v>
      </c>
      <c r="C25" s="14" t="s">
        <v>3</v>
      </c>
      <c r="D25" s="14" t="s">
        <v>4</v>
      </c>
      <c r="E25" s="17" t="s">
        <v>5</v>
      </c>
      <c r="F25" s="14" t="s">
        <v>7</v>
      </c>
    </row>
    <row r="26" spans="1:11" x14ac:dyDescent="0.25">
      <c r="A26" s="20" t="s">
        <v>14</v>
      </c>
      <c r="B26" s="10"/>
      <c r="C26" s="11"/>
      <c r="D26" s="12"/>
      <c r="E26" s="12"/>
      <c r="F26" s="12"/>
    </row>
    <row r="27" spans="1:11" x14ac:dyDescent="0.25">
      <c r="A27" s="53" t="s">
        <v>15</v>
      </c>
      <c r="B27" s="23">
        <v>0.56007167660000001</v>
      </c>
      <c r="C27" s="23">
        <v>0.62995769999999995</v>
      </c>
      <c r="D27" s="23">
        <v>0.51900000000000002</v>
      </c>
      <c r="E27" s="23">
        <v>0.38090473000000002</v>
      </c>
      <c r="F27" s="24">
        <v>0.24619301472999999</v>
      </c>
      <c r="G27" t="s">
        <v>43</v>
      </c>
      <c r="H27" s="179">
        <v>1.004</v>
      </c>
      <c r="I27" t="s">
        <v>50</v>
      </c>
      <c r="J27">
        <v>8.3140000000000001</v>
      </c>
      <c r="K27" t="s">
        <v>51</v>
      </c>
    </row>
    <row r="28" spans="1:11" x14ac:dyDescent="0.25">
      <c r="A28" s="53" t="s">
        <v>16</v>
      </c>
      <c r="B28" s="24">
        <v>2.096188598861E-3</v>
      </c>
      <c r="C28" s="24">
        <v>1.1997537E-3</v>
      </c>
      <c r="D28" s="24">
        <v>1.21625E-4</v>
      </c>
      <c r="E28" s="24">
        <v>3.2702529833379999E-4</v>
      </c>
      <c r="F28" s="24">
        <v>9.3252983337999997E-4</v>
      </c>
      <c r="G28" t="s">
        <v>47</v>
      </c>
      <c r="H28" s="179">
        <v>8.0230000000000004E-11</v>
      </c>
      <c r="J28">
        <v>82.057360000000003</v>
      </c>
      <c r="K28" t="s">
        <v>56</v>
      </c>
    </row>
    <row r="29" spans="1:11" x14ac:dyDescent="0.25">
      <c r="A29" s="54" t="s">
        <v>17</v>
      </c>
      <c r="B29" s="25">
        <v>1.25</v>
      </c>
      <c r="C29" s="25">
        <v>0.4007158321</v>
      </c>
      <c r="D29" s="25">
        <v>5.8000000000000003E-2</v>
      </c>
      <c r="E29" s="25">
        <v>0.26200000000000001</v>
      </c>
      <c r="F29" s="25">
        <v>0.64274299999999995</v>
      </c>
      <c r="G29" t="s">
        <v>46</v>
      </c>
      <c r="H29" s="179">
        <v>1.52E-8</v>
      </c>
      <c r="I29" t="s">
        <v>52</v>
      </c>
      <c r="J29">
        <v>1.8</v>
      </c>
      <c r="K29" t="s">
        <v>57</v>
      </c>
    </row>
    <row r="30" spans="1:11" x14ac:dyDescent="0.25">
      <c r="A30" s="54" t="s">
        <v>18</v>
      </c>
      <c r="B30" s="26">
        <v>4.7289359609999998E-2</v>
      </c>
      <c r="C30" s="26">
        <v>3.99715533167E-2</v>
      </c>
      <c r="D30" s="26">
        <v>3.9017843000000003E-2</v>
      </c>
      <c r="E30" s="26">
        <v>3.4165000000000001E-2</v>
      </c>
      <c r="F30" s="26">
        <v>3.2901264490482397E-2</v>
      </c>
      <c r="G30" t="s">
        <v>48</v>
      </c>
      <c r="H30" s="179">
        <v>3.9949999999999999E-2</v>
      </c>
    </row>
    <row r="31" spans="1:11" x14ac:dyDescent="0.25">
      <c r="A31" s="54" t="s">
        <v>19</v>
      </c>
      <c r="B31" s="25">
        <v>0.10010999914099999</v>
      </c>
      <c r="C31" s="26">
        <v>5.0560245346299999E-2</v>
      </c>
      <c r="D31" s="25">
        <v>5.1022625000000002E-2</v>
      </c>
      <c r="E31" s="25">
        <v>4.0500000000000001E-2</v>
      </c>
      <c r="F31" s="25">
        <v>4.0193792266999998E-2</v>
      </c>
      <c r="G31" t="s">
        <v>19</v>
      </c>
      <c r="H31" s="179">
        <v>4.2759999999999999E-2</v>
      </c>
      <c r="I31" t="s">
        <v>53</v>
      </c>
      <c r="J31">
        <v>26</v>
      </c>
      <c r="K31" t="s">
        <v>54</v>
      </c>
    </row>
    <row r="32" spans="1:11" ht="15.75" thickBot="1" x14ac:dyDescent="0.3">
      <c r="A32" s="55" t="s">
        <v>20</v>
      </c>
      <c r="B32" s="27">
        <v>6.4105100000000003E-3</v>
      </c>
      <c r="C32" s="27">
        <v>6.1057579016100001E-3</v>
      </c>
      <c r="D32" s="27">
        <v>9.3174999999999994E-3</v>
      </c>
      <c r="E32" s="27">
        <v>9.6200000000000001E-3</v>
      </c>
      <c r="F32" s="27">
        <v>9.8504814127000004E-3</v>
      </c>
      <c r="G32" t="s">
        <v>18</v>
      </c>
      <c r="H32" s="179">
        <v>2.8080000000000002E-3</v>
      </c>
      <c r="J32">
        <f>J31+273.15</f>
        <v>299.14999999999998</v>
      </c>
      <c r="K32" t="s">
        <v>55</v>
      </c>
    </row>
    <row r="33" spans="1:11" x14ac:dyDescent="0.25">
      <c r="A33" s="45"/>
      <c r="B33" s="44"/>
      <c r="C33" s="44"/>
      <c r="D33" s="44"/>
      <c r="E33" s="44"/>
      <c r="F33" s="44"/>
      <c r="G33" t="s">
        <v>44</v>
      </c>
      <c r="H33" s="179">
        <v>5.3229999999999996E-3</v>
      </c>
      <c r="I33" t="s">
        <v>58</v>
      </c>
      <c r="J33">
        <f>J28*J32*J29</f>
        <v>44185.426639199999</v>
      </c>
      <c r="K33" t="s">
        <v>59</v>
      </c>
    </row>
    <row r="34" spans="1:11" x14ac:dyDescent="0.25">
      <c r="A34" s="56" t="s">
        <v>2</v>
      </c>
      <c r="B34" s="36"/>
      <c r="C34" s="36"/>
      <c r="D34" s="36"/>
      <c r="E34" s="36"/>
      <c r="F34" s="36"/>
      <c r="G34" t="s">
        <v>45</v>
      </c>
      <c r="H34" s="179">
        <v>5.0229999999999997E-2</v>
      </c>
    </row>
    <row r="35" spans="1:11" ht="42" customHeight="1" x14ac:dyDescent="0.25">
      <c r="A35" s="109" t="s">
        <v>0</v>
      </c>
      <c r="B35" s="112" t="s">
        <v>41</v>
      </c>
      <c r="C35" s="113" t="s">
        <v>26</v>
      </c>
      <c r="D35" s="109" t="s">
        <v>21</v>
      </c>
      <c r="E35" s="109" t="s">
        <v>22</v>
      </c>
      <c r="F35" s="109" t="s">
        <v>23</v>
      </c>
    </row>
    <row r="36" spans="1:11" x14ac:dyDescent="0.25">
      <c r="A36" s="110">
        <v>0</v>
      </c>
      <c r="B36" s="88">
        <v>16.188973130681315</v>
      </c>
      <c r="C36" s="88">
        <f>(1-A36)*((($B$31/(ABS(A36+$B$32)))+($B$27*EXP(ABS($B$29*(A36))))))+A36*(($B$30/(ABS(A36+$B$32)))+($B$28*EXP(ABS($B$29*A36))))</f>
        <v>16.176613752191489</v>
      </c>
      <c r="D36" s="88">
        <f>(B36-C36)^2</f>
        <v>1.5275423665477746E-4</v>
      </c>
      <c r="E36" s="88">
        <f>($B$31/ABS(A36+$B$32))+($B$27*EXP($B$29*A36))</f>
        <v>16.176613752191489</v>
      </c>
      <c r="F36" s="88">
        <f>($B$30/ABS(A36+$B$32))+($B$28*EXP($B$29*(A36)))</f>
        <v>7.3789444596412581</v>
      </c>
    </row>
    <row r="37" spans="1:11" x14ac:dyDescent="0.25">
      <c r="A37" s="110">
        <v>2.5000000000000001E-2</v>
      </c>
      <c r="B37" s="88">
        <v>2.2775579916524635</v>
      </c>
      <c r="C37" s="88">
        <f t="shared" ref="C37:C49" si="3">(1-A37)*((($B$31/(ABS(A37+$B$32)))+($B$27*EXP(ABS($B$29*(A37))))))+A37*(($B$30/(ABS(A37+$B$32)))+($B$28*EXP(ABS($B$29*A37))))</f>
        <v>3.7085672455126937</v>
      </c>
      <c r="D37" s="88">
        <f t="shared" ref="D37:D49" si="4">(B37-C37)^2</f>
        <v>2.0477874846336128</v>
      </c>
      <c r="E37" s="88">
        <f t="shared" ref="E37:E49" si="5">($B$31/ABS(A37+$B$32))+($B$27*EXP($B$29*A37))</f>
        <v>3.7650000115593927</v>
      </c>
      <c r="F37" s="88">
        <f t="shared" ref="F37:F49" si="6">($B$30/ABS(A37+$B$32))+($B$28*EXP($B$29*(A37)))</f>
        <v>1.5076893696914404</v>
      </c>
    </row>
    <row r="38" spans="1:11" x14ac:dyDescent="0.25">
      <c r="A38" s="110">
        <v>0.05</v>
      </c>
      <c r="B38" s="88">
        <v>1.9560157393977338</v>
      </c>
      <c r="C38" s="88">
        <f t="shared" si="3"/>
        <v>2.2943463014713581</v>
      </c>
      <c r="D38" s="88">
        <f t="shared" si="4"/>
        <v>0.11446756923305457</v>
      </c>
      <c r="E38" s="88">
        <f t="shared" si="5"/>
        <v>2.3708624758920012</v>
      </c>
      <c r="F38" s="88">
        <f t="shared" si="6"/>
        <v>0.84053898747914035</v>
      </c>
    </row>
    <row r="39" spans="1:11" x14ac:dyDescent="0.25">
      <c r="A39" s="110">
        <v>0.1</v>
      </c>
      <c r="B39" s="88">
        <v>1.3910652290077334</v>
      </c>
      <c r="C39" s="88">
        <f t="shared" si="3"/>
        <v>1.462569413822439</v>
      </c>
      <c r="D39" s="88">
        <f t="shared" si="4"/>
        <v>5.1128484460155679E-3</v>
      </c>
      <c r="E39" s="88">
        <f t="shared" si="5"/>
        <v>1.5754348749291465</v>
      </c>
      <c r="F39" s="88">
        <f t="shared" si="6"/>
        <v>0.4467802638620722</v>
      </c>
    </row>
    <row r="40" spans="1:11" x14ac:dyDescent="0.25">
      <c r="A40" s="110">
        <v>0.15</v>
      </c>
      <c r="B40" s="88">
        <v>1.1862635361971323</v>
      </c>
      <c r="C40" s="88">
        <f t="shared" si="3"/>
        <v>1.1640090820328315</v>
      </c>
      <c r="D40" s="88">
        <f t="shared" si="4"/>
        <v>4.9526073015096657E-4</v>
      </c>
      <c r="E40" s="88">
        <f t="shared" si="5"/>
        <v>1.3156218959357524</v>
      </c>
      <c r="F40" s="88">
        <f t="shared" si="6"/>
        <v>0.30486980324961344</v>
      </c>
    </row>
    <row r="41" spans="1:11" x14ac:dyDescent="0.25">
      <c r="A41" s="110">
        <v>0.2</v>
      </c>
      <c r="B41" s="88">
        <v>0.9466198695842083</v>
      </c>
      <c r="C41" s="88">
        <f t="shared" si="3"/>
        <v>1.0096795110243799</v>
      </c>
      <c r="D41" s="88">
        <f t="shared" si="4"/>
        <v>3.97651837856301E-3</v>
      </c>
      <c r="E41" s="88">
        <f t="shared" si="5"/>
        <v>1.2041506368412911</v>
      </c>
      <c r="F41" s="88">
        <f t="shared" si="6"/>
        <v>0.23179500775673542</v>
      </c>
    </row>
    <row r="42" spans="1:11" x14ac:dyDescent="0.25">
      <c r="A42" s="110">
        <v>0.3</v>
      </c>
      <c r="B42" s="88">
        <v>0.75445378102834015</v>
      </c>
      <c r="C42" s="88">
        <f t="shared" si="3"/>
        <v>0.84634761046174867</v>
      </c>
      <c r="D42" s="88">
        <f t="shared" si="4"/>
        <v>8.4444758879363771E-3</v>
      </c>
      <c r="E42" s="88">
        <f t="shared" si="5"/>
        <v>1.1416180362750761</v>
      </c>
      <c r="F42" s="88">
        <f t="shared" si="6"/>
        <v>0.15738328356398479</v>
      </c>
    </row>
    <row r="43" spans="1:11" x14ac:dyDescent="0.25">
      <c r="A43" s="110">
        <v>0.4</v>
      </c>
      <c r="B43" s="88">
        <v>0.50575958325283188</v>
      </c>
      <c r="C43" s="88">
        <f t="shared" si="3"/>
        <v>0.74976347909121421</v>
      </c>
      <c r="D43" s="88">
        <f t="shared" si="4"/>
        <v>5.9537901184308135E-2</v>
      </c>
      <c r="E43" s="88">
        <f t="shared" si="5"/>
        <v>1.1697293753064164</v>
      </c>
      <c r="F43" s="88">
        <f t="shared" si="6"/>
        <v>0.119814634768411</v>
      </c>
    </row>
    <row r="44" spans="1:11" x14ac:dyDescent="0.25">
      <c r="A44" s="110">
        <v>0.5</v>
      </c>
      <c r="B44" s="88">
        <v>0.40058829726580281</v>
      </c>
      <c r="C44" s="88">
        <f t="shared" si="3"/>
        <v>0.6706673919840358</v>
      </c>
      <c r="D44" s="88">
        <f t="shared" si="4"/>
        <v>7.2942717403820273E-2</v>
      </c>
      <c r="E44" s="88">
        <f t="shared" si="5"/>
        <v>1.2440371146113618</v>
      </c>
      <c r="F44" s="88">
        <f t="shared" si="6"/>
        <v>9.7297669356709832E-2</v>
      </c>
    </row>
    <row r="45" spans="1:11" x14ac:dyDescent="0.25">
      <c r="A45" s="110">
        <v>0.6</v>
      </c>
      <c r="B45" s="88">
        <v>0.32578771414594543</v>
      </c>
      <c r="C45" s="88">
        <f t="shared" si="3"/>
        <v>0.58975520575717744</v>
      </c>
      <c r="D45" s="88">
        <f t="shared" si="4"/>
        <v>6.9678836627525845E-2</v>
      </c>
      <c r="E45" s="88">
        <f t="shared" si="5"/>
        <v>1.3507579361420323</v>
      </c>
      <c r="F45" s="88">
        <f t="shared" si="6"/>
        <v>8.2420052167274091E-2</v>
      </c>
    </row>
    <row r="46" spans="1:11" x14ac:dyDescent="0.25">
      <c r="A46" s="110">
        <v>0.7</v>
      </c>
      <c r="B46" s="88">
        <v>0.2268215271756881</v>
      </c>
      <c r="C46" s="88">
        <f t="shared" si="3"/>
        <v>0.49595773762631545</v>
      </c>
      <c r="D46" s="88">
        <f t="shared" si="4"/>
        <v>7.2434299775724381E-2</v>
      </c>
      <c r="E46" s="88">
        <f t="shared" si="5"/>
        <v>1.4852585711830648</v>
      </c>
      <c r="F46" s="88">
        <f t="shared" si="6"/>
        <v>7.1971666101994208E-2</v>
      </c>
    </row>
    <row r="47" spans="1:11" x14ac:dyDescent="0.25">
      <c r="A47" s="110">
        <v>0.8</v>
      </c>
      <c r="B47" s="88">
        <v>0.12992942026352303</v>
      </c>
      <c r="C47" s="88">
        <f t="shared" si="3"/>
        <v>0.3807869383658003</v>
      </c>
      <c r="D47" s="88">
        <f t="shared" si="4"/>
        <v>6.2929494388434384E-2</v>
      </c>
      <c r="E47" s="88">
        <f t="shared" si="5"/>
        <v>1.6465753873280224</v>
      </c>
      <c r="F47" s="88">
        <f t="shared" si="6"/>
        <v>6.4339826125244873E-2</v>
      </c>
    </row>
    <row r="48" spans="1:11" x14ac:dyDescent="0.25">
      <c r="A48" s="110">
        <v>0.9</v>
      </c>
      <c r="B48" s="88">
        <v>8.9414580384955034E-2</v>
      </c>
      <c r="C48" s="88">
        <f t="shared" si="3"/>
        <v>0.23632483950890415</v>
      </c>
      <c r="D48" s="88">
        <f t="shared" si="4"/>
        <v>2.1582624235865874E-2</v>
      </c>
      <c r="E48" s="88">
        <f t="shared" si="5"/>
        <v>1.8355888591135117</v>
      </c>
      <c r="F48" s="88">
        <f t="shared" si="6"/>
        <v>5.8628837330614442E-2</v>
      </c>
    </row>
    <row r="49" spans="1:6" x14ac:dyDescent="0.25">
      <c r="A49" s="110">
        <v>1</v>
      </c>
      <c r="B49" s="88">
        <v>7.6778119072347037E-2</v>
      </c>
      <c r="C49" s="88">
        <f t="shared" si="3"/>
        <v>5.430455877156614E-2</v>
      </c>
      <c r="D49" s="88">
        <f t="shared" si="4"/>
        <v>5.0506091259283517E-4</v>
      </c>
      <c r="E49" s="88">
        <f t="shared" si="5"/>
        <v>2.0543145628645325</v>
      </c>
      <c r="F49" s="88">
        <f t="shared" si="6"/>
        <v>5.430455877156614E-2</v>
      </c>
    </row>
    <row r="50" spans="1:6" x14ac:dyDescent="0.25">
      <c r="A50" s="57"/>
      <c r="B50" s="21"/>
      <c r="C50" s="107" t="s">
        <v>24</v>
      </c>
      <c r="D50" s="108">
        <f>SUM(D36:D49)</f>
        <v>2.5400478460742599</v>
      </c>
      <c r="E50" s="22"/>
      <c r="F50" s="22"/>
    </row>
    <row r="51" spans="1:6" x14ac:dyDescent="0.25">
      <c r="A51" s="58"/>
      <c r="B51" s="46"/>
      <c r="C51" s="47"/>
      <c r="D51" s="48"/>
      <c r="E51" s="48"/>
      <c r="F51" s="48"/>
    </row>
    <row r="52" spans="1:6" x14ac:dyDescent="0.25">
      <c r="A52" s="59" t="s">
        <v>10</v>
      </c>
      <c r="B52" s="37"/>
      <c r="C52" s="38"/>
      <c r="D52" s="38"/>
      <c r="E52" s="38"/>
      <c r="F52" s="38"/>
    </row>
    <row r="53" spans="1:6" ht="51" customHeight="1" x14ac:dyDescent="0.25">
      <c r="A53" s="28" t="s">
        <v>0</v>
      </c>
      <c r="B53" s="112" t="s">
        <v>41</v>
      </c>
      <c r="C53" s="113" t="s">
        <v>26</v>
      </c>
      <c r="D53" s="28" t="s">
        <v>21</v>
      </c>
      <c r="E53" s="29" t="s">
        <v>22</v>
      </c>
      <c r="F53" s="29" t="s">
        <v>23</v>
      </c>
    </row>
    <row r="54" spans="1:6" x14ac:dyDescent="0.25">
      <c r="A54" s="60">
        <v>0</v>
      </c>
      <c r="B54" s="1">
        <v>8.866144487467313</v>
      </c>
      <c r="C54" s="1">
        <f>((1-A54)*(($C$31/(ABS(A54+$C$32)))+($C$27*EXP(ABS($C$29*(A54)))))+A54*(($C$30/(ABS(A54+$C$32)))*($C$28*EXP(ABS($C$29*A54)))))</f>
        <v>8.9107061608860754</v>
      </c>
      <c r="D54" s="1">
        <f>(B54-C54)^2</f>
        <v>1.9857427378804338E-3</v>
      </c>
      <c r="E54" s="1">
        <f>($C$31/ABS(A54+$C$32))+($C$27*EXP($C$29*A54))</f>
        <v>8.9107061608860754</v>
      </c>
      <c r="F54" s="1">
        <f>($C$30/ABS(A54+$C$32))+($C$28*EXP($C$29*(A54)))</f>
        <v>6.5477340187025606</v>
      </c>
    </row>
    <row r="55" spans="1:6" x14ac:dyDescent="0.25">
      <c r="A55" s="60">
        <v>0.01</v>
      </c>
      <c r="B55" s="1">
        <v>2.1444862098400637</v>
      </c>
      <c r="C55" s="1">
        <f t="shared" ref="C55:C65" si="7">((1-A55)*(($C$31/(ABS(A55+$C$32)))+($C$27*EXP(ABS($C$29*(A55)))))+A55*(($C$30/(ABS(A55+$C$32)))*($C$28*EXP(ABS($C$29*A55)))))</f>
        <v>3.7340646797607642</v>
      </c>
      <c r="D55" s="1">
        <f t="shared" ref="D55:D65" si="8">(B55-C55)^2</f>
        <v>2.5267597120354353</v>
      </c>
      <c r="E55" s="1">
        <f t="shared" ref="E55:E65" si="9">($C$31/ABS(A55+$C$32))+($C$27*EXP($C$29*A55))</f>
        <v>3.7717523075828714</v>
      </c>
      <c r="F55" s="1">
        <f t="shared" ref="F55:F65" si="10">($C$30/ABS(A55+$C$32))+($C$28*EXP($C$29*(A55)))</f>
        <v>2.4830221644379242</v>
      </c>
    </row>
    <row r="56" spans="1:6" x14ac:dyDescent="0.25">
      <c r="A56" s="60">
        <v>2.5000000000000001E-2</v>
      </c>
      <c r="B56" s="1">
        <v>1.7177620635131094</v>
      </c>
      <c r="C56" s="1">
        <f t="shared" si="7"/>
        <v>2.2052263575067963</v>
      </c>
      <c r="D56" s="1">
        <f t="shared" si="8"/>
        <v>0.23762143791876356</v>
      </c>
      <c r="E56" s="1">
        <f t="shared" si="9"/>
        <v>2.2617306940827797</v>
      </c>
      <c r="F56" s="1">
        <f t="shared" si="10"/>
        <v>1.2862328714394751</v>
      </c>
    </row>
    <row r="57" spans="1:6" x14ac:dyDescent="0.25">
      <c r="A57" s="60">
        <v>0.05</v>
      </c>
      <c r="B57" s="1">
        <v>1.3185259892499852</v>
      </c>
      <c r="C57" s="1">
        <f t="shared" si="7"/>
        <v>1.4667166309878665</v>
      </c>
      <c r="D57" s="1">
        <f t="shared" si="8"/>
        <v>2.1960466298685095E-2</v>
      </c>
      <c r="E57" s="1">
        <f t="shared" si="9"/>
        <v>1.5438663462271831</v>
      </c>
      <c r="F57" s="1">
        <f t="shared" si="10"/>
        <v>0.71365631937705998</v>
      </c>
    </row>
    <row r="58" spans="1:6" x14ac:dyDescent="0.25">
      <c r="A58" s="60">
        <v>0.1</v>
      </c>
      <c r="B58" s="1">
        <v>1.0675473156598387</v>
      </c>
      <c r="C58" s="1">
        <f t="shared" si="7"/>
        <v>1.0190465966340538</v>
      </c>
      <c r="D58" s="1">
        <f t="shared" si="8"/>
        <v>2.3523197460181334E-3</v>
      </c>
      <c r="E58" s="1">
        <f t="shared" si="9"/>
        <v>1.1322217248122071</v>
      </c>
      <c r="F58" s="1">
        <f t="shared" si="10"/>
        <v>0.37796307772062915</v>
      </c>
    </row>
    <row r="59" spans="1:6" x14ac:dyDescent="0.25">
      <c r="A59" s="60">
        <v>0.15</v>
      </c>
      <c r="B59" s="1">
        <v>1.0146156865858575</v>
      </c>
      <c r="C59" s="1">
        <f t="shared" si="7"/>
        <v>0.84398716076252833</v>
      </c>
      <c r="D59" s="1">
        <f t="shared" si="8"/>
        <v>2.9114093824642525E-2</v>
      </c>
      <c r="E59" s="1">
        <f t="shared" si="9"/>
        <v>0.99286850087469891</v>
      </c>
      <c r="F59" s="1">
        <f t="shared" si="10"/>
        <v>0.25732839674634461</v>
      </c>
    </row>
    <row r="60" spans="1:6" x14ac:dyDescent="0.25">
      <c r="A60" s="60">
        <v>0.2</v>
      </c>
      <c r="B60" s="1">
        <v>0.86592567466996129</v>
      </c>
      <c r="C60" s="1">
        <f t="shared" si="7"/>
        <v>0.74231832305010126</v>
      </c>
      <c r="D60" s="1">
        <f t="shared" si="8"/>
        <v>1.5278777374475713E-2</v>
      </c>
      <c r="E60" s="1">
        <f t="shared" si="9"/>
        <v>0.92783488086052479</v>
      </c>
      <c r="F60" s="1">
        <f t="shared" si="10"/>
        <v>0.19523696538115948</v>
      </c>
    </row>
    <row r="61" spans="1:6" x14ac:dyDescent="0.25">
      <c r="A61" s="60">
        <v>0.35</v>
      </c>
      <c r="B61" s="1">
        <v>0.53343187396788094</v>
      </c>
      <c r="C61" s="1">
        <f t="shared" si="7"/>
        <v>0.56346538382319833</v>
      </c>
      <c r="D61" s="1">
        <f t="shared" si="8"/>
        <v>9.0201171422944662E-4</v>
      </c>
      <c r="E61" s="1">
        <f t="shared" si="9"/>
        <v>0.86678638999704805</v>
      </c>
      <c r="F61" s="1">
        <f t="shared" si="10"/>
        <v>0.11362668987828919</v>
      </c>
    </row>
    <row r="62" spans="1:6" x14ac:dyDescent="0.25">
      <c r="A62" s="60">
        <v>0.5</v>
      </c>
      <c r="B62" s="1">
        <v>0.39448034110641311</v>
      </c>
      <c r="C62" s="1">
        <f t="shared" si="7"/>
        <v>0.43486192127892609</v>
      </c>
      <c r="D62" s="1">
        <f t="shared" si="8"/>
        <v>1.630672017229093E-3</v>
      </c>
      <c r="E62" s="1">
        <f t="shared" si="9"/>
        <v>0.86960806718653039</v>
      </c>
      <c r="F62" s="1">
        <f t="shared" si="10"/>
        <v>8.0444564565183424E-2</v>
      </c>
    </row>
    <row r="63" spans="1:6" x14ac:dyDescent="0.25">
      <c r="A63" s="60">
        <v>0.7</v>
      </c>
      <c r="B63" s="1">
        <v>0.17216874270326549</v>
      </c>
      <c r="C63" s="1">
        <f t="shared" si="7"/>
        <v>0.27172431399758018</v>
      </c>
      <c r="D63" s="1">
        <f t="shared" si="8"/>
        <v>9.9113117757373762E-3</v>
      </c>
      <c r="E63" s="1">
        <f t="shared" si="9"/>
        <v>0.90553793035600672</v>
      </c>
      <c r="F63" s="1">
        <f t="shared" si="10"/>
        <v>5.8196676690077352E-2</v>
      </c>
    </row>
    <row r="64" spans="1:6" x14ac:dyDescent="0.25">
      <c r="A64" s="60">
        <v>0.95</v>
      </c>
      <c r="B64" s="1">
        <v>0.10186986798647557</v>
      </c>
      <c r="C64" s="1">
        <f t="shared" si="7"/>
        <v>4.8804001102406187E-2</v>
      </c>
      <c r="D64" s="1">
        <f t="shared" si="8"/>
        <v>2.8159862281577717E-3</v>
      </c>
      <c r="E64" s="1">
        <f t="shared" si="9"/>
        <v>0.97468552361138094</v>
      </c>
      <c r="F64" s="1">
        <f t="shared" si="10"/>
        <v>4.3562198166692906E-2</v>
      </c>
    </row>
    <row r="65" spans="1:6" x14ac:dyDescent="0.25">
      <c r="A65" s="61">
        <v>1</v>
      </c>
      <c r="B65" s="164">
        <v>0.11281449464722129</v>
      </c>
      <c r="C65" s="1">
        <f t="shared" si="7"/>
        <v>7.1158725946467855E-5</v>
      </c>
      <c r="D65" s="165">
        <f t="shared" si="8"/>
        <v>1.2711059794657417E-2</v>
      </c>
      <c r="E65" s="1">
        <f t="shared" si="9"/>
        <v>0.99071283566919099</v>
      </c>
      <c r="F65" s="1">
        <f t="shared" si="10"/>
        <v>4.152008166820248E-2</v>
      </c>
    </row>
    <row r="66" spans="1:6" x14ac:dyDescent="0.25">
      <c r="A66" s="57"/>
      <c r="B66" s="166"/>
      <c r="C66" s="167" t="s">
        <v>24</v>
      </c>
      <c r="D66" s="168">
        <f>SUM(D54:D65)</f>
        <v>2.863043591465912</v>
      </c>
      <c r="E66" s="166"/>
      <c r="F66" s="166"/>
    </row>
    <row r="67" spans="1:6" x14ac:dyDescent="0.25">
      <c r="A67" s="58"/>
      <c r="B67" s="46"/>
      <c r="C67" s="47"/>
      <c r="D67" s="48"/>
      <c r="E67" s="48"/>
      <c r="F67" s="48"/>
    </row>
    <row r="68" spans="1:6" x14ac:dyDescent="0.25">
      <c r="A68" s="59" t="s">
        <v>4</v>
      </c>
      <c r="B68" s="37"/>
      <c r="C68" s="38"/>
      <c r="D68" s="38"/>
      <c r="E68" s="38"/>
      <c r="F68" s="38"/>
    </row>
    <row r="69" spans="1:6" ht="50.25" customHeight="1" x14ac:dyDescent="0.25">
      <c r="A69" s="28" t="s">
        <v>0</v>
      </c>
      <c r="B69" s="112" t="s">
        <v>41</v>
      </c>
      <c r="C69" s="113" t="s">
        <v>26</v>
      </c>
      <c r="D69" s="28" t="s">
        <v>21</v>
      </c>
      <c r="E69" s="29" t="s">
        <v>22</v>
      </c>
      <c r="F69" s="29" t="s">
        <v>23</v>
      </c>
    </row>
    <row r="70" spans="1:6" x14ac:dyDescent="0.25">
      <c r="A70" s="60">
        <v>0</v>
      </c>
      <c r="B70" s="1">
        <v>6.002125336911301</v>
      </c>
      <c r="C70" s="1">
        <f>((1-A70)*(($D$31/(ABS(A70+$D$32)))+($D$27*EXP(ABS($D$28*(A70)))))+A70*(($D$30/(ABS(A70+$C$10)))*($D$28*EXP(ABS($D$29*A70)))))</f>
        <v>5.99499946337537</v>
      </c>
      <c r="D70" s="1">
        <f>(B70-C70)^2</f>
        <v>5.0778073650081362E-5</v>
      </c>
      <c r="E70" s="1">
        <f>($D$31/ABS(A70+$D$32))+($D$27*EXP($D$29*A70))</f>
        <v>5.99499946337537</v>
      </c>
      <c r="F70" s="1">
        <f>($D$30/ABS(A70+$D$32))+($D$28*EXP($D$29*(A70)))</f>
        <v>4.1877087460088553</v>
      </c>
    </row>
    <row r="71" spans="1:6" x14ac:dyDescent="0.25">
      <c r="A71" s="60">
        <v>2.5000000000000001E-2</v>
      </c>
      <c r="B71" s="1">
        <v>1.3202741496426051</v>
      </c>
      <c r="C71" s="1">
        <f t="shared" ref="C71:C81" si="11">((1-A71)*(($D$31/(ABS(A71+$D$32)))+($D$27*EXP(ABS($D$28*(A71)))))+A71*(($D$30/(ABS(A71+$C$10)))*($D$28*EXP(ABS($D$29*A71)))))</f>
        <v>1.9556386593154123</v>
      </c>
      <c r="D71" s="1">
        <f t="shared" ref="D71:D81" si="12">(B71-C71)^2</f>
        <v>0.40368806015176661</v>
      </c>
      <c r="E71" s="1">
        <f t="shared" ref="E71:E81" si="13">($D$31/ABS(A71+$D$32))+($D$27*EXP($D$29*A71))</f>
        <v>2.0065346213233224</v>
      </c>
      <c r="F71" s="1">
        <f t="shared" ref="F71:F81" si="14">($D$30/ABS(A71+$D$32))+($D$28*EXP($D$29*(A71)))</f>
        <v>1.1370881597561888</v>
      </c>
    </row>
    <row r="72" spans="1:6" x14ac:dyDescent="0.25">
      <c r="A72" s="60">
        <v>0.05</v>
      </c>
      <c r="B72" s="1">
        <v>1.2040178931129062</v>
      </c>
      <c r="C72" s="1">
        <f t="shared" si="11"/>
        <v>1.3102066066850351</v>
      </c>
      <c r="D72" s="1">
        <f t="shared" si="12"/>
        <v>1.127604289010363E-2</v>
      </c>
      <c r="E72" s="1">
        <f t="shared" si="13"/>
        <v>1.3806687039860963</v>
      </c>
      <c r="F72" s="1">
        <f t="shared" si="14"/>
        <v>0.65790160481017401</v>
      </c>
    </row>
    <row r="73" spans="1:6" x14ac:dyDescent="0.25">
      <c r="A73" s="60">
        <v>0.1</v>
      </c>
      <c r="B73" s="1">
        <v>0.8873624068746635</v>
      </c>
      <c r="C73" s="1">
        <f t="shared" si="11"/>
        <v>0.88717032330039181</v>
      </c>
      <c r="D73" s="1">
        <f t="shared" si="12"/>
        <v>3.689609950498989E-8</v>
      </c>
      <c r="E73" s="1">
        <f t="shared" si="13"/>
        <v>0.98875688871417622</v>
      </c>
      <c r="F73" s="1">
        <f t="shared" si="14"/>
        <v>0.35704453614748133</v>
      </c>
    </row>
    <row r="74" spans="1:6" x14ac:dyDescent="0.25">
      <c r="A74" s="60">
        <v>0.15</v>
      </c>
      <c r="B74" s="1">
        <v>0.6696849382724982</v>
      </c>
      <c r="C74" s="1">
        <f t="shared" si="11"/>
        <v>0.71337763406735777</v>
      </c>
      <c r="D74" s="1">
        <f t="shared" si="12"/>
        <v>1.9090516658221391E-3</v>
      </c>
      <c r="E74" s="1">
        <f t="shared" si="13"/>
        <v>0.8437925033079654</v>
      </c>
      <c r="F74" s="1">
        <f t="shared" si="14"/>
        <v>0.24502888449926813</v>
      </c>
    </row>
    <row r="75" spans="1:6" x14ac:dyDescent="0.25">
      <c r="A75" s="60">
        <v>0.2</v>
      </c>
      <c r="B75" s="1">
        <v>0.60445436036472033</v>
      </c>
      <c r="C75" s="1">
        <f t="shared" si="11"/>
        <v>0.6102166738597834</v>
      </c>
      <c r="D75" s="1">
        <f t="shared" si="12"/>
        <v>3.3204256815385915E-5</v>
      </c>
      <c r="E75" s="1">
        <f t="shared" si="13"/>
        <v>0.76881254522971998</v>
      </c>
      <c r="F75" s="1">
        <f t="shared" si="14"/>
        <v>0.18652811291939289</v>
      </c>
    </row>
    <row r="76" spans="1:6" x14ac:dyDescent="0.25">
      <c r="A76" s="60">
        <v>0.35</v>
      </c>
      <c r="B76" s="1">
        <v>0.41476257348846179</v>
      </c>
      <c r="C76" s="1">
        <f t="shared" si="11"/>
        <v>0.42966492274203216</v>
      </c>
      <c r="D76" s="1">
        <f t="shared" si="12"/>
        <v>2.2208001327538932E-4</v>
      </c>
      <c r="E76" s="1">
        <f t="shared" si="13"/>
        <v>0.67164208444688089</v>
      </c>
      <c r="F76" s="1">
        <f t="shared" si="14"/>
        <v>0.10871288263769985</v>
      </c>
    </row>
    <row r="77" spans="1:6" x14ac:dyDescent="0.25">
      <c r="A77" s="60">
        <v>0.5</v>
      </c>
      <c r="B77" s="1">
        <v>0.32688596504380751</v>
      </c>
      <c r="C77" s="1">
        <f t="shared" si="11"/>
        <v>0.30960678207906328</v>
      </c>
      <c r="D77" s="1">
        <f t="shared" si="12"/>
        <v>2.9857016392910728E-4</v>
      </c>
      <c r="E77" s="1">
        <f t="shared" si="13"/>
        <v>0.63444978958180098</v>
      </c>
      <c r="F77" s="1">
        <f t="shared" si="14"/>
        <v>7.6733297931533967E-2</v>
      </c>
    </row>
    <row r="78" spans="1:6" x14ac:dyDescent="0.25">
      <c r="A78" s="60">
        <v>0.65</v>
      </c>
      <c r="B78" s="1">
        <v>0.23159233687864778</v>
      </c>
      <c r="C78" s="1">
        <f t="shared" si="11"/>
        <v>0.20875193559196933</v>
      </c>
      <c r="D78" s="1">
        <f t="shared" si="12"/>
        <v>5.2168393093650215E-4</v>
      </c>
      <c r="E78" s="1">
        <f t="shared" si="13"/>
        <v>0.61632683647098385</v>
      </c>
      <c r="F78" s="1">
        <f t="shared" si="14"/>
        <v>5.9305438341822704E-2</v>
      </c>
    </row>
    <row r="79" spans="1:6" x14ac:dyDescent="0.25">
      <c r="A79" s="60">
        <v>0.85</v>
      </c>
      <c r="B79" s="1">
        <v>0.16074472330448714</v>
      </c>
      <c r="C79" s="1">
        <f t="shared" si="11"/>
        <v>8.6766881382653385E-2</v>
      </c>
      <c r="D79" s="1">
        <f t="shared" si="12"/>
        <v>5.4727210954118232E-3</v>
      </c>
      <c r="E79" s="1">
        <f t="shared" si="13"/>
        <v>0.60460366046897807</v>
      </c>
      <c r="F79" s="1">
        <f t="shared" si="14"/>
        <v>4.5533390369965981E-2</v>
      </c>
    </row>
    <row r="80" spans="1:6" x14ac:dyDescent="0.25">
      <c r="A80" s="62">
        <v>0.95</v>
      </c>
      <c r="B80" s="165">
        <v>0.12914098317833375</v>
      </c>
      <c r="C80" s="1">
        <f t="shared" si="11"/>
        <v>2.861494078816405E-2</v>
      </c>
      <c r="D80" s="165">
        <f t="shared" si="12"/>
        <v>1.0105485198630195E-2</v>
      </c>
      <c r="E80" s="1">
        <f t="shared" si="13"/>
        <v>0.60158579611659124</v>
      </c>
      <c r="F80" s="1">
        <f t="shared" si="14"/>
        <v>4.0801016668348025E-2</v>
      </c>
    </row>
    <row r="81" spans="1:6" x14ac:dyDescent="0.25">
      <c r="A81" s="61">
        <v>1</v>
      </c>
      <c r="B81" s="164">
        <v>8.9921230119661424E-2</v>
      </c>
      <c r="C81" s="1">
        <f t="shared" si="11"/>
        <v>2.6951370205733603E-6</v>
      </c>
      <c r="D81" s="165">
        <f t="shared" si="12"/>
        <v>8.085342933424406E-3</v>
      </c>
      <c r="E81" s="1">
        <f t="shared" si="13"/>
        <v>0.60054369314401335</v>
      </c>
      <c r="F81" s="1">
        <f t="shared" si="14"/>
        <v>3.8786538179283014E-2</v>
      </c>
    </row>
    <row r="82" spans="1:6" x14ac:dyDescent="0.25">
      <c r="A82" s="63"/>
      <c r="C82" s="34" t="s">
        <v>24</v>
      </c>
      <c r="D82" s="35">
        <f>SUM(D70:D81)</f>
        <v>0.44166305726986471</v>
      </c>
    </row>
    <row r="83" spans="1:6" x14ac:dyDescent="0.25">
      <c r="A83" s="64"/>
      <c r="B83" s="49"/>
      <c r="C83" s="47"/>
      <c r="D83" s="48"/>
      <c r="E83" s="49"/>
      <c r="F83" s="49"/>
    </row>
    <row r="84" spans="1:6" x14ac:dyDescent="0.25">
      <c r="A84" s="65" t="s">
        <v>11</v>
      </c>
      <c r="B84" s="39"/>
      <c r="C84" s="39"/>
      <c r="D84" s="39"/>
      <c r="E84" s="39"/>
      <c r="F84" s="39"/>
    </row>
    <row r="85" spans="1:6" ht="52.5" customHeight="1" x14ac:dyDescent="0.25">
      <c r="A85" s="28" t="s">
        <v>0</v>
      </c>
      <c r="B85" s="112" t="s">
        <v>41</v>
      </c>
      <c r="C85" s="113" t="s">
        <v>26</v>
      </c>
      <c r="D85" s="28" t="s">
        <v>21</v>
      </c>
      <c r="E85" s="29" t="s">
        <v>22</v>
      </c>
      <c r="F85" s="29" t="s">
        <v>23</v>
      </c>
    </row>
    <row r="86" spans="1:6" x14ac:dyDescent="0.25">
      <c r="A86" s="60">
        <v>0</v>
      </c>
      <c r="B86" s="1">
        <v>4.5879419730594178</v>
      </c>
      <c r="C86" s="1">
        <f>((1-A86)*(($E$31/(ABS(A86+$E$32)))+($E$27*EXP(ABS($E$29*(A86)))))+A86*(($E$30/(ABS(A86+$E$32)))*($E$28*EXP(ABS($E$29*A86)))))</f>
        <v>4.5908839399792098</v>
      </c>
      <c r="D86" s="1">
        <f>(B86-C86)^2</f>
        <v>8.6551693571509814E-6</v>
      </c>
      <c r="E86" s="1">
        <f>($E$31/ABS(A86+$E$32))+($E$27*EXP($E$29*A86))</f>
        <v>4.5908839399792098</v>
      </c>
      <c r="F86" s="1">
        <f>($E$30/ABS(A86+$E$32))+($E$28*EXP($E$29*(A86)))</f>
        <v>3.551782326753635</v>
      </c>
    </row>
    <row r="87" spans="1:6" x14ac:dyDescent="0.25">
      <c r="A87" s="60">
        <v>0.01</v>
      </c>
      <c r="B87" s="1">
        <v>1.4522134167355816</v>
      </c>
      <c r="C87" s="1">
        <f t="shared" ref="C87:C97" si="15">((1-A87)*(($E$31/(ABS(A87+$E$32)))+($E$27*EXP(ABS($E$29*(A87)))))+A87*(($E$30/(ABS(A87+$E$32)))*($E$28*EXP(ABS($E$29*A87)))))</f>
        <v>2.4216686599855488</v>
      </c>
      <c r="D87" s="1">
        <f t="shared" ref="D87:D97" si="16">(B87-C87)^2</f>
        <v>0.93984346866485313</v>
      </c>
      <c r="E87" s="1">
        <f t="shared" ref="E87:E97" si="17">($E$31/ABS(A87+$E$32))+($E$27*EXP($E$29*A87))</f>
        <v>2.4461241923625461</v>
      </c>
      <c r="F87" s="1">
        <f t="shared" ref="F87:F97" si="18">($E$30/ABS(A87+$E$32))+($E$28*EXP($E$29*(A87)))</f>
        <v>1.7416632552973297</v>
      </c>
    </row>
    <row r="88" spans="1:6" x14ac:dyDescent="0.25">
      <c r="A88" s="60">
        <v>2.5000000000000001E-2</v>
      </c>
      <c r="B88" s="1">
        <v>1.3198709572345462</v>
      </c>
      <c r="C88" s="1">
        <f t="shared" si="15"/>
        <v>1.5144286900947552</v>
      </c>
      <c r="D88" s="1">
        <f t="shared" si="16"/>
        <v>3.7852711415704468E-2</v>
      </c>
      <c r="E88" s="1">
        <f t="shared" si="17"/>
        <v>1.5532518655303278</v>
      </c>
      <c r="F88" s="1">
        <f t="shared" si="18"/>
        <v>0.98718648225898109</v>
      </c>
    </row>
    <row r="89" spans="1:6" x14ac:dyDescent="0.25">
      <c r="A89" s="60">
        <v>0.05</v>
      </c>
      <c r="B89" s="1">
        <v>0.90684754330302941</v>
      </c>
      <c r="C89" s="1">
        <f t="shared" si="15"/>
        <v>1.0119776670167253</v>
      </c>
      <c r="D89" s="1">
        <f t="shared" si="16"/>
        <v>1.1052342912057004E-2</v>
      </c>
      <c r="E89" s="1">
        <f t="shared" si="17"/>
        <v>1.0652296562479995</v>
      </c>
      <c r="F89" s="1">
        <f t="shared" si="18"/>
        <v>0.57337729524538505</v>
      </c>
    </row>
    <row r="90" spans="1:6" x14ac:dyDescent="0.25">
      <c r="A90" s="60">
        <v>0.1</v>
      </c>
      <c r="B90" s="1">
        <v>0.74809693207075734</v>
      </c>
      <c r="C90" s="1">
        <f t="shared" si="15"/>
        <v>0.68443746373582204</v>
      </c>
      <c r="D90" s="1">
        <f t="shared" si="16"/>
        <v>4.0525279086866296E-3</v>
      </c>
      <c r="E90" s="1">
        <f t="shared" si="17"/>
        <v>0.76047444538869513</v>
      </c>
      <c r="F90" s="1">
        <f t="shared" si="18"/>
        <v>0.31200328549842909</v>
      </c>
    </row>
    <row r="91" spans="1:6" x14ac:dyDescent="0.25">
      <c r="A91" s="60">
        <v>0.15</v>
      </c>
      <c r="B91" s="1">
        <v>0.6045440542937488</v>
      </c>
      <c r="C91" s="1">
        <f t="shared" si="15"/>
        <v>0.55242586272505534</v>
      </c>
      <c r="D91" s="1">
        <f t="shared" si="16"/>
        <v>2.71630589239103E-3</v>
      </c>
      <c r="E91" s="1">
        <f t="shared" si="17"/>
        <v>0.64989993226678455</v>
      </c>
      <c r="F91" s="1">
        <f t="shared" si="18"/>
        <v>0.21437972731312824</v>
      </c>
    </row>
    <row r="92" spans="1:6" x14ac:dyDescent="0.25">
      <c r="A92" s="60">
        <v>0.2</v>
      </c>
      <c r="B92" s="1">
        <v>0.46268649692520303</v>
      </c>
      <c r="C92" s="1">
        <f t="shared" si="15"/>
        <v>0.47569370098801234</v>
      </c>
      <c r="D92" s="1">
        <f t="shared" si="16"/>
        <v>1.6918735753156295E-4</v>
      </c>
      <c r="E92" s="1">
        <f t="shared" si="17"/>
        <v>0.59460308429548547</v>
      </c>
      <c r="F92" s="1">
        <f t="shared" si="18"/>
        <v>0.1633300204925045</v>
      </c>
    </row>
    <row r="93" spans="1:6" x14ac:dyDescent="0.25">
      <c r="A93" s="60">
        <v>0.35</v>
      </c>
      <c r="B93" s="1">
        <v>0.31990763490433199</v>
      </c>
      <c r="C93" s="1">
        <f t="shared" si="15"/>
        <v>0.34457962069830977</v>
      </c>
      <c r="D93" s="1">
        <f t="shared" si="16"/>
        <v>6.0870688301824141E-4</v>
      </c>
      <c r="E93" s="1">
        <f t="shared" si="17"/>
        <v>0.5301041576424993</v>
      </c>
      <c r="F93" s="1">
        <f t="shared" si="18"/>
        <v>9.5361490271718682E-2</v>
      </c>
    </row>
    <row r="94" spans="1:6" x14ac:dyDescent="0.25">
      <c r="A94" s="60">
        <v>0.5</v>
      </c>
      <c r="B94" s="1">
        <v>0.24304994049162956</v>
      </c>
      <c r="C94" s="1">
        <f t="shared" si="15"/>
        <v>0.25685754538934158</v>
      </c>
      <c r="D94" s="1">
        <f t="shared" si="16"/>
        <v>1.9064995301132088E-4</v>
      </c>
      <c r="E94" s="1">
        <f t="shared" si="17"/>
        <v>0.5136900983253877</v>
      </c>
      <c r="F94" s="1">
        <f t="shared" si="18"/>
        <v>6.7412945864702228E-2</v>
      </c>
    </row>
    <row r="95" spans="1:6" x14ac:dyDescent="0.25">
      <c r="A95" s="60">
        <v>0.7</v>
      </c>
      <c r="B95" s="1">
        <v>0.14039766737610071</v>
      </c>
      <c r="C95" s="1">
        <f t="shared" si="15"/>
        <v>0.15440874460658716</v>
      </c>
      <c r="D95" s="1">
        <f t="shared" si="16"/>
        <v>1.9631028515865574E-4</v>
      </c>
      <c r="E95" s="1">
        <f t="shared" si="17"/>
        <v>0.51465168236835235</v>
      </c>
      <c r="F95" s="1">
        <f t="shared" si="18"/>
        <v>4.8538340116762273E-2</v>
      </c>
    </row>
    <row r="96" spans="1:6" x14ac:dyDescent="0.25">
      <c r="A96" s="60">
        <v>0.95</v>
      </c>
      <c r="B96" s="1">
        <v>8.6619751829436459E-2</v>
      </c>
      <c r="C96" s="1">
        <f t="shared" si="15"/>
        <v>2.6552079541806564E-2</v>
      </c>
      <c r="D96" s="1">
        <f t="shared" si="16"/>
        <v>3.6081252540541005E-3</v>
      </c>
      <c r="E96" s="1">
        <f t="shared" si="17"/>
        <v>0.530757855789737</v>
      </c>
      <c r="F96" s="1">
        <f t="shared" si="18"/>
        <v>3.6022081525344946E-2</v>
      </c>
    </row>
    <row r="97" spans="1:6" x14ac:dyDescent="0.25">
      <c r="A97" s="60">
        <v>1</v>
      </c>
      <c r="B97" s="1">
        <v>5.6698408859397705E-2</v>
      </c>
      <c r="C97" s="1">
        <f t="shared" si="15"/>
        <v>1.4381029750753258E-5</v>
      </c>
      <c r="D97" s="1">
        <f t="shared" si="16"/>
        <v>3.2130790109921904E-3</v>
      </c>
      <c r="E97" s="1">
        <f t="shared" si="17"/>
        <v>0.53510990910742939</v>
      </c>
      <c r="F97" s="1">
        <f t="shared" si="18"/>
        <v>3.4264442408155522E-2</v>
      </c>
    </row>
    <row r="98" spans="1:6" x14ac:dyDescent="0.25">
      <c r="A98" s="63"/>
      <c r="C98" s="107" t="s">
        <v>24</v>
      </c>
      <c r="D98" s="108">
        <f>SUM(D86:D97)</f>
        <v>1.0035120707068155</v>
      </c>
    </row>
    <row r="99" spans="1:6" x14ac:dyDescent="0.25">
      <c r="A99" s="64"/>
      <c r="B99" s="49"/>
      <c r="C99" s="47"/>
      <c r="D99" s="48"/>
      <c r="E99" s="49"/>
      <c r="F99" s="49"/>
    </row>
    <row r="100" spans="1:6" x14ac:dyDescent="0.25">
      <c r="A100" s="65" t="s">
        <v>12</v>
      </c>
      <c r="B100" s="39"/>
      <c r="C100" s="39"/>
      <c r="D100" s="39"/>
      <c r="E100" s="39"/>
      <c r="F100" s="39"/>
    </row>
    <row r="101" spans="1:6" ht="55.5" customHeight="1" x14ac:dyDescent="0.25">
      <c r="A101" s="28" t="s">
        <v>0</v>
      </c>
      <c r="B101" s="112" t="s">
        <v>41</v>
      </c>
      <c r="C101" s="113" t="s">
        <v>26</v>
      </c>
      <c r="D101" s="28" t="s">
        <v>21</v>
      </c>
      <c r="E101" s="29" t="s">
        <v>22</v>
      </c>
      <c r="F101" s="29" t="s">
        <v>23</v>
      </c>
    </row>
    <row r="102" spans="1:6" x14ac:dyDescent="0.25">
      <c r="A102" s="60">
        <v>0</v>
      </c>
      <c r="B102" s="1">
        <v>4.336489816226627</v>
      </c>
      <c r="C102" s="1">
        <f>((1-A102)*(($F$31/(ABS(A102+$F$32)))+($F$27*EXP(ABS($F$29*(A102)))))+A102*(($F$30/(ABS(A102+$F$32)))*($F$28*EXP(ABS($F$29*A102)))))</f>
        <v>4.3265816356535485</v>
      </c>
      <c r="D102" s="1">
        <f>(B102-C102)^2</f>
        <v>9.8172042268730543E-5</v>
      </c>
      <c r="E102" s="1">
        <f>($F$31/ABS(A102+$F$32))+($F$27*EXP($F$29*A102))</f>
        <v>4.3265816356535485</v>
      </c>
      <c r="F102" s="1">
        <f>($F$30/ABS(A102+$F$32))+($F$28*EXP($F$29*(A102)))</f>
        <v>3.3409991836380915</v>
      </c>
    </row>
    <row r="103" spans="1:6" x14ac:dyDescent="0.25">
      <c r="A103" s="60">
        <v>0.01</v>
      </c>
      <c r="B103" s="1">
        <v>1.4059796074720174</v>
      </c>
      <c r="C103" s="1">
        <f t="shared" ref="C103:C113" si="19">((1-A103)*(($F$31/(ABS(A103+$F$32)))+($F$27*EXP(ABS($F$29*(A103)))))+A103*(($F$30/(ABS(A103+$F$32)))*($F$28*EXP(ABS($F$29*A103)))))</f>
        <v>2.2498970570648469</v>
      </c>
      <c r="D103" s="1">
        <f t="shared" ref="D103:D113" si="20">(B103-C103)^2</f>
        <v>0.71219666172726581</v>
      </c>
      <c r="E103" s="1">
        <f t="shared" ref="E103:E113" si="21">($F$31/ABS(A103+$F$32))+($F$27*EXP($F$29*A103))</f>
        <v>2.2726075769148295</v>
      </c>
      <c r="F103" s="1">
        <f t="shared" ref="F103:F113" si="22">($F$30/ABS(A103+$F$32))+($F$28*EXP($F$29*(A103)))</f>
        <v>1.6583927782202517</v>
      </c>
    </row>
    <row r="104" spans="1:6" x14ac:dyDescent="0.25">
      <c r="A104" s="60">
        <v>2.5000000000000001E-2</v>
      </c>
      <c r="B104" s="1">
        <v>1.3059286606474445</v>
      </c>
      <c r="C104" s="1">
        <f t="shared" si="19"/>
        <v>1.3684367627321239</v>
      </c>
      <c r="D104" s="1">
        <f t="shared" si="20"/>
        <v>3.9072628262286991E-3</v>
      </c>
      <c r="E104" s="1">
        <f t="shared" si="21"/>
        <v>1.4035019455393214</v>
      </c>
      <c r="F104" s="1">
        <f t="shared" si="22"/>
        <v>0.94501678891398322</v>
      </c>
    </row>
    <row r="105" spans="1:6" x14ac:dyDescent="0.25">
      <c r="A105" s="60">
        <v>0.05</v>
      </c>
      <c r="B105" s="1">
        <v>0.95615259344923187</v>
      </c>
      <c r="C105" s="1">
        <f t="shared" si="19"/>
        <v>0.87953982965754851</v>
      </c>
      <c r="D105" s="1">
        <f t="shared" si="20"/>
        <v>5.8695155758002682E-3</v>
      </c>
      <c r="E105" s="1">
        <f t="shared" si="21"/>
        <v>0.92580353771817281</v>
      </c>
      <c r="F105" s="1">
        <f t="shared" si="22"/>
        <v>0.55068729364908175</v>
      </c>
    </row>
    <row r="106" spans="1:6" x14ac:dyDescent="0.25">
      <c r="A106" s="60">
        <v>0.1</v>
      </c>
      <c r="B106" s="1">
        <v>0.61822772980511453</v>
      </c>
      <c r="C106" s="1">
        <f t="shared" si="19"/>
        <v>0.56561855194636967</v>
      </c>
      <c r="D106" s="1">
        <f t="shared" si="20"/>
        <v>2.7677255949730504E-3</v>
      </c>
      <c r="E106" s="1">
        <f t="shared" si="21"/>
        <v>0.62843196405641999</v>
      </c>
      <c r="F106" s="1">
        <f t="shared" si="22"/>
        <v>0.30050395143199116</v>
      </c>
    </row>
    <row r="107" spans="1:6" x14ac:dyDescent="0.25">
      <c r="A107" s="60">
        <v>0.15</v>
      </c>
      <c r="B107" s="1">
        <v>0.49580561332528317</v>
      </c>
      <c r="C107" s="1">
        <f t="shared" si="19"/>
        <v>0.44420506452459552</v>
      </c>
      <c r="D107" s="1">
        <f t="shared" si="20"/>
        <v>2.6626166365321478E-3</v>
      </c>
      <c r="E107" s="1">
        <f t="shared" si="21"/>
        <v>0.52255689391582516</v>
      </c>
      <c r="F107" s="1">
        <f t="shared" si="22"/>
        <v>0.20685215804262513</v>
      </c>
    </row>
    <row r="108" spans="1:6" x14ac:dyDescent="0.25">
      <c r="A108" s="60">
        <v>0.2</v>
      </c>
      <c r="B108" s="1">
        <v>0.31870605057417223</v>
      </c>
      <c r="C108" s="1">
        <f t="shared" si="19"/>
        <v>0.37723352401288163</v>
      </c>
      <c r="D108" s="1">
        <f t="shared" si="20"/>
        <v>3.425465147118834E-3</v>
      </c>
      <c r="E108" s="1">
        <f t="shared" si="21"/>
        <v>0.47150033948725301</v>
      </c>
      <c r="F108" s="1">
        <f t="shared" si="22"/>
        <v>0.15784476861542007</v>
      </c>
    </row>
    <row r="109" spans="1:6" x14ac:dyDescent="0.25">
      <c r="A109" s="60">
        <v>0.35</v>
      </c>
      <c r="B109" s="1">
        <v>0.25898948110478126</v>
      </c>
      <c r="C109" s="1">
        <f t="shared" si="19"/>
        <v>0.27303516077131779</v>
      </c>
      <c r="D109" s="1">
        <f t="shared" si="20"/>
        <v>1.972811172949576E-4</v>
      </c>
      <c r="E109" s="1">
        <f t="shared" si="21"/>
        <v>0.4199966015717515</v>
      </c>
      <c r="F109" s="1">
        <f t="shared" si="22"/>
        <v>9.2598156726175482E-2</v>
      </c>
    </row>
    <row r="110" spans="1:6" x14ac:dyDescent="0.25">
      <c r="A110" s="60">
        <v>0.5</v>
      </c>
      <c r="B110" s="1">
        <v>0.19344111706751493</v>
      </c>
      <c r="C110" s="1">
        <f t="shared" si="19"/>
        <v>0.20921100120187078</v>
      </c>
      <c r="D110" s="1">
        <f t="shared" si="20"/>
        <v>2.4868924561100817E-4</v>
      </c>
      <c r="E110" s="1">
        <f t="shared" si="21"/>
        <v>0.41833901687614661</v>
      </c>
      <c r="F110" s="1">
        <f t="shared" si="22"/>
        <v>6.5817177396747084E-2</v>
      </c>
    </row>
    <row r="111" spans="1:6" x14ac:dyDescent="0.25">
      <c r="A111" s="60">
        <v>0.7</v>
      </c>
      <c r="B111" s="1">
        <v>0.16413846208391838</v>
      </c>
      <c r="C111" s="1">
        <f t="shared" si="19"/>
        <v>0.13285731314545723</v>
      </c>
      <c r="D111" s="1">
        <f t="shared" si="20"/>
        <v>9.7851027891018914E-4</v>
      </c>
      <c r="E111" s="1">
        <f t="shared" si="21"/>
        <v>0.44269955544174711</v>
      </c>
      <c r="F111" s="1">
        <f t="shared" si="22"/>
        <v>4.7811950929140375E-2</v>
      </c>
    </row>
    <row r="112" spans="1:6" x14ac:dyDescent="0.25">
      <c r="A112" s="60">
        <v>0.95</v>
      </c>
      <c r="B112" s="1">
        <v>9.0539918106103595E-2</v>
      </c>
      <c r="C112" s="1">
        <f t="shared" si="19"/>
        <v>2.4818471641895077E-2</v>
      </c>
      <c r="D112" s="1">
        <f t="shared" si="20"/>
        <v>4.3193085253478269E-3</v>
      </c>
      <c r="E112" s="1">
        <f t="shared" si="21"/>
        <v>0.495251004688331</v>
      </c>
      <c r="F112" s="1">
        <f t="shared" si="22"/>
        <v>3.5994786474529826E-2</v>
      </c>
    </row>
    <row r="113" spans="1:6" x14ac:dyDescent="0.25">
      <c r="A113" s="60">
        <v>1</v>
      </c>
      <c r="B113" s="1">
        <v>6.8618102259009883E-2</v>
      </c>
      <c r="C113" s="1">
        <f t="shared" si="19"/>
        <v>5.7777398779352177E-5</v>
      </c>
      <c r="D113" s="1">
        <f t="shared" si="20"/>
        <v>4.7005181449403443E-3</v>
      </c>
      <c r="E113" s="1">
        <f t="shared" si="21"/>
        <v>0.50798453690184786</v>
      </c>
      <c r="F113" s="1">
        <f t="shared" si="22"/>
        <v>3.4353715252250394E-2</v>
      </c>
    </row>
    <row r="114" spans="1:6" x14ac:dyDescent="0.25">
      <c r="A114" s="63"/>
      <c r="C114" s="107" t="s">
        <v>24</v>
      </c>
      <c r="D114" s="108">
        <f>SUM(D102:D113)</f>
        <v>0.7413717268622918</v>
      </c>
    </row>
    <row r="115" spans="1:6" x14ac:dyDescent="0.25">
      <c r="A115" s="64"/>
      <c r="B115" s="49"/>
      <c r="C115" s="49"/>
      <c r="D115" s="49"/>
      <c r="E115" s="49"/>
      <c r="F115" s="49"/>
    </row>
    <row r="116" spans="1:6" ht="15.75" thickBot="1" x14ac:dyDescent="0.3">
      <c r="A116" s="66" t="s">
        <v>8</v>
      </c>
      <c r="B116" s="15"/>
      <c r="C116" s="15"/>
      <c r="D116" s="15"/>
      <c r="E116" s="15"/>
      <c r="F116" s="15"/>
    </row>
    <row r="117" spans="1:6" x14ac:dyDescent="0.25">
      <c r="A117" s="89" t="s">
        <v>1</v>
      </c>
      <c r="B117" s="89" t="s">
        <v>2</v>
      </c>
      <c r="C117" s="89" t="s">
        <v>3</v>
      </c>
      <c r="D117" s="89" t="s">
        <v>4</v>
      </c>
      <c r="E117" s="89" t="s">
        <v>5</v>
      </c>
      <c r="F117" s="89" t="s">
        <v>7</v>
      </c>
    </row>
    <row r="118" spans="1:6" s="33" customFormat="1" ht="37.5" customHeight="1" x14ac:dyDescent="0.25">
      <c r="A118" s="111" t="s">
        <v>0</v>
      </c>
      <c r="B118" s="112" t="s">
        <v>25</v>
      </c>
      <c r="C118" s="113" t="s">
        <v>26</v>
      </c>
      <c r="D118" s="113" t="s">
        <v>26</v>
      </c>
      <c r="E118" s="113" t="s">
        <v>26</v>
      </c>
      <c r="F118" s="113" t="s">
        <v>26</v>
      </c>
    </row>
    <row r="119" spans="1:6" x14ac:dyDescent="0.25">
      <c r="A119" s="60">
        <v>0</v>
      </c>
      <c r="B119" s="87">
        <f>(1-A119)*((($B$31/(ABS(A119+$B$32)))+($B$27*EXP(ABS($B$29*(A119))))))+A119*(($B$30/(ABS(A119+$B$32)))+($B$28*EXP(ABS($B$29*A119))))</f>
        <v>16.176613752191489</v>
      </c>
      <c r="C119" s="30">
        <f>((1-A119)*(($C$31/(ABS(A119+$C$32)))+($C$27*EXP(ABS($C$29*(A119)))))+A119*(($C$30/(ABS(A119+$C$32)))*($C$28*EXP(ABS($C$29*A119)))))</f>
        <v>8.9107061608860754</v>
      </c>
      <c r="D119" s="30">
        <f>((1-A119)*(($D$31/(ABS(A119+$D$32)))+($D$27*EXP(ABS($D$28*(A119)))))+A119*(($D$30/(ABS(A119+$C$10)))*($D$28*EXP(ABS($D$29*A119)))))</f>
        <v>5.99499946337537</v>
      </c>
      <c r="E119" s="30">
        <f>((1-A119)*(($E$31/(ABS(A119+$E$32)))+($E$27*EXP(ABS($E$29*(A119)))))+A119*(($E$30/(ABS(A119+$E$32)))*($E$28*EXP(ABS($E$29*A119)))))</f>
        <v>4.5908839399792098</v>
      </c>
      <c r="F119" s="30">
        <f>((1-A119)*(($F$31/(ABS(A119+$F$32)))+($F$27*EXP(ABS($F$29*(A119)))))+A119*(($F$30/(ABS(A119+$F$32)))*($F$28*EXP(ABS($F$29*A119)))))</f>
        <v>4.3265816356535485</v>
      </c>
    </row>
    <row r="120" spans="1:6" x14ac:dyDescent="0.25">
      <c r="A120" s="60">
        <f>A119+0.01</f>
        <v>0.01</v>
      </c>
      <c r="B120" s="87">
        <f t="shared" ref="B120:B183" si="23">(1-A120)*((($B$31/(ABS(A120+$B$32)))+($B$27*EXP(ABS($B$29*(A120))))))+A120*(($B$30/(ABS(A120+$B$32)))+($B$28*EXP(ABS($B$29*A120))))</f>
        <v>6.6296382947113406</v>
      </c>
      <c r="C120" s="30">
        <f t="shared" ref="C120:C183" si="24">((1-A120)*(($C$31/(ABS(A120+$C$32)))+($C$27*EXP(ABS($C$29*(A120)))))+A120*(($C$30/(ABS(A120+$C$32)))*($C$28*EXP(ABS($C$29*A120)))))</f>
        <v>3.7340646797607642</v>
      </c>
      <c r="D120" s="30">
        <f t="shared" ref="D120:D183" si="25">((1-A120)*(($D$31/(ABS(A120+$D$32)))+($D$27*EXP(ABS($D$28*(A120)))))+A120*(($D$30/(ABS(A120+$C$10)))*($D$28*EXP(ABS($D$29*A120)))))</f>
        <v>3.1286624327220145</v>
      </c>
      <c r="E120" s="30">
        <f t="shared" ref="E120:E183" si="26">((1-A120)*(($E$31/(ABS(A120+$E$32)))+($E$27*EXP(ABS($E$29*(A120)))))+A120*(($E$30/(ABS(A120+$E$32)))*($E$28*EXP(ABS($E$29*A120)))))</f>
        <v>2.4216686599855488</v>
      </c>
      <c r="F120" s="30">
        <f t="shared" ref="F120:F183" si="27">((1-A120)*(($F$31/(ABS(A120+$F$32)))+($F$27*EXP(ABS($F$29*(A120)))))+A120*(($F$30/(ABS(A120+$F$32)))*($F$28*EXP(ABS($F$29*A120)))))</f>
        <v>2.2498970570648469</v>
      </c>
    </row>
    <row r="121" spans="1:6" x14ac:dyDescent="0.25">
      <c r="A121" s="60">
        <f t="shared" ref="A121:A184" si="28">A120+0.01</f>
        <v>0.02</v>
      </c>
      <c r="B121" s="87">
        <f t="shared" si="23"/>
        <v>4.3133446191194071</v>
      </c>
      <c r="C121" s="30">
        <f t="shared" si="24"/>
        <v>2.5203751167837085</v>
      </c>
      <c r="D121" s="30">
        <f t="shared" si="25"/>
        <v>2.2141614655639903</v>
      </c>
      <c r="E121" s="30">
        <f t="shared" si="26"/>
        <v>1.7152283660719556</v>
      </c>
      <c r="F121" s="30">
        <f t="shared" si="27"/>
        <v>1.56398538684779</v>
      </c>
    </row>
    <row r="122" spans="1:6" x14ac:dyDescent="0.25">
      <c r="A122" s="60">
        <f t="shared" si="28"/>
        <v>0.03</v>
      </c>
      <c r="B122" s="87">
        <f t="shared" si="23"/>
        <v>3.2700541273061079</v>
      </c>
      <c r="C122" s="30">
        <f t="shared" si="24"/>
        <v>1.9768167957513514</v>
      </c>
      <c r="D122" s="30">
        <f t="shared" si="25"/>
        <v>1.7622085268813925</v>
      </c>
      <c r="E122" s="30">
        <f t="shared" si="26"/>
        <v>1.3639463261411049</v>
      </c>
      <c r="F122" s="30">
        <f t="shared" si="27"/>
        <v>1.2218367279300444</v>
      </c>
    </row>
    <row r="123" spans="1:6" x14ac:dyDescent="0.25">
      <c r="A123" s="60">
        <f t="shared" si="28"/>
        <v>0.04</v>
      </c>
      <c r="B123" s="87">
        <f t="shared" si="23"/>
        <v>2.6768535965484492</v>
      </c>
      <c r="C123" s="30">
        <f t="shared" si="24"/>
        <v>1.6673232154228852</v>
      </c>
      <c r="D123" s="30">
        <f t="shared" si="25"/>
        <v>1.4914340974401636</v>
      </c>
      <c r="E123" s="30">
        <f t="shared" si="26"/>
        <v>1.1530850179324947</v>
      </c>
      <c r="F123" s="30">
        <f t="shared" si="27"/>
        <v>1.0165611753149064</v>
      </c>
    </row>
    <row r="124" spans="1:6" x14ac:dyDescent="0.25">
      <c r="A124" s="60">
        <f t="shared" si="28"/>
        <v>0.05</v>
      </c>
      <c r="B124" s="87">
        <f t="shared" si="23"/>
        <v>2.2943463014713581</v>
      </c>
      <c r="C124" s="30">
        <f t="shared" si="24"/>
        <v>1.4667166309878665</v>
      </c>
      <c r="D124" s="30">
        <f t="shared" si="25"/>
        <v>1.3102066066850351</v>
      </c>
      <c r="E124" s="30">
        <f t="shared" si="26"/>
        <v>1.0119776670167253</v>
      </c>
      <c r="F124" s="30">
        <f t="shared" si="27"/>
        <v>0.87953982965754851</v>
      </c>
    </row>
    <row r="125" spans="1:6" x14ac:dyDescent="0.25">
      <c r="A125" s="60">
        <f t="shared" si="28"/>
        <v>6.0000000000000005E-2</v>
      </c>
      <c r="B125" s="87">
        <f t="shared" si="23"/>
        <v>2.0273265747826197</v>
      </c>
      <c r="C125" s="30">
        <f t="shared" si="24"/>
        <v>1.325563062320839</v>
      </c>
      <c r="D125" s="30">
        <f t="shared" si="25"/>
        <v>1.1797709268569643</v>
      </c>
      <c r="E125" s="30">
        <f t="shared" si="26"/>
        <v>0.91055887873249008</v>
      </c>
      <c r="F125" s="30">
        <f t="shared" si="27"/>
        <v>0.78144837997201766</v>
      </c>
    </row>
    <row r="126" spans="1:6" x14ac:dyDescent="0.25">
      <c r="A126" s="60">
        <f t="shared" si="28"/>
        <v>7.0000000000000007E-2</v>
      </c>
      <c r="B126" s="87">
        <f t="shared" si="23"/>
        <v>1.8304268897576619</v>
      </c>
      <c r="C126" s="30">
        <f t="shared" si="24"/>
        <v>1.2204101154851672</v>
      </c>
      <c r="D126" s="30">
        <f t="shared" si="25"/>
        <v>1.0809162314117462</v>
      </c>
      <c r="E126" s="30">
        <f t="shared" si="26"/>
        <v>0.8338676650460588</v>
      </c>
      <c r="F126" s="30">
        <f t="shared" si="27"/>
        <v>0.7076519979618443</v>
      </c>
    </row>
    <row r="127" spans="1:6" x14ac:dyDescent="0.25">
      <c r="A127" s="60">
        <f t="shared" si="28"/>
        <v>0.08</v>
      </c>
      <c r="B127" s="87">
        <f t="shared" si="23"/>
        <v>1.6792798322590523</v>
      </c>
      <c r="C127" s="30">
        <f t="shared" si="24"/>
        <v>1.1386999616487634</v>
      </c>
      <c r="D127" s="30">
        <f t="shared" si="25"/>
        <v>1.0030350813042501</v>
      </c>
      <c r="E127" s="30">
        <f t="shared" si="26"/>
        <v>0.77362052707220708</v>
      </c>
      <c r="F127" s="30">
        <f t="shared" si="27"/>
        <v>0.65003093272976775</v>
      </c>
    </row>
    <row r="128" spans="1:6" x14ac:dyDescent="0.25">
      <c r="A128" s="60">
        <f t="shared" si="28"/>
        <v>0.09</v>
      </c>
      <c r="B128" s="87">
        <f t="shared" si="23"/>
        <v>1.559627095799262</v>
      </c>
      <c r="C128" s="30">
        <f t="shared" si="24"/>
        <v>1.0731013277672365</v>
      </c>
      <c r="D128" s="30">
        <f t="shared" si="25"/>
        <v>0.93979217042587426</v>
      </c>
      <c r="E128" s="30">
        <f t="shared" si="26"/>
        <v>0.72485997474323105</v>
      </c>
      <c r="F128" s="30">
        <f t="shared" si="27"/>
        <v>0.60371809298431822</v>
      </c>
    </row>
    <row r="129" spans="1:6" x14ac:dyDescent="0.25">
      <c r="A129" s="60">
        <f t="shared" si="28"/>
        <v>9.9999999999999992E-2</v>
      </c>
      <c r="B129" s="87">
        <f t="shared" si="23"/>
        <v>1.462569413822439</v>
      </c>
      <c r="C129" s="30">
        <f t="shared" si="24"/>
        <v>1.0190465966340538</v>
      </c>
      <c r="D129" s="30">
        <f t="shared" si="25"/>
        <v>0.88717032330039203</v>
      </c>
      <c r="E129" s="30">
        <f t="shared" si="26"/>
        <v>0.68443746373582204</v>
      </c>
      <c r="F129" s="30">
        <f t="shared" si="27"/>
        <v>0.56561855194636967</v>
      </c>
    </row>
    <row r="130" spans="1:6" x14ac:dyDescent="0.25">
      <c r="A130" s="60">
        <f t="shared" si="28"/>
        <v>0.10999999999999999</v>
      </c>
      <c r="B130" s="87">
        <f t="shared" si="23"/>
        <v>1.3822647591363602</v>
      </c>
      <c r="C130" s="30">
        <f t="shared" si="24"/>
        <v>0.97354166031685474</v>
      </c>
      <c r="D130" s="30">
        <f t="shared" si="25"/>
        <v>0.84249908241042781</v>
      </c>
      <c r="E130" s="30">
        <f t="shared" si="26"/>
        <v>0.65025727358114593</v>
      </c>
      <c r="F130" s="30">
        <f t="shared" si="27"/>
        <v>0.53367022328292379</v>
      </c>
    </row>
    <row r="131" spans="1:6" x14ac:dyDescent="0.25">
      <c r="A131" s="60">
        <f t="shared" si="28"/>
        <v>0.11999999999999998</v>
      </c>
      <c r="B131" s="87">
        <f t="shared" si="23"/>
        <v>1.3147190790670897</v>
      </c>
      <c r="C131" s="30">
        <f t="shared" si="24"/>
        <v>0.93454203475849895</v>
      </c>
      <c r="D131" s="30">
        <f t="shared" si="25"/>
        <v>0.80393400606515919</v>
      </c>
      <c r="E131" s="30">
        <f t="shared" si="26"/>
        <v>0.62087038819231533</v>
      </c>
      <c r="F131" s="30">
        <f t="shared" si="27"/>
        <v>0.50644615643495206</v>
      </c>
    </row>
    <row r="132" spans="1:6" x14ac:dyDescent="0.25">
      <c r="A132" s="60">
        <f t="shared" si="28"/>
        <v>0.12999999999999998</v>
      </c>
      <c r="B132" s="87">
        <f t="shared" si="23"/>
        <v>1.2571089240423245</v>
      </c>
      <c r="C132" s="30">
        <f t="shared" si="24"/>
        <v>0.90060400406120655</v>
      </c>
      <c r="D132" s="30">
        <f t="shared" si="25"/>
        <v>0.77016021754973496</v>
      </c>
      <c r="E132" s="30">
        <f t="shared" si="26"/>
        <v>0.59524290130447299</v>
      </c>
      <c r="F132" s="30">
        <f t="shared" si="27"/>
        <v>0.48292745902411732</v>
      </c>
    </row>
    <row r="133" spans="1:6" x14ac:dyDescent="0.25">
      <c r="A133" s="60">
        <f t="shared" si="28"/>
        <v>0.13999999999999999</v>
      </c>
      <c r="B133" s="87">
        <f t="shared" si="23"/>
        <v>1.2073816672265769</v>
      </c>
      <c r="C133" s="30">
        <f t="shared" si="24"/>
        <v>0.8706790263558295</v>
      </c>
      <c r="D133" s="30">
        <f t="shared" si="25"/>
        <v>0.74021507662162711</v>
      </c>
      <c r="E133" s="30">
        <f t="shared" si="26"/>
        <v>0.57261729501701208</v>
      </c>
      <c r="F133" s="30">
        <f t="shared" si="27"/>
        <v>0.46236714091854969</v>
      </c>
    </row>
    <row r="134" spans="1:6" x14ac:dyDescent="0.25">
      <c r="A134" s="60">
        <f t="shared" si="28"/>
        <v>0.15</v>
      </c>
      <c r="B134" s="87">
        <f t="shared" si="23"/>
        <v>1.1640090820328315</v>
      </c>
      <c r="C134" s="30">
        <f t="shared" si="24"/>
        <v>0.84398716076252833</v>
      </c>
      <c r="D134" s="30">
        <f t="shared" si="25"/>
        <v>0.71337763406735777</v>
      </c>
      <c r="E134" s="30">
        <f t="shared" si="26"/>
        <v>0.55242586272505534</v>
      </c>
      <c r="F134" s="30">
        <f t="shared" si="27"/>
        <v>0.44420506452459552</v>
      </c>
    </row>
    <row r="135" spans="1:6" x14ac:dyDescent="0.25">
      <c r="A135" s="60">
        <f t="shared" si="28"/>
        <v>0.16</v>
      </c>
      <c r="B135" s="87">
        <f t="shared" si="23"/>
        <v>1.1258297680511669</v>
      </c>
      <c r="C135" s="30">
        <f t="shared" si="24"/>
        <v>0.81993621451173959</v>
      </c>
      <c r="D135" s="30">
        <f t="shared" si="25"/>
        <v>0.68909725956735279</v>
      </c>
      <c r="E135" s="30">
        <f t="shared" si="26"/>
        <v>0.5342347571190722</v>
      </c>
      <c r="F135" s="30">
        <f t="shared" si="27"/>
        <v>0.42801293903966309</v>
      </c>
    </row>
    <row r="136" spans="1:6" x14ac:dyDescent="0.25">
      <c r="A136" s="60">
        <f t="shared" si="28"/>
        <v>0.17</v>
      </c>
      <c r="B136" s="87">
        <f t="shared" si="23"/>
        <v>1.0919451701824996</v>
      </c>
      <c r="C136" s="30">
        <f t="shared" si="24"/>
        <v>0.79806843699100238</v>
      </c>
      <c r="D136" s="30">
        <f t="shared" si="25"/>
        <v>0.66694615082230913</v>
      </c>
      <c r="E136" s="30">
        <f t="shared" si="26"/>
        <v>0.51770672830791986</v>
      </c>
      <c r="F136" s="30">
        <f t="shared" si="27"/>
        <v>0.41345766519016264</v>
      </c>
    </row>
    <row r="137" spans="1:6" x14ac:dyDescent="0.25">
      <c r="A137" s="60">
        <f t="shared" si="28"/>
        <v>0.18000000000000002</v>
      </c>
      <c r="B137" s="87">
        <f t="shared" si="23"/>
        <v>1.061649065904642</v>
      </c>
      <c r="C137" s="30">
        <f t="shared" si="24"/>
        <v>0.77802439948629598</v>
      </c>
      <c r="D137" s="30">
        <f t="shared" si="25"/>
        <v>0.64658689386299562</v>
      </c>
      <c r="E137" s="30">
        <f t="shared" si="26"/>
        <v>0.50257565243109115</v>
      </c>
      <c r="F137" s="30">
        <f t="shared" si="27"/>
        <v>0.40027626442498598</v>
      </c>
    </row>
    <row r="138" spans="1:6" x14ac:dyDescent="0.25">
      <c r="A138" s="60">
        <f t="shared" si="28"/>
        <v>0.19000000000000003</v>
      </c>
      <c r="B138" s="87">
        <f t="shared" si="23"/>
        <v>1.0343785927448177</v>
      </c>
      <c r="C138" s="30">
        <f t="shared" si="24"/>
        <v>0.75951792617986358</v>
      </c>
      <c r="D138" s="30">
        <f t="shared" si="25"/>
        <v>0.62774978859097608</v>
      </c>
      <c r="E138" s="30">
        <f t="shared" si="26"/>
        <v>0.48862871623334636</v>
      </c>
      <c r="F138" s="30">
        <f t="shared" si="27"/>
        <v>0.38825833497160328</v>
      </c>
    </row>
    <row r="139" spans="1:6" x14ac:dyDescent="0.25">
      <c r="A139" s="60">
        <f t="shared" si="28"/>
        <v>0.20000000000000004</v>
      </c>
      <c r="B139" s="87">
        <f t="shared" si="23"/>
        <v>1.0096795110243799</v>
      </c>
      <c r="C139" s="30">
        <f t="shared" si="24"/>
        <v>0.74231832305010115</v>
      </c>
      <c r="D139" s="30">
        <f t="shared" si="25"/>
        <v>0.61021667385978329</v>
      </c>
      <c r="E139" s="30">
        <f t="shared" si="26"/>
        <v>0.47569370098801234</v>
      </c>
      <c r="F139" s="30">
        <f t="shared" si="27"/>
        <v>0.37723352401288157</v>
      </c>
    </row>
    <row r="140" spans="1:6" x14ac:dyDescent="0.25">
      <c r="A140" s="60">
        <f t="shared" si="28"/>
        <v>0.21000000000000005</v>
      </c>
      <c r="B140" s="87">
        <f t="shared" si="23"/>
        <v>0.98718109734049586</v>
      </c>
      <c r="C140" s="30">
        <f t="shared" si="24"/>
        <v>0.72623754077006208</v>
      </c>
      <c r="D140" s="30">
        <f t="shared" si="25"/>
        <v>0.59380917762537033</v>
      </c>
      <c r="E140" s="30">
        <f t="shared" si="26"/>
        <v>0.46362974044153471</v>
      </c>
      <c r="F140" s="30">
        <f t="shared" si="27"/>
        <v>0.36706241886070839</v>
      </c>
    </row>
    <row r="141" spans="1:6" x14ac:dyDescent="0.25">
      <c r="A141" s="60">
        <f t="shared" si="28"/>
        <v>0.22000000000000006</v>
      </c>
      <c r="B141" s="87">
        <f t="shared" si="23"/>
        <v>0.9665776912182289</v>
      </c>
      <c r="C141" s="30">
        <f t="shared" si="24"/>
        <v>0.71112074408971182</v>
      </c>
      <c r="D141" s="30">
        <f t="shared" si="25"/>
        <v>0.57838004139736643</v>
      </c>
      <c r="E141" s="30">
        <f t="shared" si="26"/>
        <v>0.45232049371871302</v>
      </c>
      <c r="F141" s="30">
        <f t="shared" si="27"/>
        <v>0.35762981588523246</v>
      </c>
    </row>
    <row r="142" spans="1:6" x14ac:dyDescent="0.25">
      <c r="A142" s="60">
        <f t="shared" si="28"/>
        <v>0.23000000000000007</v>
      </c>
      <c r="B142" s="87">
        <f t="shared" si="23"/>
        <v>0.94761492495832889</v>
      </c>
      <c r="C142" s="30">
        <f t="shared" si="24"/>
        <v>0.69683927775678156</v>
      </c>
      <c r="D142" s="30">
        <f t="shared" si="25"/>
        <v>0.56380661976288726</v>
      </c>
      <c r="E142" s="30">
        <f t="shared" si="26"/>
        <v>0.44166902770807492</v>
      </c>
      <c r="F142" s="30">
        <f t="shared" si="27"/>
        <v>0.34883967325529253</v>
      </c>
    </row>
    <row r="143" spans="1:6" x14ac:dyDescent="0.25">
      <c r="A143" s="60">
        <f t="shared" si="28"/>
        <v>0.24000000000000007</v>
      </c>
      <c r="B143" s="87">
        <f t="shared" si="23"/>
        <v>0.93007930628089208</v>
      </c>
      <c r="C143" s="30">
        <f t="shared" si="24"/>
        <v>0.68328534732738067</v>
      </c>
      <c r="D143" s="30">
        <f t="shared" si="25"/>
        <v>0.54998594429540881</v>
      </c>
      <c r="E143" s="30">
        <f t="shared" si="26"/>
        <v>0.43159392954428788</v>
      </c>
      <c r="F143" s="30">
        <f t="shared" si="27"/>
        <v>0.34061127574071254</v>
      </c>
    </row>
    <row r="144" spans="1:6" x14ac:dyDescent="0.25">
      <c r="A144" s="60">
        <f t="shared" si="28"/>
        <v>0.25000000000000006</v>
      </c>
      <c r="B144" s="87">
        <f t="shared" si="23"/>
        <v>0.91379023844932106</v>
      </c>
      <c r="C144" s="30">
        <f t="shared" si="24"/>
        <v>0.67036794614482342</v>
      </c>
      <c r="D144" s="30">
        <f t="shared" si="25"/>
        <v>0.53683092955959921</v>
      </c>
      <c r="E144" s="30">
        <f t="shared" si="26"/>
        <v>0.42202631752289427</v>
      </c>
      <c r="F144" s="30">
        <f t="shared" si="27"/>
        <v>0.33287628506430023</v>
      </c>
    </row>
    <row r="145" spans="1:6" x14ac:dyDescent="0.25">
      <c r="A145" s="60">
        <f t="shared" si="28"/>
        <v>0.26000000000000006</v>
      </c>
      <c r="B145" s="87">
        <f t="shared" si="23"/>
        <v>0.89859383741767196</v>
      </c>
      <c r="C145" s="30">
        <f t="shared" si="24"/>
        <v>0.65800970067798892</v>
      </c>
      <c r="D145" s="30">
        <f t="shared" si="25"/>
        <v>0.52426742436278839</v>
      </c>
      <c r="E145" s="30">
        <f t="shared" si="26"/>
        <v>0.41290751719218549</v>
      </c>
      <c r="F145" s="30">
        <f t="shared" si="27"/>
        <v>0.32557644608933228</v>
      </c>
    </row>
    <row r="146" spans="1:6" x14ac:dyDescent="0.25">
      <c r="A146" s="60">
        <f t="shared" si="28"/>
        <v>0.27000000000000007</v>
      </c>
      <c r="B146" s="87">
        <f t="shared" si="23"/>
        <v>0.88435809090840189</v>
      </c>
      <c r="C146" s="30">
        <f t="shared" si="24"/>
        <v>0.64614440139114537</v>
      </c>
      <c r="D146" s="30">
        <f t="shared" si="25"/>
        <v>0.51223189642508682</v>
      </c>
      <c r="E146" s="30">
        <f t="shared" si="26"/>
        <v>0.40418723610193985</v>
      </c>
      <c r="F146" s="30">
        <f t="shared" si="27"/>
        <v>0.31866178479601204</v>
      </c>
    </row>
    <row r="147" spans="1:6" x14ac:dyDescent="0.25">
      <c r="A147" s="60">
        <f t="shared" si="28"/>
        <v>0.28000000000000008</v>
      </c>
      <c r="B147" s="87">
        <f t="shared" si="23"/>
        <v>0.87096903144375581</v>
      </c>
      <c r="C147" s="30">
        <f t="shared" si="24"/>
        <v>0.63471505141982876</v>
      </c>
      <c r="D147" s="30">
        <f t="shared" si="25"/>
        <v>0.50066959721331494</v>
      </c>
      <c r="E147" s="30">
        <f t="shared" si="26"/>
        <v>0.39582211668564232</v>
      </c>
      <c r="F147" s="30">
        <f t="shared" si="27"/>
        <v>0.31208917927793656</v>
      </c>
    </row>
    <row r="148" spans="1:6" x14ac:dyDescent="0.25">
      <c r="A148" s="60">
        <f t="shared" si="28"/>
        <v>0.29000000000000009</v>
      </c>
      <c r="B148" s="87">
        <f t="shared" si="23"/>
        <v>0.85832768387359848</v>
      </c>
      <c r="C148" s="30">
        <f t="shared" si="24"/>
        <v>0.62367231064236928</v>
      </c>
      <c r="D148" s="30">
        <f t="shared" si="25"/>
        <v>0.48953309464505662</v>
      </c>
      <c r="E148" s="30">
        <f t="shared" si="26"/>
        <v>0.38777457893314327</v>
      </c>
      <c r="F148" s="30">
        <f t="shared" si="27"/>
        <v>0.30582121667712908</v>
      </c>
    </row>
    <row r="149" spans="1:6" x14ac:dyDescent="0.25">
      <c r="A149" s="60">
        <f t="shared" si="28"/>
        <v>0.3000000000000001</v>
      </c>
      <c r="B149" s="87">
        <f t="shared" si="23"/>
        <v>0.84634761046174867</v>
      </c>
      <c r="C149" s="30">
        <f t="shared" si="24"/>
        <v>0.61297324472831838</v>
      </c>
      <c r="D149" s="30">
        <f t="shared" si="25"/>
        <v>0.47878109041210004</v>
      </c>
      <c r="E149" s="30">
        <f t="shared" si="26"/>
        <v>0.38001188733688956</v>
      </c>
      <c r="F149" s="30">
        <f t="shared" si="27"/>
        <v>0.29982527145966564</v>
      </c>
    </row>
    <row r="150" spans="1:6" x14ac:dyDescent="0.25">
      <c r="A150" s="60">
        <f t="shared" si="28"/>
        <v>0.31000000000000011</v>
      </c>
      <c r="B150" s="87">
        <f t="shared" si="23"/>
        <v>0.83495292132913845</v>
      </c>
      <c r="C150" s="30">
        <f t="shared" si="24"/>
        <v>0.60258031162819825</v>
      </c>
      <c r="D150" s="30">
        <f t="shared" si="25"/>
        <v>0.46837745952970311</v>
      </c>
      <c r="E150" s="30">
        <f t="shared" si="26"/>
        <v>0.37250539299355917</v>
      </c>
      <c r="F150" s="30">
        <f t="shared" si="27"/>
        <v>0.29407275659096604</v>
      </c>
    </row>
    <row r="151" spans="1:6" x14ac:dyDescent="0.25">
      <c r="A151" s="60">
        <f t="shared" si="28"/>
        <v>0.32000000000000012</v>
      </c>
      <c r="B151" s="87">
        <f t="shared" si="23"/>
        <v>0.82407665045339096</v>
      </c>
      <c r="C151" s="30">
        <f t="shared" si="24"/>
        <v>0.59246053453676462</v>
      </c>
      <c r="D151" s="30">
        <f t="shared" si="25"/>
        <v>0.45829046487517755</v>
      </c>
      <c r="E151" s="30">
        <f t="shared" si="26"/>
        <v>0.36522991366408619</v>
      </c>
      <c r="F151" s="30">
        <f t="shared" si="27"/>
        <v>0.28853851091840044</v>
      </c>
    </row>
    <row r="152" spans="1:6" x14ac:dyDescent="0.25">
      <c r="A152" s="60">
        <f t="shared" si="28"/>
        <v>0.33000000000000013</v>
      </c>
      <c r="B152" s="87">
        <f t="shared" si="23"/>
        <v>0.813659421157375</v>
      </c>
      <c r="C152" s="30">
        <f t="shared" si="24"/>
        <v>0.58258482249334931</v>
      </c>
      <c r="D152" s="30">
        <f t="shared" si="25"/>
        <v>0.44849211061611333</v>
      </c>
      <c r="E152" s="30">
        <f t="shared" si="26"/>
        <v>0.35816322335709916</v>
      </c>
      <c r="F152" s="30">
        <f t="shared" si="27"/>
        <v>0.28320029470615121</v>
      </c>
    </row>
    <row r="153" spans="1:6" x14ac:dyDescent="0.25">
      <c r="A153" s="60">
        <f t="shared" si="28"/>
        <v>0.34000000000000014</v>
      </c>
      <c r="B153" s="87">
        <f t="shared" si="23"/>
        <v>0.80364834258625295</v>
      </c>
      <c r="C153" s="30">
        <f t="shared" si="24"/>
        <v>0.57292740875962755</v>
      </c>
      <c r="D153" s="30">
        <f t="shared" si="25"/>
        <v>0.43895760669604406</v>
      </c>
      <c r="E153" s="30">
        <f t="shared" si="26"/>
        <v>0.35128562950728187</v>
      </c>
      <c r="F153" s="30">
        <f t="shared" si="27"/>
        <v>0.27803837168259771</v>
      </c>
    </row>
    <row r="154" spans="1:6" x14ac:dyDescent="0.25">
      <c r="A154" s="60">
        <f t="shared" si="28"/>
        <v>0.35000000000000014</v>
      </c>
      <c r="B154" s="87">
        <f t="shared" si="23"/>
        <v>0.79399609180352404</v>
      </c>
      <c r="C154" s="30">
        <f t="shared" si="24"/>
        <v>0.56346538382319822</v>
      </c>
      <c r="D154" s="30">
        <f t="shared" si="25"/>
        <v>0.42966492274203211</v>
      </c>
      <c r="E154" s="30">
        <f t="shared" si="26"/>
        <v>0.34457962069830966</v>
      </c>
      <c r="F154" s="30">
        <f t="shared" si="27"/>
        <v>0.27303516077131768</v>
      </c>
    </row>
    <row r="155" spans="1:6" x14ac:dyDescent="0.25">
      <c r="A155" s="60">
        <f t="shared" si="28"/>
        <v>0.36000000000000015</v>
      </c>
      <c r="B155" s="87">
        <f t="shared" si="23"/>
        <v>0.78466014604224399</v>
      </c>
      <c r="C155" s="30">
        <f t="shared" si="24"/>
        <v>0.5541783049343596</v>
      </c>
      <c r="D155" s="30">
        <f t="shared" si="25"/>
        <v>0.42059441444524909</v>
      </c>
      <c r="E155" s="30">
        <f t="shared" si="26"/>
        <v>0.33802957157037206</v>
      </c>
      <c r="F155" s="30">
        <f t="shared" si="27"/>
        <v>0.26817494431695293</v>
      </c>
    </row>
    <row r="156" spans="1:6" x14ac:dyDescent="0.25">
      <c r="A156" s="60">
        <f t="shared" si="28"/>
        <v>0.37000000000000016</v>
      </c>
      <c r="B156" s="87">
        <f t="shared" si="23"/>
        <v>0.77560213718482118</v>
      </c>
      <c r="C156" s="30">
        <f t="shared" si="24"/>
        <v>0.54504786793188409</v>
      </c>
      <c r="D156" s="30">
        <f t="shared" si="25"/>
        <v>0.41172850904024305</v>
      </c>
      <c r="E156" s="30">
        <f t="shared" si="26"/>
        <v>0.33162149436773097</v>
      </c>
      <c r="F156" s="30">
        <f t="shared" si="27"/>
        <v>0.2634436223948573</v>
      </c>
    </row>
    <row r="157" spans="1:6" x14ac:dyDescent="0.25">
      <c r="A157" s="60">
        <f t="shared" si="28"/>
        <v>0.38000000000000017</v>
      </c>
      <c r="B157" s="87">
        <f t="shared" si="23"/>
        <v>0.76678730632648751</v>
      </c>
      <c r="C157" s="30">
        <f t="shared" si="24"/>
        <v>0.53605763006493901</v>
      </c>
      <c r="D157" s="30">
        <f t="shared" si="25"/>
        <v>0.40305143925683901</v>
      </c>
      <c r="E157" s="30">
        <f t="shared" si="26"/>
        <v>0.32534282874686282</v>
      </c>
      <c r="F157" s="30">
        <f t="shared" si="27"/>
        <v>0.25882850492987297</v>
      </c>
    </row>
    <row r="158" spans="1:6" x14ac:dyDescent="0.25">
      <c r="A158" s="60">
        <f t="shared" si="28"/>
        <v>0.39000000000000018</v>
      </c>
      <c r="B158" s="87">
        <f t="shared" si="23"/>
        <v>0.75818404074659052</v>
      </c>
      <c r="C158" s="30">
        <f t="shared" si="24"/>
        <v>0.52719277479908633</v>
      </c>
      <c r="D158" s="30">
        <f t="shared" si="25"/>
        <v>0.39454901724746344</v>
      </c>
      <c r="E158" s="30">
        <f t="shared" si="26"/>
        <v>0.3191822631432143</v>
      </c>
      <c r="F158" s="30">
        <f t="shared" si="27"/>
        <v>0.25431813500512801</v>
      </c>
    </row>
    <row r="159" spans="1:6" x14ac:dyDescent="0.25">
      <c r="A159" s="60">
        <f t="shared" si="28"/>
        <v>0.40000000000000019</v>
      </c>
      <c r="B159" s="87">
        <f t="shared" si="23"/>
        <v>0.7497634790912141</v>
      </c>
      <c r="C159" s="30">
        <f t="shared" si="24"/>
        <v>0.5184399113696031</v>
      </c>
      <c r="D159" s="30">
        <f t="shared" si="25"/>
        <v>0.38620844165344193</v>
      </c>
      <c r="E159" s="30">
        <f t="shared" si="26"/>
        <v>0.31312958230351601</v>
      </c>
      <c r="F159" s="30">
        <f t="shared" si="27"/>
        <v>0.24990213803375241</v>
      </c>
    </row>
    <row r="160" spans="1:6" x14ac:dyDescent="0.25">
      <c r="A160" s="60">
        <f t="shared" si="28"/>
        <v>0.4100000000000002</v>
      </c>
      <c r="B160" s="87">
        <f t="shared" si="23"/>
        <v>0.74149917329799542</v>
      </c>
      <c r="C160" s="30">
        <f t="shared" si="24"/>
        <v>0.50978690323669662</v>
      </c>
      <c r="D160" s="30">
        <f t="shared" si="25"/>
        <v>0.37801813227811465</v>
      </c>
      <c r="E160" s="30">
        <f t="shared" si="26"/>
        <v>0.30717553661877967</v>
      </c>
      <c r="F160" s="30">
        <f t="shared" si="27"/>
        <v>0.24557109248145978</v>
      </c>
    </row>
    <row r="161" spans="1:6" x14ac:dyDescent="0.25">
      <c r="A161" s="60">
        <f t="shared" si="28"/>
        <v>0.42000000000000021</v>
      </c>
      <c r="B161" s="87">
        <f t="shared" si="23"/>
        <v>0.73336679794571968</v>
      </c>
      <c r="C161" s="30">
        <f t="shared" si="24"/>
        <v>0.5012227206946468</v>
      </c>
      <c r="D161" s="30">
        <f t="shared" si="25"/>
        <v>0.36996758786549622</v>
      </c>
      <c r="E161" s="30">
        <f t="shared" si="26"/>
        <v>0.3013117297058891</v>
      </c>
      <c r="F161" s="30">
        <f t="shared" si="27"/>
        <v>0.24131641863045861</v>
      </c>
    </row>
    <row r="162" spans="1:6" x14ac:dyDescent="0.25">
      <c r="A162" s="60">
        <f t="shared" si="28"/>
        <v>0.43000000000000022</v>
      </c>
      <c r="B162" s="87">
        <f t="shared" si="23"/>
        <v>0.72534389941923905</v>
      </c>
      <c r="C162" s="30">
        <f t="shared" si="24"/>
        <v>0.49273731375788771</v>
      </c>
      <c r="D162" s="30">
        <f t="shared" si="25"/>
        <v>0.36204726330288212</v>
      </c>
      <c r="E162" s="30">
        <f t="shared" si="26"/>
        <v>0.29553052133209173</v>
      </c>
      <c r="F162" s="30">
        <f t="shared" si="27"/>
        <v>0.23713028251347493</v>
      </c>
    </row>
    <row r="163" spans="1:6" x14ac:dyDescent="0.25">
      <c r="A163" s="60">
        <f t="shared" si="28"/>
        <v>0.44000000000000022</v>
      </c>
      <c r="B163" s="87">
        <f t="shared" si="23"/>
        <v>0.71740967864388994</v>
      </c>
      <c r="C163" s="30">
        <f t="shared" si="24"/>
        <v>0.4843215021422923</v>
      </c>
      <c r="D163" s="30">
        <f t="shared" si="25"/>
        <v>0.35424846322131526</v>
      </c>
      <c r="E163" s="30">
        <f t="shared" si="26"/>
        <v>0.28982494329369662</v>
      </c>
      <c r="F163" s="30">
        <f t="shared" si="27"/>
        <v>0.23300551265727484</v>
      </c>
    </row>
    <row r="164" spans="1:6" x14ac:dyDescent="0.25">
      <c r="A164" s="60">
        <f t="shared" si="28"/>
        <v>0.45000000000000023</v>
      </c>
      <c r="B164" s="87">
        <f t="shared" si="23"/>
        <v>0.70954480223831684</v>
      </c>
      <c r="C164" s="30">
        <f t="shared" si="24"/>
        <v>0.47596687971800211</v>
      </c>
      <c r="D164" s="30">
        <f t="shared" si="25"/>
        <v>0.34656324949487216</v>
      </c>
      <c r="E164" s="30">
        <f t="shared" si="26"/>
        <v>0.28418862627605995</v>
      </c>
      <c r="F164" s="30">
        <f t="shared" si="27"/>
        <v>0.22893552768574893</v>
      </c>
    </row>
    <row r="165" spans="1:6" x14ac:dyDescent="0.25">
      <c r="A165" s="60">
        <f t="shared" si="28"/>
        <v>0.46000000000000024</v>
      </c>
      <c r="B165" s="87">
        <f t="shared" si="23"/>
        <v>0.7017312378180941</v>
      </c>
      <c r="C165" s="30">
        <f t="shared" si="24"/>
        <v>0.46766573126044858</v>
      </c>
      <c r="D165" s="30">
        <f t="shared" si="25"/>
        <v>0.3389843605657259</v>
      </c>
      <c r="E165" s="30">
        <f t="shared" si="26"/>
        <v>0.27861573605802004</v>
      </c>
      <c r="F165" s="30">
        <f t="shared" si="27"/>
        <v>0.22491427316463228</v>
      </c>
    </row>
    <row r="166" spans="1:6" x14ac:dyDescent="0.25">
      <c r="A166" s="60">
        <f t="shared" si="28"/>
        <v>0.47000000000000025</v>
      </c>
      <c r="B166" s="87">
        <f t="shared" si="23"/>
        <v>0.69395210989912448</v>
      </c>
      <c r="C166" s="30">
        <f t="shared" si="24"/>
        <v>0.45941095969140427</v>
      </c>
      <c r="D166" s="30">
        <f t="shared" si="25"/>
        <v>0.33150514086793564</v>
      </c>
      <c r="E166" s="30">
        <f t="shared" si="26"/>
        <v>0.27310091769697148</v>
      </c>
      <c r="F166" s="30">
        <f t="shared" si="27"/>
        <v>0.22093616633966998</v>
      </c>
    </row>
    <row r="167" spans="1:6" x14ac:dyDescent="0.25">
      <c r="A167" s="60">
        <f t="shared" si="28"/>
        <v>0.48000000000000026</v>
      </c>
      <c r="B167" s="87">
        <f t="shared" si="23"/>
        <v>0.68619157343379289</v>
      </c>
      <c r="C167" s="30">
        <f t="shared" si="24"/>
        <v>0.45119602229947592</v>
      </c>
      <c r="D167" s="30">
        <f t="shared" si="25"/>
        <v>0.32411947890527576</v>
      </c>
      <c r="E167" s="30">
        <f t="shared" si="26"/>
        <v>0.26763924655360194</v>
      </c>
      <c r="F167" s="30">
        <f t="shared" si="27"/>
        <v>0.21699604764021888</v>
      </c>
    </row>
    <row r="168" spans="1:6" x14ac:dyDescent="0.25">
      <c r="A168" s="60">
        <f t="shared" si="28"/>
        <v>0.49000000000000027</v>
      </c>
      <c r="B168" s="87">
        <f t="shared" si="23"/>
        <v>0.67843470249096016</v>
      </c>
      <c r="C168" s="30">
        <f t="shared" si="24"/>
        <v>0.44301487467304446</v>
      </c>
      <c r="D168" s="30">
        <f t="shared" si="25"/>
        <v>0.31682175276988295</v>
      </c>
      <c r="E168" s="30">
        <f t="shared" si="26"/>
        <v>0.26222618519800789</v>
      </c>
      <c r="F168" s="30">
        <f t="shared" si="27"/>
        <v>0.21308913800081089</v>
      </c>
    </row>
    <row r="169" spans="1:6" x14ac:dyDescent="0.25">
      <c r="A169" s="60">
        <f t="shared" si="28"/>
        <v>0.50000000000000022</v>
      </c>
      <c r="B169" s="87">
        <f t="shared" si="23"/>
        <v>0.67066739198403558</v>
      </c>
      <c r="C169" s="30">
        <f t="shared" si="24"/>
        <v>0.43486192127892592</v>
      </c>
      <c r="D169" s="30">
        <f t="shared" si="25"/>
        <v>0.30960678207906311</v>
      </c>
      <c r="E169" s="30">
        <f t="shared" si="26"/>
        <v>0.25685754538934141</v>
      </c>
      <c r="F169" s="30">
        <f t="shared" si="27"/>
        <v>0.20921100120187069</v>
      </c>
    </row>
    <row r="170" spans="1:6" x14ac:dyDescent="0.25">
      <c r="A170" s="60">
        <f t="shared" si="28"/>
        <v>0.51000000000000023</v>
      </c>
      <c r="B170" s="87">
        <f t="shared" si="23"/>
        <v>0.6628762706759852</v>
      </c>
      <c r="C170" s="30">
        <f t="shared" si="24"/>
        <v>0.42673197178538469</v>
      </c>
      <c r="D170" s="30">
        <f t="shared" si="25"/>
        <v>0.30246978546514164</v>
      </c>
      <c r="E170" s="30">
        <f t="shared" si="26"/>
        <v>0.251529454445512</v>
      </c>
      <c r="F170" s="30">
        <f t="shared" si="27"/>
        <v>0.20535751055370749</v>
      </c>
    </row>
    <row r="171" spans="1:6" x14ac:dyDescent="0.25">
      <c r="A171" s="60">
        <f t="shared" si="28"/>
        <v>0.52000000000000024</v>
      </c>
      <c r="B171" s="87">
        <f t="shared" si="23"/>
        <v>0.65504862395925956</v>
      </c>
      <c r="C171" s="30">
        <f t="shared" si="24"/>
        <v>0.41862020236518516</v>
      </c>
      <c r="D171" s="30">
        <f t="shared" si="25"/>
        <v>0.2954063428839882</v>
      </c>
      <c r="E171" s="30">
        <f t="shared" si="26"/>
        <v>0.24623832542270707</v>
      </c>
      <c r="F171" s="30">
        <f t="shared" si="27"/>
        <v>0.20152481934995195</v>
      </c>
    </row>
    <row r="172" spans="1:6" x14ac:dyDescent="0.25">
      <c r="A172" s="60">
        <f t="shared" si="28"/>
        <v>0.53000000000000025</v>
      </c>
      <c r="B172" s="87">
        <f t="shared" si="23"/>
        <v>0.64717232513259693</v>
      </c>
      <c r="C172" s="30">
        <f t="shared" si="24"/>
        <v>0.41052212132842758</v>
      </c>
      <c r="D172" s="30">
        <f t="shared" si="25"/>
        <v>0.2884123621167835</v>
      </c>
      <c r="E172" s="30">
        <f t="shared" si="26"/>
        <v>0.24098083061051936</v>
      </c>
      <c r="F172" s="30">
        <f t="shared" si="27"/>
        <v>0.19770933460163981</v>
      </c>
    </row>
    <row r="173" spans="1:6" x14ac:dyDescent="0.25">
      <c r="A173" s="60">
        <f t="shared" si="28"/>
        <v>0.54000000000000026</v>
      </c>
      <c r="B173" s="87">
        <f t="shared" si="23"/>
        <v>0.63923577408372934</v>
      </c>
      <c r="C173" s="30">
        <f t="shared" si="24"/>
        <v>0.40243353853016878</v>
      </c>
      <c r="D173" s="30">
        <f t="shared" si="25"/>
        <v>0.28148404893068019</v>
      </c>
      <c r="E173" s="30">
        <f t="shared" si="26"/>
        <v>0.23575387792040206</v>
      </c>
      <c r="F173" s="30">
        <f t="shared" si="27"/>
        <v>0.19390769363426566</v>
      </c>
    </row>
    <row r="174" spans="1:6" x14ac:dyDescent="0.25">
      <c r="A174" s="60">
        <f t="shared" si="28"/>
        <v>0.55000000000000027</v>
      </c>
      <c r="B174" s="87">
        <f t="shared" si="23"/>
        <v>0.63122784244384678</v>
      </c>
      <c r="C174" s="30">
        <f t="shared" si="24"/>
        <v>0.3943505380776689</v>
      </c>
      <c r="D174" s="30">
        <f t="shared" si="25"/>
        <v>0.27461788044043689</v>
      </c>
      <c r="E174" s="30">
        <f t="shared" si="26"/>
        <v>0.23055458980553917</v>
      </c>
      <c r="F174" s="30">
        <f t="shared" si="27"/>
        <v>0.19011674318980998</v>
      </c>
    </row>
    <row r="175" spans="1:6" x14ac:dyDescent="0.25">
      <c r="A175" s="60">
        <f t="shared" si="28"/>
        <v>0.56000000000000028</v>
      </c>
      <c r="B175" s="87">
        <f t="shared" si="23"/>
        <v>0.62313782441156051</v>
      </c>
      <c r="C175" s="30">
        <f t="shared" si="24"/>
        <v>0.38626945392925377</v>
      </c>
      <c r="D175" s="30">
        <f t="shared" si="25"/>
        <v>0.26781058127745272</v>
      </c>
      <c r="E175" s="30">
        <f t="shared" si="26"/>
        <v>0.22538028440104876</v>
      </c>
      <c r="F175" s="30">
        <f t="shared" si="27"/>
        <v>0.18633352072600354</v>
      </c>
    </row>
    <row r="176" spans="1:6" x14ac:dyDescent="0.25">
      <c r="A176" s="60">
        <f t="shared" si="28"/>
        <v>0.57000000000000028</v>
      </c>
      <c r="B176" s="87">
        <f t="shared" si="23"/>
        <v>0.61495539255542542</v>
      </c>
      <c r="C176" s="30">
        <f t="shared" si="24"/>
        <v>0.37818684803344038</v>
      </c>
      <c r="D176" s="30">
        <f t="shared" si="25"/>
        <v>0.26105910222697942</v>
      </c>
      <c r="E176" s="30">
        <f t="shared" si="26"/>
        <v>0.22022845861637089</v>
      </c>
      <c r="F176" s="30">
        <f t="shared" si="27"/>
        <v>0.18255523764754872</v>
      </c>
    </row>
    <row r="177" spans="1:6" x14ac:dyDescent="0.25">
      <c r="A177" s="60">
        <f t="shared" si="28"/>
        <v>0.58000000000000029</v>
      </c>
      <c r="B177" s="87">
        <f t="shared" si="23"/>
        <v>0.60667055799829295</v>
      </c>
      <c r="C177" s="30">
        <f t="shared" si="24"/>
        <v>0.37009949070492837</v>
      </c>
      <c r="D177" s="30">
        <f t="shared" si="25"/>
        <v>0.25436060104033581</v>
      </c>
      <c r="E177" s="30">
        <f t="shared" si="26"/>
        <v>0.21509677294807605</v>
      </c>
      <c r="F177" s="30">
        <f t="shared" si="27"/>
        <v>0.17877926423999702</v>
      </c>
    </row>
    <row r="178" spans="1:6" x14ac:dyDescent="0.25">
      <c r="A178" s="60">
        <f t="shared" si="28"/>
        <v>0.5900000000000003</v>
      </c>
      <c r="B178" s="87">
        <f t="shared" si="23"/>
        <v>0.59827363446676818</v>
      </c>
      <c r="C178" s="30">
        <f t="shared" si="24"/>
        <v>0.36200434297478129</v>
      </c>
      <c r="D178" s="30">
        <f t="shared" si="25"/>
        <v>0.24771242516808722</v>
      </c>
      <c r="E178" s="30">
        <f t="shared" si="26"/>
        <v>0.2099830378122505</v>
      </c>
      <c r="F178" s="30">
        <f t="shared" si="27"/>
        <v>0.17500311610756258</v>
      </c>
    </row>
    <row r="179" spans="1:6" x14ac:dyDescent="0.25">
      <c r="A179" s="60">
        <f t="shared" si="28"/>
        <v>0.60000000000000031</v>
      </c>
      <c r="B179" s="87">
        <f t="shared" si="23"/>
        <v>0.5897552057571771</v>
      </c>
      <c r="C179" s="30">
        <f t="shared" si="24"/>
        <v>0.35389854068678889</v>
      </c>
      <c r="D179" s="30">
        <f t="shared" si="25"/>
        <v>0.24111209619350232</v>
      </c>
      <c r="E179" s="30">
        <f t="shared" si="26"/>
        <v>0.2048852012219719</v>
      </c>
      <c r="F179" s="30">
        <f t="shared" si="27"/>
        <v>0.17122444194221978</v>
      </c>
    </row>
    <row r="180" spans="1:6" x14ac:dyDescent="0.25">
      <c r="A180" s="60">
        <f t="shared" si="28"/>
        <v>0.61000000000000032</v>
      </c>
      <c r="B180" s="87">
        <f t="shared" si="23"/>
        <v>0.5811060962276311</v>
      </c>
      <c r="C180" s="30">
        <f t="shared" si="24"/>
        <v>0.34577938014160831</v>
      </c>
      <c r="D180" s="30">
        <f t="shared" si="25"/>
        <v>0.23455729577411108</v>
      </c>
      <c r="E180" s="30">
        <f t="shared" si="26"/>
        <v>0.19980133765791666</v>
      </c>
      <c r="F180" s="30">
        <f t="shared" si="27"/>
        <v>0.16744101247371534</v>
      </c>
    </row>
    <row r="181" spans="1:6" x14ac:dyDescent="0.25">
      <c r="A181" s="60">
        <f t="shared" si="28"/>
        <v>0.62000000000000033</v>
      </c>
      <c r="B181" s="87">
        <f t="shared" si="23"/>
        <v>0.57231734397558731</v>
      </c>
      <c r="C181" s="30">
        <f t="shared" si="24"/>
        <v>0.33764430511563648</v>
      </c>
      <c r="D181" s="30">
        <f t="shared" si="25"/>
        <v>0.2280458529236136</v>
      </c>
      <c r="E181" s="30">
        <f t="shared" si="26"/>
        <v>0.19472963799944817</v>
      </c>
      <c r="F181" s="30">
        <f t="shared" si="27"/>
        <v>0.16365071046922433</v>
      </c>
    </row>
    <row r="182" spans="1:6" x14ac:dyDescent="0.25">
      <c r="A182" s="60">
        <f t="shared" si="28"/>
        <v>0.63000000000000034</v>
      </c>
      <c r="B182" s="87">
        <f t="shared" si="23"/>
        <v>0.5633801764030909</v>
      </c>
      <c r="C182" s="30">
        <f t="shared" si="24"/>
        <v>0.32949089510332191</v>
      </c>
      <c r="D182" s="30">
        <f t="shared" si="25"/>
        <v>0.22157573248738341</v>
      </c>
      <c r="E182" s="30">
        <f t="shared" si="26"/>
        <v>0.18966840040012728</v>
      </c>
      <c r="F182" s="30">
        <f t="shared" si="27"/>
        <v>0.15985152166779207</v>
      </c>
    </row>
    <row r="183" spans="1:6" x14ac:dyDescent="0.25">
      <c r="A183" s="60">
        <f t="shared" si="28"/>
        <v>0.64000000000000035</v>
      </c>
      <c r="B183" s="87">
        <f t="shared" si="23"/>
        <v>0.55428598790868899</v>
      </c>
      <c r="C183" s="30">
        <f t="shared" si="24"/>
        <v>0.32131685465036658</v>
      </c>
      <c r="D183" s="30">
        <f t="shared" si="25"/>
        <v>0.21514502468288871</v>
      </c>
      <c r="E183" s="30">
        <f t="shared" si="26"/>
        <v>0.18461602200587698</v>
      </c>
      <c r="F183" s="30">
        <f t="shared" si="27"/>
        <v>0.15604152654884337</v>
      </c>
    </row>
    <row r="184" spans="1:6" x14ac:dyDescent="0.25">
      <c r="A184" s="60">
        <f t="shared" si="28"/>
        <v>0.65000000000000036</v>
      </c>
      <c r="B184" s="87">
        <f t="shared" ref="B184:B219" si="29">(1-A184)*((($B$31/(ABS(A184+$B$32)))+($B$27*EXP(ABS($B$29*(A184))))))+A184*(($B$30/(ABS(A184+$B$32)))+($B$28*EXP(ABS($B$29*A184))))</f>
        <v>0.54502631947679159</v>
      </c>
      <c r="C184" s="30">
        <f t="shared" ref="C184:C219" si="30">((1-A184)*(($C$31/(ABS(A184+$C$32)))+($C$27*EXP(ABS($C$29*(A184)))))+A184*(($C$30/(ABS(A184+$C$32)))*($C$28*EXP(ABS($C$29*A184)))))</f>
        <v>0.31312000366142018</v>
      </c>
      <c r="D184" s="30">
        <f t="shared" ref="D184:D219" si="31">((1-A184)*(($D$31/(ABS(A184+$D$32)))+($D$27*EXP(ABS($D$28*(A184)))))+A184*(($D$30/(ABS(A184+$C$10)))*($D$28*EXP(ABS($D$29*A184)))))</f>
        <v>0.20875193559196911</v>
      </c>
      <c r="E184" s="30">
        <f t="shared" ref="E184:E219" si="32">((1-A184)*(($E$31/(ABS(A184+$E$32)))+($E$27*EXP(ABS($E$29*(A184)))))+A184*(($E$30/(ABS(A184+$E$32)))*($E$28*EXP(ABS($E$29*A184)))))</f>
        <v>0.17957099142637847</v>
      </c>
      <c r="F184" s="30">
        <f t="shared" ref="F184:F219" si="33">((1-A184)*(($F$31/(ABS(A184+$F$32)))+($F$27*EXP(ABS($F$29*(A184)))))+A184*(($F$30/(ABS(A184+$F$32)))*($F$28*EXP(ABS($F$29*A184)))))</f>
        <v>0.15221889284625092</v>
      </c>
    </row>
    <row r="185" spans="1:6" x14ac:dyDescent="0.25">
      <c r="A185" s="60">
        <f t="shared" ref="A185:A219" si="34">A184+0.01</f>
        <v>0.66000000000000036</v>
      </c>
      <c r="B185" s="87">
        <f t="shared" si="29"/>
        <v>0.53559283996271823</v>
      </c>
      <c r="C185" s="30">
        <f t="shared" si="30"/>
        <v>0.30489826857985786</v>
      </c>
      <c r="D185" s="30">
        <f t="shared" si="31"/>
        <v>0.20239477850541845</v>
      </c>
      <c r="E185" s="30">
        <f t="shared" si="32"/>
        <v>0.1745318818809562</v>
      </c>
      <c r="F185" s="30">
        <f t="shared" si="33"/>
        <v>0.1483818687300254</v>
      </c>
    </row>
    <row r="186" spans="1:6" x14ac:dyDescent="0.25">
      <c r="A186" s="60">
        <f t="shared" si="34"/>
        <v>0.67000000000000037</v>
      </c>
      <c r="B186" s="87">
        <f t="shared" si="29"/>
        <v>0.52597732889549931</v>
      </c>
      <c r="C186" s="30">
        <f t="shared" si="30"/>
        <v>0.29664967434934258</v>
      </c>
      <c r="D186" s="30">
        <f t="shared" si="31"/>
        <v>0.19607196603204877</v>
      </c>
      <c r="E186" s="30">
        <f t="shared" si="32"/>
        <v>0.16949734494948177</v>
      </c>
      <c r="F186" s="30">
        <f t="shared" si="33"/>
        <v>0.14452877658686097</v>
      </c>
    </row>
    <row r="187" spans="1:6" x14ac:dyDescent="0.25">
      <c r="A187" s="60">
        <f t="shared" si="34"/>
        <v>0.68000000000000038</v>
      </c>
      <c r="B187" s="87">
        <f t="shared" si="29"/>
        <v>0.51617166064119657</v>
      </c>
      <c r="C187" s="30">
        <f t="shared" si="30"/>
        <v>0.28837233707740739</v>
      </c>
      <c r="D187" s="30">
        <f t="shared" si="31"/>
        <v>0.1897820028946019</v>
      </c>
      <c r="E187" s="30">
        <f t="shared" si="32"/>
        <v>0.16446610486688204</v>
      </c>
      <c r="F187" s="30">
        <f t="shared" si="33"/>
        <v>0.14065800733874309</v>
      </c>
    </row>
    <row r="188" spans="1:6" x14ac:dyDescent="0.25">
      <c r="A188" s="60">
        <f t="shared" si="34"/>
        <v>0.69000000000000039</v>
      </c>
      <c r="B188" s="87">
        <f t="shared" si="29"/>
        <v>0.50616778978752908</v>
      </c>
      <c r="C188" s="30">
        <f t="shared" si="30"/>
        <v>0.28006445733045549</v>
      </c>
      <c r="D188" s="30">
        <f t="shared" si="31"/>
        <v>0.18352347934375693</v>
      </c>
      <c r="E188" s="30">
        <f t="shared" si="32"/>
        <v>0.15943695330686256</v>
      </c>
      <c r="F188" s="30">
        <f t="shared" si="33"/>
        <v>0.1367680152457765</v>
      </c>
    </row>
    <row r="189" spans="1:6" x14ac:dyDescent="0.25">
      <c r="A189" s="60">
        <f t="shared" si="34"/>
        <v>0.7000000000000004</v>
      </c>
      <c r="B189" s="87">
        <f t="shared" si="29"/>
        <v>0.49595773762631501</v>
      </c>
      <c r="C189" s="30">
        <f t="shared" si="30"/>
        <v>0.27172431399757979</v>
      </c>
      <c r="D189" s="30">
        <f t="shared" si="31"/>
        <v>0.17729506512923704</v>
      </c>
      <c r="E189" s="30">
        <f t="shared" si="32"/>
        <v>0.15440874460658693</v>
      </c>
      <c r="F189" s="30">
        <f t="shared" si="33"/>
        <v>0.13285731314545707</v>
      </c>
    </row>
    <row r="190" spans="1:6" x14ac:dyDescent="0.25">
      <c r="A190" s="60">
        <f t="shared" si="34"/>
        <v>0.71000000000000041</v>
      </c>
      <c r="B190" s="87">
        <f t="shared" si="29"/>
        <v>0.48553357962399035</v>
      </c>
      <c r="C190" s="30">
        <f t="shared" si="30"/>
        <v>0.26335025866759232</v>
      </c>
      <c r="D190" s="30">
        <f t="shared" si="31"/>
        <v>0.17109550397379975</v>
      </c>
      <c r="E190" s="30">
        <f t="shared" si="32"/>
        <v>0.14938039138941847</v>
      </c>
      <c r="F190" s="30">
        <f t="shared" si="33"/>
        <v>0.12892446808592189</v>
      </c>
    </row>
    <row r="191" spans="1:6" x14ac:dyDescent="0.25">
      <c r="A191" s="60">
        <f t="shared" si="34"/>
        <v>0.72000000000000042</v>
      </c>
      <c r="B191" s="87">
        <f t="shared" si="29"/>
        <v>0.47488743378251169</v>
      </c>
      <c r="C191" s="30">
        <f t="shared" si="30"/>
        <v>0.25494071046978223</v>
      </c>
      <c r="D191" s="30">
        <f t="shared" si="31"/>
        <v>0.16492360850184593</v>
      </c>
      <c r="E191" s="30">
        <f t="shared" si="32"/>
        <v>0.14435086054753396</v>
      </c>
      <c r="F191" s="30">
        <f t="shared" si="33"/>
        <v>0.12496809731536609</v>
      </c>
    </row>
    <row r="192" spans="1:6" x14ac:dyDescent="0.25">
      <c r="A192" s="60">
        <f t="shared" si="34"/>
        <v>0.73000000000000043</v>
      </c>
      <c r="B192" s="87">
        <f t="shared" si="29"/>
        <v>0.46401144980351772</v>
      </c>
      <c r="C192" s="30">
        <f t="shared" si="30"/>
        <v>0.24649415133430164</v>
      </c>
      <c r="D192" s="30">
        <f t="shared" si="31"/>
        <v>0.15877825557960179</v>
      </c>
      <c r="E192" s="30">
        <f t="shared" si="32"/>
        <v>0.13931916955034926</v>
      </c>
      <c r="F192" s="30">
        <f t="shared" si="33"/>
        <v>0.12098686459390295</v>
      </c>
    </row>
    <row r="193" spans="1:6" x14ac:dyDescent="0.25">
      <c r="A193" s="60">
        <f t="shared" si="34"/>
        <v>0.74000000000000044</v>
      </c>
      <c r="B193" s="87">
        <f t="shared" si="29"/>
        <v>0.45289779897792853</v>
      </c>
      <c r="C193" s="30">
        <f t="shared" si="30"/>
        <v>0.23800912163280094</v>
      </c>
      <c r="D193" s="30">
        <f t="shared" si="31"/>
        <v>0.15265838202842627</v>
      </c>
      <c r="E193" s="30">
        <f t="shared" si="32"/>
        <v>0.13428438304833243</v>
      </c>
      <c r="F193" s="30">
        <f t="shared" si="33"/>
        <v>0.11697947679774193</v>
      </c>
    </row>
    <row r="194" spans="1:6" x14ac:dyDescent="0.25">
      <c r="A194" s="60">
        <f t="shared" si="34"/>
        <v>0.75000000000000044</v>
      </c>
      <c r="B194" s="87">
        <f t="shared" si="29"/>
        <v>0.44153866473134357</v>
      </c>
      <c r="C194" s="30">
        <f t="shared" si="30"/>
        <v>0.229484216164109</v>
      </c>
      <c r="D194" s="30">
        <f t="shared" si="31"/>
        <v>0.14656298067684584</v>
      </c>
      <c r="E194" s="30">
        <f t="shared" si="32"/>
        <v>0.12924560974498303</v>
      </c>
      <c r="F194" s="30">
        <f t="shared" si="33"/>
        <v>0.11294468078873063</v>
      </c>
    </row>
    <row r="195" spans="1:6" x14ac:dyDescent="0.25">
      <c r="A195" s="60">
        <f t="shared" si="34"/>
        <v>0.76000000000000045</v>
      </c>
      <c r="B195" s="87">
        <f t="shared" si="29"/>
        <v>0.4299262337628329</v>
      </c>
      <c r="C195" s="30">
        <f t="shared" si="30"/>
        <v>0.22091808045342334</v>
      </c>
      <c r="D195" s="30">
        <f t="shared" si="31"/>
        <v>0.1404910967204957</v>
      </c>
      <c r="E195" s="30">
        <f t="shared" si="32"/>
        <v>0.12420199951258722</v>
      </c>
      <c r="F195" s="30">
        <f t="shared" si="33"/>
        <v>0.10888126052510726</v>
      </c>
    </row>
    <row r="196" spans="1:6" x14ac:dyDescent="0.25">
      <c r="A196" s="60">
        <f t="shared" si="34"/>
        <v>0.77000000000000046</v>
      </c>
      <c r="B196" s="87">
        <f t="shared" si="29"/>
        <v>0.41805268772110343</v>
      </c>
      <c r="C196" s="30">
        <f t="shared" si="30"/>
        <v>0.21230940733673007</v>
      </c>
      <c r="D196" s="30">
        <f t="shared" si="31"/>
        <v>0.13444182436231136</v>
      </c>
      <c r="E196" s="30">
        <f t="shared" si="32"/>
        <v>0.11915274072985996</v>
      </c>
      <c r="F196" s="30">
        <f t="shared" si="33"/>
        <v>0.10478803439178823</v>
      </c>
    </row>
    <row r="197" spans="1:6" x14ac:dyDescent="0.25">
      <c r="A197" s="60">
        <f t="shared" si="34"/>
        <v>0.78000000000000047</v>
      </c>
      <c r="B197" s="87">
        <f t="shared" si="29"/>
        <v>0.40591019536767864</v>
      </c>
      <c r="C197" s="30">
        <f t="shared" si="30"/>
        <v>0.20365693380505004</v>
      </c>
      <c r="D197" s="30">
        <f t="shared" si="31"/>
        <v>0.12841430370811577</v>
      </c>
      <c r="E197" s="30">
        <f t="shared" si="32"/>
        <v>0.11409705782180363</v>
      </c>
      <c r="F197" s="30">
        <f t="shared" si="33"/>
        <v>0.10066385273070971</v>
      </c>
    </row>
    <row r="198" spans="1:6" x14ac:dyDescent="0.25">
      <c r="A198" s="60">
        <f t="shared" si="34"/>
        <v>0.79000000000000048</v>
      </c>
      <c r="B198" s="87">
        <f t="shared" si="29"/>
        <v>0.39349090518174812</v>
      </c>
      <c r="C198" s="30">
        <f t="shared" si="30"/>
        <v>0.1949594380856598</v>
      </c>
      <c r="D198" s="30">
        <f t="shared" si="31"/>
        <v>0.12240771789523668</v>
      </c>
      <c r="E198" s="30">
        <f t="shared" si="32"/>
        <v>0.1090342089840806</v>
      </c>
      <c r="F198" s="30">
        <f t="shared" si="33"/>
        <v>9.6507595553691622E-2</v>
      </c>
    </row>
    <row r="199" spans="1:6" x14ac:dyDescent="0.25">
      <c r="A199" s="60">
        <f t="shared" si="34"/>
        <v>0.80000000000000049</v>
      </c>
      <c r="B199" s="87">
        <f t="shared" si="29"/>
        <v>0.3807869383657998</v>
      </c>
      <c r="C199" s="30">
        <f t="shared" si="30"/>
        <v>0.18621573693970464</v>
      </c>
      <c r="D199" s="30">
        <f t="shared" si="31"/>
        <v>0.11642129043399814</v>
      </c>
      <c r="E199" s="30">
        <f t="shared" si="32"/>
        <v>0.10396348407594619</v>
      </c>
      <c r="F199" s="30">
        <f t="shared" si="33"/>
        <v>9.2318170422022658E-2</v>
      </c>
    </row>
    <row r="200" spans="1:6" x14ac:dyDescent="0.25">
      <c r="A200" s="60">
        <f t="shared" si="34"/>
        <v>0.8100000000000005</v>
      </c>
      <c r="B200" s="87">
        <f t="shared" si="29"/>
        <v>0.36779038221511379</v>
      </c>
      <c r="C200" s="30">
        <f t="shared" si="30"/>
        <v>0.17742468315763874</v>
      </c>
      <c r="D200" s="30">
        <f t="shared" si="31"/>
        <v>0.11045428274389958</v>
      </c>
      <c r="E200" s="30">
        <f t="shared" si="32"/>
        <v>9.8884202667345877E-2</v>
      </c>
      <c r="F200" s="30">
        <f t="shared" si="33"/>
        <v>8.8094510478508276E-2</v>
      </c>
    </row>
    <row r="201" spans="1:6" x14ac:dyDescent="0.25">
      <c r="A201" s="60">
        <f t="shared" si="34"/>
        <v>0.82000000000000051</v>
      </c>
      <c r="B201" s="87">
        <f t="shared" si="29"/>
        <v>0.35449328381772716</v>
      </c>
      <c r="C201" s="30">
        <f t="shared" si="30"/>
        <v>0.1685851632357242</v>
      </c>
      <c r="D201" s="30">
        <f t="shared" si="31"/>
        <v>0.10450599186804861</v>
      </c>
      <c r="E201" s="30">
        <f t="shared" si="32"/>
        <v>9.3795712227168454E-2</v>
      </c>
      <c r="F201" s="30">
        <f t="shared" si="33"/>
        <v>8.3835572619096035E-2</v>
      </c>
    </row>
    <row r="202" spans="1:6" x14ac:dyDescent="0.25">
      <c r="A202" s="60">
        <f t="shared" si="34"/>
        <v>0.83000000000000052</v>
      </c>
      <c r="B202" s="87">
        <f t="shared" si="29"/>
        <v>0.3408876440546304</v>
      </c>
      <c r="C202" s="30">
        <f t="shared" si="30"/>
        <v>0.15969609521842595</v>
      </c>
      <c r="D202" s="30">
        <f t="shared" si="31"/>
        <v>9.8575748350981887E-2</v>
      </c>
      <c r="E202" s="30">
        <f t="shared" si="32"/>
        <v>8.8697386440886802E-2</v>
      </c>
      <c r="F202" s="30">
        <f t="shared" si="33"/>
        <v>7.9540335792421521E-2</v>
      </c>
    </row>
    <row r="203" spans="1:6" x14ac:dyDescent="0.25">
      <c r="A203" s="60">
        <f t="shared" si="34"/>
        <v>0.84000000000000052</v>
      </c>
      <c r="B203" s="87">
        <f t="shared" si="29"/>
        <v>0.32696541187277622</v>
      </c>
      <c r="C203" s="30">
        <f t="shared" si="30"/>
        <v>0.15075642669297354</v>
      </c>
      <c r="D203" s="30">
        <f t="shared" si="31"/>
        <v>9.2662914266406937E-2</v>
      </c>
      <c r="E203" s="30">
        <f t="shared" si="32"/>
        <v>8.3588623646925431E-2</v>
      </c>
      <c r="F203" s="30">
        <f t="shared" si="33"/>
        <v>7.5207799416714252E-2</v>
      </c>
    </row>
    <row r="204" spans="1:6" x14ac:dyDescent="0.25">
      <c r="A204" s="60">
        <f t="shared" si="34"/>
        <v>0.85000000000000053</v>
      </c>
      <c r="B204" s="87">
        <f t="shared" si="29"/>
        <v>0.31271847880599357</v>
      </c>
      <c r="C204" s="30">
        <f t="shared" si="30"/>
        <v>0.14176513292364246</v>
      </c>
      <c r="D204" s="30">
        <f t="shared" si="31"/>
        <v>8.6766881382653052E-2</v>
      </c>
      <c r="E204" s="30">
        <f t="shared" si="32"/>
        <v>7.8468845382086969E-2</v>
      </c>
      <c r="F204" s="30">
        <f t="shared" si="33"/>
        <v>7.0836981904485702E-2</v>
      </c>
    </row>
    <row r="205" spans="1:6" x14ac:dyDescent="0.25">
      <c r="A205" s="60">
        <f t="shared" si="34"/>
        <v>0.86000000000000054</v>
      </c>
      <c r="B205" s="87">
        <f t="shared" si="29"/>
        <v>0.29813867372116332</v>
      </c>
      <c r="C205" s="30">
        <f t="shared" si="30"/>
        <v>0.13272121511445811</v>
      </c>
      <c r="D205" s="30">
        <f t="shared" si="31"/>
        <v>8.0887069454741972E-2</v>
      </c>
      <c r="E205" s="30">
        <f t="shared" si="32"/>
        <v>7.3337495027257824E-2</v>
      </c>
      <c r="F205" s="30">
        <f t="shared" si="33"/>
        <v>6.6426919286301941E-2</v>
      </c>
    </row>
    <row r="206" spans="1:6" x14ac:dyDescent="0.25">
      <c r="A206" s="60">
        <f t="shared" si="34"/>
        <v>0.87000000000000055</v>
      </c>
      <c r="B206" s="87">
        <f t="shared" si="29"/>
        <v>0.28321775776903269</v>
      </c>
      <c r="C206" s="30">
        <f t="shared" si="30"/>
        <v>0.12362369879005801</v>
      </c>
      <c r="D206" s="30">
        <f t="shared" si="31"/>
        <v>7.5022924632998991E-2</v>
      </c>
      <c r="E206" s="30">
        <f t="shared" si="32"/>
        <v>6.8194036545413367E-2</v>
      </c>
      <c r="F206" s="30">
        <f t="shared" si="33"/>
        <v>6.1976663925734497E-2</v>
      </c>
    </row>
    <row r="207" spans="1:6" x14ac:dyDescent="0.25">
      <c r="A207" s="60">
        <f t="shared" si="34"/>
        <v>0.88000000000000056</v>
      </c>
      <c r="B207" s="87">
        <f t="shared" si="29"/>
        <v>0.26794741952086421</v>
      </c>
      <c r="C207" s="30">
        <f t="shared" si="30"/>
        <v>0.11447163228537201</v>
      </c>
      <c r="D207" s="30">
        <f t="shared" si="31"/>
        <v>6.9173917979030844E-2</v>
      </c>
      <c r="E207" s="30">
        <f t="shared" si="32"/>
        <v>6.3037953304659083E-2</v>
      </c>
      <c r="F207" s="30">
        <f t="shared" si="33"/>
        <v>5.7485283318293008E-2</v>
      </c>
    </row>
    <row r="208" spans="1:6" x14ac:dyDescent="0.25">
      <c r="A208" s="60">
        <f t="shared" si="34"/>
        <v>0.89000000000000057</v>
      </c>
      <c r="B208" s="87">
        <f t="shared" si="29"/>
        <v>0.25231927027375145</v>
      </c>
      <c r="C208" s="30">
        <f t="shared" si="30"/>
        <v>0.10526408533561675</v>
      </c>
      <c r="D208" s="30">
        <f t="shared" si="31"/>
        <v>6.3339544080713753E-2</v>
      </c>
      <c r="E208" s="30">
        <f t="shared" si="32"/>
        <v>5.7868746979691056E-2</v>
      </c>
      <c r="F208" s="30">
        <f t="shared" si="33"/>
        <v>5.2951858967783469E-2</v>
      </c>
    </row>
    <row r="209" spans="1:6" x14ac:dyDescent="0.25">
      <c r="A209" s="60">
        <f t="shared" si="34"/>
        <v>0.90000000000000058</v>
      </c>
      <c r="B209" s="87">
        <f t="shared" si="29"/>
        <v>0.23632483950890326</v>
      </c>
      <c r="C209" s="30">
        <f t="shared" si="30"/>
        <v>9.6000147758849949E-2</v>
      </c>
      <c r="D209" s="30">
        <f t="shared" si="31"/>
        <v>5.7519319758569346E-2</v>
      </c>
      <c r="E209" s="30">
        <f t="shared" si="32"/>
        <v>5.2685936525640659E-2</v>
      </c>
      <c r="F209" s="30">
        <f t="shared" si="33"/>
        <v>4.837548533411163E-2</v>
      </c>
    </row>
    <row r="210" spans="1:6" x14ac:dyDescent="0.25">
      <c r="A210" s="60">
        <f t="shared" si="34"/>
        <v>0.91000000000000059</v>
      </c>
      <c r="B210" s="87">
        <f t="shared" si="29"/>
        <v>0.21995557048852807</v>
      </c>
      <c r="C210" s="30">
        <f t="shared" si="30"/>
        <v>8.6678928224007232E-2</v>
      </c>
      <c r="D210" s="30">
        <f t="shared" si="31"/>
        <v>5.1712782856570286E-2</v>
      </c>
      <c r="E210" s="30">
        <f t="shared" si="32"/>
        <v>4.7489057218793387E-2</v>
      </c>
      <c r="F210" s="30">
        <f t="shared" si="33"/>
        <v>4.3755268847071399E-2</v>
      </c>
    </row>
    <row r="211" spans="1:6" x14ac:dyDescent="0.25">
      <c r="A211" s="60">
        <f t="shared" si="34"/>
        <v>0.9200000000000006</v>
      </c>
      <c r="B211" s="87">
        <f t="shared" si="29"/>
        <v>0.20320281597814402</v>
      </c>
      <c r="C211" s="30">
        <f t="shared" si="30"/>
        <v>7.7299553097956289E-2</v>
      </c>
      <c r="D211" s="30">
        <f t="shared" si="31"/>
        <v>4.5919491111015558E-2</v>
      </c>
      <c r="E211" s="30">
        <f t="shared" si="32"/>
        <v>4.227765975914588E-2</v>
      </c>
      <c r="F211" s="30">
        <f t="shared" si="33"/>
        <v>3.909032698112741E-2</v>
      </c>
    </row>
    <row r="212" spans="1:6" x14ac:dyDescent="0.25">
      <c r="A212" s="60">
        <f t="shared" si="34"/>
        <v>0.9300000000000006</v>
      </c>
      <c r="B212" s="87">
        <f t="shared" si="29"/>
        <v>0.18605783408222312</v>
      </c>
      <c r="C212" s="30">
        <f t="shared" si="30"/>
        <v>6.7861165365654827E-2</v>
      </c>
      <c r="D212" s="30">
        <f t="shared" si="31"/>
        <v>4.0139021091657866E-2</v>
      </c>
      <c r="E212" s="30">
        <f t="shared" si="32"/>
        <v>3.7051309430194142E-2</v>
      </c>
      <c r="F212" s="30">
        <f t="shared" si="33"/>
        <v>3.4379787386625657E-2</v>
      </c>
    </row>
    <row r="213" spans="1:6" x14ac:dyDescent="0.25">
      <c r="A213" s="60">
        <f t="shared" si="34"/>
        <v>0.94000000000000061</v>
      </c>
      <c r="B213" s="87">
        <f t="shared" si="29"/>
        <v>0.1685117841820572</v>
      </c>
      <c r="C213" s="30">
        <f t="shared" si="30"/>
        <v>5.8362923617999544E-2</v>
      </c>
      <c r="D213" s="30">
        <f t="shared" si="31"/>
        <v>3.4370967209755271E-2</v>
      </c>
      <c r="E213" s="30">
        <f t="shared" si="32"/>
        <v>3.1809585311733973E-2</v>
      </c>
      <c r="F213" s="30">
        <f t="shared" si="33"/>
        <v>2.9622787073250528E-2</v>
      </c>
    </row>
    <row r="214" spans="1:6" x14ac:dyDescent="0.25">
      <c r="A214" s="60">
        <f t="shared" si="34"/>
        <v>0.95000000000000062</v>
      </c>
      <c r="B214" s="87">
        <f t="shared" si="29"/>
        <v>0.15055572296561517</v>
      </c>
      <c r="C214" s="30">
        <f t="shared" si="30"/>
        <v>4.8804001102405542E-2</v>
      </c>
      <c r="D214" s="30">
        <f t="shared" si="31"/>
        <v>2.8614940788163661E-2</v>
      </c>
      <c r="E214" s="30">
        <f t="shared" si="32"/>
        <v>2.6552079541806217E-2</v>
      </c>
      <c r="F214" s="30">
        <f t="shared" si="33"/>
        <v>2.4818471641894758E-2</v>
      </c>
    </row>
    <row r="215" spans="1:6" x14ac:dyDescent="0.25">
      <c r="A215" s="60">
        <f t="shared" si="34"/>
        <v>0.96000000000000063</v>
      </c>
      <c r="B215" s="87">
        <f t="shared" si="29"/>
        <v>0.13218060053996594</v>
      </c>
      <c r="C215" s="30">
        <f t="shared" si="30"/>
        <v>3.9183584831566837E-2</v>
      </c>
      <c r="D215" s="30">
        <f t="shared" si="31"/>
        <v>2.2870569188990005E-2</v>
      </c>
      <c r="E215" s="30">
        <f t="shared" si="32"/>
        <v>2.1278396624238693E-2</v>
      </c>
      <c r="F215" s="30">
        <f t="shared" si="33"/>
        <v>1.9965994561424956E-2</v>
      </c>
    </row>
    <row r="216" spans="1:6" x14ac:dyDescent="0.25">
      <c r="A216" s="60">
        <f t="shared" si="34"/>
        <v>0.97000000000000064</v>
      </c>
      <c r="B216" s="87">
        <f t="shared" si="29"/>
        <v>0.1133772566175677</v>
      </c>
      <c r="C216" s="30">
        <f t="shared" si="30"/>
        <v>2.9500874746221224E-2</v>
      </c>
      <c r="D216" s="30">
        <f t="shared" si="31"/>
        <v>1.713749499469169E-2</v>
      </c>
      <c r="E216" s="30">
        <f t="shared" si="32"/>
        <v>1.5988152778526457E-2</v>
      </c>
      <c r="F216" s="30">
        <f t="shared" si="33"/>
        <v>1.50645164871123E-2</v>
      </c>
    </row>
    <row r="217" spans="1:6" x14ac:dyDescent="0.25">
      <c r="A217" s="60">
        <f t="shared" si="34"/>
        <v>0.98000000000000065</v>
      </c>
      <c r="B217" s="87">
        <f t="shared" si="29"/>
        <v>9.4136416768384107E-2</v>
      </c>
      <c r="C217" s="30">
        <f t="shared" si="30"/>
        <v>1.9755082928081681E-2</v>
      </c>
      <c r="D217" s="30">
        <f t="shared" si="31"/>
        <v>1.1415375238840536E-2</v>
      </c>
      <c r="E217" s="30">
        <f t="shared" si="32"/>
        <v>1.0680975329055186E-2</v>
      </c>
      <c r="F217" s="30">
        <f t="shared" si="33"/>
        <v>1.0113204617758845E-2</v>
      </c>
    </row>
    <row r="218" spans="1:6" x14ac:dyDescent="0.25">
      <c r="A218" s="60">
        <f t="shared" si="34"/>
        <v>0.99000000000000066</v>
      </c>
      <c r="B218" s="87">
        <f t="shared" si="29"/>
        <v>7.4448688730388859E-2</v>
      </c>
      <c r="C218" s="30">
        <f t="shared" si="30"/>
        <v>9.9454328594045811E-3</v>
      </c>
      <c r="D218" s="30">
        <f t="shared" si="31"/>
        <v>5.7038806830725488E-3</v>
      </c>
      <c r="E218" s="30">
        <f t="shared" si="32"/>
        <v>5.3565021309125568E-3</v>
      </c>
      <c r="F218" s="30">
        <f t="shared" si="33"/>
        <v>5.1112320887874005E-3</v>
      </c>
    </row>
    <row r="219" spans="1:6" x14ac:dyDescent="0.25">
      <c r="A219" s="60">
        <f t="shared" si="34"/>
        <v>1.0000000000000007</v>
      </c>
      <c r="B219" s="87">
        <f t="shared" si="29"/>
        <v>5.430455877156478E-2</v>
      </c>
      <c r="C219" s="30">
        <f t="shared" si="30"/>
        <v>7.1158725945807928E-5</v>
      </c>
      <c r="D219" s="30">
        <f t="shared" si="31"/>
        <v>2.6951370201939213E-6</v>
      </c>
      <c r="E219" s="30">
        <f t="shared" si="32"/>
        <v>1.4381029750396806E-5</v>
      </c>
      <c r="F219" s="30">
        <f t="shared" si="33"/>
        <v>5.7777398779013811E-5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E1" workbookViewId="0">
      <selection activeCell="F20" sqref="F20"/>
    </sheetView>
  </sheetViews>
  <sheetFormatPr defaultRowHeight="15" x14ac:dyDescent="0.25"/>
  <cols>
    <col min="1" max="1" width="11.42578125" customWidth="1"/>
    <col min="2" max="2" width="11.85546875" customWidth="1"/>
    <col min="3" max="3" width="13.5703125" customWidth="1"/>
    <col min="4" max="5" width="14" customWidth="1"/>
    <col min="6" max="6" width="13.5703125" customWidth="1"/>
    <col min="7" max="8" width="13.28515625" customWidth="1"/>
    <col min="9" max="9" width="14.140625" customWidth="1"/>
    <col min="10" max="10" width="17.140625" customWidth="1"/>
    <col min="11" max="11" width="18.85546875" customWidth="1"/>
    <col min="12" max="12" width="17.140625" customWidth="1"/>
  </cols>
  <sheetData>
    <row r="1" spans="1:13" ht="18" x14ac:dyDescent="0.35">
      <c r="A1" s="65" t="s">
        <v>38</v>
      </c>
      <c r="B1" s="65"/>
      <c r="C1" s="65"/>
      <c r="D1" s="65"/>
      <c r="E1" s="65"/>
      <c r="F1" s="65"/>
      <c r="G1" s="39"/>
      <c r="H1" s="39"/>
      <c r="I1" s="104" t="s">
        <v>36</v>
      </c>
      <c r="J1" s="105"/>
      <c r="K1" s="106"/>
      <c r="L1" s="31"/>
      <c r="M1" s="31"/>
    </row>
    <row r="2" spans="1:13" x14ac:dyDescent="0.25">
      <c r="A2" s="63"/>
      <c r="B2" s="63"/>
      <c r="C2" s="63"/>
      <c r="D2" s="63"/>
      <c r="E2" s="63"/>
      <c r="F2" s="63"/>
      <c r="I2" s="77" t="s">
        <v>1</v>
      </c>
      <c r="J2" s="13" t="s">
        <v>30</v>
      </c>
      <c r="K2" s="13" t="s">
        <v>31</v>
      </c>
      <c r="M2" s="31"/>
    </row>
    <row r="3" spans="1:13" x14ac:dyDescent="0.25">
      <c r="A3" s="63"/>
      <c r="B3" s="63"/>
      <c r="C3" s="63"/>
      <c r="D3" s="63"/>
      <c r="E3" s="63"/>
      <c r="F3" s="63"/>
      <c r="I3" s="102" t="s">
        <v>9</v>
      </c>
      <c r="J3" s="103">
        <v>0</v>
      </c>
      <c r="K3" s="13">
        <v>0.25</v>
      </c>
      <c r="M3" s="31"/>
    </row>
    <row r="4" spans="1:13" x14ac:dyDescent="0.25">
      <c r="A4" s="63"/>
      <c r="B4" s="63"/>
      <c r="C4" s="63"/>
      <c r="D4" s="63"/>
      <c r="E4" s="63"/>
      <c r="F4" s="63"/>
      <c r="I4" s="102" t="s">
        <v>10</v>
      </c>
      <c r="J4" s="103">
        <v>0</v>
      </c>
      <c r="K4" s="13">
        <v>0.42</v>
      </c>
      <c r="M4" s="31"/>
    </row>
    <row r="5" spans="1:13" x14ac:dyDescent="0.25">
      <c r="A5" s="63"/>
      <c r="B5" s="63"/>
      <c r="C5" s="63"/>
      <c r="D5" s="63"/>
      <c r="E5" s="63"/>
      <c r="F5" s="63"/>
      <c r="I5" s="102" t="s">
        <v>4</v>
      </c>
      <c r="J5" s="103">
        <v>0</v>
      </c>
      <c r="K5" s="13">
        <v>0.56000000000000005</v>
      </c>
      <c r="M5" s="31"/>
    </row>
    <row r="6" spans="1:13" ht="15.75" thickBot="1" x14ac:dyDescent="0.3">
      <c r="A6" s="67" t="s">
        <v>42</v>
      </c>
      <c r="B6" s="68"/>
      <c r="C6" s="68"/>
      <c r="D6" s="68"/>
      <c r="E6" s="68"/>
      <c r="F6" s="68"/>
      <c r="I6" s="102" t="s">
        <v>11</v>
      </c>
      <c r="J6" s="103">
        <v>0</v>
      </c>
      <c r="K6" s="13">
        <v>0.67</v>
      </c>
      <c r="M6" s="31"/>
    </row>
    <row r="7" spans="1:13" ht="22.5" customHeight="1" x14ac:dyDescent="0.25">
      <c r="A7" s="89" t="s">
        <v>1</v>
      </c>
      <c r="B7" s="89" t="s">
        <v>2</v>
      </c>
      <c r="C7" s="89" t="s">
        <v>3</v>
      </c>
      <c r="D7" s="89" t="s">
        <v>4</v>
      </c>
      <c r="E7" s="89" t="s">
        <v>5</v>
      </c>
      <c r="F7" s="89" t="s">
        <v>7</v>
      </c>
      <c r="I7" s="102" t="s">
        <v>12</v>
      </c>
      <c r="J7" s="103">
        <v>0</v>
      </c>
      <c r="K7" s="13">
        <v>0.78</v>
      </c>
      <c r="M7" s="31"/>
    </row>
    <row r="8" spans="1:13" ht="15.75" thickBot="1" x14ac:dyDescent="0.3">
      <c r="A8" s="94" t="s">
        <v>14</v>
      </c>
      <c r="B8" s="90"/>
      <c r="C8" s="91"/>
      <c r="D8" s="92"/>
      <c r="E8" s="92"/>
      <c r="F8" s="95"/>
      <c r="I8" s="75"/>
      <c r="J8" s="31"/>
      <c r="K8" s="76"/>
      <c r="L8" s="31"/>
      <c r="M8" s="31"/>
    </row>
    <row r="9" spans="1:13" ht="18" x14ac:dyDescent="0.35">
      <c r="A9" s="96" t="s">
        <v>15</v>
      </c>
      <c r="B9" s="93">
        <f>'Kp exp - curve fits'!B27</f>
        <v>0.56007167660000001</v>
      </c>
      <c r="C9" s="93">
        <f>'Kp exp - curve fits'!C27</f>
        <v>0.62995769999999995</v>
      </c>
      <c r="D9" s="93">
        <f>'Kp exp - curve fits'!D27</f>
        <v>0.51900000000000002</v>
      </c>
      <c r="E9" s="93">
        <f>'Kp exp - curve fits'!E27</f>
        <v>0.38090473000000002</v>
      </c>
      <c r="F9" s="97">
        <f>'Kp exp - curve fits'!F27</f>
        <v>0.24619301472999999</v>
      </c>
      <c r="I9" s="104" t="s">
        <v>37</v>
      </c>
      <c r="J9" s="105"/>
      <c r="K9" s="106"/>
      <c r="L9" s="31"/>
      <c r="M9" s="31"/>
    </row>
    <row r="10" spans="1:13" x14ac:dyDescent="0.25">
      <c r="A10" s="96" t="s">
        <v>16</v>
      </c>
      <c r="B10" s="93">
        <f>'Kp exp - curve fits'!B28</f>
        <v>2.096188598861E-3</v>
      </c>
      <c r="C10" s="93">
        <f>'Kp exp - curve fits'!C28</f>
        <v>1.1997537E-3</v>
      </c>
      <c r="D10" s="93">
        <f>'Kp exp - curve fits'!D28</f>
        <v>1.21625E-4</v>
      </c>
      <c r="E10" s="93">
        <f>'Kp exp - curve fits'!E28</f>
        <v>3.2702529833379999E-4</v>
      </c>
      <c r="F10" s="97">
        <f>'Kp exp - curve fits'!F28</f>
        <v>9.3252983337999997E-4</v>
      </c>
      <c r="I10" s="77" t="s">
        <v>1</v>
      </c>
      <c r="J10" s="13" t="s">
        <v>30</v>
      </c>
      <c r="K10" s="13" t="s">
        <v>31</v>
      </c>
      <c r="M10" s="31"/>
    </row>
    <row r="11" spans="1:13" x14ac:dyDescent="0.25">
      <c r="A11" s="98" t="s">
        <v>17</v>
      </c>
      <c r="B11" s="93">
        <f>'Kp exp - curve fits'!B29</f>
        <v>1.25</v>
      </c>
      <c r="C11" s="93">
        <f>'Kp exp - curve fits'!C29</f>
        <v>0.4007158321</v>
      </c>
      <c r="D11" s="93">
        <f>'Kp exp - curve fits'!D29</f>
        <v>5.8000000000000003E-2</v>
      </c>
      <c r="E11" s="93">
        <f>'Kp exp - curve fits'!E29</f>
        <v>0.26200000000000001</v>
      </c>
      <c r="F11" s="97">
        <f>'Kp exp - curve fits'!F29</f>
        <v>0.64274299999999995</v>
      </c>
      <c r="I11" s="102" t="s">
        <v>9</v>
      </c>
      <c r="J11" s="1">
        <v>1.63</v>
      </c>
      <c r="K11" s="103">
        <v>0</v>
      </c>
      <c r="M11" s="31"/>
    </row>
    <row r="12" spans="1:13" x14ac:dyDescent="0.25">
      <c r="A12" s="98" t="s">
        <v>18</v>
      </c>
      <c r="B12" s="93">
        <f>'Kp exp - curve fits'!B30</f>
        <v>4.7289359609999998E-2</v>
      </c>
      <c r="C12" s="93">
        <f>'Kp exp - curve fits'!C30</f>
        <v>3.99715533167E-2</v>
      </c>
      <c r="D12" s="93">
        <f>'Kp exp - curve fits'!D30</f>
        <v>3.9017843000000003E-2</v>
      </c>
      <c r="E12" s="93">
        <f>'Kp exp - curve fits'!E30</f>
        <v>3.4165000000000001E-2</v>
      </c>
      <c r="F12" s="97">
        <f>'Kp exp - curve fits'!F30</f>
        <v>3.2901264490482397E-2</v>
      </c>
      <c r="I12" s="102" t="s">
        <v>10</v>
      </c>
      <c r="J12" s="1">
        <v>2.0699999999999998</v>
      </c>
      <c r="K12" s="103">
        <v>0</v>
      </c>
      <c r="M12" s="31"/>
    </row>
    <row r="13" spans="1:13" x14ac:dyDescent="0.25">
      <c r="A13" s="98" t="s">
        <v>19</v>
      </c>
      <c r="B13" s="93">
        <f>'Kp exp - curve fits'!B31</f>
        <v>0.10010999914099999</v>
      </c>
      <c r="C13" s="93">
        <f>'Kp exp - curve fits'!C31</f>
        <v>5.0560245346299999E-2</v>
      </c>
      <c r="D13" s="93">
        <f>'Kp exp - curve fits'!D31</f>
        <v>5.1022625000000002E-2</v>
      </c>
      <c r="E13" s="93">
        <f>'Kp exp - curve fits'!E31</f>
        <v>4.0500000000000001E-2</v>
      </c>
      <c r="F13" s="97">
        <f>'Kp exp - curve fits'!F31</f>
        <v>4.0193792266999998E-2</v>
      </c>
      <c r="I13" s="102" t="s">
        <v>4</v>
      </c>
      <c r="J13" s="1">
        <v>2.33</v>
      </c>
      <c r="K13" s="103">
        <v>0</v>
      </c>
      <c r="M13" s="31"/>
    </row>
    <row r="14" spans="1:13" ht="15.75" thickBot="1" x14ac:dyDescent="0.3">
      <c r="A14" s="99" t="s">
        <v>20</v>
      </c>
      <c r="B14" s="100">
        <f>'Kp exp - curve fits'!B32</f>
        <v>6.4105100000000003E-3</v>
      </c>
      <c r="C14" s="100">
        <f>'Kp exp - curve fits'!C32</f>
        <v>6.1057579016100001E-3</v>
      </c>
      <c r="D14" s="100">
        <f>'Kp exp - curve fits'!D32</f>
        <v>9.3174999999999994E-3</v>
      </c>
      <c r="E14" s="100">
        <f>'Kp exp - curve fits'!E32</f>
        <v>9.6200000000000001E-3</v>
      </c>
      <c r="F14" s="101">
        <f>'Kp exp - curve fits'!F32</f>
        <v>9.8504814127000004E-3</v>
      </c>
      <c r="I14" s="102" t="s">
        <v>11</v>
      </c>
      <c r="J14" s="1">
        <v>2.5</v>
      </c>
      <c r="K14" s="103">
        <v>0</v>
      </c>
      <c r="M14" s="31"/>
    </row>
    <row r="15" spans="1:13" x14ac:dyDescent="0.25">
      <c r="I15" s="102" t="s">
        <v>12</v>
      </c>
      <c r="J15" s="1">
        <v>2.65</v>
      </c>
      <c r="K15" s="103">
        <v>0</v>
      </c>
      <c r="M15" s="31"/>
    </row>
    <row r="17" spans="1:12" ht="15.75" thickBot="1" x14ac:dyDescent="0.3"/>
    <row r="18" spans="1:12" ht="15.75" thickBot="1" x14ac:dyDescent="0.3">
      <c r="A18" s="126" t="s">
        <v>1</v>
      </c>
      <c r="B18" s="127"/>
      <c r="C18" s="169" t="s">
        <v>9</v>
      </c>
      <c r="D18" s="170"/>
      <c r="E18" s="171" t="s">
        <v>10</v>
      </c>
      <c r="F18" s="172"/>
      <c r="G18" s="173" t="s">
        <v>4</v>
      </c>
      <c r="H18" s="174"/>
      <c r="I18" s="175" t="s">
        <v>11</v>
      </c>
      <c r="J18" s="176"/>
      <c r="K18" s="177" t="s">
        <v>12</v>
      </c>
      <c r="L18" s="178"/>
    </row>
    <row r="19" spans="1:12" x14ac:dyDescent="0.25">
      <c r="A19" s="128" t="s">
        <v>27</v>
      </c>
      <c r="B19" s="109" t="s">
        <v>0</v>
      </c>
      <c r="C19" s="125" t="s">
        <v>28</v>
      </c>
      <c r="D19" s="78" t="s">
        <v>29</v>
      </c>
      <c r="E19" s="79" t="s">
        <v>28</v>
      </c>
      <c r="F19" s="80" t="s">
        <v>29</v>
      </c>
      <c r="G19" s="81" t="s">
        <v>28</v>
      </c>
      <c r="H19" s="82" t="s">
        <v>29</v>
      </c>
      <c r="I19" s="83" t="s">
        <v>28</v>
      </c>
      <c r="J19" s="84" t="s">
        <v>29</v>
      </c>
      <c r="K19" s="85" t="s">
        <v>28</v>
      </c>
      <c r="L19" s="86" t="s">
        <v>29</v>
      </c>
    </row>
    <row r="20" spans="1:12" x14ac:dyDescent="0.25">
      <c r="A20" s="88">
        <f>1-B20</f>
        <v>1</v>
      </c>
      <c r="B20" s="88">
        <v>0</v>
      </c>
      <c r="C20" s="114">
        <f>($B$13*LN(ABS((B20+$B$14)/($B$14))))+(($B$9/$B$11)*((EXP($B$11*B20)-1)))</f>
        <v>0</v>
      </c>
      <c r="D20" s="115">
        <f>(-1*($B$12*LN(ABS((B20+$B$14)/(1+$B$14)))))+(($B$10/$B$11)*((EXP($B$11*B20))+EXP($B$11)))</f>
        <v>0.24663485192124496</v>
      </c>
      <c r="E20" s="116">
        <f>(($C$13*LN(ABS((B20+$C$14)/($C$14))))+(($C$9/$C$11)*((EXP($C$11*B20)-1))))*2</f>
        <v>0</v>
      </c>
      <c r="F20" s="117">
        <f>((-1*($C$12*LN(ABS((B20+$C$14)/(1+$C$14)))))+(($C$10/$C$11)*((EXP($C$11*B20))+EXP($C$11))))*2</f>
        <v>0.42300597354640812</v>
      </c>
      <c r="G20" s="118">
        <f>(($D$13*LN(ABS((B20+$D$14)/($D$14))))+(($D$9/$D$11)*((EXP($D$11*B20)-1))))*3</f>
        <v>0</v>
      </c>
      <c r="H20" s="119">
        <f>((-1*($D$12*LN(ABS((B20+$D$14)/(1+$D$14)))))+(($D$10/$D$11)*((EXP($D$11*B20))+EXP($D$11))))*3</f>
        <v>0.56136917962510413</v>
      </c>
      <c r="I20" s="120">
        <f>(($E$13*LN(ABS((B20+$E$14)/($E$14))))+(($E$9/$E$11)*((EXP($E$11*B20)-1))))*4</f>
        <v>0</v>
      </c>
      <c r="J20" s="121">
        <f>((-1*($E$12*LN(ABS((B20+$E$14)/(1+$E$14)))))+(($E$10/$E$11)*((EXP($E$11*B20))+EXP($E$11))))*4</f>
        <v>0.6474262323507155</v>
      </c>
      <c r="K20" s="122">
        <f>(($F$13*LN(ABS((B20+$F$14)/($F$14))))+(($F$9/$F$11)*((EXP($F$11*B20)-1))))*5</f>
        <v>0</v>
      </c>
      <c r="L20" s="123">
        <f>((-1*($F$12*LN(ABS((B20+$F$14)/(1+$F$14)))))+(($F$10/$F$11)*((EXP($F$11*B20))+EXP($F$11))))*5</f>
        <v>0.78272012193830531</v>
      </c>
    </row>
    <row r="21" spans="1:12" x14ac:dyDescent="0.25">
      <c r="A21" s="88">
        <f t="shared" ref="A21:A53" si="0">1-B21</f>
        <v>0.99</v>
      </c>
      <c r="B21" s="88">
        <f>B20+0.01</f>
        <v>0.01</v>
      </c>
      <c r="C21" s="114">
        <f t="shared" ref="C21:C84" si="1">($B$13*LN(ABS((B21+$B$14)/($B$14))))+(($B$9/$B$11)*((EXP($B$11*B21)-1)))</f>
        <v>9.9737580121976088E-2</v>
      </c>
      <c r="D21" s="115">
        <f t="shared" ref="D21:D84" si="2">(-1*($B$12*LN(ABS((B21+$B$14)/(1+$B$14)))))+(($B$10/$B$11)*((EXP($B$11*B21))+EXP($B$11)))</f>
        <v>0.20220474405112462</v>
      </c>
      <c r="E21" s="116">
        <f t="shared" ref="E21:E84" si="3">(($C$13*LN(ABS((B21+$C$14)/($C$14))))+(($C$9/$C$11)*((EXP($C$11*B21)-1))))*2</f>
        <v>0.11070570479104848</v>
      </c>
      <c r="F21" s="117">
        <f t="shared" ref="F21:F84" si="4">((-1*($C$12*LN(ABS((B21+$C$14)/(1+$C$14)))))+(($C$10/$C$11)*((EXP($C$11*B21))+EXP($C$11))))*2</f>
        <v>0.34548963237989233</v>
      </c>
      <c r="G21" s="118">
        <f t="shared" ref="G21:G84" si="5">(($D$13*LN(ABS((B21+$D$14)/($D$14))))+(($D$9/$D$11)*((EXP($D$11*B21)-1))))*3</f>
        <v>0.1271789164676207</v>
      </c>
      <c r="H21" s="119">
        <f t="shared" ref="H21:H84" si="6">((-1*($D$12*LN(ABS((B21+$D$14)/(1+$D$14)))))+(($D$10/$D$11)*((EXP($D$11*B21))+EXP($D$11))))*3</f>
        <v>0.47602710351673283</v>
      </c>
      <c r="I21" s="120">
        <f t="shared" ref="I21:I84" si="7">(($E$13*LN(ABS((B21+$E$14)/($E$14))))+(($E$9/$E$11)*((EXP($E$11*B21)-1))))*4</f>
        <v>0.13071440674294688</v>
      </c>
      <c r="J21" s="121">
        <f t="shared" ref="J21:J84" si="8">((-1*($E$12*LN(ABS((B21+$E$14)/(1+$E$14)))))+(($E$10/$E$11)*((EXP($E$11*B21))+EXP($E$11))))*4</f>
        <v>0.55004103932220072</v>
      </c>
      <c r="K21" s="122">
        <f t="shared" ref="K21:K84" si="9">(($F$13*LN(ABS((B21+$F$14)/($F$14))))+(($F$9/$F$11)*((EXP($F$11*B21)-1))))*5</f>
        <v>0.1531698404286177</v>
      </c>
      <c r="L21" s="123">
        <f t="shared" ref="L21:L84" si="10">((-1*($F$12*LN(ABS((B21+$F$14)/(1+$F$14)))))+(($F$10/$F$11)*((EXP($F$11*B21))+EXP($F$11))))*5</f>
        <v>0.66749601375495182</v>
      </c>
    </row>
    <row r="22" spans="1:12" x14ac:dyDescent="0.25">
      <c r="A22" s="88">
        <f t="shared" si="0"/>
        <v>0.98</v>
      </c>
      <c r="B22" s="88">
        <f t="shared" ref="B22:B85" si="11">B21+0.01</f>
        <v>0.02</v>
      </c>
      <c r="C22" s="114">
        <f t="shared" si="1"/>
        <v>0.15308068553678658</v>
      </c>
      <c r="D22" s="115">
        <f t="shared" si="2"/>
        <v>0.17972393140027473</v>
      </c>
      <c r="E22" s="116">
        <f t="shared" si="3"/>
        <v>0.17221990482718522</v>
      </c>
      <c r="F22" s="117">
        <f t="shared" si="4"/>
        <v>0.30690292583224649</v>
      </c>
      <c r="G22" s="118">
        <f t="shared" si="5"/>
        <v>0.20661828164896084</v>
      </c>
      <c r="H22" s="119">
        <f t="shared" si="6"/>
        <v>0.42719916175536099</v>
      </c>
      <c r="I22" s="120">
        <f t="shared" si="7"/>
        <v>0.21273845381825862</v>
      </c>
      <c r="J22" s="121">
        <f t="shared" si="8"/>
        <v>0.49376386937378208</v>
      </c>
      <c r="K22" s="122">
        <f t="shared" si="9"/>
        <v>0.24758861702501964</v>
      </c>
      <c r="L22" s="123">
        <f t="shared" si="10"/>
        <v>0.60042900216900796</v>
      </c>
    </row>
    <row r="23" spans="1:12" x14ac:dyDescent="0.25">
      <c r="A23" s="88">
        <f t="shared" si="0"/>
        <v>0.97</v>
      </c>
      <c r="B23" s="88">
        <f t="shared" si="11"/>
        <v>0.03</v>
      </c>
      <c r="C23" s="114">
        <f t="shared" si="1"/>
        <v>0.19100408920368078</v>
      </c>
      <c r="D23" s="115">
        <f t="shared" si="2"/>
        <v>0.16456116146440794</v>
      </c>
      <c r="E23" s="116">
        <f t="shared" si="3"/>
        <v>0.21773893504305372</v>
      </c>
      <c r="F23" s="117">
        <f t="shared" si="4"/>
        <v>0.28100189666564857</v>
      </c>
      <c r="G23" s="118">
        <f t="shared" si="5"/>
        <v>0.26713401611443932</v>
      </c>
      <c r="H23" s="119">
        <f t="shared" si="6"/>
        <v>0.39284934854727982</v>
      </c>
      <c r="I23" s="120">
        <f t="shared" si="7"/>
        <v>0.27519801764780638</v>
      </c>
      <c r="J23" s="121">
        <f t="shared" si="8"/>
        <v>0.45402479714734073</v>
      </c>
      <c r="K23" s="122">
        <f t="shared" si="9"/>
        <v>0.31816435463320741</v>
      </c>
      <c r="L23" s="123">
        <f t="shared" si="10"/>
        <v>0.55294499347902892</v>
      </c>
    </row>
    <row r="24" spans="1:12" x14ac:dyDescent="0.25">
      <c r="A24" s="88">
        <f t="shared" si="0"/>
        <v>0.96</v>
      </c>
      <c r="B24" s="88">
        <f t="shared" si="11"/>
        <v>0.04</v>
      </c>
      <c r="C24" s="114">
        <f t="shared" si="1"/>
        <v>0.22114885513388163</v>
      </c>
      <c r="D24" s="115">
        <f t="shared" si="2"/>
        <v>0.1531074242479934</v>
      </c>
      <c r="E24" s="116">
        <f t="shared" si="3"/>
        <v>0.25523853919692818</v>
      </c>
      <c r="F24" s="117">
        <f t="shared" si="4"/>
        <v>0.26148130096781341</v>
      </c>
      <c r="G24" s="118">
        <f t="shared" si="5"/>
        <v>0.31742225575433503</v>
      </c>
      <c r="H24" s="119">
        <f t="shared" si="6"/>
        <v>0.36632758933930393</v>
      </c>
      <c r="I24" s="120">
        <f t="shared" si="7"/>
        <v>0.32703427945340979</v>
      </c>
      <c r="J24" s="121">
        <f t="shared" si="8"/>
        <v>0.42328130767810068</v>
      </c>
      <c r="K24" s="122">
        <f t="shared" si="9"/>
        <v>0.37574976113582342</v>
      </c>
      <c r="L24" s="123">
        <f t="shared" si="10"/>
        <v>0.51616075693889563</v>
      </c>
    </row>
    <row r="25" spans="1:12" x14ac:dyDescent="0.25">
      <c r="A25" s="88">
        <f t="shared" si="0"/>
        <v>0.95</v>
      </c>
      <c r="B25" s="88">
        <f t="shared" si="11"/>
        <v>0.05</v>
      </c>
      <c r="C25" s="114">
        <f t="shared" si="1"/>
        <v>0.24660809852540266</v>
      </c>
      <c r="D25" s="115">
        <f t="shared" si="2"/>
        <v>0.14390204788446717</v>
      </c>
      <c r="E25" s="116">
        <f t="shared" si="3"/>
        <v>0.28791696626062374</v>
      </c>
      <c r="F25" s="117">
        <f t="shared" si="4"/>
        <v>0.24581285277324771</v>
      </c>
      <c r="G25" s="118">
        <f t="shared" si="5"/>
        <v>0.36129316201935902</v>
      </c>
      <c r="H25" s="119">
        <f t="shared" si="6"/>
        <v>0.34472019483291949</v>
      </c>
      <c r="I25" s="120">
        <f t="shared" si="7"/>
        <v>0.37219390267167907</v>
      </c>
      <c r="J25" s="121">
        <f t="shared" si="8"/>
        <v>0.39820416278096749</v>
      </c>
      <c r="K25" s="122">
        <f t="shared" si="9"/>
        <v>0.42516208118056903</v>
      </c>
      <c r="L25" s="123">
        <f t="shared" si="10"/>
        <v>0.48613348844942406</v>
      </c>
    </row>
    <row r="26" spans="1:12" x14ac:dyDescent="0.25">
      <c r="A26" s="88">
        <f t="shared" si="0"/>
        <v>0.94</v>
      </c>
      <c r="B26" s="88">
        <f t="shared" si="11"/>
        <v>6.0000000000000005E-2</v>
      </c>
      <c r="C26" s="114">
        <f t="shared" si="1"/>
        <v>0.26894538399345752</v>
      </c>
      <c r="D26" s="115">
        <f t="shared" si="2"/>
        <v>0.13620688589245356</v>
      </c>
      <c r="E26" s="116">
        <f t="shared" si="3"/>
        <v>0.31738240964164938</v>
      </c>
      <c r="F26" s="117">
        <f t="shared" si="4"/>
        <v>0.23272532140440397</v>
      </c>
      <c r="G26" s="118">
        <f t="shared" si="5"/>
        <v>0.40075981750120598</v>
      </c>
      <c r="H26" s="119">
        <f t="shared" si="6"/>
        <v>0.32648773157980437</v>
      </c>
      <c r="I26" s="120">
        <f t="shared" si="7"/>
        <v>0.41277108793734418</v>
      </c>
      <c r="J26" s="121">
        <f t="shared" si="8"/>
        <v>0.37702682553248323</v>
      </c>
      <c r="K26" s="122">
        <f t="shared" si="9"/>
        <v>0.46896590592079013</v>
      </c>
      <c r="L26" s="123">
        <f t="shared" si="10"/>
        <v>0.46076433182216664</v>
      </c>
    </row>
    <row r="27" spans="1:12" x14ac:dyDescent="0.25">
      <c r="A27" s="88">
        <f t="shared" si="0"/>
        <v>0.92999999999999994</v>
      </c>
      <c r="B27" s="88">
        <f t="shared" si="11"/>
        <v>7.0000000000000007E-2</v>
      </c>
      <c r="C27" s="114">
        <f t="shared" si="1"/>
        <v>0.28906211783511837</v>
      </c>
      <c r="D27" s="115">
        <f t="shared" si="2"/>
        <v>0.12959658370075139</v>
      </c>
      <c r="E27" s="116">
        <f t="shared" si="3"/>
        <v>0.3445586962366336</v>
      </c>
      <c r="F27" s="117">
        <f t="shared" si="4"/>
        <v>0.2214885183687606</v>
      </c>
      <c r="G27" s="118">
        <f t="shared" si="5"/>
        <v>0.43701626634550317</v>
      </c>
      <c r="H27" s="119">
        <f t="shared" si="6"/>
        <v>0.31071709834442407</v>
      </c>
      <c r="I27" s="120">
        <f t="shared" si="7"/>
        <v>0.4500115523749687</v>
      </c>
      <c r="J27" s="121">
        <f t="shared" si="8"/>
        <v>0.35869852317264073</v>
      </c>
      <c r="K27" s="122">
        <f t="shared" si="9"/>
        <v>0.50869018009526501</v>
      </c>
      <c r="L27" s="123">
        <f t="shared" si="10"/>
        <v>0.43880217840005697</v>
      </c>
    </row>
    <row r="28" spans="1:12" x14ac:dyDescent="0.25">
      <c r="A28" s="88">
        <f t="shared" si="0"/>
        <v>0.92</v>
      </c>
      <c r="B28" s="88">
        <f t="shared" si="11"/>
        <v>0.08</v>
      </c>
      <c r="C28" s="114">
        <f t="shared" si="1"/>
        <v>0.30752577654949698</v>
      </c>
      <c r="D28" s="115">
        <f t="shared" si="2"/>
        <v>0.12380353210276619</v>
      </c>
      <c r="E28" s="116">
        <f t="shared" si="3"/>
        <v>0.37002582048772609</v>
      </c>
      <c r="F28" s="117">
        <f t="shared" si="4"/>
        <v>0.21164408040852059</v>
      </c>
      <c r="G28" s="118">
        <f t="shared" si="5"/>
        <v>0.47082921674373368</v>
      </c>
      <c r="H28" s="119">
        <f t="shared" si="6"/>
        <v>0.29682198474698152</v>
      </c>
      <c r="I28" s="120">
        <f t="shared" si="7"/>
        <v>0.48471683508603036</v>
      </c>
      <c r="J28" s="121">
        <f t="shared" si="8"/>
        <v>0.342543182982883</v>
      </c>
      <c r="K28" s="122">
        <f t="shared" si="9"/>
        <v>0.54532032615301529</v>
      </c>
      <c r="L28" s="123">
        <f t="shared" si="10"/>
        <v>0.41944083108797636</v>
      </c>
    </row>
    <row r="29" spans="1:12" x14ac:dyDescent="0.25">
      <c r="A29" s="88">
        <f t="shared" si="0"/>
        <v>0.91</v>
      </c>
      <c r="B29" s="88">
        <f t="shared" si="11"/>
        <v>0.09</v>
      </c>
      <c r="C29" s="114">
        <f t="shared" si="1"/>
        <v>0.3247170098889226</v>
      </c>
      <c r="D29" s="115">
        <f t="shared" si="2"/>
        <v>0.11864837967207993</v>
      </c>
      <c r="E29" s="116">
        <f t="shared" si="3"/>
        <v>0.39417191936358403</v>
      </c>
      <c r="F29" s="117">
        <f t="shared" si="4"/>
        <v>0.20288532222126254</v>
      </c>
      <c r="G29" s="118">
        <f t="shared" si="5"/>
        <v>0.50272039560856374</v>
      </c>
      <c r="H29" s="119">
        <f t="shared" si="6"/>
        <v>0.28440342163511334</v>
      </c>
      <c r="I29" s="120">
        <f t="shared" si="7"/>
        <v>0.51743322409788894</v>
      </c>
      <c r="J29" s="121">
        <f t="shared" si="8"/>
        <v>0.32810005724445435</v>
      </c>
      <c r="K29" s="122">
        <f t="shared" si="9"/>
        <v>0.57952885780863739</v>
      </c>
      <c r="L29" s="123">
        <f t="shared" si="10"/>
        <v>0.40213023199694475</v>
      </c>
    </row>
    <row r="30" spans="1:12" x14ac:dyDescent="0.25">
      <c r="A30" s="88">
        <f t="shared" si="0"/>
        <v>0.9</v>
      </c>
      <c r="B30" s="88">
        <f t="shared" si="11"/>
        <v>9.9999999999999992E-2</v>
      </c>
      <c r="C30" s="114">
        <f t="shared" si="1"/>
        <v>0.34090372159800869</v>
      </c>
      <c r="D30" s="115">
        <f t="shared" si="2"/>
        <v>0.11400503901975072</v>
      </c>
      <c r="E30" s="116">
        <f t="shared" si="3"/>
        <v>0.4172695752879223</v>
      </c>
      <c r="F30" s="117">
        <f t="shared" si="4"/>
        <v>0.19499691344485556</v>
      </c>
      <c r="G30" s="118">
        <f t="shared" si="5"/>
        <v>0.53306094444253815</v>
      </c>
      <c r="H30" s="119">
        <f t="shared" si="6"/>
        <v>0.27317759500594774</v>
      </c>
      <c r="I30" s="120">
        <f t="shared" si="7"/>
        <v>0.54854982191709101</v>
      </c>
      <c r="J30" s="121">
        <f t="shared" si="8"/>
        <v>0.31504099707535327</v>
      </c>
      <c r="K30" s="122">
        <f t="shared" si="9"/>
        <v>0.61179533123425156</v>
      </c>
      <c r="L30" s="123">
        <f t="shared" si="10"/>
        <v>0.3864782745165608</v>
      </c>
    </row>
    <row r="31" spans="1:12" x14ac:dyDescent="0.25">
      <c r="A31" s="88">
        <f t="shared" si="0"/>
        <v>0.89</v>
      </c>
      <c r="B31" s="88">
        <f t="shared" si="11"/>
        <v>0.10999999999999999</v>
      </c>
      <c r="C31" s="114">
        <f t="shared" si="1"/>
        <v>0.35628172346347903</v>
      </c>
      <c r="D31" s="115">
        <f t="shared" si="2"/>
        <v>0.10978148295103902</v>
      </c>
      <c r="E31" s="116">
        <f t="shared" si="3"/>
        <v>0.43951759394915735</v>
      </c>
      <c r="F31" s="117">
        <f t="shared" si="4"/>
        <v>0.18782185026134421</v>
      </c>
      <c r="G31" s="118">
        <f t="shared" si="5"/>
        <v>0.56212431830863618</v>
      </c>
      <c r="H31" s="119">
        <f t="shared" si="6"/>
        <v>0.26293539329069665</v>
      </c>
      <c r="I31" s="120">
        <f t="shared" si="7"/>
        <v>0.57835361611393687</v>
      </c>
      <c r="J31" s="121">
        <f t="shared" si="8"/>
        <v>0.30312399597362344</v>
      </c>
      <c r="K31" s="122">
        <f t="shared" si="9"/>
        <v>0.64247381275013926</v>
      </c>
      <c r="L31" s="123">
        <f t="shared" si="10"/>
        <v>0.37219557658779884</v>
      </c>
    </row>
    <row r="32" spans="1:12" x14ac:dyDescent="0.25">
      <c r="A32" s="88">
        <f t="shared" si="0"/>
        <v>0.88</v>
      </c>
      <c r="B32" s="88">
        <f t="shared" si="11"/>
        <v>0.11999999999999998</v>
      </c>
      <c r="C32" s="114">
        <f t="shared" si="1"/>
        <v>0.37099857310528483</v>
      </c>
      <c r="D32" s="115">
        <f t="shared" si="2"/>
        <v>0.10590848418624815</v>
      </c>
      <c r="E32" s="116">
        <f t="shared" si="3"/>
        <v>0.46106545701394319</v>
      </c>
      <c r="F32" s="117">
        <f t="shared" si="4"/>
        <v>0.18124212375010049</v>
      </c>
      <c r="G32" s="118">
        <f t="shared" si="5"/>
        <v>0.59011782015564651</v>
      </c>
      <c r="H32" s="119">
        <f t="shared" si="6"/>
        <v>0.25351829253587382</v>
      </c>
      <c r="I32" s="120">
        <f t="shared" si="7"/>
        <v>0.6070623627091285</v>
      </c>
      <c r="J32" s="121">
        <f t="shared" si="8"/>
        <v>0.29216545004254657</v>
      </c>
      <c r="K32" s="122">
        <f t="shared" si="9"/>
        <v>0.67183321536036056</v>
      </c>
      <c r="L32" s="123">
        <f t="shared" si="10"/>
        <v>0.35906246261205227</v>
      </c>
    </row>
    <row r="33" spans="1:12" x14ac:dyDescent="0.25">
      <c r="A33" s="88">
        <f t="shared" si="0"/>
        <v>0.87</v>
      </c>
      <c r="B33" s="88">
        <f t="shared" si="11"/>
        <v>0.12999999999999998</v>
      </c>
      <c r="C33" s="114">
        <f t="shared" si="1"/>
        <v>0.38516830853460221</v>
      </c>
      <c r="D33" s="115">
        <f t="shared" si="2"/>
        <v>0.10233265521302563</v>
      </c>
      <c r="E33" s="116">
        <f t="shared" si="3"/>
        <v>0.48202841482853442</v>
      </c>
      <c r="F33" s="117">
        <f t="shared" si="4"/>
        <v>0.1751667880117562</v>
      </c>
      <c r="G33" s="118">
        <f t="shared" si="5"/>
        <v>0.61720235540555712</v>
      </c>
      <c r="H33" s="119">
        <f t="shared" si="6"/>
        <v>0.24480324974444861</v>
      </c>
      <c r="I33" s="120">
        <f t="shared" si="7"/>
        <v>0.63484521369874503</v>
      </c>
      <c r="J33" s="121">
        <f t="shared" si="8"/>
        <v>0.28202275701865737</v>
      </c>
      <c r="K33" s="122">
        <f t="shared" si="9"/>
        <v>0.70008262749395922</v>
      </c>
      <c r="L33" s="123">
        <f t="shared" si="10"/>
        <v>0.34690823022782652</v>
      </c>
    </row>
    <row r="34" spans="1:12" x14ac:dyDescent="0.25">
      <c r="A34" s="88">
        <f t="shared" si="0"/>
        <v>0.86</v>
      </c>
      <c r="B34" s="88">
        <f t="shared" si="11"/>
        <v>0.13999999999999999</v>
      </c>
      <c r="C34" s="114">
        <f t="shared" si="1"/>
        <v>0.39888095673095181</v>
      </c>
      <c r="D34" s="115">
        <f t="shared" si="2"/>
        <v>9.9011956757030978E-2</v>
      </c>
      <c r="E34" s="116">
        <f t="shared" si="3"/>
        <v>0.50249721441445516</v>
      </c>
      <c r="F34" s="117">
        <f t="shared" si="4"/>
        <v>0.16952426948239482</v>
      </c>
      <c r="G34" s="118">
        <f t="shared" si="5"/>
        <v>0.64350532209495892</v>
      </c>
      <c r="H34" s="119">
        <f t="shared" si="6"/>
        <v>0.23669284557207174</v>
      </c>
      <c r="I34" s="120">
        <f t="shared" si="7"/>
        <v>0.66183619189248133</v>
      </c>
      <c r="J34" s="121">
        <f t="shared" si="8"/>
        <v>0.2725829491649952</v>
      </c>
      <c r="K34" s="122">
        <f t="shared" si="9"/>
        <v>0.72738787296703344</v>
      </c>
      <c r="L34" s="123">
        <f t="shared" si="10"/>
        <v>0.33559759491042501</v>
      </c>
    </row>
    <row r="35" spans="1:12" x14ac:dyDescent="0.25">
      <c r="A35" s="88">
        <f t="shared" si="0"/>
        <v>0.85</v>
      </c>
      <c r="B35" s="88">
        <f t="shared" si="11"/>
        <v>0.15</v>
      </c>
      <c r="C35" s="114">
        <f t="shared" si="1"/>
        <v>0.41220889391352394</v>
      </c>
      <c r="D35" s="115">
        <f t="shared" si="2"/>
        <v>9.5912693431315296E-2</v>
      </c>
      <c r="E35" s="116">
        <f t="shared" si="3"/>
        <v>0.52254459991912816</v>
      </c>
      <c r="F35" s="117">
        <f t="shared" si="4"/>
        <v>0.16425722785698435</v>
      </c>
      <c r="G35" s="118">
        <f t="shared" si="5"/>
        <v>0.66912931385924102</v>
      </c>
      <c r="H35" s="119">
        <f t="shared" si="6"/>
        <v>0.22910862901150175</v>
      </c>
      <c r="I35" s="120">
        <f t="shared" si="7"/>
        <v>0.68814329727742896</v>
      </c>
      <c r="J35" s="121">
        <f t="shared" si="8"/>
        <v>0.26375501132312584</v>
      </c>
      <c r="K35" s="122">
        <f t="shared" si="9"/>
        <v>0.75388271033190724</v>
      </c>
      <c r="L35" s="123">
        <f t="shared" si="10"/>
        <v>0.32502152258624045</v>
      </c>
    </row>
    <row r="36" spans="1:12" x14ac:dyDescent="0.25">
      <c r="A36" s="88">
        <f t="shared" si="0"/>
        <v>0.84</v>
      </c>
      <c r="B36" s="88">
        <f t="shared" si="11"/>
        <v>0.16</v>
      </c>
      <c r="C36" s="114">
        <f t="shared" si="1"/>
        <v>0.42521123110017994</v>
      </c>
      <c r="D36" s="115">
        <f t="shared" si="2"/>
        <v>9.3007442189395065E-2</v>
      </c>
      <c r="E36" s="116">
        <f t="shared" si="3"/>
        <v>0.54222979094269963</v>
      </c>
      <c r="F36" s="117">
        <f t="shared" si="4"/>
        <v>0.15931901564884612</v>
      </c>
      <c r="G36" s="118">
        <f t="shared" si="5"/>
        <v>0.69415816881922032</v>
      </c>
      <c r="H36" s="119">
        <f t="shared" si="6"/>
        <v>0.22198649170922313</v>
      </c>
      <c r="I36" s="120">
        <f t="shared" si="7"/>
        <v>0.71385484139632616</v>
      </c>
      <c r="J36" s="121">
        <f t="shared" si="8"/>
        <v>0.25546453735740238</v>
      </c>
      <c r="K36" s="122">
        <f t="shared" si="9"/>
        <v>0.77967662793044834</v>
      </c>
      <c r="L36" s="123">
        <f t="shared" si="10"/>
        <v>0.3150908488873943</v>
      </c>
    </row>
    <row r="37" spans="1:12" x14ac:dyDescent="0.25">
      <c r="A37" s="88">
        <f t="shared" si="0"/>
        <v>0.83</v>
      </c>
      <c r="B37" s="88">
        <f t="shared" si="11"/>
        <v>0.17</v>
      </c>
      <c r="C37" s="114">
        <f t="shared" si="1"/>
        <v>0.43793691787448918</v>
      </c>
      <c r="D37" s="115">
        <f t="shared" si="2"/>
        <v>9.0273586264478317E-2</v>
      </c>
      <c r="E37" s="116">
        <f t="shared" si="3"/>
        <v>0.5616016495680014</v>
      </c>
      <c r="F37" s="117">
        <f t="shared" si="4"/>
        <v>0.15467117442472508</v>
      </c>
      <c r="G37" s="118">
        <f t="shared" si="5"/>
        <v>0.71866128006915331</v>
      </c>
      <c r="H37" s="119">
        <f t="shared" si="6"/>
        <v>0.21527337166416693</v>
      </c>
      <c r="I37" s="120">
        <f t="shared" si="7"/>
        <v>0.73904396444659226</v>
      </c>
      <c r="J37" s="121">
        <f t="shared" si="8"/>
        <v>0.24764991962007415</v>
      </c>
      <c r="K37" s="122">
        <f t="shared" si="9"/>
        <v>0.80486040557975302</v>
      </c>
      <c r="L37" s="123">
        <f t="shared" si="10"/>
        <v>0.3057317265649046</v>
      </c>
    </row>
    <row r="38" spans="1:12" x14ac:dyDescent="0.25">
      <c r="A38" s="88">
        <f t="shared" si="0"/>
        <v>0.82</v>
      </c>
      <c r="B38" s="88">
        <f t="shared" si="11"/>
        <v>0.18000000000000002</v>
      </c>
      <c r="C38" s="114">
        <f t="shared" si="1"/>
        <v>0.45042698921975699</v>
      </c>
      <c r="D38" s="115">
        <f t="shared" si="2"/>
        <v>8.7692253902536349E-2</v>
      </c>
      <c r="E38" s="116">
        <f t="shared" si="3"/>
        <v>0.58070097146642863</v>
      </c>
      <c r="F38" s="117">
        <f t="shared" si="4"/>
        <v>0.15028162352160332</v>
      </c>
      <c r="G38" s="118">
        <f t="shared" si="5"/>
        <v>0.74269673483914178</v>
      </c>
      <c r="H38" s="119">
        <f t="shared" si="6"/>
        <v>0.20892485265841343</v>
      </c>
      <c r="I38" s="120">
        <f t="shared" si="7"/>
        <v>0.76377192692857876</v>
      </c>
      <c r="J38" s="121">
        <f t="shared" si="8"/>
        <v>0.24025957218247476</v>
      </c>
      <c r="K38" s="122">
        <f t="shared" si="9"/>
        <v>0.82951016931398669</v>
      </c>
      <c r="L38" s="123">
        <f t="shared" si="10"/>
        <v>0.29688230643469216</v>
      </c>
    </row>
    <row r="39" spans="1:12" x14ac:dyDescent="0.25">
      <c r="A39" s="88">
        <f t="shared" si="0"/>
        <v>0.80999999999999994</v>
      </c>
      <c r="B39" s="88">
        <f t="shared" si="11"/>
        <v>0.19000000000000003</v>
      </c>
      <c r="C39" s="114">
        <f t="shared" si="1"/>
        <v>0.46271622455208633</v>
      </c>
      <c r="D39" s="115">
        <f t="shared" si="2"/>
        <v>8.5247534758256124E-2</v>
      </c>
      <c r="E39" s="116">
        <f t="shared" si="3"/>
        <v>0.59956217661607425</v>
      </c>
      <c r="F39" s="117">
        <f t="shared" si="4"/>
        <v>0.14612332341373049</v>
      </c>
      <c r="G39" s="118">
        <f t="shared" si="5"/>
        <v>0.76631364467647245</v>
      </c>
      <c r="H39" s="119">
        <f t="shared" si="6"/>
        <v>0.20290338232911997</v>
      </c>
      <c r="I39" s="120">
        <f t="shared" si="7"/>
        <v>0.78809055433922426</v>
      </c>
      <c r="J39" s="121">
        <f t="shared" si="8"/>
        <v>0.23324986854038038</v>
      </c>
      <c r="K39" s="122">
        <f t="shared" si="9"/>
        <v>0.85369040406856866</v>
      </c>
      <c r="L39" s="123">
        <f t="shared" si="10"/>
        <v>0.28849027131649696</v>
      </c>
    </row>
    <row r="40" spans="1:12" x14ac:dyDescent="0.25">
      <c r="A40" s="88">
        <f t="shared" si="0"/>
        <v>0.79999999999999993</v>
      </c>
      <c r="B40" s="88">
        <f t="shared" si="11"/>
        <v>0.20000000000000004</v>
      </c>
      <c r="C40" s="114">
        <f t="shared" si="1"/>
        <v>0.47483439435842806</v>
      </c>
      <c r="D40" s="115">
        <f t="shared" si="2"/>
        <v>8.2925891096675891E-2</v>
      </c>
      <c r="E40" s="116">
        <f t="shared" si="3"/>
        <v>0.61821457906595967</v>
      </c>
      <c r="F40" s="117">
        <f t="shared" si="4"/>
        <v>0.14217327187435624</v>
      </c>
      <c r="G40" s="118">
        <f t="shared" si="5"/>
        <v>0.78955390460589281</v>
      </c>
      <c r="H40" s="119">
        <f t="shared" si="6"/>
        <v>0.19717692690960176</v>
      </c>
      <c r="I40" s="120">
        <f t="shared" si="7"/>
        <v>0.81204408367145087</v>
      </c>
      <c r="J40" s="121">
        <f t="shared" si="8"/>
        <v>0.22658358394422118</v>
      </c>
      <c r="K40" s="122">
        <f t="shared" si="9"/>
        <v>0.87745623002549511</v>
      </c>
      <c r="L40" s="123">
        <f t="shared" si="10"/>
        <v>0.28051097271473446</v>
      </c>
    </row>
    <row r="41" spans="1:12" x14ac:dyDescent="0.25">
      <c r="A41" s="88">
        <f t="shared" si="0"/>
        <v>0.78999999999999992</v>
      </c>
      <c r="B41" s="88">
        <f t="shared" si="11"/>
        <v>0.21000000000000005</v>
      </c>
      <c r="C41" s="114">
        <f t="shared" si="1"/>
        <v>0.48680721166147256</v>
      </c>
      <c r="D41" s="115">
        <f t="shared" si="2"/>
        <v>8.0715708427962218E-2</v>
      </c>
      <c r="E41" s="116">
        <f t="shared" si="3"/>
        <v>0.6366833555737349</v>
      </c>
      <c r="F41" s="117">
        <f t="shared" si="4"/>
        <v>0.13841173819991126</v>
      </c>
      <c r="G41" s="118">
        <f t="shared" si="5"/>
        <v>0.81245354137005399</v>
      </c>
      <c r="H41" s="119">
        <f t="shared" si="6"/>
        <v>0.19171794020765831</v>
      </c>
      <c r="I41" s="120">
        <f t="shared" si="7"/>
        <v>0.83567057920196153</v>
      </c>
      <c r="J41" s="121">
        <f t="shared" si="8"/>
        <v>0.2202287010691048</v>
      </c>
      <c r="K41" s="122">
        <f t="shared" si="9"/>
        <v>0.90085514855838356</v>
      </c>
      <c r="L41" s="123">
        <f t="shared" si="10"/>
        <v>0.27290600166701962</v>
      </c>
    </row>
    <row r="42" spans="1:12" x14ac:dyDescent="0.25">
      <c r="A42" s="88">
        <f t="shared" si="0"/>
        <v>0.77999999999999992</v>
      </c>
      <c r="B42" s="88">
        <f t="shared" si="11"/>
        <v>0.22000000000000006</v>
      </c>
      <c r="C42" s="114">
        <f t="shared" si="1"/>
        <v>0.49865706841223445</v>
      </c>
      <c r="D42" s="115">
        <f t="shared" si="2"/>
        <v>7.8606947737782498E-2</v>
      </c>
      <c r="E42" s="116">
        <f t="shared" si="3"/>
        <v>0.65499029494561589</v>
      </c>
      <c r="F42" s="117">
        <f t="shared" si="4"/>
        <v>0.13482167080503993</v>
      </c>
      <c r="G42" s="118">
        <f t="shared" si="5"/>
        <v>0.83504376081066745</v>
      </c>
      <c r="H42" s="119">
        <f t="shared" si="6"/>
        <v>0.18650256265590101</v>
      </c>
      <c r="I42" s="120">
        <f t="shared" si="7"/>
        <v>0.85900303277331225</v>
      </c>
      <c r="J42" s="121">
        <f t="shared" si="8"/>
        <v>0.21415748183922897</v>
      </c>
      <c r="K42" s="122">
        <f t="shared" si="9"/>
        <v>0.92392839950185635</v>
      </c>
      <c r="L42" s="123">
        <f t="shared" si="10"/>
        <v>0.26564207774942539</v>
      </c>
    </row>
    <row r="43" spans="1:12" x14ac:dyDescent="0.25">
      <c r="A43" s="88">
        <f t="shared" si="0"/>
        <v>0.76999999999999991</v>
      </c>
      <c r="B43" s="88">
        <f t="shared" si="11"/>
        <v>0.23000000000000007</v>
      </c>
      <c r="C43" s="114">
        <f t="shared" si="1"/>
        <v>0.51040361264524647</v>
      </c>
      <c r="D43" s="115">
        <f t="shared" si="2"/>
        <v>7.6590872938323798E-2</v>
      </c>
      <c r="E43" s="116">
        <f t="shared" si="3"/>
        <v>0.67315438508512593</v>
      </c>
      <c r="F43" s="117">
        <f t="shared" si="4"/>
        <v>0.13138823312064402</v>
      </c>
      <c r="G43" s="118">
        <f t="shared" si="5"/>
        <v>0.85735177152415298</v>
      </c>
      <c r="H43" s="119">
        <f t="shared" si="6"/>
        <v>0.18150999144872076</v>
      </c>
      <c r="I43" s="120">
        <f t="shared" si="7"/>
        <v>0.88207022935437951</v>
      </c>
      <c r="J43" s="121">
        <f t="shared" si="8"/>
        <v>0.20834573725880867</v>
      </c>
      <c r="K43" s="122">
        <f t="shared" si="9"/>
        <v>0.94671202916638353</v>
      </c>
      <c r="L43" s="123">
        <f t="shared" si="10"/>
        <v>0.25869017485574775</v>
      </c>
    </row>
    <row r="44" spans="1:12" x14ac:dyDescent="0.25">
      <c r="A44" s="88">
        <f t="shared" si="0"/>
        <v>0.7599999999999999</v>
      </c>
      <c r="B44" s="88">
        <f t="shared" si="11"/>
        <v>0.24000000000000007</v>
      </c>
      <c r="C44" s="114">
        <f t="shared" si="1"/>
        <v>0.52206420601933023</v>
      </c>
      <c r="D44" s="115">
        <f t="shared" si="2"/>
        <v>7.4659834823111892E-2</v>
      </c>
      <c r="E44" s="116">
        <f t="shared" si="3"/>
        <v>0.69119227818407447</v>
      </c>
      <c r="F44" s="117">
        <f t="shared" si="4"/>
        <v>0.12809843582936584</v>
      </c>
      <c r="G44" s="118">
        <f t="shared" si="5"/>
        <v>0.87940143979638363</v>
      </c>
      <c r="H44" s="119">
        <f t="shared" si="6"/>
        <v>0.17672197970286149</v>
      </c>
      <c r="I44" s="120">
        <f t="shared" si="7"/>
        <v>0.90489743551588886</v>
      </c>
      <c r="J44" s="121">
        <f t="shared" si="8"/>
        <v>0.20277224662836213</v>
      </c>
      <c r="K44" s="122">
        <f t="shared" si="9"/>
        <v>0.96923774005901475</v>
      </c>
      <c r="L44" s="123">
        <f t="shared" si="10"/>
        <v>0.25202482566499607</v>
      </c>
    </row>
    <row r="45" spans="1:12" x14ac:dyDescent="0.25">
      <c r="A45" s="88">
        <f t="shared" si="0"/>
        <v>0.75</v>
      </c>
      <c r="B45" s="88">
        <f t="shared" si="11"/>
        <v>0.25000000000000006</v>
      </c>
      <c r="C45" s="114">
        <f t="shared" si="1"/>
        <v>0.53365429032106693</v>
      </c>
      <c r="D45" s="115">
        <f t="shared" si="2"/>
        <v>7.2807098026554898E-2</v>
      </c>
      <c r="E45" s="116">
        <f t="shared" si="3"/>
        <v>0.70911866320370398</v>
      </c>
      <c r="F45" s="117">
        <f t="shared" si="4"/>
        <v>0.12494084239495543</v>
      </c>
      <c r="G45" s="118">
        <f t="shared" si="5"/>
        <v>0.90121381566322945</v>
      </c>
      <c r="H45" s="119">
        <f t="shared" si="6"/>
        <v>0.17212243417025802</v>
      </c>
      <c r="I45" s="120">
        <f t="shared" si="7"/>
        <v>0.92750695259313387</v>
      </c>
      <c r="J45" s="121">
        <f t="shared" si="8"/>
        <v>0.19741829090821061</v>
      </c>
      <c r="K45" s="122">
        <f t="shared" si="9"/>
        <v>0.99153357375622453</v>
      </c>
      <c r="L45" s="123">
        <f t="shared" si="10"/>
        <v>0.245623562684987</v>
      </c>
    </row>
    <row r="46" spans="1:12" x14ac:dyDescent="0.25">
      <c r="A46" s="88">
        <f t="shared" si="0"/>
        <v>0.74</v>
      </c>
      <c r="B46" s="88">
        <f t="shared" si="11"/>
        <v>0.26000000000000006</v>
      </c>
      <c r="C46" s="114">
        <f t="shared" si="1"/>
        <v>0.54518768384706118</v>
      </c>
      <c r="D46" s="115">
        <f t="shared" si="2"/>
        <v>7.1026701108004714E-2</v>
      </c>
      <c r="E46" s="116">
        <f t="shared" si="3"/>
        <v>0.72694656697072113</v>
      </c>
      <c r="F46" s="117">
        <f t="shared" si="4"/>
        <v>0.12190533102677273</v>
      </c>
      <c r="G46" s="118">
        <f t="shared" si="5"/>
        <v>0.92280755937901671</v>
      </c>
      <c r="H46" s="119">
        <f t="shared" si="6"/>
        <v>0.16769708911057526</v>
      </c>
      <c r="I46" s="120">
        <f t="shared" si="7"/>
        <v>0.94991856524577867</v>
      </c>
      <c r="J46" s="121">
        <f t="shared" si="8"/>
        <v>0.19226727432293034</v>
      </c>
      <c r="K46" s="122">
        <f t="shared" si="9"/>
        <v>1.0136244647628248</v>
      </c>
      <c r="L46" s="123">
        <f t="shared" si="10"/>
        <v>0.23946646490246376</v>
      </c>
    </row>
    <row r="47" spans="1:12" x14ac:dyDescent="0.25">
      <c r="A47" s="88">
        <f t="shared" si="0"/>
        <v>0.73</v>
      </c>
      <c r="B47" s="88">
        <f t="shared" si="11"/>
        <v>0.27000000000000007</v>
      </c>
      <c r="C47" s="114">
        <f t="shared" si="1"/>
        <v>0.55667682318094092</v>
      </c>
      <c r="D47" s="115">
        <f t="shared" si="2"/>
        <v>6.9313342431025007E-2</v>
      </c>
      <c r="E47" s="116">
        <f t="shared" si="3"/>
        <v>0.7446875997010789</v>
      </c>
      <c r="F47" s="117">
        <f t="shared" si="4"/>
        <v>0.11898290057821181</v>
      </c>
      <c r="G47" s="118">
        <f t="shared" si="5"/>
        <v>0.94419929009521253</v>
      </c>
      <c r="H47" s="119">
        <f t="shared" si="6"/>
        <v>0.16343323965084802</v>
      </c>
      <c r="I47" s="120">
        <f t="shared" si="7"/>
        <v>0.97214990828877679</v>
      </c>
      <c r="J47" s="121">
        <f t="shared" si="8"/>
        <v>0.18730441491069105</v>
      </c>
      <c r="K47" s="122">
        <f t="shared" si="9"/>
        <v>1.0355326935453621</v>
      </c>
      <c r="L47" s="123">
        <f t="shared" si="10"/>
        <v>0.23353578696566638</v>
      </c>
    </row>
    <row r="48" spans="1:12" x14ac:dyDescent="0.25">
      <c r="A48" s="88">
        <f t="shared" si="0"/>
        <v>0.72</v>
      </c>
      <c r="B48" s="88">
        <f t="shared" si="11"/>
        <v>0.28000000000000008</v>
      </c>
      <c r="C48" s="114">
        <f t="shared" si="1"/>
        <v>0.56813296201774799</v>
      </c>
      <c r="D48" s="115">
        <f t="shared" si="2"/>
        <v>6.7662286333465091E-2</v>
      </c>
      <c r="E48" s="116">
        <f t="shared" si="3"/>
        <v>0.76235215682286805</v>
      </c>
      <c r="F48" s="117">
        <f t="shared" si="4"/>
        <v>0.11616551099386871</v>
      </c>
      <c r="G48" s="118">
        <f t="shared" si="5"/>
        <v>0.96540387317885756</v>
      </c>
      <c r="H48" s="119">
        <f t="shared" si="6"/>
        <v>0.15931952206836761</v>
      </c>
      <c r="I48" s="120">
        <f t="shared" si="7"/>
        <v>0.99421676903737688</v>
      </c>
      <c r="J48" s="121">
        <f t="shared" si="8"/>
        <v>0.18251648947161775</v>
      </c>
      <c r="K48" s="122">
        <f t="shared" si="9"/>
        <v>1.0572782599947699</v>
      </c>
      <c r="L48" s="123">
        <f t="shared" si="10"/>
        <v>0.22781565350092239</v>
      </c>
    </row>
    <row r="49" spans="1:12" x14ac:dyDescent="0.25">
      <c r="A49" s="88">
        <f t="shared" si="0"/>
        <v>0.71</v>
      </c>
      <c r="B49" s="88">
        <f t="shared" si="11"/>
        <v>0.29000000000000009</v>
      </c>
      <c r="C49" s="114">
        <f t="shared" si="1"/>
        <v>0.57956633588678086</v>
      </c>
      <c r="D49" s="115">
        <f t="shared" si="2"/>
        <v>6.6069285407345982E-2</v>
      </c>
      <c r="E49" s="116">
        <f t="shared" si="3"/>
        <v>0.77994958611249876</v>
      </c>
      <c r="F49" s="117">
        <f t="shared" si="4"/>
        <v>0.11344595117909123</v>
      </c>
      <c r="G49" s="118">
        <f t="shared" si="5"/>
        <v>0.98643465868904967</v>
      </c>
      <c r="H49" s="119">
        <f t="shared" si="6"/>
        <v>0.15534573142375882</v>
      </c>
      <c r="I49" s="120">
        <f t="shared" si="7"/>
        <v>1.0161333383088391</v>
      </c>
      <c r="J49" s="121">
        <f t="shared" si="8"/>
        <v>0.17789162182835963</v>
      </c>
      <c r="K49" s="122">
        <f t="shared" si="9"/>
        <v>1.0788791935225617</v>
      </c>
      <c r="L49" s="123">
        <f t="shared" si="10"/>
        <v>0.22229180529898643</v>
      </c>
    </row>
    <row r="50" spans="1:12" x14ac:dyDescent="0.25">
      <c r="A50" s="88">
        <f t="shared" si="0"/>
        <v>0.7</v>
      </c>
      <c r="B50" s="88">
        <f t="shared" si="11"/>
        <v>0.3000000000000001</v>
      </c>
      <c r="C50" s="114">
        <f t="shared" si="1"/>
        <v>0.59098629956664483</v>
      </c>
      <c r="D50" s="115">
        <f t="shared" si="2"/>
        <v>6.4530515679376788E-2</v>
      </c>
      <c r="E50" s="116">
        <f t="shared" si="3"/>
        <v>0.79748832706100048</v>
      </c>
      <c r="F50" s="117">
        <f t="shared" si="4"/>
        <v>0.11081772882364886</v>
      </c>
      <c r="G50" s="118">
        <f t="shared" si="5"/>
        <v>1.007303680648135</v>
      </c>
      <c r="H50" s="119">
        <f t="shared" si="6"/>
        <v>0.1515026691750164</v>
      </c>
      <c r="I50" s="120">
        <f t="shared" si="7"/>
        <v>1.0379124202008363</v>
      </c>
      <c r="J50" s="121">
        <f t="shared" si="8"/>
        <v>0.17341910586182355</v>
      </c>
      <c r="K50" s="122">
        <f t="shared" si="9"/>
        <v>1.1003518122709779</v>
      </c>
      <c r="L50" s="123">
        <f t="shared" si="10"/>
        <v>0.21695138715509293</v>
      </c>
    </row>
    <row r="51" spans="1:12" x14ac:dyDescent="0.25">
      <c r="A51" s="88">
        <f t="shared" si="0"/>
        <v>0.69</v>
      </c>
      <c r="B51" s="88">
        <f t="shared" si="11"/>
        <v>0.31000000000000011</v>
      </c>
      <c r="C51" s="114">
        <f t="shared" si="1"/>
        <v>0.60240144245796423</v>
      </c>
      <c r="D51" s="115">
        <f t="shared" si="2"/>
        <v>6.3042522204853457E-2</v>
      </c>
      <c r="E51" s="116">
        <f t="shared" si="3"/>
        <v>0.81497602782975498</v>
      </c>
      <c r="F51" s="117">
        <f t="shared" si="4"/>
        <v>0.10827497794260291</v>
      </c>
      <c r="G51" s="118">
        <f t="shared" si="5"/>
        <v>1.0280218245963924</v>
      </c>
      <c r="H51" s="119">
        <f t="shared" si="6"/>
        <v>0.14778201504568864</v>
      </c>
      <c r="I51" s="120">
        <f t="shared" si="7"/>
        <v>1.0595656085132448</v>
      </c>
      <c r="J51" s="121">
        <f t="shared" si="8"/>
        <v>0.16908925668588792</v>
      </c>
      <c r="K51" s="122">
        <f t="shared" si="9"/>
        <v>1.121710941140631</v>
      </c>
      <c r="L51" s="123">
        <f t="shared" si="10"/>
        <v>0.21178276941972565</v>
      </c>
    </row>
    <row r="52" spans="1:12" x14ac:dyDescent="0.25">
      <c r="A52" s="88">
        <f t="shared" si="0"/>
        <v>0.67999999999999994</v>
      </c>
      <c r="B52" s="88">
        <f t="shared" si="11"/>
        <v>0.32000000000000012</v>
      </c>
      <c r="C52" s="114">
        <f t="shared" si="1"/>
        <v>0.61381968603161541</v>
      </c>
      <c r="D52" s="115">
        <f t="shared" si="2"/>
        <v>6.1602173129784561E-2</v>
      </c>
      <c r="E52" s="116">
        <f t="shared" si="3"/>
        <v>0.83241964398579382</v>
      </c>
      <c r="F52" s="117">
        <f t="shared" si="4"/>
        <v>0.10581238082176479</v>
      </c>
      <c r="G52" s="118">
        <f t="shared" si="5"/>
        <v>1.0485989693014537</v>
      </c>
      <c r="H52" s="119">
        <f t="shared" si="6"/>
        <v>0.14417621865734045</v>
      </c>
      <c r="I52" s="120">
        <f t="shared" si="7"/>
        <v>1.081103435982457</v>
      </c>
      <c r="J52" s="121">
        <f t="shared" si="8"/>
        <v>0.16489328475694123</v>
      </c>
      <c r="K52" s="122">
        <f t="shared" si="9"/>
        <v>1.1429700962467653</v>
      </c>
      <c r="L52" s="123">
        <f t="shared" si="10"/>
        <v>0.20677539702991299</v>
      </c>
    </row>
    <row r="53" spans="1:12" x14ac:dyDescent="0.25">
      <c r="A53" s="88">
        <f t="shared" si="0"/>
        <v>0.66999999999999993</v>
      </c>
      <c r="B53" s="88">
        <f t="shared" si="11"/>
        <v>0.33000000000000013</v>
      </c>
      <c r="C53" s="114">
        <f t="shared" si="1"/>
        <v>0.62524836659998539</v>
      </c>
      <c r="D53" s="115">
        <f t="shared" si="2"/>
        <v>6.0206620687222386E-2</v>
      </c>
      <c r="E53" s="116">
        <f t="shared" si="3"/>
        <v>0.84982552232035169</v>
      </c>
      <c r="F53" s="117">
        <f t="shared" si="4"/>
        <v>0.10342510175593973</v>
      </c>
      <c r="G53" s="118">
        <f t="shared" si="5"/>
        <v>1.0690441072636014</v>
      </c>
      <c r="H53" s="119">
        <f t="shared" si="6"/>
        <v>0.14067840737715687</v>
      </c>
      <c r="I53" s="120">
        <f t="shared" si="7"/>
        <v>1.1025355012059386</v>
      </c>
      <c r="J53" s="121">
        <f t="shared" si="8"/>
        <v>0.16082318880348659</v>
      </c>
      <c r="K53" s="122">
        <f t="shared" si="9"/>
        <v>1.1641416418230803</v>
      </c>
      <c r="L53" s="123">
        <f t="shared" si="10"/>
        <v>0.20191966109413997</v>
      </c>
    </row>
    <row r="54" spans="1:12" x14ac:dyDescent="0.25">
      <c r="A54" s="88">
        <f>1-B54</f>
        <v>0.65999999999999992</v>
      </c>
      <c r="B54" s="88">
        <f t="shared" si="11"/>
        <v>0.34000000000000014</v>
      </c>
      <c r="C54" s="114">
        <f t="shared" si="1"/>
        <v>0.63669430599249865</v>
      </c>
      <c r="D54" s="115">
        <f t="shared" si="2"/>
        <v>5.8853267908501393E-2</v>
      </c>
      <c r="E54" s="116">
        <f t="shared" si="3"/>
        <v>0.86719947237595618</v>
      </c>
      <c r="F54" s="117">
        <f t="shared" si="4"/>
        <v>0.10110873050447661</v>
      </c>
      <c r="G54" s="118">
        <f t="shared" si="5"/>
        <v>1.0893654477139494</v>
      </c>
      <c r="H54" s="119">
        <f t="shared" si="6"/>
        <v>0.1372823075535424</v>
      </c>
      <c r="I54" s="120">
        <f t="shared" si="7"/>
        <v>1.1238705771433799</v>
      </c>
      <c r="J54" s="121">
        <f t="shared" si="8"/>
        <v>0.1568716642973782</v>
      </c>
      <c r="K54" s="122">
        <f t="shared" si="9"/>
        <v>1.1852369243695366</v>
      </c>
      <c r="L54" s="123">
        <f t="shared" si="10"/>
        <v>0.19720678910469217</v>
      </c>
    </row>
    <row r="55" spans="1:12" x14ac:dyDescent="0.25">
      <c r="A55" s="88">
        <f>1-B55</f>
        <v>0.64999999999999991</v>
      </c>
      <c r="B55" s="88">
        <f t="shared" si="11"/>
        <v>0.35000000000000014</v>
      </c>
      <c r="C55" s="114">
        <f t="shared" si="1"/>
        <v>0.64816387220217786</v>
      </c>
      <c r="D55" s="115">
        <f t="shared" si="2"/>
        <v>5.7539740073114319E-2</v>
      </c>
      <c r="E55" s="116">
        <f t="shared" si="3"/>
        <v>0.88454682778362581</v>
      </c>
      <c r="F55" s="117">
        <f t="shared" si="4"/>
        <v>9.8859233802684188E-2</v>
      </c>
      <c r="G55" s="118">
        <f t="shared" si="5"/>
        <v>1.1095705050716589</v>
      </c>
      <c r="H55" s="119">
        <f t="shared" si="6"/>
        <v>0.13398217687144379</v>
      </c>
      <c r="I55" s="120">
        <f t="shared" si="7"/>
        <v>1.1451167043131538</v>
      </c>
      <c r="J55" s="121">
        <f t="shared" si="8"/>
        <v>0.15303202483578296</v>
      </c>
      <c r="K55" s="122">
        <f t="shared" si="9"/>
        <v>1.2062663878938413</v>
      </c>
      <c r="L55" s="123">
        <f t="shared" si="10"/>
        <v>0.19262875062620549</v>
      </c>
    </row>
    <row r="56" spans="1:12" x14ac:dyDescent="0.25">
      <c r="A56" s="88">
        <f t="shared" ref="A56:A119" si="12">1-B56</f>
        <v>0.6399999999999999</v>
      </c>
      <c r="B56" s="88">
        <f t="shared" si="11"/>
        <v>0.36000000000000015</v>
      </c>
      <c r="C56" s="114">
        <f t="shared" si="1"/>
        <v>0.65966303166947649</v>
      </c>
      <c r="D56" s="115">
        <f t="shared" si="2"/>
        <v>5.6263860110152122E-2</v>
      </c>
      <c r="E56" s="116">
        <f t="shared" si="3"/>
        <v>0.90187249910411227</v>
      </c>
      <c r="F56" s="117">
        <f t="shared" si="4"/>
        <v>9.6672913589925052E-2</v>
      </c>
      <c r="G56" s="118">
        <f t="shared" si="5"/>
        <v>1.1296661752560699</v>
      </c>
      <c r="H56" s="119">
        <f t="shared" si="6"/>
        <v>0.13077274599519045</v>
      </c>
      <c r="I56" s="120">
        <f t="shared" si="7"/>
        <v>1.1662812712037796</v>
      </c>
      <c r="J56" s="121">
        <f t="shared" si="8"/>
        <v>0.14929813430832445</v>
      </c>
      <c r="K56" s="122">
        <f t="shared" si="9"/>
        <v>1.2272396733572879</v>
      </c>
      <c r="L56" s="123">
        <f t="shared" si="10"/>
        <v>0.18817817591412792</v>
      </c>
    </row>
    <row r="57" spans="1:12" x14ac:dyDescent="0.25">
      <c r="A57" s="88">
        <f t="shared" si="12"/>
        <v>0.62999999999999989</v>
      </c>
      <c r="B57" s="88">
        <f t="shared" si="11"/>
        <v>0.37000000000000016</v>
      </c>
      <c r="C57" s="114">
        <f t="shared" si="1"/>
        <v>0.6711973945554266</v>
      </c>
      <c r="D57" s="115">
        <f t="shared" si="2"/>
        <v>5.502362731265438E-2</v>
      </c>
      <c r="E57" s="116">
        <f t="shared" si="3"/>
        <v>0.91918101954745479</v>
      </c>
      <c r="F57" s="117">
        <f t="shared" si="4"/>
        <v>9.4546370867939766E-2</v>
      </c>
      <c r="G57" s="118">
        <f t="shared" si="5"/>
        <v>1.1496588018014309</v>
      </c>
      <c r="H57" s="119">
        <f t="shared" si="6"/>
        <v>0.12764916800946552</v>
      </c>
      <c r="I57" s="120">
        <f t="shared" si="7"/>
        <v>1.1873710839489766</v>
      </c>
      <c r="J57" s="121">
        <f t="shared" si="8"/>
        <v>0.14566434812124726</v>
      </c>
      <c r="K57" s="122">
        <f t="shared" si="9"/>
        <v>1.2481657048544399</v>
      </c>
      <c r="L57" s="123">
        <f t="shared" si="10"/>
        <v>0.18384828539254267</v>
      </c>
    </row>
    <row r="58" spans="1:12" x14ac:dyDescent="0.25">
      <c r="A58" s="88">
        <f t="shared" si="12"/>
        <v>0.61999999999999988</v>
      </c>
      <c r="B58" s="88">
        <f t="shared" si="11"/>
        <v>0.38000000000000017</v>
      </c>
      <c r="C58" s="114">
        <f t="shared" si="1"/>
        <v>0.68277225410788334</v>
      </c>
      <c r="D58" s="115">
        <f t="shared" si="2"/>
        <v>5.3817198843487485E-2</v>
      </c>
      <c r="E58" s="116">
        <f t="shared" si="3"/>
        <v>0.93647658469254136</v>
      </c>
      <c r="F58" s="117">
        <f t="shared" si="4"/>
        <v>9.2476474302608663E-2</v>
      </c>
      <c r="G58" s="118">
        <f t="shared" si="5"/>
        <v>1.1695542333669575</v>
      </c>
      <c r="H58" s="119">
        <f t="shared" si="6"/>
        <v>0.12460697444043201</v>
      </c>
      <c r="I58" s="120">
        <f t="shared" si="7"/>
        <v>1.2083924269418886</v>
      </c>
      <c r="J58" s="121">
        <f t="shared" si="8"/>
        <v>0.14212546206511692</v>
      </c>
      <c r="K58" s="122">
        <f t="shared" si="9"/>
        <v>1.2690527645958198</v>
      </c>
      <c r="L58" s="123">
        <f t="shared" si="10"/>
        <v>0.17963282829760441</v>
      </c>
    </row>
    <row r="59" spans="1:12" x14ac:dyDescent="0.25">
      <c r="A59" s="88">
        <f t="shared" si="12"/>
        <v>0.60999999999999988</v>
      </c>
      <c r="B59" s="88">
        <f t="shared" si="11"/>
        <v>0.39000000000000018</v>
      </c>
      <c r="C59" s="114">
        <f t="shared" si="1"/>
        <v>0.69439262102715893</v>
      </c>
      <c r="D59" s="115">
        <f t="shared" si="2"/>
        <v>5.2642873604657185E-2</v>
      </c>
      <c r="E59" s="116">
        <f t="shared" si="3"/>
        <v>0.95376308712753599</v>
      </c>
      <c r="F59" s="117">
        <f t="shared" si="4"/>
        <v>9.0460332841154165E-2</v>
      </c>
      <c r="G59" s="118">
        <f t="shared" si="5"/>
        <v>1.1893578739520054</v>
      </c>
      <c r="H59" s="119">
        <f t="shared" si="6"/>
        <v>0.12164203685535979</v>
      </c>
      <c r="I59" s="120">
        <f t="shared" si="7"/>
        <v>1.2293511157667074</v>
      </c>
      <c r="J59" s="121">
        <f t="shared" si="8"/>
        <v>0.13867666766342107</v>
      </c>
      <c r="K59" s="122">
        <f t="shared" si="9"/>
        <v>1.2899085583957874</v>
      </c>
      <c r="L59" s="123">
        <f t="shared" si="10"/>
        <v>0.17552602909324863</v>
      </c>
    </row>
    <row r="60" spans="1:12" x14ac:dyDescent="0.25">
      <c r="A60" s="88">
        <f t="shared" si="12"/>
        <v>0.59999999999999987</v>
      </c>
      <c r="B60" s="88">
        <f t="shared" si="11"/>
        <v>0.40000000000000019</v>
      </c>
      <c r="C60" s="114">
        <f t="shared" si="1"/>
        <v>0.70606325357923128</v>
      </c>
      <c r="D60" s="115">
        <f t="shared" si="2"/>
        <v>5.1499078116648965E-2</v>
      </c>
      <c r="E60" s="116">
        <f t="shared" si="3"/>
        <v>0.97104414677124018</v>
      </c>
      <c r="F60" s="117">
        <f t="shared" si="4"/>
        <v>8.8495271743890991E-2</v>
      </c>
      <c r="G60" s="118">
        <f t="shared" si="5"/>
        <v>1.2090747268993463</v>
      </c>
      <c r="H60" s="119">
        <f t="shared" si="6"/>
        <v>0.11875053321259305</v>
      </c>
      <c r="I60" s="120">
        <f t="shared" si="7"/>
        <v>1.2502525435873415</v>
      </c>
      <c r="J60" s="121">
        <f t="shared" si="8"/>
        <v>0.13531351304066641</v>
      </c>
      <c r="K60" s="122">
        <f t="shared" si="9"/>
        <v>1.3107402730733178</v>
      </c>
      <c r="L60" s="123">
        <f t="shared" si="10"/>
        <v>0.17152254050685845</v>
      </c>
    </row>
    <row r="61" spans="1:12" x14ac:dyDescent="0.25">
      <c r="A61" s="88">
        <f t="shared" si="12"/>
        <v>0.58999999999999986</v>
      </c>
      <c r="B61" s="88">
        <f t="shared" si="11"/>
        <v>0.4100000000000002</v>
      </c>
      <c r="C61" s="114">
        <f t="shared" si="1"/>
        <v>0.71778868407736029</v>
      </c>
      <c r="D61" s="115">
        <f t="shared" si="2"/>
        <v>5.0384354114546753E-2</v>
      </c>
      <c r="E61" s="116">
        <f t="shared" si="3"/>
        <v>0.98832313750597867</v>
      </c>
      <c r="F61" s="117">
        <f t="shared" si="4"/>
        <v>8.6578811531993191E-2</v>
      </c>
      <c r="G61" s="118">
        <f t="shared" si="5"/>
        <v>1.2287094335864563</v>
      </c>
      <c r="H61" s="119">
        <f t="shared" si="6"/>
        <v>0.11592891827367868</v>
      </c>
      <c r="I61" s="120">
        <f t="shared" si="7"/>
        <v>1.2711017219403422</v>
      </c>
      <c r="J61" s="121">
        <f t="shared" si="8"/>
        <v>0.13203186851094736</v>
      </c>
      <c r="K61" s="122">
        <f t="shared" si="9"/>
        <v>1.3315546269357901</v>
      </c>
      <c r="L61" s="123">
        <f t="shared" si="10"/>
        <v>0.16761740222709048</v>
      </c>
    </row>
    <row r="62" spans="1:12" x14ac:dyDescent="0.25">
      <c r="A62" s="88">
        <f t="shared" si="12"/>
        <v>0.57999999999999985</v>
      </c>
      <c r="B62" s="88">
        <f t="shared" si="11"/>
        <v>0.42000000000000021</v>
      </c>
      <c r="C62" s="114">
        <f t="shared" si="1"/>
        <v>0.72957324224978337</v>
      </c>
      <c r="D62" s="115">
        <f t="shared" si="2"/>
        <v>4.9297347616411684E-2</v>
      </c>
      <c r="E62" s="116">
        <f t="shared" si="3"/>
        <v>1.0056032106477504</v>
      </c>
      <c r="F62" s="117">
        <f t="shared" si="4"/>
        <v>8.4708649435649847E-2</v>
      </c>
      <c r="G62" s="118">
        <f t="shared" si="5"/>
        <v>1.2482663075562448</v>
      </c>
      <c r="H62" s="119">
        <f t="shared" si="6"/>
        <v>0.11317389750305033</v>
      </c>
      <c r="I62" s="120">
        <f t="shared" si="7"/>
        <v>1.2919033167230358</v>
      </c>
      <c r="J62" s="121">
        <f t="shared" si="8"/>
        <v>0.12882789621973761</v>
      </c>
      <c r="K62" s="122">
        <f t="shared" si="9"/>
        <v>1.3523579143230013</v>
      </c>
      <c r="L62" s="123">
        <f t="shared" si="10"/>
        <v>0.16380600446393601</v>
      </c>
    </row>
    <row r="63" spans="1:12" x14ac:dyDescent="0.25">
      <c r="A63" s="88">
        <f t="shared" si="12"/>
        <v>0.56999999999999984</v>
      </c>
      <c r="B63" s="88">
        <f t="shared" si="11"/>
        <v>0.43000000000000022</v>
      </c>
      <c r="C63" s="114">
        <f t="shared" si="1"/>
        <v>0.74142107592714002</v>
      </c>
      <c r="D63" s="115">
        <f t="shared" si="2"/>
        <v>4.8236799259093292E-2</v>
      </c>
      <c r="E63" s="116">
        <f t="shared" si="3"/>
        <v>1.0228873156939673</v>
      </c>
      <c r="F63" s="117">
        <f t="shared" si="4"/>
        <v>8.288264299449534E-2</v>
      </c>
      <c r="G63" s="118">
        <f t="shared" si="5"/>
        <v>1.267749364717413</v>
      </c>
      <c r="H63" s="119">
        <f t="shared" si="6"/>
        <v>0.11048240397330983</v>
      </c>
      <c r="I63" s="120">
        <f t="shared" si="7"/>
        <v>1.3126616800404105</v>
      </c>
      <c r="J63" s="121">
        <f t="shared" si="8"/>
        <v>0.12569802327916466</v>
      </c>
      <c r="K63" s="122">
        <f t="shared" si="9"/>
        <v>1.3731560450312708</v>
      </c>
      <c r="L63" s="123">
        <f t="shared" si="10"/>
        <v>0.16008405569991102</v>
      </c>
    </row>
    <row r="64" spans="1:12" x14ac:dyDescent="0.25">
      <c r="A64" s="88">
        <f t="shared" si="12"/>
        <v>0.55999999999999983</v>
      </c>
      <c r="B64" s="88">
        <f t="shared" si="11"/>
        <v>0.44000000000000022</v>
      </c>
      <c r="C64" s="114">
        <f t="shared" si="1"/>
        <v>0.75333616941448245</v>
      </c>
      <c r="D64" s="115">
        <f t="shared" si="2"/>
        <v>4.7201535729140112E-2</v>
      </c>
      <c r="E64" s="116">
        <f t="shared" si="3"/>
        <v>1.0401782187192112</v>
      </c>
      <c r="F64" s="117">
        <f t="shared" si="4"/>
        <v>8.1098795517463962E-2</v>
      </c>
      <c r="G64" s="118">
        <f t="shared" si="5"/>
        <v>1.2871623501453853</v>
      </c>
      <c r="H64" s="119">
        <f t="shared" si="6"/>
        <v>0.10785157787010527</v>
      </c>
      <c r="I64" s="120">
        <f t="shared" si="7"/>
        <v>1.3333808784697627</v>
      </c>
      <c r="J64" s="121">
        <f t="shared" si="8"/>
        <v>0.12263891792518371</v>
      </c>
      <c r="K64" s="122">
        <f t="shared" si="9"/>
        <v>1.3939545793084318</v>
      </c>
      <c r="L64" s="123">
        <f t="shared" si="10"/>
        <v>0.15644755406691055</v>
      </c>
    </row>
    <row r="65" spans="1:12" x14ac:dyDescent="0.25">
      <c r="A65" s="88">
        <f t="shared" si="12"/>
        <v>0.54999999999999982</v>
      </c>
      <c r="B65" s="88">
        <f t="shared" si="11"/>
        <v>0.45000000000000023</v>
      </c>
      <c r="C65" s="114">
        <f t="shared" si="1"/>
        <v>0.76532235985614228</v>
      </c>
      <c r="D65" s="115">
        <f t="shared" si="2"/>
        <v>4.6190462143209002E-2</v>
      </c>
      <c r="E65" s="116">
        <f t="shared" si="3"/>
        <v>1.0574785187319398</v>
      </c>
      <c r="F65" s="117">
        <f t="shared" si="4"/>
        <v>7.9355243154676389E-2</v>
      </c>
      <c r="G65" s="118">
        <f t="shared" si="5"/>
        <v>1.3065087619329434</v>
      </c>
      <c r="H65" s="119">
        <f t="shared" si="6"/>
        <v>0.1052787482531832</v>
      </c>
      <c r="I65" s="120">
        <f t="shared" si="7"/>
        <v>1.3540647182160419</v>
      </c>
      <c r="J65" s="121">
        <f t="shared" si="8"/>
        <v>0.11964746829770487</v>
      </c>
      <c r="K65" s="122">
        <f t="shared" si="9"/>
        <v>1.414758759004161</v>
      </c>
      <c r="L65" s="123">
        <f t="shared" si="10"/>
        <v>0.15289276187031531</v>
      </c>
    </row>
    <row r="66" spans="1:12" x14ac:dyDescent="0.25">
      <c r="A66" s="88">
        <f t="shared" si="12"/>
        <v>0.53999999999999981</v>
      </c>
      <c r="B66" s="88">
        <f t="shared" si="11"/>
        <v>0.46000000000000024</v>
      </c>
      <c r="C66" s="114">
        <f t="shared" si="1"/>
        <v>0.77738335185494079</v>
      </c>
      <c r="D66" s="115">
        <f t="shared" si="2"/>
        <v>4.5202555254469971E-2</v>
      </c>
      <c r="E66" s="116">
        <f t="shared" si="3"/>
        <v>1.0747906622575449</v>
      </c>
      <c r="F66" s="117">
        <f t="shared" si="4"/>
        <v>7.7650243371536476E-2</v>
      </c>
      <c r="G66" s="118">
        <f t="shared" si="5"/>
        <v>1.3257918724718194</v>
      </c>
      <c r="H66" s="119">
        <f t="shared" si="6"/>
        <v>0.10276141678198256</v>
      </c>
      <c r="I66" s="120">
        <f t="shared" si="7"/>
        <v>1.3747167675595295</v>
      </c>
      <c r="J66" s="121">
        <f t="shared" si="8"/>
        <v>0.11672076350485333</v>
      </c>
      <c r="K66" s="122">
        <f t="shared" si="9"/>
        <v>1.4355735353720647</v>
      </c>
      <c r="L66" s="123">
        <f t="shared" si="10"/>
        <v>0.14941618285400618</v>
      </c>
    </row>
    <row r="67" spans="1:12" x14ac:dyDescent="0.25">
      <c r="A67" s="88">
        <f t="shared" si="12"/>
        <v>0.5299999999999998</v>
      </c>
      <c r="B67" s="88">
        <f t="shared" si="11"/>
        <v>0.47000000000000025</v>
      </c>
      <c r="C67" s="114">
        <f t="shared" si="1"/>
        <v>0.78952273056839939</v>
      </c>
      <c r="D67" s="115">
        <f t="shared" si="2"/>
        <v>4.423685737984729E-2</v>
      </c>
      <c r="E67" s="116">
        <f t="shared" si="3"/>
        <v>1.0921169563737181</v>
      </c>
      <c r="F67" s="117">
        <f t="shared" si="4"/>
        <v>7.5982164646401978E-2</v>
      </c>
      <c r="G67" s="118">
        <f t="shared" si="5"/>
        <v>1.345014747490392</v>
      </c>
      <c r="H67" s="119">
        <f t="shared" si="6"/>
        <v>0.1002972431571923</v>
      </c>
      <c r="I67" s="120">
        <f t="shared" si="7"/>
        <v>1.3953403769382469</v>
      </c>
      <c r="J67" s="121">
        <f t="shared" si="8"/>
        <v>0.11385607668252912</v>
      </c>
      <c r="K67" s="122">
        <f t="shared" si="9"/>
        <v>1.4564035939467246</v>
      </c>
      <c r="L67" s="123">
        <f t="shared" si="10"/>
        <v>0.14601454185986132</v>
      </c>
    </row>
    <row r="68" spans="1:12" x14ac:dyDescent="0.25">
      <c r="A68" s="88">
        <f t="shared" si="12"/>
        <v>0.5199999999999998</v>
      </c>
      <c r="B68" s="88">
        <f t="shared" si="11"/>
        <v>0.48000000000000026</v>
      </c>
      <c r="C68" s="114">
        <f t="shared" si="1"/>
        <v>0.80174397347222293</v>
      </c>
      <c r="D68" s="115">
        <f t="shared" si="2"/>
        <v>4.329247095823404E-2</v>
      </c>
      <c r="E68" s="116">
        <f t="shared" si="3"/>
        <v>1.1094595803911975</v>
      </c>
      <c r="F68" s="117">
        <f t="shared" si="4"/>
        <v>7.4349477239193232E-2</v>
      </c>
      <c r="G68" s="118">
        <f t="shared" si="5"/>
        <v>1.3641802631255715</v>
      </c>
      <c r="H68" s="119">
        <f t="shared" si="6"/>
        <v>9.7884032065632579E-2</v>
      </c>
      <c r="I68" s="120">
        <f t="shared" si="7"/>
        <v>1.4159386969580074</v>
      </c>
      <c r="J68" s="121">
        <f t="shared" si="8"/>
        <v>0.11105084980216653</v>
      </c>
      <c r="K68" s="122">
        <f t="shared" si="9"/>
        <v>1.4772533768577971</v>
      </c>
      <c r="L68" s="123">
        <f t="shared" si="10"/>
        <v>0.14268476658534188</v>
      </c>
    </row>
    <row r="69" spans="1:12" x14ac:dyDescent="0.25">
      <c r="A69" s="88">
        <f t="shared" si="12"/>
        <v>0.50999999999999979</v>
      </c>
      <c r="B69" s="88">
        <f t="shared" si="11"/>
        <v>0.49000000000000027</v>
      </c>
      <c r="C69" s="114">
        <f t="shared" si="1"/>
        <v>0.81405046095422695</v>
      </c>
      <c r="D69" s="115">
        <f t="shared" si="2"/>
        <v>4.2368553662621336E-2</v>
      </c>
      <c r="E69" s="116">
        <f t="shared" si="3"/>
        <v>1.1268205963454403</v>
      </c>
      <c r="F69" s="117">
        <f t="shared" si="4"/>
        <v>7.2750744900066056E-2</v>
      </c>
      <c r="G69" s="118">
        <f t="shared" si="5"/>
        <v>1.3832911212674062</v>
      </c>
      <c r="H69" s="119">
        <f t="shared" si="6"/>
        <v>9.5519721445940661E-2</v>
      </c>
      <c r="I69" s="120">
        <f t="shared" si="7"/>
        <v>1.4365146945815619</v>
      </c>
      <c r="J69" s="121">
        <f t="shared" si="8"/>
        <v>0.10830268001457349</v>
      </c>
      <c r="K69" s="122">
        <f t="shared" si="9"/>
        <v>1.4981271028920258</v>
      </c>
      <c r="L69" s="123">
        <f t="shared" si="10"/>
        <v>0.13942397118471073</v>
      </c>
    </row>
    <row r="70" spans="1:12" x14ac:dyDescent="0.25">
      <c r="A70" s="88">
        <f t="shared" si="12"/>
        <v>0.49999999999999978</v>
      </c>
      <c r="B70" s="88">
        <f t="shared" si="11"/>
        <v>0.50000000000000022</v>
      </c>
      <c r="C70" s="114">
        <f t="shared" si="1"/>
        <v>0.82644548587909528</v>
      </c>
      <c r="D70" s="115">
        <f t="shared" si="2"/>
        <v>4.1464313999844522E-2</v>
      </c>
      <c r="E70" s="116">
        <f t="shared" si="3"/>
        <v>1.1442019584416236</v>
      </c>
      <c r="F70" s="117">
        <f t="shared" si="4"/>
        <v>7.1184617405562117E-2</v>
      </c>
      <c r="G70" s="118">
        <f t="shared" si="5"/>
        <v>1.4023498633821481</v>
      </c>
      <c r="H70" s="119">
        <f t="shared" si="6"/>
        <v>9.3202371917883109E-2</v>
      </c>
      <c r="I70" s="120">
        <f t="shared" si="7"/>
        <v>1.4570711677134041</v>
      </c>
      <c r="J70" s="121">
        <f t="shared" si="8"/>
        <v>0.10560930734716396</v>
      </c>
      <c r="K70" s="122">
        <f t="shared" si="9"/>
        <v>1.5190287855709006</v>
      </c>
      <c r="L70" s="123">
        <f t="shared" si="10"/>
        <v>0.13622944149472105</v>
      </c>
    </row>
    <row r="71" spans="1:12" x14ac:dyDescent="0.25">
      <c r="A71" s="88">
        <f t="shared" si="12"/>
        <v>0.48999999999999977</v>
      </c>
      <c r="B71" s="88">
        <f t="shared" si="11"/>
        <v>0.51000000000000023</v>
      </c>
      <c r="C71" s="114">
        <f t="shared" si="1"/>
        <v>0.83893226224514272</v>
      </c>
      <c r="D71" s="115">
        <f t="shared" si="2"/>
        <v>4.057900734072592E-2</v>
      </c>
      <c r="E71" s="116">
        <f t="shared" si="3"/>
        <v>1.1616055215758916</v>
      </c>
      <c r="F71" s="117">
        <f t="shared" si="4"/>
        <v>6.9649823825073995E-2</v>
      </c>
      <c r="G71" s="118">
        <f t="shared" si="5"/>
        <v>1.421358882991147</v>
      </c>
      <c r="H71" s="119">
        <f t="shared" si="6"/>
        <v>9.0930157239514975E-2</v>
      </c>
      <c r="I71" s="120">
        <f t="shared" si="7"/>
        <v>1.4776107583673346</v>
      </c>
      <c r="J71" s="121">
        <f t="shared" si="8"/>
        <v>0.10296860359675339</v>
      </c>
      <c r="K71" s="122">
        <f t="shared" si="9"/>
        <v>1.5399622494753051</v>
      </c>
      <c r="L71" s="123">
        <f t="shared" si="10"/>
        <v>0.13309862169541653</v>
      </c>
    </row>
    <row r="72" spans="1:12" x14ac:dyDescent="0.25">
      <c r="A72" s="88">
        <f t="shared" si="12"/>
        <v>0.47999999999999976</v>
      </c>
      <c r="B72" s="88">
        <f t="shared" si="11"/>
        <v>0.52000000000000024</v>
      </c>
      <c r="C72" s="114">
        <f t="shared" si="1"/>
        <v>0.85151393303798673</v>
      </c>
      <c r="D72" s="115">
        <f t="shared" si="2"/>
        <v>3.9711932331077365E-2</v>
      </c>
      <c r="E72" s="116">
        <f t="shared" si="3"/>
        <v>1.1790330490392158</v>
      </c>
      <c r="F72" s="117">
        <f t="shared" si="4"/>
        <v>6.814516643351759E-2</v>
      </c>
      <c r="G72" s="118">
        <f t="shared" si="5"/>
        <v>1.4403204369595553</v>
      </c>
      <c r="H72" s="119">
        <f t="shared" si="6"/>
        <v>8.8701355674537768E-2</v>
      </c>
      <c r="I72" s="120">
        <f t="shared" si="7"/>
        <v>1.4981359645788948</v>
      </c>
      <c r="J72" s="121">
        <f t="shared" si="8"/>
        <v>0.10037856228115188</v>
      </c>
      <c r="K72" s="122">
        <f t="shared" si="9"/>
        <v>1.5609311450176111</v>
      </c>
      <c r="L72" s="123">
        <f t="shared" si="10"/>
        <v>0.13002910224194675</v>
      </c>
    </row>
    <row r="73" spans="1:12" x14ac:dyDescent="0.25">
      <c r="A73" s="88">
        <f t="shared" si="12"/>
        <v>0.46999999999999975</v>
      </c>
      <c r="B73" s="88">
        <f t="shared" si="11"/>
        <v>0.53000000000000025</v>
      </c>
      <c r="C73" s="114">
        <f t="shared" si="1"/>
        <v>0.86419357737222346</v>
      </c>
      <c r="D73" s="115">
        <f t="shared" si="2"/>
        <v>3.8862427640552942E-2</v>
      </c>
      <c r="E73" s="116">
        <f t="shared" si="3"/>
        <v>1.1964862194962522</v>
      </c>
      <c r="F73" s="117">
        <f t="shared" si="4"/>
        <v>6.6669515197192525E-2</v>
      </c>
      <c r="G73" s="118">
        <f t="shared" si="5"/>
        <v>1.4592366557284406</v>
      </c>
      <c r="H73" s="119">
        <f t="shared" si="6"/>
        <v>8.6514342167625657E-2</v>
      </c>
      <c r="I73" s="120">
        <f t="shared" si="7"/>
        <v>1.5186491512035754</v>
      </c>
      <c r="J73" s="121">
        <f t="shared" si="8"/>
        <v>9.7837289530700741E-2</v>
      </c>
      <c r="K73" s="122">
        <f t="shared" si="9"/>
        <v>1.5819389618354516</v>
      </c>
      <c r="L73" s="123">
        <f t="shared" si="10"/>
        <v>0.1270186089247842</v>
      </c>
    </row>
    <row r="74" spans="1:12" x14ac:dyDescent="0.25">
      <c r="A74" s="88">
        <f t="shared" si="12"/>
        <v>0.45999999999999974</v>
      </c>
      <c r="B74" s="88">
        <f t="shared" si="11"/>
        <v>0.54000000000000026</v>
      </c>
      <c r="C74" s="114">
        <f t="shared" si="1"/>
        <v>0.87697421700041744</v>
      </c>
      <c r="D74" s="115">
        <f t="shared" si="2"/>
        <v>3.8029869011904333E-2</v>
      </c>
      <c r="E74" s="116">
        <f t="shared" si="3"/>
        <v>1.2139666333195933</v>
      </c>
      <c r="F74" s="117">
        <f t="shared" si="4"/>
        <v>6.5221802769259721E-2</v>
      </c>
      <c r="G74" s="118">
        <f t="shared" si="5"/>
        <v>1.478109552606838</v>
      </c>
      <c r="H74" s="119">
        <f t="shared" si="6"/>
        <v>8.4367581238638897E-2</v>
      </c>
      <c r="I74" s="120">
        <f t="shared" si="7"/>
        <v>1.5391525597235738</v>
      </c>
      <c r="J74" s="121">
        <f t="shared" si="8"/>
        <v>9.5342995816179207E-2</v>
      </c>
      <c r="K74" s="122">
        <f t="shared" si="9"/>
        <v>1.6029890409590075</v>
      </c>
      <c r="L74" s="123">
        <f t="shared" si="10"/>
        <v>0.12406499293405401</v>
      </c>
    </row>
    <row r="75" spans="1:12" x14ac:dyDescent="0.25">
      <c r="A75" s="88">
        <f t="shared" si="12"/>
        <v>0.44999999999999973</v>
      </c>
      <c r="B75" s="88">
        <f t="shared" si="11"/>
        <v>0.55000000000000027</v>
      </c>
      <c r="C75" s="114">
        <f t="shared" si="1"/>
        <v>0.88985882225865998</v>
      </c>
      <c r="D75" s="115">
        <f t="shared" si="2"/>
        <v>3.7213666577946225E-2</v>
      </c>
      <c r="E75" s="116">
        <f t="shared" si="3"/>
        <v>1.2314758183496104</v>
      </c>
      <c r="F75" s="117">
        <f t="shared" si="4"/>
        <v>6.3801019939341924E-2</v>
      </c>
      <c r="G75" s="118">
        <f t="shared" si="5"/>
        <v>1.496941032225539</v>
      </c>
      <c r="H75" s="119">
        <f t="shared" si="6"/>
        <v>8.2259620517895926E-2</v>
      </c>
      <c r="I75" s="120">
        <f t="shared" si="7"/>
        <v>1.5596483171703834</v>
      </c>
      <c r="J75" s="121">
        <f t="shared" si="8"/>
        <v>9.2893988422582133E-2</v>
      </c>
      <c r="K75" s="122">
        <f t="shared" si="9"/>
        <v>1.624084585884487</v>
      </c>
      <c r="L75" s="123">
        <f t="shared" si="10"/>
        <v>0.1211662218193743</v>
      </c>
    </row>
    <row r="76" spans="1:12" x14ac:dyDescent="0.25">
      <c r="A76" s="88">
        <f t="shared" si="12"/>
        <v>0.43999999999999972</v>
      </c>
      <c r="B76" s="88">
        <f t="shared" si="11"/>
        <v>0.56000000000000028</v>
      </c>
      <c r="C76" s="114">
        <f t="shared" si="1"/>
        <v>0.90285031750931244</v>
      </c>
      <c r="D76" s="115">
        <f t="shared" si="2"/>
        <v>3.6413262417616513E-2</v>
      </c>
      <c r="E76" s="116">
        <f t="shared" si="3"/>
        <v>1.2490152351413286</v>
      </c>
      <c r="F76" s="117">
        <f t="shared" si="4"/>
        <v>6.2406211488677199E-2</v>
      </c>
      <c r="G76" s="118">
        <f t="shared" si="5"/>
        <v>1.5157328982416645</v>
      </c>
      <c r="H76" s="119">
        <f t="shared" si="6"/>
        <v>8.0189084854331322E-2</v>
      </c>
      <c r="I76" s="120">
        <f t="shared" si="7"/>
        <v>1.5801384442571833</v>
      </c>
      <c r="J76" s="121">
        <f t="shared" si="8"/>
        <v>9.0488664589493326E-2</v>
      </c>
      <c r="K76" s="122">
        <f t="shared" si="9"/>
        <v>1.6452286726700245</v>
      </c>
      <c r="L76" s="123">
        <f t="shared" si="10"/>
        <v>0.11832037125006356</v>
      </c>
    </row>
    <row r="77" spans="1:12" x14ac:dyDescent="0.25">
      <c r="A77" s="88">
        <f t="shared" si="12"/>
        <v>0.42999999999999972</v>
      </c>
      <c r="B77" s="88">
        <f t="shared" si="11"/>
        <v>0.57000000000000028</v>
      </c>
      <c r="C77" s="114">
        <f t="shared" si="1"/>
        <v>0.91595158613413297</v>
      </c>
      <c r="D77" s="115">
        <f t="shared" si="2"/>
        <v>3.5628128326022274E-2</v>
      </c>
      <c r="E77" s="116">
        <f t="shared" si="3"/>
        <v>1.2665862817522395</v>
      </c>
      <c r="F77" s="117">
        <f t="shared" si="4"/>
        <v>6.1036472408210612E-2</v>
      </c>
      <c r="G77" s="118">
        <f t="shared" si="5"/>
        <v>1.5344868603724362</v>
      </c>
      <c r="H77" s="119">
        <f t="shared" si="6"/>
        <v>7.8154670936677953E-2</v>
      </c>
      <c r="I77" s="120">
        <f t="shared" si="7"/>
        <v>1.6006248628035573</v>
      </c>
      <c r="J77" s="121">
        <f t="shared" si="8"/>
        <v>8.8125505248436917E-2</v>
      </c>
      <c r="K77" s="122">
        <f t="shared" si="9"/>
        <v>1.6664242591560785</v>
      </c>
      <c r="L77" s="123">
        <f t="shared" si="10"/>
        <v>0.11552561749216261</v>
      </c>
    </row>
    <row r="78" spans="1:12" x14ac:dyDescent="0.25">
      <c r="A78" s="88">
        <f t="shared" si="12"/>
        <v>0.41999999999999971</v>
      </c>
      <c r="B78" s="88">
        <f t="shared" si="11"/>
        <v>0.58000000000000029</v>
      </c>
      <c r="C78" s="114">
        <f t="shared" si="1"/>
        <v>0.9291654751245837</v>
      </c>
      <c r="D78" s="115">
        <f t="shared" si="2"/>
        <v>3.485776377638615E-2</v>
      </c>
      <c r="E78" s="116">
        <f t="shared" si="3"/>
        <v>1.2841902981184481</v>
      </c>
      <c r="F78" s="117">
        <f t="shared" si="4"/>
        <v>5.969094444214329E-2</v>
      </c>
      <c r="G78" s="118">
        <f t="shared" si="5"/>
        <v>1.5532045408269237</v>
      </c>
      <c r="H78" s="119">
        <f t="shared" si="6"/>
        <v>7.6155142374984788E-2</v>
      </c>
      <c r="I78" s="120">
        <f t="shared" si="7"/>
        <v>1.6211094025251902</v>
      </c>
      <c r="J78" s="121">
        <f t="shared" si="8"/>
        <v>8.5803069295927958E-2</v>
      </c>
      <c r="K78" s="122">
        <f t="shared" si="9"/>
        <v>1.6876741934001815</v>
      </c>
      <c r="L78" s="123">
        <f t="shared" si="10"/>
        <v>0.11278023052871916</v>
      </c>
    </row>
    <row r="79" spans="1:12" x14ac:dyDescent="0.25">
      <c r="A79" s="88">
        <f t="shared" si="12"/>
        <v>0.4099999999999997</v>
      </c>
      <c r="B79" s="88">
        <f t="shared" si="11"/>
        <v>0.5900000000000003</v>
      </c>
      <c r="C79" s="114">
        <f t="shared" si="1"/>
        <v>0.94249479931057611</v>
      </c>
      <c r="D79" s="115">
        <f t="shared" si="2"/>
        <v>3.4101694054422489E-2</v>
      </c>
      <c r="E79" s="116">
        <f t="shared" si="3"/>
        <v>1.3018285700609651</v>
      </c>
      <c r="F79" s="117">
        <f t="shared" si="4"/>
        <v>5.8368812923897131E-2</v>
      </c>
      <c r="G79" s="118">
        <f t="shared" si="5"/>
        <v>1.5718874801966687</v>
      </c>
      <c r="H79" s="119">
        <f t="shared" si="6"/>
        <v>7.418932519598824E-2</v>
      </c>
      <c r="I79" s="120">
        <f t="shared" si="7"/>
        <v>1.6415938072526155</v>
      </c>
      <c r="J79" s="121">
        <f t="shared" si="8"/>
        <v>8.3519988348158047E-2</v>
      </c>
      <c r="K79" s="122">
        <f t="shared" si="9"/>
        <v>1.7089812214053208</v>
      </c>
      <c r="L79" s="123">
        <f t="shared" si="10"/>
        <v>0.11008256775844047</v>
      </c>
    </row>
    <row r="80" spans="1:12" x14ac:dyDescent="0.25">
      <c r="A80" s="88">
        <f t="shared" si="12"/>
        <v>0.39999999999999969</v>
      </c>
      <c r="B80" s="88">
        <f t="shared" si="11"/>
        <v>0.60000000000000031</v>
      </c>
      <c r="C80" s="114">
        <f t="shared" si="1"/>
        <v>0.95594234526412558</v>
      </c>
      <c r="D80" s="115">
        <f t="shared" si="2"/>
        <v>3.3359468547939079E-2</v>
      </c>
      <c r="E80" s="116">
        <f t="shared" si="3"/>
        <v>1.3195023329590601</v>
      </c>
      <c r="F80" s="117">
        <f t="shared" si="4"/>
        <v>5.7069303875303262E-2</v>
      </c>
      <c r="G80" s="118">
        <f t="shared" si="5"/>
        <v>1.5905371428587944</v>
      </c>
      <c r="H80" s="119">
        <f t="shared" si="6"/>
        <v>7.2256103711240749E-2</v>
      </c>
      <c r="I80" s="120">
        <f t="shared" si="7"/>
        <v>1.662079740635702</v>
      </c>
      <c r="J80" s="121">
        <f t="shared" si="8"/>
        <v>8.1274961929512252E-2</v>
      </c>
      <c r="K80" s="122">
        <f t="shared" si="9"/>
        <v>1.7303479942120514</v>
      </c>
      <c r="L80" s="123">
        <f t="shared" si="10"/>
        <v>0.10743106821533176</v>
      </c>
    </row>
    <row r="81" spans="1:12" x14ac:dyDescent="0.25">
      <c r="A81" s="88">
        <f t="shared" si="12"/>
        <v>0.38999999999999968</v>
      </c>
      <c r="B81" s="88">
        <f t="shared" si="11"/>
        <v>0.61000000000000032</v>
      </c>
      <c r="C81" s="114">
        <f t="shared" si="1"/>
        <v>0.96951087491020216</v>
      </c>
      <c r="D81" s="115">
        <f t="shared" si="2"/>
        <v>3.2630659176430765E-2</v>
      </c>
      <c r="E81" s="116">
        <f t="shared" si="3"/>
        <v>1.3372127751233744</v>
      </c>
      <c r="F81" s="117">
        <f t="shared" si="4"/>
        <v>5.57916813431652E-2</v>
      </c>
      <c r="G81" s="118">
        <f t="shared" si="5"/>
        <v>1.6091549219393317</v>
      </c>
      <c r="H81" s="119">
        <f t="shared" si="6"/>
        <v>7.0354416721583352E-2</v>
      </c>
      <c r="I81" s="120">
        <f t="shared" si="7"/>
        <v>1.6825687913840737</v>
      </c>
      <c r="J81" s="121">
        <f t="shared" si="8"/>
        <v>7.9066753052559752E-2</v>
      </c>
      <c r="K81" s="122">
        <f t="shared" si="9"/>
        <v>1.7517770744164678</v>
      </c>
      <c r="L81" s="123">
        <f t="shared" si="10"/>
        <v>0.10482424725847239</v>
      </c>
    </row>
    <row r="82" spans="1:12" x14ac:dyDescent="0.25">
      <c r="A82" s="88">
        <f t="shared" si="12"/>
        <v>0.37999999999999967</v>
      </c>
      <c r="B82" s="88">
        <f t="shared" si="11"/>
        <v>0.62000000000000033</v>
      </c>
      <c r="C82" s="114">
        <f t="shared" si="1"/>
        <v>0.98320312887344385</v>
      </c>
      <c r="D82" s="115">
        <f t="shared" si="2"/>
        <v>3.1914858947147226E-2</v>
      </c>
      <c r="E82" s="116">
        <f t="shared" si="3"/>
        <v>1.3549610408978046</v>
      </c>
      <c r="F82" s="117">
        <f t="shared" si="4"/>
        <v>5.4535244950262768E-2</v>
      </c>
      <c r="G82" s="118">
        <f t="shared" si="5"/>
        <v>1.6277421438789936</v>
      </c>
      <c r="H82" s="119">
        <f t="shared" si="6"/>
        <v>6.8483254025633239E-2</v>
      </c>
      <c r="I82" s="120">
        <f t="shared" si="7"/>
        <v>1.7030624780880541</v>
      </c>
      <c r="J82" s="121">
        <f t="shared" si="8"/>
        <v>7.689418415190763E-2</v>
      </c>
      <c r="K82" s="122">
        <f t="shared" si="9"/>
        <v>1.773270942169185</v>
      </c>
      <c r="L82" s="123">
        <f t="shared" si="10"/>
        <v>0.10226069168677791</v>
      </c>
    </row>
    <row r="83" spans="1:12" x14ac:dyDescent="0.25">
      <c r="A83" s="88">
        <f t="shared" si="12"/>
        <v>0.36999999999999966</v>
      </c>
      <c r="B83" s="88">
        <f t="shared" si="11"/>
        <v>0.63000000000000034</v>
      </c>
      <c r="C83" s="114">
        <f t="shared" si="1"/>
        <v>0.99702182958621666</v>
      </c>
      <c r="D83" s="115">
        <f t="shared" si="2"/>
        <v>3.1211680625616297E-2</v>
      </c>
      <c r="E83" s="116">
        <f t="shared" si="3"/>
        <v>1.372748233515942</v>
      </c>
      <c r="F83" s="117">
        <f t="shared" si="4"/>
        <v>5.3299327640406069E-2</v>
      </c>
      <c r="G83" s="118">
        <f t="shared" si="5"/>
        <v>1.6463000726389829</v>
      </c>
      <c r="H83" s="119">
        <f t="shared" si="6"/>
        <v>6.664165320352497E-2</v>
      </c>
      <c r="I83" s="120">
        <f t="shared" si="7"/>
        <v>1.723562253659805</v>
      </c>
      <c r="J83" s="121">
        <f t="shared" si="8"/>
        <v>7.4756133338456585E-2</v>
      </c>
      <c r="K83" s="122">
        <f t="shared" si="9"/>
        <v>1.7948320007044138</v>
      </c>
      <c r="L83" s="123">
        <f t="shared" si="10"/>
        <v>9.973905523857704E-2</v>
      </c>
    </row>
    <row r="84" spans="1:12" x14ac:dyDescent="0.25">
      <c r="A84" s="88">
        <f t="shared" si="12"/>
        <v>0.35999999999999965</v>
      </c>
      <c r="B84" s="88">
        <f t="shared" si="11"/>
        <v>0.64000000000000035</v>
      </c>
      <c r="C84" s="114">
        <f t="shared" si="1"/>
        <v>1.0109696841807359</v>
      </c>
      <c r="D84" s="115">
        <f t="shared" si="2"/>
        <v>3.0520755509916106E-2</v>
      </c>
      <c r="E84" s="116">
        <f t="shared" si="3"/>
        <v>1.3905754177350582</v>
      </c>
      <c r="F84" s="117">
        <f t="shared" si="4"/>
        <v>5.2083293599376343E-2</v>
      </c>
      <c r="G84" s="118">
        <f t="shared" si="5"/>
        <v>1.6648299135803919</v>
      </c>
      <c r="H84" s="119">
        <f t="shared" si="6"/>
        <v>6.482869665026926E-2</v>
      </c>
      <c r="I84" s="120">
        <f t="shared" si="7"/>
        <v>1.7440695094300054</v>
      </c>
      <c r="J84" s="121">
        <f t="shared" si="8"/>
        <v>7.2651530944232476E-2</v>
      </c>
      <c r="K84" s="122">
        <f t="shared" si="9"/>
        <v>1.8164625814428752</v>
      </c>
      <c r="L84" s="123">
        <f t="shared" si="10"/>
        <v>9.7258054440192823E-2</v>
      </c>
    </row>
    <row r="85" spans="1:12" x14ac:dyDescent="0.25">
      <c r="A85" s="88">
        <f t="shared" si="12"/>
        <v>0.34999999999999964</v>
      </c>
      <c r="B85" s="88">
        <f t="shared" si="11"/>
        <v>0.65000000000000036</v>
      </c>
      <c r="C85" s="114">
        <f t="shared" ref="C85:C120" si="13">($B$13*LN(ABS((B85+$B$14)/($B$14))))+(($B$9/$B$11)*((EXP($B$11*B85)-1)))</f>
        <v>1.0250493871855233</v>
      </c>
      <c r="D85" s="115">
        <f t="shared" ref="D85:D120" si="14">(-1*($B$12*LN(ABS((B85+$B$14)/(1+$B$14)))))+(($B$10/$B$11)*((EXP($B$11*B85))+EXP($B$11)))</f>
        <v>2.9841732299139959E-2</v>
      </c>
      <c r="E85" s="116">
        <f t="shared" ref="E85:E120" si="15">(($C$13*LN(ABS((B85+$C$14)/($C$14))))+(($C$9/$C$11)*((EXP($C$11*B85)-1))))*2</f>
        <v>1.4084436222681234</v>
      </c>
      <c r="F85" s="117">
        <f t="shared" ref="F85:F120" si="16">((-1*($C$12*LN(ABS((B85+$C$14)/(1+$C$14)))))+(($C$10/$C$11)*((EXP($C$11*B85))+EXP($C$11))))*2</f>
        <v>5.0886536335543034E-2</v>
      </c>
      <c r="G85" s="118">
        <f t="shared" ref="G85:G120" si="17">(($D$13*LN(ABS((B85+$D$14)/($D$14))))+(($D$9/$D$11)*((EXP($D$11*B85)-1))))*3</f>
        <v>1.6833328170471384</v>
      </c>
      <c r="H85" s="119">
        <f t="shared" ref="H85:H120" si="18">((-1*($D$12*LN(ABS((B85+$D$14)/(1+$D$14)))))+(($D$10/$D$11)*((EXP($D$11*B85))+EXP($D$11))))*3</f>
        <v>6.3043508835836995E-2</v>
      </c>
      <c r="I85" s="120">
        <f t="shared" ref="I85:I120" si="19">(($E$13*LN(ABS((B85+$E$14)/($E$14))))+(($E$9/$E$11)*((EXP($E$11*B85)-1))))*4</f>
        <v>1.7645855789316647</v>
      </c>
      <c r="J85" s="121">
        <f t="shared" ref="J85:J120" si="20">((-1*($E$12*LN(ABS((B85+$E$14)/(1+$E$14)))))+(($E$10/$E$11)*((EXP($E$11*B85))+EXP($E$11))))*4</f>
        <v>7.0579356331156112E-2</v>
      </c>
      <c r="K85" s="122">
        <f t="shared" ref="K85:K120" si="21">(($F$13*LN(ABS((B85+$F$14)/($F$14))))+(($F$9/$F$11)*((EXP($F$11*B85)-1))))*5</f>
        <v>1.8381649487076244</v>
      </c>
      <c r="L85" s="123">
        <f t="shared" ref="L85:L120" si="22">((-1*($F$12*LN(ABS((B85+$F$14)/(1+$F$14)))))+(($F$10/$F$11)*((EXP($F$11*B85))+EXP($F$11))))*5</f>
        <v>9.4816464771546899E-2</v>
      </c>
    </row>
    <row r="86" spans="1:12" x14ac:dyDescent="0.25">
      <c r="A86" s="88">
        <f t="shared" si="12"/>
        <v>0.33999999999999964</v>
      </c>
      <c r="B86" s="88">
        <f t="shared" ref="B86:B120" si="23">B85+0.01</f>
        <v>0.66000000000000036</v>
      </c>
      <c r="C86" s="114">
        <f t="shared" si="13"/>
        <v>1.0392636230443384</v>
      </c>
      <c r="D86" s="115">
        <f t="shared" si="14"/>
        <v>2.9174276047509502E-2</v>
      </c>
      <c r="E86" s="116">
        <f t="shared" si="15"/>
        <v>1.4263538420322037</v>
      </c>
      <c r="F86" s="117">
        <f t="shared" si="16"/>
        <v>4.9708476905663421E-2</v>
      </c>
      <c r="G86" s="118">
        <f t="shared" si="17"/>
        <v>1.701809881679152</v>
      </c>
      <c r="H86" s="119">
        <f t="shared" si="18"/>
        <v>6.1285253771487705E-2</v>
      </c>
      <c r="I86" s="120">
        <f t="shared" si="19"/>
        <v>1.785111741399293</v>
      </c>
      <c r="J86" s="121">
        <f t="shared" si="20"/>
        <v>6.8538634939920642E-2</v>
      </c>
      <c r="K86" s="122">
        <f t="shared" si="21"/>
        <v>1.8599413040877477</v>
      </c>
      <c r="L86" s="123">
        <f t="shared" si="22"/>
        <v>9.2413117120172542E-2</v>
      </c>
    </row>
    <row r="87" spans="1:12" x14ac:dyDescent="0.25">
      <c r="A87" s="88">
        <f t="shared" si="12"/>
        <v>0.32999999999999963</v>
      </c>
      <c r="B87" s="88">
        <f t="shared" si="23"/>
        <v>0.67000000000000037</v>
      </c>
      <c r="C87" s="114">
        <f t="shared" si="13"/>
        <v>1.0536150684738281</v>
      </c>
      <c r="D87" s="115">
        <f t="shared" si="14"/>
        <v>2.8518067196482734E-2</v>
      </c>
      <c r="E87" s="116">
        <f t="shared" si="15"/>
        <v>1.4443070402296512</v>
      </c>
      <c r="F87" s="117">
        <f t="shared" si="16"/>
        <v>4.8548562272882817E-2</v>
      </c>
      <c r="G87" s="118">
        <f t="shared" si="17"/>
        <v>1.7202621574799393</v>
      </c>
      <c r="H87" s="119">
        <f t="shared" si="18"/>
        <v>5.9553132663988921E-2</v>
      </c>
      <c r="I87" s="120">
        <f t="shared" si="19"/>
        <v>1.8056492250087786</v>
      </c>
      <c r="J87" s="121">
        <f t="shared" si="20"/>
        <v>6.6528435557619003E-2</v>
      </c>
      <c r="K87" s="122">
        <f t="shared" si="21"/>
        <v>1.8817937904812554</v>
      </c>
      <c r="L87" s="123">
        <f t="shared" si="22"/>
        <v>9.0046894497991026E-2</v>
      </c>
    </row>
    <row r="88" spans="1:12" x14ac:dyDescent="0.25">
      <c r="A88" s="88">
        <f t="shared" si="12"/>
        <v>0.31999999999999962</v>
      </c>
      <c r="B88" s="88">
        <f t="shared" si="23"/>
        <v>0.68000000000000038</v>
      </c>
      <c r="C88" s="114">
        <f t="shared" si="13"/>
        <v>1.0681063946744869</v>
      </c>
      <c r="D88" s="115">
        <f t="shared" si="14"/>
        <v>2.7872800677989654E-2</v>
      </c>
      <c r="E88" s="116">
        <f t="shared" si="15"/>
        <v>1.4623041502768268</v>
      </c>
      <c r="F88" s="117">
        <f t="shared" si="16"/>
        <v>4.7406263785288366E-2</v>
      </c>
      <c r="G88" s="118">
        <f t="shared" si="17"/>
        <v>1.7386906486599021</v>
      </c>
      <c r="H88" s="119">
        <f t="shared" si="18"/>
        <v>5.7846381741250022E-2</v>
      </c>
      <c r="I88" s="120">
        <f t="shared" si="19"/>
        <v>1.8261992098806741</v>
      </c>
      <c r="J88" s="121">
        <f t="shared" si="20"/>
        <v>6.4547867784947255E-2</v>
      </c>
      <c r="K88" s="122">
        <f t="shared" si="21"/>
        <v>1.9037244958453052</v>
      </c>
      <c r="L88" s="123">
        <f t="shared" si="22"/>
        <v>8.7716728997828092E-2</v>
      </c>
    </row>
    <row r="89" spans="1:12" x14ac:dyDescent="0.25">
      <c r="A89" s="88">
        <f t="shared" si="12"/>
        <v>0.30999999999999961</v>
      </c>
      <c r="B89" s="88">
        <f t="shared" si="23"/>
        <v>0.69000000000000039</v>
      </c>
      <c r="C89" s="114">
        <f t="shared" si="13"/>
        <v>1.0827402694080364</v>
      </c>
      <c r="D89" s="115">
        <f t="shared" si="14"/>
        <v>2.7238185082623864E-2</v>
      </c>
      <c r="E89" s="116">
        <f t="shared" si="15"/>
        <v>1.4803460775935862</v>
      </c>
      <c r="F89" s="117">
        <f t="shared" si="16"/>
        <v>4.628107576454854E-2</v>
      </c>
      <c r="G89" s="118">
        <f t="shared" si="17"/>
        <v>1.7570963162749467</v>
      </c>
      <c r="H89" s="119">
        <f t="shared" si="18"/>
        <v>5.6164270234556272E-2</v>
      </c>
      <c r="I89" s="120">
        <f t="shared" si="19"/>
        <v>1.846762830867348</v>
      </c>
      <c r="J89" s="121">
        <f t="shared" si="20"/>
        <v>6.2596079685742989E-2</v>
      </c>
      <c r="K89" s="122">
        <f t="shared" si="21"/>
        <v>1.9257354566790492</v>
      </c>
      <c r="L89" s="123">
        <f t="shared" si="22"/>
        <v>8.5421598968965992E-2</v>
      </c>
    </row>
    <row r="90" spans="1:12" x14ac:dyDescent="0.25">
      <c r="A90" s="88">
        <f t="shared" si="12"/>
        <v>0.2999999999999996</v>
      </c>
      <c r="B90" s="88">
        <f t="shared" si="23"/>
        <v>0.7000000000000004</v>
      </c>
      <c r="C90" s="114">
        <f t="shared" si="13"/>
        <v>1.0975193589530401</v>
      </c>
      <c r="D90" s="115">
        <f t="shared" si="14"/>
        <v>2.6613941887234378E-2</v>
      </c>
      <c r="E90" s="116">
        <f t="shared" si="15"/>
        <v>1.4984337012654543</v>
      </c>
      <c r="F90" s="117">
        <f t="shared" si="16"/>
        <v>4.5172514195216583E-2</v>
      </c>
      <c r="G90" s="118">
        <f t="shared" si="17"/>
        <v>1.775480080677724</v>
      </c>
      <c r="H90" s="119">
        <f t="shared" si="18"/>
        <v>5.4506098504060074E-2</v>
      </c>
      <c r="I90" s="120">
        <f t="shared" si="19"/>
        <v>1.8673411801423949</v>
      </c>
      <c r="J90" s="121">
        <f t="shared" si="20"/>
        <v>6.0672255603330484E-2</v>
      </c>
      <c r="K90" s="122">
        <f t="shared" si="21"/>
        <v>1.9478286612618785</v>
      </c>
      <c r="L90" s="123">
        <f t="shared" si="22"/>
        <v>8.3160526393084078E-2</v>
      </c>
    </row>
    <row r="91" spans="1:12" x14ac:dyDescent="0.25">
      <c r="A91" s="88">
        <f t="shared" si="12"/>
        <v>0.28999999999999959</v>
      </c>
      <c r="B91" s="88">
        <f t="shared" si="23"/>
        <v>0.71000000000000041</v>
      </c>
      <c r="C91" s="114">
        <f t="shared" si="13"/>
        <v>1.112446329949401</v>
      </c>
      <c r="D91" s="115">
        <f t="shared" si="14"/>
        <v>2.5999804736908695E-2</v>
      </c>
      <c r="E91" s="116">
        <f t="shared" si="15"/>
        <v>1.5165678755892376</v>
      </c>
      <c r="F91" s="117">
        <f t="shared" si="16"/>
        <v>4.4080115506202749E-2</v>
      </c>
      <c r="G91" s="118">
        <f t="shared" si="17"/>
        <v>1.7938428237972848</v>
      </c>
      <c r="H91" s="119">
        <f t="shared" si="18"/>
        <v>5.2871196295495575E-2</v>
      </c>
      <c r="I91" s="120">
        <f t="shared" si="19"/>
        <v>1.887935309608922</v>
      </c>
      <c r="J91" s="121">
        <f t="shared" si="20"/>
        <v>5.8775614129665761E-2</v>
      </c>
      <c r="K91" s="122">
        <f t="shared" si="21"/>
        <v>1.9700060526676355</v>
      </c>
      <c r="L91" s="123">
        <f t="shared" si="22"/>
        <v>8.0932574443766114E-2</v>
      </c>
    </row>
    <row r="92" spans="1:12" x14ac:dyDescent="0.25">
      <c r="A92" s="88">
        <f t="shared" si="12"/>
        <v>0.27999999999999958</v>
      </c>
      <c r="B92" s="88">
        <f t="shared" si="23"/>
        <v>0.72000000000000042</v>
      </c>
      <c r="C92" s="114">
        <f t="shared" si="13"/>
        <v>1.1275238511413739</v>
      </c>
      <c r="D92" s="115">
        <f t="shared" si="14"/>
        <v>2.5395518776824326E-2</v>
      </c>
      <c r="E92" s="116">
        <f t="shared" si="15"/>
        <v>1.5347494315117585</v>
      </c>
      <c r="F92" s="117">
        <f t="shared" si="16"/>
        <v>4.3003435436746035E-2</v>
      </c>
      <c r="G92" s="118">
        <f t="shared" si="17"/>
        <v>1.8121853912613501</v>
      </c>
      <c r="H92" s="119">
        <f t="shared" si="18"/>
        <v>5.1258921117244949E-2</v>
      </c>
      <c r="I92" s="120">
        <f t="shared" si="19"/>
        <v>1.9085462331417009</v>
      </c>
      <c r="J92" s="121">
        <f t="shared" si="20"/>
        <v>5.6905406214627891E-2</v>
      </c>
      <c r="K92" s="122">
        <f t="shared" si="21"/>
        <v>1.9922695315733352</v>
      </c>
      <c r="L92" s="123">
        <f t="shared" si="22"/>
        <v>7.8736845214378348E-2</v>
      </c>
    </row>
    <row r="93" spans="1:12" x14ac:dyDescent="0.25">
      <c r="A93" s="88">
        <f t="shared" si="12"/>
        <v>0.26999999999999957</v>
      </c>
      <c r="B93" s="88">
        <f t="shared" si="23"/>
        <v>0.73000000000000043</v>
      </c>
      <c r="C93" s="114">
        <f t="shared" si="13"/>
        <v>1.1427545950277964</v>
      </c>
      <c r="D93" s="115">
        <f t="shared" si="14"/>
        <v>2.4800840029878791E-2</v>
      </c>
      <c r="E93" s="116">
        <f t="shared" si="15"/>
        <v>1.5529791779705093</v>
      </c>
      <c r="F93" s="117">
        <f t="shared" si="16"/>
        <v>4.1942047979949632E-2</v>
      </c>
      <c r="G93" s="118">
        <f t="shared" si="17"/>
        <v>1.8305085943740442</v>
      </c>
      <c r="H93" s="119">
        <f t="shared" si="18"/>
        <v>4.9668656727921617E-2</v>
      </c>
      <c r="I93" s="120">
        <f t="shared" si="19"/>
        <v>1.9291749286767597</v>
      </c>
      <c r="J93" s="121">
        <f t="shared" si="20"/>
        <v>5.506091340400901E-2</v>
      </c>
      <c r="K93" s="122">
        <f t="shared" si="21"/>
        <v>2.0146209588792141</v>
      </c>
      <c r="L93" s="123">
        <f t="shared" si="22"/>
        <v>7.6572477600569136E-2</v>
      </c>
    </row>
    <row r="94" spans="1:12" x14ac:dyDescent="0.25">
      <c r="A94" s="88">
        <f t="shared" si="12"/>
        <v>0.25999999999999956</v>
      </c>
      <c r="B94" s="88">
        <f t="shared" si="23"/>
        <v>0.74000000000000044</v>
      </c>
      <c r="C94" s="114">
        <f t="shared" si="13"/>
        <v>1.1581412394274366</v>
      </c>
      <c r="D94" s="115">
        <f t="shared" si="14"/>
        <v>2.4215534816394511E-2</v>
      </c>
      <c r="E94" s="116">
        <f t="shared" si="15"/>
        <v>1.571257903144146</v>
      </c>
      <c r="F94" s="117">
        <f t="shared" si="16"/>
        <v>4.0895544397599848E-2</v>
      </c>
      <c r="G94" s="118">
        <f t="shared" si="17"/>
        <v>1.8488132119608076</v>
      </c>
      <c r="H94" s="119">
        <f t="shared" si="18"/>
        <v>4.8099811725560424E-2</v>
      </c>
      <c r="I94" s="120">
        <f t="shared" si="19"/>
        <v>1.9498223401607113</v>
      </c>
      <c r="J94" s="121">
        <f t="shared" si="20"/>
        <v>5.3241446195831266E-2</v>
      </c>
      <c r="K94" s="122">
        <f t="shared" si="21"/>
        <v>2.0370621581553161</v>
      </c>
      <c r="L94" s="123">
        <f t="shared" si="22"/>
        <v>7.4438645324933758E-2</v>
      </c>
    </row>
    <row r="95" spans="1:12" x14ac:dyDescent="0.25">
      <c r="A95" s="88">
        <f t="shared" si="12"/>
        <v>0.24999999999999956</v>
      </c>
      <c r="B95" s="88">
        <f t="shared" si="23"/>
        <v>0.75000000000000044</v>
      </c>
      <c r="C95" s="114">
        <f t="shared" si="13"/>
        <v>1.1736864689666149</v>
      </c>
      <c r="D95" s="115">
        <f t="shared" si="14"/>
        <v>2.3639379212539873E-2</v>
      </c>
      <c r="E95" s="116">
        <f t="shared" si="15"/>
        <v>1.5895863756200395</v>
      </c>
      <c r="F95" s="117">
        <f t="shared" si="16"/>
        <v>3.9863532300573809E-2</v>
      </c>
      <c r="G95" s="118">
        <f t="shared" si="17"/>
        <v>1.8670999920909508</v>
      </c>
      <c r="H95" s="119">
        <f t="shared" si="18"/>
        <v>4.6551818230331971E-2</v>
      </c>
      <c r="I95" s="120">
        <f t="shared" si="19"/>
        <v>1.9704893793709695</v>
      </c>
      <c r="J95" s="121">
        <f t="shared" si="20"/>
        <v>5.144634250558193E-2</v>
      </c>
      <c r="K95" s="122">
        <f t="shared" si="21"/>
        <v>2.0595949179284201</v>
      </c>
      <c r="L95" s="123">
        <f t="shared" si="22"/>
        <v>7.2334555092542926E-2</v>
      </c>
    </row>
    <row r="96" spans="1:12" x14ac:dyDescent="0.25">
      <c r="A96" s="88">
        <f t="shared" si="12"/>
        <v>0.23999999999999955</v>
      </c>
      <c r="B96" s="88">
        <f t="shared" si="23"/>
        <v>0.76000000000000045</v>
      </c>
      <c r="C96" s="114">
        <f t="shared" si="13"/>
        <v>1.1893929764956108</v>
      </c>
      <c r="D96" s="115">
        <f t="shared" si="14"/>
        <v>2.3072158544416847E-2</v>
      </c>
      <c r="E96" s="116">
        <f t="shared" si="15"/>
        <v>1.607965345485427</v>
      </c>
      <c r="F96" s="117">
        <f t="shared" si="16"/>
        <v>3.8845634789664581E-2</v>
      </c>
      <c r="G96" s="118">
        <f t="shared" si="17"/>
        <v>1.8853696536875499</v>
      </c>
      <c r="H96" s="119">
        <f t="shared" si="18"/>
        <v>4.5024130653438736E-2</v>
      </c>
      <c r="I96" s="120">
        <f t="shared" si="19"/>
        <v>1.9911769276169875</v>
      </c>
      <c r="J96" s="121">
        <f t="shared" si="20"/>
        <v>4.9674966231818607E-2</v>
      </c>
      <c r="K96" s="122">
        <f t="shared" si="21"/>
        <v>2.0822209938218625</v>
      </c>
      <c r="L96" s="123">
        <f t="shared" si="22"/>
        <v>7.0259444867068449E-2</v>
      </c>
    </row>
    <row r="97" spans="1:12" x14ac:dyDescent="0.25">
      <c r="A97" s="88">
        <f t="shared" si="12"/>
        <v>0.22999999999999954</v>
      </c>
      <c r="B97" s="88">
        <f t="shared" si="23"/>
        <v>0.77000000000000046</v>
      </c>
      <c r="C97" s="114">
        <f t="shared" si="13"/>
        <v>1.2052634644397844</v>
      </c>
      <c r="D97" s="115">
        <f t="shared" si="14"/>
        <v>2.2513666915042096E-2</v>
      </c>
      <c r="E97" s="116">
        <f t="shared" si="15"/>
        <v>1.6263955453480954</v>
      </c>
      <c r="F97" s="117">
        <f t="shared" si="16"/>
        <v>3.7841489652122431E-2</v>
      </c>
      <c r="G97" s="118">
        <f t="shared" si="17"/>
        <v>1.9036228880333792</v>
      </c>
      <c r="H97" s="119">
        <f t="shared" si="18"/>
        <v>4.3516224545513862E-2</v>
      </c>
      <c r="I97" s="120">
        <f t="shared" si="19"/>
        <v>2.0118858373317274</v>
      </c>
      <c r="J97" s="121">
        <f t="shared" si="20"/>
        <v>4.7926705914369441E-2</v>
      </c>
      <c r="K97" s="122">
        <f t="shared" si="21"/>
        <v>2.104942110559656</v>
      </c>
      <c r="L97" s="123">
        <f t="shared" si="22"/>
        <v>6.8212582258166718E-2</v>
      </c>
    </row>
    <row r="98" spans="1:12" x14ac:dyDescent="0.25">
      <c r="A98" s="88">
        <f t="shared" si="12"/>
        <v>0.21999999999999953</v>
      </c>
      <c r="B98" s="88">
        <f t="shared" si="23"/>
        <v>0.78000000000000047</v>
      </c>
      <c r="C98" s="114">
        <f t="shared" si="13"/>
        <v>1.221300646090802</v>
      </c>
      <c r="D98" s="115">
        <f t="shared" si="14"/>
        <v>2.1963706761697011E-2</v>
      </c>
      <c r="E98" s="116">
        <f t="shared" si="15"/>
        <v>1.6448776912920295</v>
      </c>
      <c r="F98" s="117">
        <f t="shared" si="16"/>
        <v>3.6850748609631737E-2</v>
      </c>
      <c r="G98" s="118">
        <f t="shared" si="17"/>
        <v>1.9218603601807984</v>
      </c>
      <c r="H98" s="119">
        <f t="shared" si="18"/>
        <v>4.2027595518440528E-2</v>
      </c>
      <c r="I98" s="120">
        <f t="shared" si="19"/>
        <v>2.0326169335617705</v>
      </c>
      <c r="J98" s="121">
        <f t="shared" si="20"/>
        <v>4.620097347804699E-2</v>
      </c>
      <c r="K98" s="122">
        <f t="shared" si="21"/>
        <v>2.1277599638453037</v>
      </c>
      <c r="L98" s="123">
        <f t="shared" si="22"/>
        <v>6.6193263011613768E-2</v>
      </c>
    </row>
    <row r="99" spans="1:12" x14ac:dyDescent="0.25">
      <c r="A99" s="88">
        <f t="shared" si="12"/>
        <v>0.20999999999999952</v>
      </c>
      <c r="B99" s="88">
        <f t="shared" si="23"/>
        <v>0.79000000000000048</v>
      </c>
      <c r="C99" s="114">
        <f t="shared" si="13"/>
        <v>1.2375072468429018</v>
      </c>
      <c r="D99" s="115">
        <f t="shared" si="14"/>
        <v>2.1422088441345688E-2</v>
      </c>
      <c r="E99" s="116">
        <f t="shared" si="15"/>
        <v>1.6634124837729476</v>
      </c>
      <c r="F99" s="117">
        <f t="shared" si="16"/>
        <v>3.587307661382233E-2</v>
      </c>
      <c r="G99" s="118">
        <f t="shared" si="17"/>
        <v>1.9400827102729283</v>
      </c>
      <c r="H99" s="119">
        <f t="shared" si="18"/>
        <v>4.0557758235045094E-2</v>
      </c>
      <c r="I99" s="120">
        <f t="shared" si="19"/>
        <v>2.053371015363715</v>
      </c>
      <c r="J99" s="121">
        <f t="shared" si="20"/>
        <v>4.4497203055418044E-2</v>
      </c>
      <c r="K99" s="122">
        <f t="shared" si="21"/>
        <v>2.1506762221247868</v>
      </c>
      <c r="L99" s="123">
        <f t="shared" si="22"/>
        <v>6.4200809594434929E-2</v>
      </c>
    </row>
    <row r="100" spans="1:12" x14ac:dyDescent="0.25">
      <c r="A100" s="88">
        <f t="shared" si="12"/>
        <v>0.19999999999999951</v>
      </c>
      <c r="B100" s="88">
        <f t="shared" si="23"/>
        <v>0.80000000000000049</v>
      </c>
      <c r="C100" s="114">
        <f t="shared" si="13"/>
        <v>1.253886005378694</v>
      </c>
      <c r="D100" s="115">
        <f t="shared" si="14"/>
        <v>2.0888629842020487E-2</v>
      </c>
      <c r="E100" s="116">
        <f t="shared" si="15"/>
        <v>1.6820006084582326</v>
      </c>
      <c r="F100" s="117">
        <f t="shared" si="16"/>
        <v>3.4908151185754688E-2</v>
      </c>
      <c r="G100" s="118">
        <f t="shared" si="17"/>
        <v>1.9582905547826439</v>
      </c>
      <c r="H100" s="119">
        <f t="shared" si="18"/>
        <v>3.91062454616007E-2</v>
      </c>
      <c r="I100" s="120">
        <f t="shared" si="19"/>
        <v>2.0741488571138413</v>
      </c>
      <c r="J100" s="121">
        <f t="shared" si="20"/>
        <v>4.2814849882733735E-2</v>
      </c>
      <c r="K100" s="122">
        <f t="shared" si="21"/>
        <v>2.1736925282423685</v>
      </c>
      <c r="L100" s="123">
        <f t="shared" si="22"/>
        <v>6.2234569867946982E-2</v>
      </c>
    </row>
    <row r="101" spans="1:12" x14ac:dyDescent="0.25">
      <c r="A101" s="88">
        <f t="shared" si="12"/>
        <v>0.1899999999999995</v>
      </c>
      <c r="B101" s="88">
        <f t="shared" si="23"/>
        <v>0.8100000000000005</v>
      </c>
      <c r="C101" s="114">
        <f t="shared" si="13"/>
        <v>1.2704396748086217</v>
      </c>
      <c r="D101" s="115">
        <f t="shared" si="14"/>
        <v>2.0363156018256473E-2</v>
      </c>
      <c r="E101" s="116">
        <f t="shared" si="15"/>
        <v>1.7006427370153723</v>
      </c>
      <c r="F101" s="117">
        <f t="shared" si="16"/>
        <v>3.3955661796125802E-2</v>
      </c>
      <c r="G101" s="118">
        <f t="shared" si="17"/>
        <v>1.9764844876755419</v>
      </c>
      <c r="H101" s="119">
        <f t="shared" si="18"/>
        <v>3.7672607178512424E-2</v>
      </c>
      <c r="I101" s="120">
        <f t="shared" si="19"/>
        <v>2.0949512097374514</v>
      </c>
      <c r="J101" s="121">
        <f t="shared" si="20"/>
        <v>4.1153389263630984E-2</v>
      </c>
      <c r="K101" s="122">
        <f t="shared" si="21"/>
        <v>2.1968105009971417</v>
      </c>
      <c r="L101" s="123">
        <f t="shared" si="22"/>
        <v>6.0293915842238872E-2</v>
      </c>
    </row>
    <row r="102" spans="1:12" x14ac:dyDescent="0.25">
      <c r="A102" s="88">
        <f t="shared" si="12"/>
        <v>0.17999999999999949</v>
      </c>
      <c r="B102" s="88">
        <f t="shared" si="23"/>
        <v>0.82000000000000051</v>
      </c>
      <c r="C102" s="114">
        <f t="shared" si="13"/>
        <v>1.2871710237678484</v>
      </c>
      <c r="D102" s="115">
        <f t="shared" si="14"/>
        <v>1.9845498848819157E-2</v>
      </c>
      <c r="E102" s="116">
        <f t="shared" si="15"/>
        <v>1.7193395278526782</v>
      </c>
      <c r="F102" s="117">
        <f t="shared" si="16"/>
        <v>3.3015309283219912E-2</v>
      </c>
      <c r="G102" s="118">
        <f t="shared" si="17"/>
        <v>1.9946650815023155</v>
      </c>
      <c r="H102" s="119">
        <f t="shared" si="18"/>
        <v>3.6256409744949328E-2</v>
      </c>
      <c r="I102" s="120">
        <f t="shared" si="19"/>
        <v>2.1157788018637156</v>
      </c>
      <c r="J102" s="121">
        <f t="shared" si="20"/>
        <v>3.9512315595673572E-2</v>
      </c>
      <c r="K102" s="122">
        <f t="shared" si="21"/>
        <v>2.2200317366075453</v>
      </c>
      <c r="L102" s="123">
        <f t="shared" si="22"/>
        <v>5.8378242506166682E-2</v>
      </c>
    </row>
    <row r="103" spans="1:12" x14ac:dyDescent="0.25">
      <c r="A103" s="88">
        <f t="shared" si="12"/>
        <v>0.16999999999999948</v>
      </c>
      <c r="B103" s="88">
        <f t="shared" si="23"/>
        <v>0.83000000000000052</v>
      </c>
      <c r="C103" s="114">
        <f t="shared" si="13"/>
        <v>1.3040828374740405</v>
      </c>
      <c r="D103" s="115">
        <f t="shared" si="14"/>
        <v>1.9335496715118236E-2</v>
      </c>
      <c r="E103" s="116">
        <f t="shared" si="15"/>
        <v>1.7380916268157165</v>
      </c>
      <c r="F103" s="117">
        <f t="shared" si="16"/>
        <v>3.2086805305878957E-2</v>
      </c>
      <c r="G103" s="118">
        <f t="shared" si="17"/>
        <v>2.0128328884256628</v>
      </c>
      <c r="H103" s="119">
        <f t="shared" si="18"/>
        <v>3.4857235113542953E-2</v>
      </c>
      <c r="I103" s="120">
        <f t="shared" si="19"/>
        <v>2.1366323409113819</v>
      </c>
      <c r="J103" s="121">
        <f t="shared" si="20"/>
        <v>3.7891141455215153E-2</v>
      </c>
      <c r="K103" s="122">
        <f t="shared" si="21"/>
        <v>2.2433578100904854</v>
      </c>
      <c r="L103" s="123">
        <f t="shared" si="22"/>
        <v>5.6486966727435375E-2</v>
      </c>
    </row>
    <row r="104" spans="1:12" x14ac:dyDescent="0.25">
      <c r="A104" s="88">
        <f t="shared" si="12"/>
        <v>0.15999999999999948</v>
      </c>
      <c r="B104" s="88">
        <f t="shared" si="23"/>
        <v>0.84000000000000052</v>
      </c>
      <c r="C104" s="114">
        <f t="shared" si="13"/>
        <v>1.3211779187492194</v>
      </c>
      <c r="D104" s="115">
        <f t="shared" si="14"/>
        <v>1.8832994198833462E-2</v>
      </c>
      <c r="E104" s="116">
        <f t="shared" si="15"/>
        <v>1.7568996678426321</v>
      </c>
      <c r="F104" s="117">
        <f t="shared" si="16"/>
        <v>3.1169871828994399E-2</v>
      </c>
      <c r="G104" s="118">
        <f t="shared" si="17"/>
        <v>2.0309884411864108</v>
      </c>
      <c r="H104" s="119">
        <f t="shared" si="18"/>
        <v>3.3474680091594378E-2</v>
      </c>
      <c r="I104" s="120">
        <f t="shared" si="19"/>
        <v>2.1575125141102669</v>
      </c>
      <c r="J104" s="121">
        <f t="shared" si="20"/>
        <v>3.6289396736440722E-2</v>
      </c>
      <c r="K104" s="122">
        <f t="shared" si="21"/>
        <v>2.2667902765611498</v>
      </c>
      <c r="L104" s="123">
        <f t="shared" si="22"/>
        <v>5.461952621778933E-2</v>
      </c>
    </row>
    <row r="105" spans="1:12" x14ac:dyDescent="0.25">
      <c r="A105" s="88">
        <f t="shared" si="12"/>
        <v>0.14999999999999947</v>
      </c>
      <c r="B105" s="88">
        <f t="shared" si="23"/>
        <v>0.85000000000000053</v>
      </c>
      <c r="C105" s="114">
        <f t="shared" si="13"/>
        <v>1.3384590890086043</v>
      </c>
      <c r="D105" s="115">
        <f t="shared" si="14"/>
        <v>1.8337841797400035E-2</v>
      </c>
      <c r="E105" s="116">
        <f t="shared" si="15"/>
        <v>1.7757642735812471</v>
      </c>
      <c r="F105" s="117">
        <f t="shared" si="16"/>
        <v>3.0264240639227717E-2</v>
      </c>
      <c r="G105" s="118">
        <f t="shared" si="17"/>
        <v>2.0491322540130557</v>
      </c>
      <c r="H105" s="119">
        <f t="shared" si="18"/>
        <v>3.2108355645523126E-2</v>
      </c>
      <c r="I105" s="120">
        <f t="shared" si="19"/>
        <v>2.1784199894630385</v>
      </c>
      <c r="J105" s="121">
        <f t="shared" si="20"/>
        <v>3.4706627840782392E-2</v>
      </c>
      <c r="K105" s="122">
        <f t="shared" si="21"/>
        <v>2.2903306724590875</v>
      </c>
      <c r="L105" s="123">
        <f t="shared" si="22"/>
        <v>5.2775378558741703E-2</v>
      </c>
    </row>
    <row r="106" spans="1:12" x14ac:dyDescent="0.25">
      <c r="A106" s="88">
        <f t="shared" si="12"/>
        <v>0.13999999999999946</v>
      </c>
      <c r="B106" s="88">
        <f t="shared" si="23"/>
        <v>0.86000000000000054</v>
      </c>
      <c r="C106" s="114">
        <f t="shared" si="13"/>
        <v>1.3559291892191438</v>
      </c>
      <c r="D106" s="115">
        <f t="shared" si="14"/>
        <v>1.784989565611108E-2</v>
      </c>
      <c r="E106" s="116">
        <f t="shared" si="15"/>
        <v>1.7946860559706046</v>
      </c>
      <c r="F106" s="117">
        <f t="shared" si="16"/>
        <v>2.9369652888852803E-2</v>
      </c>
      <c r="G106" s="118">
        <f t="shared" si="17"/>
        <v>2.0672648234787117</v>
      </c>
      <c r="H106" s="119">
        <f t="shared" si="18"/>
        <v>3.0757886245555803E-2</v>
      </c>
      <c r="I106" s="120">
        <f t="shared" si="19"/>
        <v>2.199355416651418</v>
      </c>
      <c r="J106" s="121">
        <f t="shared" si="20"/>
        <v>3.3142396913213752E-2</v>
      </c>
      <c r="K106" s="122">
        <f t="shared" si="21"/>
        <v>2.3139805167056999</v>
      </c>
      <c r="L106" s="123">
        <f t="shared" si="22"/>
        <v>5.0954000283642359E-2</v>
      </c>
    </row>
    <row r="107" spans="1:12" x14ac:dyDescent="0.25">
      <c r="A107" s="88">
        <f t="shared" si="12"/>
        <v>0.12999999999999945</v>
      </c>
      <c r="B107" s="88">
        <f t="shared" si="23"/>
        <v>0.87000000000000055</v>
      </c>
      <c r="C107" s="114">
        <f t="shared" si="13"/>
        <v>1.3735910808302105</v>
      </c>
      <c r="D107" s="115">
        <f t="shared" si="14"/>
        <v>1.7369017315694225E-2</v>
      </c>
      <c r="E107" s="116">
        <f t="shared" si="15"/>
        <v>1.813665616789415</v>
      </c>
      <c r="F107" s="117">
        <f t="shared" si="16"/>
        <v>2.8485858665783528E-2</v>
      </c>
      <c r="G107" s="118">
        <f t="shared" si="17"/>
        <v>2.0853866293090335</v>
      </c>
      <c r="H107" s="119">
        <f t="shared" si="18"/>
        <v>2.9422909247892898E-2</v>
      </c>
      <c r="I107" s="120">
        <f t="shared" si="19"/>
        <v>2.2203194278906389</v>
      </c>
      <c r="J107" s="121">
        <f t="shared" si="20"/>
        <v>3.159628112220652E-2</v>
      </c>
      <c r="K107" s="122">
        <f t="shared" si="21"/>
        <v>2.3377413117978558</v>
      </c>
      <c r="L107" s="123">
        <f t="shared" si="22"/>
        <v>4.9154886012220088E-2</v>
      </c>
    </row>
    <row r="108" spans="1:12" x14ac:dyDescent="0.25">
      <c r="A108" s="88">
        <f t="shared" si="12"/>
        <v>0.11999999999999944</v>
      </c>
      <c r="B108" s="88">
        <f t="shared" si="23"/>
        <v>0.88000000000000056</v>
      </c>
      <c r="C108" s="114">
        <f t="shared" si="13"/>
        <v>1.3914476466787478</v>
      </c>
      <c r="D108" s="115">
        <f t="shared" si="14"/>
        <v>1.6895073474310504E-2</v>
      </c>
      <c r="E108" s="116">
        <f t="shared" si="15"/>
        <v>1.8327035481736531</v>
      </c>
      <c r="F108" s="117">
        <f t="shared" si="16"/>
        <v>2.7612616588003021E-2</v>
      </c>
      <c r="G108" s="118">
        <f t="shared" si="17"/>
        <v>2.1034981351444326</v>
      </c>
      <c r="H108" s="119">
        <f t="shared" si="18"/>
        <v>2.810307431181059E-2</v>
      </c>
      <c r="I108" s="120">
        <f t="shared" si="19"/>
        <v>2.2413126387356526</v>
      </c>
      <c r="J108" s="121">
        <f t="shared" si="20"/>
        <v>3.0067871980387597E-2</v>
      </c>
      <c r="K108" s="122">
        <f t="shared" si="21"/>
        <v>2.3616145448419856</v>
      </c>
      <c r="L108" s="123">
        <f t="shared" si="22"/>
        <v>4.7377547634041006E-2</v>
      </c>
    </row>
    <row r="109" spans="1:12" x14ac:dyDescent="0.25">
      <c r="A109" s="88">
        <f t="shared" si="12"/>
        <v>0.10999999999999943</v>
      </c>
      <c r="B109" s="88">
        <f t="shared" si="23"/>
        <v>0.89000000000000057</v>
      </c>
      <c r="C109" s="114">
        <f t="shared" si="13"/>
        <v>1.4095017918709878</v>
      </c>
      <c r="D109" s="115">
        <f t="shared" si="14"/>
        <v>1.6427935763006087E-2</v>
      </c>
      <c r="E109" s="116">
        <f t="shared" si="15"/>
        <v>1.8518004331053799</v>
      </c>
      <c r="F109" s="117">
        <f t="shared" si="16"/>
        <v>2.6749693420751414E-2</v>
      </c>
      <c r="G109" s="118">
        <f t="shared" si="17"/>
        <v>2.1215997892597569</v>
      </c>
      <c r="H109" s="119">
        <f t="shared" si="18"/>
        <v>2.6798042849353738E-2</v>
      </c>
      <c r="I109" s="120">
        <f t="shared" si="19"/>
        <v>2.2623356488423241</v>
      </c>
      <c r="J109" s="121">
        <f t="shared" si="20"/>
        <v>2.8556774703167136E-2</v>
      </c>
      <c r="K109" s="122">
        <f t="shared" si="21"/>
        <v>2.3856016885326574</v>
      </c>
      <c r="L109" s="123">
        <f t="shared" si="22"/>
        <v>4.5621513537602777E-2</v>
      </c>
    </row>
    <row r="110" spans="1:12" x14ac:dyDescent="0.25">
      <c r="A110" s="88">
        <f t="shared" si="12"/>
        <v>9.9999999999999423E-2</v>
      </c>
      <c r="B110" s="88">
        <f t="shared" si="23"/>
        <v>0.90000000000000058</v>
      </c>
      <c r="C110" s="114">
        <f t="shared" si="13"/>
        <v>1.4277564446426911</v>
      </c>
      <c r="D110" s="115">
        <f t="shared" si="14"/>
        <v>1.596748053372294E-2</v>
      </c>
      <c r="E110" s="116">
        <f t="shared" si="15"/>
        <v>1.870956845874721</v>
      </c>
      <c r="F110" s="117">
        <f t="shared" si="16"/>
        <v>2.5896863714956871E-2</v>
      </c>
      <c r="G110" s="118">
        <f t="shared" si="17"/>
        <v>2.1396920252440745</v>
      </c>
      <c r="H110" s="119">
        <f t="shared" si="18"/>
        <v>2.5507487505457432E-2</v>
      </c>
      <c r="I110" s="120">
        <f t="shared" si="19"/>
        <v>2.2833890426866152</v>
      </c>
      <c r="J110" s="121">
        <f t="shared" si="20"/>
        <v>2.7062607602818419E-2</v>
      </c>
      <c r="K110" s="122">
        <f t="shared" si="21"/>
        <v>2.4097042020793378</v>
      </c>
      <c r="L110" s="123">
        <f t="shared" si="22"/>
        <v>4.3886327882038695E-2</v>
      </c>
    </row>
    <row r="111" spans="1:12" x14ac:dyDescent="0.25">
      <c r="A111" s="88">
        <f t="shared" si="12"/>
        <v>8.9999999999999414E-2</v>
      </c>
      <c r="B111" s="88">
        <f t="shared" si="23"/>
        <v>0.91000000000000059</v>
      </c>
      <c r="C111" s="114">
        <f t="shared" si="13"/>
        <v>1.4462145571997267</v>
      </c>
      <c r="D111" s="115">
        <f t="shared" si="14"/>
        <v>1.5513588659042879E-2</v>
      </c>
      <c r="E111" s="116">
        <f t="shared" si="15"/>
        <v>1.8901733525167579</v>
      </c>
      <c r="F111" s="117">
        <f t="shared" si="16"/>
        <v>2.5053909465510563E-2</v>
      </c>
      <c r="G111" s="118">
        <f t="shared" si="17"/>
        <v>2.1577752626433386</v>
      </c>
      <c r="H111" s="119">
        <f t="shared" si="18"/>
        <v>2.4231091666500004E-2</v>
      </c>
      <c r="I111" s="120">
        <f t="shared" si="19"/>
        <v>2.3044733902444912</v>
      </c>
      <c r="J111" s="121">
        <f t="shared" si="20"/>
        <v>2.5585001515684117E-2</v>
      </c>
      <c r="K111" s="122">
        <f t="shared" si="21"/>
        <v>2.4339235320847501</v>
      </c>
      <c r="L111" s="123">
        <f t="shared" si="22"/>
        <v>4.217154990863687E-2</v>
      </c>
    </row>
    <row r="112" spans="1:12" x14ac:dyDescent="0.25">
      <c r="A112" s="88">
        <f t="shared" si="12"/>
        <v>7.9999999999999405E-2</v>
      </c>
      <c r="B112" s="88">
        <f t="shared" si="23"/>
        <v>0.9200000000000006</v>
      </c>
      <c r="C112" s="114">
        <f t="shared" si="13"/>
        <v>1.4648791065406628</v>
      </c>
      <c r="D112" s="115">
        <f t="shared" si="14"/>
        <v>1.5066145342902626E-2</v>
      </c>
      <c r="E112" s="116">
        <f t="shared" si="15"/>
        <v>1.909450511224974</v>
      </c>
      <c r="F112" s="117">
        <f t="shared" si="16"/>
        <v>2.422061978809311E-2</v>
      </c>
      <c r="G112" s="118">
        <f t="shared" si="17"/>
        <v>2.1758499075683</v>
      </c>
      <c r="H112" s="119">
        <f t="shared" si="18"/>
        <v>2.2968548995442123E-2</v>
      </c>
      <c r="I112" s="120">
        <f t="shared" si="19"/>
        <v>2.3255892476351092</v>
      </c>
      <c r="J112" s="121">
        <f t="shared" si="20"/>
        <v>2.4123599260359029E-2</v>
      </c>
      <c r="K112" s="122">
        <f t="shared" si="21"/>
        <v>2.458261113377989</v>
      </c>
      <c r="L112" s="123">
        <f t="shared" si="22"/>
        <v>4.0476753289591258E-2</v>
      </c>
    </row>
    <row r="113" spans="1:12" x14ac:dyDescent="0.25">
      <c r="A113" s="88">
        <f t="shared" si="12"/>
        <v>6.9999999999999396E-2</v>
      </c>
      <c r="B113" s="88">
        <f t="shared" si="23"/>
        <v>0.9300000000000006</v>
      </c>
      <c r="C113" s="114">
        <f t="shared" si="13"/>
        <v>1.483753095262935</v>
      </c>
      <c r="D113" s="115">
        <f t="shared" si="14"/>
        <v>1.4625039941574403E-2</v>
      </c>
      <c r="E113" s="116">
        <f t="shared" si="15"/>
        <v>1.9287888727427636</v>
      </c>
      <c r="F113" s="117">
        <f t="shared" si="16"/>
        <v>2.3396790613356682E-2</v>
      </c>
      <c r="G113" s="118">
        <f t="shared" si="17"/>
        <v>2.1939163532698323</v>
      </c>
      <c r="H113" s="119">
        <f t="shared" si="18"/>
        <v>2.1719562991844382E-2</v>
      </c>
      <c r="I113" s="120">
        <f t="shared" si="19"/>
        <v>2.3467371577296516</v>
      </c>
      <c r="J113" s="121">
        <f t="shared" si="20"/>
        <v>2.2678055124860361E-2</v>
      </c>
      <c r="K113" s="122">
        <f t="shared" si="21"/>
        <v>2.4827183698053137</v>
      </c>
      <c r="L113" s="123">
        <f t="shared" si="22"/>
        <v>3.8801525511595013E-2</v>
      </c>
    </row>
    <row r="114" spans="1:12" x14ac:dyDescent="0.25">
      <c r="A114" s="88">
        <f t="shared" si="12"/>
        <v>5.9999999999999387E-2</v>
      </c>
      <c r="B114" s="88">
        <f t="shared" si="23"/>
        <v>0.94000000000000061</v>
      </c>
      <c r="C114" s="114">
        <f t="shared" si="13"/>
        <v>1.5028395523540392</v>
      </c>
      <c r="D114" s="115">
        <f t="shared" si="14"/>
        <v>1.4190165794259347E-2</v>
      </c>
      <c r="E114" s="116">
        <f t="shared" si="15"/>
        <v>1.9481889807344086</v>
      </c>
      <c r="F114" s="117">
        <f t="shared" si="16"/>
        <v>2.2582224397356524E-2</v>
      </c>
      <c r="G114" s="118">
        <f t="shared" si="17"/>
        <v>2.211974980683848</v>
      </c>
      <c r="H114" s="119">
        <f t="shared" si="18"/>
        <v>2.0483846575182402E-2</v>
      </c>
      <c r="I114" s="120">
        <f t="shared" si="19"/>
        <v>2.3679176507279802</v>
      </c>
      <c r="J114" s="121">
        <f t="shared" si="20"/>
        <v>2.1248034380944535E-2</v>
      </c>
      <c r="K114" s="122">
        <f t="shared" si="21"/>
        <v>2.5072967149813197</v>
      </c>
      <c r="L114" s="123">
        <f t="shared" si="22"/>
        <v>3.7145467292063368E-2</v>
      </c>
    </row>
    <row r="115" spans="1:12" x14ac:dyDescent="0.25">
      <c r="A115" s="88">
        <f t="shared" si="12"/>
        <v>4.9999999999999378E-2</v>
      </c>
      <c r="B115" s="88">
        <f t="shared" si="23"/>
        <v>0.95000000000000062</v>
      </c>
      <c r="C115" s="114">
        <f t="shared" si="13"/>
        <v>1.5221415339690934</v>
      </c>
      <c r="D115" s="115">
        <f t="shared" si="14"/>
        <v>1.3761420062689003E-2</v>
      </c>
      <c r="E115" s="116">
        <f t="shared" si="15"/>
        <v>1.9676513721368161</v>
      </c>
      <c r="F115" s="117">
        <f t="shared" si="16"/>
        <v>2.177672984720648E-2</v>
      </c>
      <c r="G115" s="118">
        <f t="shared" si="17"/>
        <v>2.230026158947604</v>
      </c>
      <c r="H115" s="119">
        <f t="shared" si="18"/>
        <v>1.9261121689994862E-2</v>
      </c>
      <c r="I115" s="120">
        <f t="shared" si="19"/>
        <v>2.3891312447051365</v>
      </c>
      <c r="J115" s="121">
        <f t="shared" si="20"/>
        <v>1.9833212823864049E-2</v>
      </c>
      <c r="K115" s="122">
        <f t="shared" si="21"/>
        <v>2.5319975530030039</v>
      </c>
      <c r="L115" s="123">
        <f t="shared" si="22"/>
        <v>3.5508192025935761E-2</v>
      </c>
    </row>
    <row r="116" spans="1:12" x14ac:dyDescent="0.25">
      <c r="A116" s="88">
        <f t="shared" si="12"/>
        <v>3.9999999999999369E-2</v>
      </c>
      <c r="B116" s="88">
        <f t="shared" si="23"/>
        <v>0.96000000000000063</v>
      </c>
      <c r="C116" s="114">
        <f t="shared" si="13"/>
        <v>1.5416621241960249</v>
      </c>
      <c r="D116" s="115">
        <f t="shared" si="14"/>
        <v>1.3338703579174084E-2</v>
      </c>
      <c r="E116" s="116">
        <f t="shared" si="15"/>
        <v>1.9871765774932175</v>
      </c>
      <c r="F116" s="117">
        <f t="shared" si="16"/>
        <v>2.098012166100818E-2</v>
      </c>
      <c r="G116" s="118">
        <f t="shared" si="17"/>
        <v>2.2480702458893163</v>
      </c>
      <c r="H116" s="119">
        <f t="shared" si="18"/>
        <v>1.8051118931505752E-2</v>
      </c>
      <c r="I116" s="120">
        <f t="shared" si="19"/>
        <v>2.4103784461295596</v>
      </c>
      <c r="J116" s="121">
        <f t="shared" si="20"/>
        <v>1.8433276335981706E-2</v>
      </c>
      <c r="K116" s="122">
        <f t="shared" si="21"/>
        <v>2.556822279129034</v>
      </c>
      <c r="L116" s="123">
        <f t="shared" si="22"/>
        <v>3.3889325261155477E-2</v>
      </c>
    </row>
    <row r="117" spans="1:12" x14ac:dyDescent="0.25">
      <c r="A117" s="88">
        <f t="shared" si="12"/>
        <v>2.9999999999999361E-2</v>
      </c>
      <c r="B117" s="88">
        <f t="shared" si="23"/>
        <v>0.97000000000000064</v>
      </c>
      <c r="C117" s="114">
        <f t="shared" si="13"/>
        <v>1.56140443580956</v>
      </c>
      <c r="D117" s="115">
        <f t="shared" si="14"/>
        <v>1.2921920702580388E-2</v>
      </c>
      <c r="E117" s="116">
        <f t="shared" si="15"/>
        <v>2.0067651212699542</v>
      </c>
      <c r="F117" s="117">
        <f t="shared" si="16"/>
        <v>2.0192220281171871E-2</v>
      </c>
      <c r="G117" s="118">
        <f t="shared" si="17"/>
        <v>2.2661075884925461</v>
      </c>
      <c r="H117" s="119">
        <f t="shared" si="18"/>
        <v>1.6853577190459993E-2</v>
      </c>
      <c r="I117" s="120">
        <f t="shared" si="19"/>
        <v>2.4316597503547683</v>
      </c>
      <c r="J117" s="121">
        <f t="shared" si="20"/>
        <v>1.7047920472773759E-2</v>
      </c>
      <c r="K117" s="122">
        <f t="shared" si="21"/>
        <v>2.5817722804263981</v>
      </c>
      <c r="L117" s="123">
        <f t="shared" si="22"/>
        <v>3.2288504201061698E-2</v>
      </c>
    </row>
    <row r="118" spans="1:12" x14ac:dyDescent="0.25">
      <c r="A118" s="88">
        <f t="shared" si="12"/>
        <v>1.9999999999999352E-2</v>
      </c>
      <c r="B118" s="88">
        <f t="shared" si="23"/>
        <v>0.98000000000000065</v>
      </c>
      <c r="C118" s="114">
        <f t="shared" si="13"/>
        <v>1.5813716110150993</v>
      </c>
      <c r="D118" s="115">
        <f t="shared" si="14"/>
        <v>1.2510979181748609E-2</v>
      </c>
      <c r="E118" s="116">
        <f t="shared" si="15"/>
        <v>2.0264175221573697</v>
      </c>
      <c r="F118" s="117">
        <f t="shared" si="16"/>
        <v>1.9412851660309951E-2</v>
      </c>
      <c r="G118" s="118">
        <f t="shared" si="17"/>
        <v>2.2841385233371008</v>
      </c>
      <c r="H118" s="119">
        <f t="shared" si="18"/>
        <v>1.5668243316001088E-2</v>
      </c>
      <c r="I118" s="120">
        <f t="shared" si="19"/>
        <v>2.4529756420861251</v>
      </c>
      <c r="J118" s="121">
        <f t="shared" si="20"/>
        <v>1.5676850069857366E-2</v>
      </c>
      <c r="K118" s="122">
        <f t="shared" si="21"/>
        <v>2.6068489363864211</v>
      </c>
      <c r="L118" s="123">
        <f t="shared" si="22"/>
        <v>3.0705377232054399E-2</v>
      </c>
    </row>
    <row r="119" spans="1:12" x14ac:dyDescent="0.25">
      <c r="A119" s="88">
        <f t="shared" si="12"/>
        <v>9.9999999999993427E-3</v>
      </c>
      <c r="B119" s="88">
        <f t="shared" si="23"/>
        <v>0.99000000000000066</v>
      </c>
      <c r="C119" s="114">
        <f t="shared" si="13"/>
        <v>1.6015668221835062</v>
      </c>
      <c r="D119" s="115">
        <f t="shared" si="14"/>
        <v>1.2105790025909119E-2</v>
      </c>
      <c r="E119" s="116">
        <f t="shared" si="15"/>
        <v>2.0461342933557898</v>
      </c>
      <c r="F119" s="117">
        <f t="shared" si="16"/>
        <v>1.8641847038941922E-2</v>
      </c>
      <c r="G119" s="118">
        <f t="shared" si="17"/>
        <v>2.3021633770176679</v>
      </c>
      <c r="H119" s="119">
        <f t="shared" si="18"/>
        <v>1.4494871795502179E-2</v>
      </c>
      <c r="I119" s="120">
        <f t="shared" si="19"/>
        <v>2.4743265958241798</v>
      </c>
      <c r="J119" s="121">
        <f t="shared" si="20"/>
        <v>1.4319778869773868E-2</v>
      </c>
      <c r="K119" s="122">
        <f t="shared" si="21"/>
        <v>2.6320536195120265</v>
      </c>
      <c r="L119" s="123">
        <f t="shared" si="22"/>
        <v>2.9139603475007783E-2</v>
      </c>
    </row>
    <row r="120" spans="1:12" x14ac:dyDescent="0.25">
      <c r="A120" s="88">
        <f t="shared" ref="A120" si="24">1-B120</f>
        <v>0</v>
      </c>
      <c r="B120" s="88">
        <f t="shared" si="23"/>
        <v>1.0000000000000007</v>
      </c>
      <c r="C120" s="114">
        <f t="shared" si="13"/>
        <v>1.6219932725777642</v>
      </c>
      <c r="D120" s="115">
        <f t="shared" si="14"/>
        <v>1.1706267381674049E-2</v>
      </c>
      <c r="E120" s="116">
        <f t="shared" si="15"/>
        <v>2.0659159428474698</v>
      </c>
      <c r="F120" s="117">
        <f t="shared" si="16"/>
        <v>1.7879042734302988E-2</v>
      </c>
      <c r="G120" s="118">
        <f t="shared" si="17"/>
        <v>2.320182466541671</v>
      </c>
      <c r="H120" s="119">
        <f t="shared" si="18"/>
        <v>1.333322445033755E-2</v>
      </c>
      <c r="I120" s="120">
        <f t="shared" si="19"/>
        <v>2.4957130762859951</v>
      </c>
      <c r="J120" s="121">
        <f t="shared" si="20"/>
        <v>1.2976429167348315E-2</v>
      </c>
      <c r="K120" s="122">
        <f t="shared" si="21"/>
        <v>2.6573876958779685</v>
      </c>
      <c r="L120" s="123">
        <f t="shared" si="22"/>
        <v>2.7590852359014265E-2</v>
      </c>
    </row>
  </sheetData>
  <mergeCells count="5">
    <mergeCell ref="C18:D18"/>
    <mergeCell ref="E18:F18"/>
    <mergeCell ref="G18:H18"/>
    <mergeCell ref="I18:J18"/>
    <mergeCell ref="K18:L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workbookViewId="0">
      <selection activeCell="H17" sqref="H17"/>
    </sheetView>
  </sheetViews>
  <sheetFormatPr defaultRowHeight="15" x14ac:dyDescent="0.25"/>
  <sheetData>
    <row r="1" spans="1:17" x14ac:dyDescent="0.25">
      <c r="A1" s="65" t="s">
        <v>39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17" ht="15.75" thickBot="1" x14ac:dyDescent="0.3">
      <c r="A2" s="124" t="s">
        <v>1</v>
      </c>
      <c r="B2" s="124"/>
      <c r="C2" s="129" t="s">
        <v>9</v>
      </c>
      <c r="D2" s="129"/>
      <c r="E2" s="129"/>
      <c r="F2" s="141" t="s">
        <v>10</v>
      </c>
      <c r="G2" s="141"/>
      <c r="H2" s="141"/>
      <c r="I2" s="131" t="s">
        <v>32</v>
      </c>
      <c r="J2" s="131"/>
      <c r="K2" s="131"/>
      <c r="L2" s="130" t="s">
        <v>5</v>
      </c>
      <c r="M2" s="130"/>
      <c r="N2" s="130"/>
      <c r="O2" s="132" t="s">
        <v>7</v>
      </c>
      <c r="P2" s="132"/>
      <c r="Q2" s="132"/>
    </row>
    <row r="3" spans="1:17" ht="20.25" x14ac:dyDescent="0.5">
      <c r="A3" s="69" t="s">
        <v>27</v>
      </c>
      <c r="B3" s="70" t="s">
        <v>0</v>
      </c>
      <c r="C3" s="133" t="s">
        <v>33</v>
      </c>
      <c r="D3" s="135" t="s">
        <v>34</v>
      </c>
      <c r="E3" s="137" t="s">
        <v>35</v>
      </c>
      <c r="F3" s="139" t="s">
        <v>33</v>
      </c>
      <c r="G3" s="142" t="s">
        <v>34</v>
      </c>
      <c r="H3" s="144" t="s">
        <v>35</v>
      </c>
      <c r="I3" s="146" t="s">
        <v>33</v>
      </c>
      <c r="J3" s="148" t="s">
        <v>34</v>
      </c>
      <c r="K3" s="150" t="s">
        <v>35</v>
      </c>
      <c r="L3" s="154" t="s">
        <v>33</v>
      </c>
      <c r="M3" s="152" t="s">
        <v>34</v>
      </c>
      <c r="N3" s="156" t="s">
        <v>35</v>
      </c>
      <c r="O3" s="160" t="s">
        <v>33</v>
      </c>
      <c r="P3" s="158" t="s">
        <v>34</v>
      </c>
      <c r="Q3" s="162" t="s">
        <v>35</v>
      </c>
    </row>
    <row r="4" spans="1:17" x14ac:dyDescent="0.25">
      <c r="A4" s="71">
        <f>1-B4</f>
        <v>1</v>
      </c>
      <c r="B4" s="1">
        <v>0</v>
      </c>
      <c r="C4" s="134">
        <f>'Binary N2-CO2 Isotherms'!C20/('Binary N2-CO2 Isotherms'!C20+'Binary N2-CO2 Isotherms'!D20)</f>
        <v>0</v>
      </c>
      <c r="D4" s="136">
        <f>'Binary N2-CO2 Isotherms'!D20/('Binary N2-CO2 Isotherms'!D20+'Binary N2-CO2 Isotherms'!C20)</f>
        <v>1</v>
      </c>
      <c r="E4" s="138" t="e">
        <f>(C4/B4)/(D4/A4)</f>
        <v>#DIV/0!</v>
      </c>
      <c r="F4" s="140">
        <f>'Binary N2-CO2 Isotherms'!E20/('Binary N2-CO2 Isotherms'!E20+'Binary N2-CO2 Isotherms'!F20)</f>
        <v>0</v>
      </c>
      <c r="G4" s="143">
        <f>'Binary N2-CO2 Isotherms'!F20/('Binary N2-CO2 Isotherms'!F20+'Binary N2-CO2 Isotherms'!E20)</f>
        <v>1</v>
      </c>
      <c r="H4" s="145" t="e">
        <f>(F4/B4)/(G4/A4)</f>
        <v>#DIV/0!</v>
      </c>
      <c r="I4" s="147">
        <f>'Binary N2-CO2 Isotherms'!G20/('Binary N2-CO2 Isotherms'!G20+'Binary N2-CO2 Isotherms'!H20)</f>
        <v>0</v>
      </c>
      <c r="J4" s="149">
        <f>'Binary N2-CO2 Isotherms'!H20/('Binary N2-CO2 Isotherms'!H20+'Binary N2-CO2 Isotherms'!G20)</f>
        <v>1</v>
      </c>
      <c r="K4" s="151" t="e">
        <f>(I4/B4)/(J4/A4)</f>
        <v>#DIV/0!</v>
      </c>
      <c r="L4" s="155">
        <f>'Binary N2-CO2 Isotherms'!I20/('Binary N2-CO2 Isotherms'!I20+'Binary N2-CO2 Isotherms'!J20)</f>
        <v>0</v>
      </c>
      <c r="M4" s="153">
        <f>'Binary N2-CO2 Isotherms'!J20/('Binary N2-CO2 Isotherms'!J20+'Binary N2-CO2 Isotherms'!I20)</f>
        <v>1</v>
      </c>
      <c r="N4" s="157" t="e">
        <f>(L4/B4)/(M4/A4)</f>
        <v>#DIV/0!</v>
      </c>
      <c r="O4" s="161">
        <f>'Binary N2-CO2 Isotherms'!K20/('Binary N2-CO2 Isotherms'!K20+'Binary N2-CO2 Isotherms'!L20)</f>
        <v>0</v>
      </c>
      <c r="P4" s="159">
        <f>'Binary N2-CO2 Isotherms'!L20/('Binary N2-CO2 Isotherms'!L20+'Binary N2-CO2 Isotherms'!K20)</f>
        <v>1</v>
      </c>
      <c r="Q4" s="163" t="e">
        <f>(O4/B4)/(P4/A4)</f>
        <v>#DIV/0!</v>
      </c>
    </row>
    <row r="5" spans="1:17" x14ac:dyDescent="0.25">
      <c r="A5" s="71">
        <f>1-B5</f>
        <v>0.99</v>
      </c>
      <c r="B5" s="30">
        <f>B4+0.01</f>
        <v>0.01</v>
      </c>
      <c r="C5" s="134">
        <f>'Binary N2-CO2 Isotherms'!C21/('Binary N2-CO2 Isotherms'!C21+'Binary N2-CO2 Isotherms'!D21)</f>
        <v>0.33031997218381831</v>
      </c>
      <c r="D5" s="136">
        <f>'Binary N2-CO2 Isotherms'!D21/('Binary N2-CO2 Isotherms'!D21+'Binary N2-CO2 Isotherms'!C21)</f>
        <v>0.66968002781618163</v>
      </c>
      <c r="E5" s="138">
        <f>(C5/B5)/(D5/A5)</f>
        <v>48.831794122392729</v>
      </c>
      <c r="F5" s="140">
        <f>'Binary N2-CO2 Isotherms'!E21/('Binary N2-CO2 Isotherms'!E21+'Binary N2-CO2 Isotherms'!F21)</f>
        <v>0.24267171487894007</v>
      </c>
      <c r="G5" s="143">
        <f>'Binary N2-CO2 Isotherms'!F21/('Binary N2-CO2 Isotherms'!F21+'Binary N2-CO2 Isotherms'!E21)</f>
        <v>0.75732828512105999</v>
      </c>
      <c r="H5" s="145">
        <f t="shared" ref="H5:H68" si="0">(F5/B5)/(G5/A5)</f>
        <v>31.722702353807787</v>
      </c>
      <c r="I5" s="147">
        <f>'Binary N2-CO2 Isotherms'!G21/('Binary N2-CO2 Isotherms'!G21+'Binary N2-CO2 Isotherms'!H21)</f>
        <v>0.2108382745764367</v>
      </c>
      <c r="J5" s="149">
        <f>'Binary N2-CO2 Isotherms'!H21/('Binary N2-CO2 Isotherms'!H21+'Binary N2-CO2 Isotherms'!G21)</f>
        <v>0.78916172542356333</v>
      </c>
      <c r="K5" s="151">
        <f>(I5/B5)/(J5/A5)</f>
        <v>26.449571121640702</v>
      </c>
      <c r="L5" s="155">
        <f>'Binary N2-CO2 Isotherms'!I21/('Binary N2-CO2 Isotherms'!I21+'Binary N2-CO2 Isotherms'!J21)</f>
        <v>0.19201375104450893</v>
      </c>
      <c r="M5" s="153">
        <f>'Binary N2-CO2 Isotherms'!J21/('Binary N2-CO2 Isotherms'!J21+'Binary N2-CO2 Isotherms'!I21)</f>
        <v>0.80798624895549109</v>
      </c>
      <c r="N5" s="157">
        <f t="shared" ref="N5:N68" si="1">(L5/B5)/(M5/A5)</f>
        <v>23.526837712869959</v>
      </c>
      <c r="O5" s="161">
        <f>'Binary N2-CO2 Isotherms'!K21/('Binary N2-CO2 Isotherms'!K21+'Binary N2-CO2 Isotherms'!L21)</f>
        <v>0.18664093266192613</v>
      </c>
      <c r="P5" s="159">
        <f>'Binary N2-CO2 Isotherms'!L21/('Binary N2-CO2 Isotherms'!L21+'Binary N2-CO2 Isotherms'!K21)</f>
        <v>0.81335906733807384</v>
      </c>
      <c r="Q5" s="163">
        <f t="shared" ref="Q5:Q68" si="2">(O5/B5)/(P5/A5)</f>
        <v>22.717460314302375</v>
      </c>
    </row>
    <row r="6" spans="1:17" x14ac:dyDescent="0.25">
      <c r="A6" s="71">
        <f t="shared" ref="A6:A37" si="3">1-B6</f>
        <v>0.98</v>
      </c>
      <c r="B6" s="30">
        <f t="shared" ref="B6:B69" si="4">B5+0.01</f>
        <v>0.02</v>
      </c>
      <c r="C6" s="134">
        <f>'Binary N2-CO2 Isotherms'!C22/('Binary N2-CO2 Isotherms'!C22+'Binary N2-CO2 Isotherms'!D22)</f>
        <v>0.45997164025442772</v>
      </c>
      <c r="D6" s="136">
        <f>'Binary N2-CO2 Isotherms'!D22/('Binary N2-CO2 Isotherms'!D22+'Binary N2-CO2 Isotherms'!C22)</f>
        <v>0.54002835974557228</v>
      </c>
      <c r="E6" s="138">
        <f t="shared" ref="E5:E68" si="5">(C6/B6)/(D6/A6)</f>
        <v>41.735975464484397</v>
      </c>
      <c r="F6" s="140">
        <f>'Binary N2-CO2 Isotherms'!E22/('Binary N2-CO2 Isotherms'!E22+'Binary N2-CO2 Isotherms'!F22)</f>
        <v>0.35944833726698761</v>
      </c>
      <c r="G6" s="143">
        <f>'Binary N2-CO2 Isotherms'!F22/('Binary N2-CO2 Isotherms'!F22+'Binary N2-CO2 Isotherms'!E22)</f>
        <v>0.64055166273301234</v>
      </c>
      <c r="H6" s="145">
        <f t="shared" si="0"/>
        <v>27.496562027384254</v>
      </c>
      <c r="I6" s="147">
        <f>'Binary N2-CO2 Isotherms'!G22/('Binary N2-CO2 Isotherms'!G22+'Binary N2-CO2 Isotherms'!H22)</f>
        <v>0.3259902102712498</v>
      </c>
      <c r="J6" s="149">
        <f>'Binary N2-CO2 Isotherms'!H22/('Binary N2-CO2 Isotherms'!H22+'Binary N2-CO2 Isotherms'!G22)</f>
        <v>0.67400978972875025</v>
      </c>
      <c r="K6" s="151">
        <f t="shared" ref="K6:K68" si="6">(I6/B6)/(J6/A6)</f>
        <v>23.699240792510821</v>
      </c>
      <c r="L6" s="155">
        <f>'Binary N2-CO2 Isotherms'!I22/('Binary N2-CO2 Isotherms'!I22+'Binary N2-CO2 Isotherms'!J22)</f>
        <v>0.30111500958282383</v>
      </c>
      <c r="M6" s="153">
        <f>'Binary N2-CO2 Isotherms'!J22/('Binary N2-CO2 Isotherms'!J22+'Binary N2-CO2 Isotherms'!I22)</f>
        <v>0.69888499041717622</v>
      </c>
      <c r="N6" s="157">
        <f t="shared" si="1"/>
        <v>21.111678848262397</v>
      </c>
      <c r="O6" s="161">
        <f>'Binary N2-CO2 Isotherms'!K22/('Binary N2-CO2 Isotherms'!K22+'Binary N2-CO2 Isotherms'!L22)</f>
        <v>0.29196164256626256</v>
      </c>
      <c r="P6" s="159">
        <f>'Binary N2-CO2 Isotherms'!L22/('Binary N2-CO2 Isotherms'!L22+'Binary N2-CO2 Isotherms'!K22)</f>
        <v>0.70803835743373744</v>
      </c>
      <c r="Q6" s="163">
        <f t="shared" si="2"/>
        <v>20.205290201506799</v>
      </c>
    </row>
    <row r="7" spans="1:17" x14ac:dyDescent="0.25">
      <c r="A7" s="71">
        <f t="shared" si="3"/>
        <v>0.97</v>
      </c>
      <c r="B7" s="30">
        <f t="shared" si="4"/>
        <v>0.03</v>
      </c>
      <c r="C7" s="134">
        <f>'Binary N2-CO2 Isotherms'!C23/('Binary N2-CO2 Isotherms'!C23+'Binary N2-CO2 Isotherms'!D23)</f>
        <v>0.53718435320885261</v>
      </c>
      <c r="D7" s="136">
        <f>'Binary N2-CO2 Isotherms'!D23/('Binary N2-CO2 Isotherms'!D23+'Binary N2-CO2 Isotherms'!C23)</f>
        <v>0.46281564679114739</v>
      </c>
      <c r="E7" s="138">
        <f t="shared" si="5"/>
        <v>37.528897033143977</v>
      </c>
      <c r="F7" s="140">
        <f>'Binary N2-CO2 Isotherms'!E23/('Binary N2-CO2 Isotherms'!E23+'Binary N2-CO2 Isotherms'!F23)</f>
        <v>0.43657731871896882</v>
      </c>
      <c r="G7" s="143">
        <f>'Binary N2-CO2 Isotherms'!F23/('Binary N2-CO2 Isotherms'!F23+'Binary N2-CO2 Isotherms'!E23)</f>
        <v>0.56342268128103112</v>
      </c>
      <c r="H7" s="145">
        <f t="shared" si="0"/>
        <v>25.054014403215632</v>
      </c>
      <c r="I7" s="147">
        <f>'Binary N2-CO2 Isotherms'!G23/('Binary N2-CO2 Isotherms'!G23+'Binary N2-CO2 Isotherms'!H23)</f>
        <v>0.40475871123109514</v>
      </c>
      <c r="J7" s="149">
        <f>'Binary N2-CO2 Isotherms'!H23/('Binary N2-CO2 Isotherms'!H23+'Binary N2-CO2 Isotherms'!G23)</f>
        <v>0.59524128876890492</v>
      </c>
      <c r="K7" s="151">
        <f t="shared" si="6"/>
        <v>21.986375234273027</v>
      </c>
      <c r="L7" s="155">
        <f>'Binary N2-CO2 Isotherms'!I23/('Binary N2-CO2 Isotherms'!I23+'Binary N2-CO2 Isotherms'!J23)</f>
        <v>0.37738536434178194</v>
      </c>
      <c r="M7" s="153">
        <f>'Binary N2-CO2 Isotherms'!J23/('Binary N2-CO2 Isotherms'!J23+'Binary N2-CO2 Isotherms'!I23)</f>
        <v>0.62261463565821795</v>
      </c>
      <c r="N7" s="157">
        <f t="shared" si="1"/>
        <v>19.598201008372371</v>
      </c>
      <c r="O7" s="161">
        <f>'Binary N2-CO2 Isotherms'!K23/('Binary N2-CO2 Isotherms'!K23+'Binary N2-CO2 Isotherms'!L23)</f>
        <v>0.36524043201085493</v>
      </c>
      <c r="P7" s="159">
        <f>'Binary N2-CO2 Isotherms'!L23/('Binary N2-CO2 Isotherms'!L23+'Binary N2-CO2 Isotherms'!K23)</f>
        <v>0.63475956798914512</v>
      </c>
      <c r="Q7" s="163">
        <f t="shared" si="2"/>
        <v>18.604588619953805</v>
      </c>
    </row>
    <row r="8" spans="1:17" x14ac:dyDescent="0.25">
      <c r="A8" s="71">
        <f t="shared" si="3"/>
        <v>0.96</v>
      </c>
      <c r="B8" s="30">
        <f t="shared" si="4"/>
        <v>0.04</v>
      </c>
      <c r="C8" s="134">
        <f>'Binary N2-CO2 Isotherms'!C24/('Binary N2-CO2 Isotherms'!C24+'Binary N2-CO2 Isotherms'!D24)</f>
        <v>0.59090219006915012</v>
      </c>
      <c r="D8" s="136">
        <f>'Binary N2-CO2 Isotherms'!D24/('Binary N2-CO2 Isotherms'!D24+'Binary N2-CO2 Isotherms'!C24)</f>
        <v>0.40909780993084999</v>
      </c>
      <c r="E8" s="138">
        <f t="shared" si="5"/>
        <v>34.665677051795349</v>
      </c>
      <c r="F8" s="140">
        <f>'Binary N2-CO2 Isotherms'!E24/('Binary N2-CO2 Isotherms'!E24+'Binary N2-CO2 Isotherms'!F24)</f>
        <v>0.49395923933470903</v>
      </c>
      <c r="G8" s="143">
        <f>'Binary N2-CO2 Isotherms'!F24/('Binary N2-CO2 Isotherms'!F24+'Binary N2-CO2 Isotherms'!E24)</f>
        <v>0.50604076066529102</v>
      </c>
      <c r="H8" s="145">
        <f t="shared" si="0"/>
        <v>23.427009572207655</v>
      </c>
      <c r="I8" s="147">
        <f>'Binary N2-CO2 Isotherms'!G24/('Binary N2-CO2 Isotherms'!G24+'Binary N2-CO2 Isotherms'!H24)</f>
        <v>0.46423740792345525</v>
      </c>
      <c r="J8" s="149">
        <f>'Binary N2-CO2 Isotherms'!H24/('Binary N2-CO2 Isotherms'!H24+'Binary N2-CO2 Isotherms'!G24)</f>
        <v>0.53576259207654464</v>
      </c>
      <c r="K8" s="151">
        <f t="shared" si="6"/>
        <v>20.795960664179976</v>
      </c>
      <c r="L8" s="155">
        <f>'Binary N2-CO2 Isotherms'!I24/('Binary N2-CO2 Isotherms'!I24+'Binary N2-CO2 Isotherms'!J24)</f>
        <v>0.435862302559482</v>
      </c>
      <c r="M8" s="153">
        <f>'Binary N2-CO2 Isotherms'!J24/('Binary N2-CO2 Isotherms'!J24+'Binary N2-CO2 Isotherms'!I24)</f>
        <v>0.564137697440518</v>
      </c>
      <c r="N8" s="157">
        <f t="shared" si="1"/>
        <v>18.542804901866234</v>
      </c>
      <c r="O8" s="161">
        <f>'Binary N2-CO2 Isotherms'!K24/('Binary N2-CO2 Isotherms'!K24+'Binary N2-CO2 Isotherms'!L24)</f>
        <v>0.42128638862440826</v>
      </c>
      <c r="P8" s="159">
        <f>'Binary N2-CO2 Isotherms'!L24/('Binary N2-CO2 Isotherms'!L24+'Binary N2-CO2 Isotherms'!K24)</f>
        <v>0.57871361137559163</v>
      </c>
      <c r="Q8" s="163">
        <f t="shared" si="2"/>
        <v>17.471289992562017</v>
      </c>
    </row>
    <row r="9" spans="1:17" x14ac:dyDescent="0.25">
      <c r="A9" s="71">
        <f t="shared" si="3"/>
        <v>0.95</v>
      </c>
      <c r="B9" s="30">
        <f t="shared" si="4"/>
        <v>0.05</v>
      </c>
      <c r="C9" s="134">
        <f>'Binary N2-CO2 Isotherms'!C25/('Binary N2-CO2 Isotherms'!C25+'Binary N2-CO2 Isotherms'!D25)</f>
        <v>0.63150240984153305</v>
      </c>
      <c r="D9" s="136">
        <f>'Binary N2-CO2 Isotherms'!D25/('Binary N2-CO2 Isotherms'!D25+'Binary N2-CO2 Isotherms'!C25)</f>
        <v>0.36849759015846706</v>
      </c>
      <c r="E9" s="138">
        <f t="shared" si="5"/>
        <v>32.560717104905152</v>
      </c>
      <c r="F9" s="140">
        <f>'Binary N2-CO2 Isotherms'!E25/('Binary N2-CO2 Isotherms'!E25+'Binary N2-CO2 Isotherms'!F25)</f>
        <v>0.53944328383562168</v>
      </c>
      <c r="G9" s="143">
        <f>'Binary N2-CO2 Isotherms'!F25/('Binary N2-CO2 Isotherms'!F25+'Binary N2-CO2 Isotherms'!E25)</f>
        <v>0.46055671616437821</v>
      </c>
      <c r="H9" s="145">
        <f t="shared" si="0"/>
        <v>22.254419560388452</v>
      </c>
      <c r="I9" s="147">
        <f>'Binary N2-CO2 Isotherms'!G25/('Binary N2-CO2 Isotherms'!G25+'Binary N2-CO2 Isotherms'!H25)</f>
        <v>0.51173700683251178</v>
      </c>
      <c r="J9" s="149">
        <f>'Binary N2-CO2 Isotherms'!H25/('Binary N2-CO2 Isotherms'!H25+'Binary N2-CO2 Isotherms'!G25)</f>
        <v>0.48826299316748822</v>
      </c>
      <c r="K9" s="151">
        <f t="shared" si="6"/>
        <v>19.913454973808456</v>
      </c>
      <c r="L9" s="155">
        <f>'Binary N2-CO2 Isotherms'!I25/('Binary N2-CO2 Isotherms'!I25+'Binary N2-CO2 Isotherms'!J25)</f>
        <v>0.48311894767414421</v>
      </c>
      <c r="M9" s="153">
        <f>'Binary N2-CO2 Isotherms'!J25/('Binary N2-CO2 Isotherms'!J25+'Binary N2-CO2 Isotherms'!I25)</f>
        <v>0.51688105232585579</v>
      </c>
      <c r="N9" s="157">
        <f t="shared" si="1"/>
        <v>17.758940794026021</v>
      </c>
      <c r="O9" s="161">
        <f>'Binary N2-CO2 Isotherms'!K25/('Binary N2-CO2 Isotherms'!K25+'Binary N2-CO2 Isotherms'!L25)</f>
        <v>0.46654685411583263</v>
      </c>
      <c r="P9" s="159">
        <f>'Binary N2-CO2 Isotherms'!L25/('Binary N2-CO2 Isotherms'!L25+'Binary N2-CO2 Isotherms'!K25)</f>
        <v>0.53345314588416726</v>
      </c>
      <c r="Q9" s="163">
        <f t="shared" si="2"/>
        <v>16.616998693500275</v>
      </c>
    </row>
    <row r="10" spans="1:17" x14ac:dyDescent="0.25">
      <c r="A10" s="71">
        <f t="shared" si="3"/>
        <v>0.94</v>
      </c>
      <c r="B10" s="30">
        <f t="shared" si="4"/>
        <v>6.0000000000000005E-2</v>
      </c>
      <c r="C10" s="134">
        <f>'Binary N2-CO2 Isotherms'!C26/('Binary N2-CO2 Isotherms'!C26+'Binary N2-CO2 Isotherms'!D26)</f>
        <v>0.6638130993791328</v>
      </c>
      <c r="D10" s="136">
        <f>'Binary N2-CO2 Isotherms'!D26/('Binary N2-CO2 Isotherms'!D26+'Binary N2-CO2 Isotherms'!C26)</f>
        <v>0.3361869006208672</v>
      </c>
      <c r="E10" s="138">
        <f t="shared" si="5"/>
        <v>30.934395533358362</v>
      </c>
      <c r="F10" s="140">
        <f>'Binary N2-CO2 Isotherms'!E26/('Binary N2-CO2 Isotherms'!E26+'Binary N2-CO2 Isotherms'!F26)</f>
        <v>0.57694591755351843</v>
      </c>
      <c r="G10" s="143">
        <f>'Binary N2-CO2 Isotherms'!F26/('Binary N2-CO2 Isotherms'!F26+'Binary N2-CO2 Isotherms'!E26)</f>
        <v>0.42305408244648157</v>
      </c>
      <c r="H10" s="145">
        <f t="shared" si="0"/>
        <v>21.365635624491524</v>
      </c>
      <c r="I10" s="147">
        <f>'Binary N2-CO2 Isotherms'!G26/('Binary N2-CO2 Isotherms'!G26+'Binary N2-CO2 Isotherms'!H26)</f>
        <v>0.55106382690134592</v>
      </c>
      <c r="J10" s="149">
        <f>'Binary N2-CO2 Isotherms'!H26/('Binary N2-CO2 Isotherms'!H26+'Binary N2-CO2 Isotherms'!G26)</f>
        <v>0.44893617309865402</v>
      </c>
      <c r="K10" s="151">
        <f t="shared" si="6"/>
        <v>19.230647484990932</v>
      </c>
      <c r="L10" s="155">
        <f>'Binary N2-CO2 Isotherms'!I26/('Binary N2-CO2 Isotherms'!I26+'Binary N2-CO2 Isotherms'!J26)</f>
        <v>0.52262873945046606</v>
      </c>
      <c r="M10" s="153">
        <f>'Binary N2-CO2 Isotherms'!J26/('Binary N2-CO2 Isotherms'!J26+'Binary N2-CO2 Isotherms'!I26)</f>
        <v>0.47737126054953394</v>
      </c>
      <c r="N10" s="157">
        <f t="shared" si="1"/>
        <v>17.151954732182773</v>
      </c>
      <c r="O10" s="161">
        <f>'Binary N2-CO2 Isotherms'!K26/('Binary N2-CO2 Isotherms'!K26+'Binary N2-CO2 Isotherms'!L26)</f>
        <v>0.50441072784646324</v>
      </c>
      <c r="P10" s="159">
        <f>'Binary N2-CO2 Isotherms'!L26/('Binary N2-CO2 Isotherms'!L26+'Binary N2-CO2 Isotherms'!K26)</f>
        <v>0.49558927215353671</v>
      </c>
      <c r="Q10" s="163">
        <f t="shared" si="2"/>
        <v>15.945532279022036</v>
      </c>
    </row>
    <row r="11" spans="1:17" x14ac:dyDescent="0.25">
      <c r="A11" s="71">
        <f t="shared" si="3"/>
        <v>0.92999999999999994</v>
      </c>
      <c r="B11" s="30">
        <f t="shared" si="4"/>
        <v>7.0000000000000007E-2</v>
      </c>
      <c r="C11" s="134">
        <f>'Binary N2-CO2 Isotherms'!C27/('Binary N2-CO2 Isotherms'!C27+'Binary N2-CO2 Isotherms'!D27)</f>
        <v>0.69044813060060606</v>
      </c>
      <c r="D11" s="136">
        <f>'Binary N2-CO2 Isotherms'!D27/('Binary N2-CO2 Isotherms'!D27+'Binary N2-CO2 Isotherms'!C27)</f>
        <v>0.30955186939939389</v>
      </c>
      <c r="E11" s="138">
        <f t="shared" si="5"/>
        <v>29.633471799292437</v>
      </c>
      <c r="F11" s="140">
        <f>'Binary N2-CO2 Isotherms'!E27/('Binary N2-CO2 Isotherms'!E27+'Binary N2-CO2 Isotherms'!F27)</f>
        <v>0.60871017001087824</v>
      </c>
      <c r="G11" s="143">
        <f>'Binary N2-CO2 Isotherms'!F27/('Binary N2-CO2 Isotherms'!F27+'Binary N2-CO2 Isotherms'!E27)</f>
        <v>0.39128982998912171</v>
      </c>
      <c r="H11" s="145">
        <f t="shared" si="0"/>
        <v>20.667926385405742</v>
      </c>
      <c r="I11" s="147">
        <f>'Binary N2-CO2 Isotherms'!G27/('Binary N2-CO2 Isotherms'!G27+'Binary N2-CO2 Isotherms'!H27)</f>
        <v>0.58445468262169453</v>
      </c>
      <c r="J11" s="149">
        <f>'Binary N2-CO2 Isotherms'!H27/('Binary N2-CO2 Isotherms'!H27+'Binary N2-CO2 Isotherms'!G27)</f>
        <v>0.41554531737830552</v>
      </c>
      <c r="K11" s="151">
        <f t="shared" si="6"/>
        <v>18.686043619138228</v>
      </c>
      <c r="L11" s="155">
        <f>'Binary N2-CO2 Isotherms'!I27/('Binary N2-CO2 Isotherms'!I27+'Binary N2-CO2 Isotherms'!J27)</f>
        <v>0.55645597350848897</v>
      </c>
      <c r="M11" s="153">
        <f>'Binary N2-CO2 Isotherms'!J27/('Binary N2-CO2 Isotherms'!J27+'Binary N2-CO2 Isotherms'!I27)</f>
        <v>0.44354402649151098</v>
      </c>
      <c r="N11" s="157">
        <f t="shared" si="1"/>
        <v>16.667826946271081</v>
      </c>
      <c r="O11" s="161">
        <f>'Binary N2-CO2 Isotherms'!K27/('Binary N2-CO2 Isotherms'!K27+'Binary N2-CO2 Isotherms'!L27)</f>
        <v>0.53688050941444776</v>
      </c>
      <c r="P11" s="159">
        <f>'Binary N2-CO2 Isotherms'!L27/('Binary N2-CO2 Isotherms'!L27+'Binary N2-CO2 Isotherms'!K27)</f>
        <v>0.46311949058555224</v>
      </c>
      <c r="Q11" s="163">
        <f t="shared" si="2"/>
        <v>15.401729356349424</v>
      </c>
    </row>
    <row r="12" spans="1:17" x14ac:dyDescent="0.25">
      <c r="A12" s="71">
        <f t="shared" si="3"/>
        <v>0.92</v>
      </c>
      <c r="B12" s="30">
        <f t="shared" si="4"/>
        <v>0.08</v>
      </c>
      <c r="C12" s="134">
        <f>'Binary N2-CO2 Isotherms'!C28/('Binary N2-CO2 Isotherms'!C28+'Binary N2-CO2 Isotherms'!D28)</f>
        <v>0.71297213145657967</v>
      </c>
      <c r="D12" s="136">
        <f>'Binary N2-CO2 Isotherms'!D28/('Binary N2-CO2 Isotherms'!D28+'Binary N2-CO2 Isotherms'!C28)</f>
        <v>0.28702786854342038</v>
      </c>
      <c r="E12" s="138">
        <f t="shared" si="5"/>
        <v>28.565795904624249</v>
      </c>
      <c r="F12" s="140">
        <f>'Binary N2-CO2 Isotherms'!E28/('Binary N2-CO2 Isotherms'!E28+'Binary N2-CO2 Isotherms'!F28)</f>
        <v>0.63614400524693493</v>
      </c>
      <c r="G12" s="143">
        <f>'Binary N2-CO2 Isotherms'!F28/('Binary N2-CO2 Isotherms'!F28+'Binary N2-CO2 Isotherms'!E28)</f>
        <v>0.36385599475306502</v>
      </c>
      <c r="H12" s="145">
        <f t="shared" si="0"/>
        <v>20.105910486110322</v>
      </c>
      <c r="I12" s="147">
        <f>'Binary N2-CO2 Isotherms'!G28/('Binary N2-CO2 Isotherms'!G28+'Binary N2-CO2 Isotherms'!H28)</f>
        <v>0.61333743219501546</v>
      </c>
      <c r="J12" s="149">
        <f>'Binary N2-CO2 Isotherms'!H28/('Binary N2-CO2 Isotherms'!H28+'Binary N2-CO2 Isotherms'!G28)</f>
        <v>0.38666256780498454</v>
      </c>
      <c r="K12" s="151">
        <f t="shared" si="6"/>
        <v>18.241694587307688</v>
      </c>
      <c r="L12" s="155">
        <f>'Binary N2-CO2 Isotherms'!I28/('Binary N2-CO2 Isotherms'!I28+'Binary N2-CO2 Isotherms'!J28)</f>
        <v>0.58593045052208959</v>
      </c>
      <c r="M12" s="153">
        <f>'Binary N2-CO2 Isotherms'!J28/('Binary N2-CO2 Isotherms'!J28+'Binary N2-CO2 Isotherms'!I28)</f>
        <v>0.41406954947791041</v>
      </c>
      <c r="N12" s="157">
        <f t="shared" si="1"/>
        <v>16.273112064144907</v>
      </c>
      <c r="O12" s="161">
        <f>'Binary N2-CO2 Isotherms'!K28/('Binary N2-CO2 Isotherms'!K28+'Binary N2-CO2 Isotherms'!L28)</f>
        <v>0.56523868323276361</v>
      </c>
      <c r="P12" s="159">
        <f>'Binary N2-CO2 Isotherms'!L28/('Binary N2-CO2 Isotherms'!L28+'Binary N2-CO2 Isotherms'!K28)</f>
        <v>0.43476131676723645</v>
      </c>
      <c r="Q12" s="163">
        <f t="shared" si="2"/>
        <v>14.951295357900708</v>
      </c>
    </row>
    <row r="13" spans="1:17" x14ac:dyDescent="0.25">
      <c r="A13" s="71">
        <f t="shared" si="3"/>
        <v>0.91</v>
      </c>
      <c r="B13" s="30">
        <f t="shared" si="4"/>
        <v>0.09</v>
      </c>
      <c r="C13" s="134">
        <f>'Binary N2-CO2 Isotherms'!C29/('Binary N2-CO2 Isotherms'!C29+'Binary N2-CO2 Isotherms'!D29)</f>
        <v>0.73239142597585394</v>
      </c>
      <c r="D13" s="136">
        <f>'Binary N2-CO2 Isotherms'!D29/('Binary N2-CO2 Isotherms'!D29+'Binary N2-CO2 Isotherms'!C29)</f>
        <v>0.26760857402414612</v>
      </c>
      <c r="E13" s="138">
        <f t="shared" si="5"/>
        <v>27.672099490350391</v>
      </c>
      <c r="F13" s="140">
        <f>'Binary N2-CO2 Isotherms'!E29/('Binary N2-CO2 Isotherms'!E29+'Binary N2-CO2 Isotherms'!F29)</f>
        <v>0.66019117081183432</v>
      </c>
      <c r="G13" s="143">
        <f>'Binary N2-CO2 Isotherms'!F29/('Binary N2-CO2 Isotherms'!F29+'Binary N2-CO2 Isotherms'!E29)</f>
        <v>0.3398088291881658</v>
      </c>
      <c r="H13" s="145">
        <f t="shared" si="0"/>
        <v>19.644181402233748</v>
      </c>
      <c r="I13" s="147">
        <f>'Binary N2-CO2 Isotherms'!G29/('Binary N2-CO2 Isotherms'!G29+'Binary N2-CO2 Isotherms'!H29)</f>
        <v>0.63868019820435951</v>
      </c>
      <c r="J13" s="149">
        <f>'Binary N2-CO2 Isotherms'!H29/('Binary N2-CO2 Isotherms'!H29+'Binary N2-CO2 Isotherms'!G29)</f>
        <v>0.36131980179564049</v>
      </c>
      <c r="K13" s="151">
        <f t="shared" si="6"/>
        <v>17.872716680397179</v>
      </c>
      <c r="L13" s="155">
        <f>'Binary N2-CO2 Isotherms'!I29/('Binary N2-CO2 Isotherms'!I29+'Binary N2-CO2 Isotherms'!J29)</f>
        <v>0.61196080097098893</v>
      </c>
      <c r="M13" s="153">
        <f>'Binary N2-CO2 Isotherms'!J29/('Binary N2-CO2 Isotherms'!J29+'Binary N2-CO2 Isotherms'!I29)</f>
        <v>0.38803919902901107</v>
      </c>
      <c r="N13" s="157">
        <f t="shared" si="1"/>
        <v>15.945821117416585</v>
      </c>
      <c r="O13" s="161">
        <f>'Binary N2-CO2 Isotherms'!K29/('Binary N2-CO2 Isotherms'!K29+'Binary N2-CO2 Isotherms'!L29)</f>
        <v>0.59035653398107202</v>
      </c>
      <c r="P13" s="159">
        <f>'Binary N2-CO2 Isotherms'!L29/('Binary N2-CO2 Isotherms'!L29+'Binary N2-CO2 Isotherms'!K29)</f>
        <v>0.40964346601892798</v>
      </c>
      <c r="Q13" s="163">
        <f t="shared" si="2"/>
        <v>14.571599464928976</v>
      </c>
    </row>
    <row r="14" spans="1:17" x14ac:dyDescent="0.25">
      <c r="A14" s="72">
        <f t="shared" si="3"/>
        <v>0.9</v>
      </c>
      <c r="B14" s="30">
        <f t="shared" si="4"/>
        <v>9.9999999999999992E-2</v>
      </c>
      <c r="C14" s="134">
        <f>'Binary N2-CO2 Isotherms'!C30/('Binary N2-CO2 Isotherms'!C30+'Binary N2-CO2 Isotherms'!D30)</f>
        <v>0.74938922067595803</v>
      </c>
      <c r="D14" s="136">
        <f>'Binary N2-CO2 Isotherms'!D30/('Binary N2-CO2 Isotherms'!D30+'Binary N2-CO2 Isotherms'!C30)</f>
        <v>0.25061077932404191</v>
      </c>
      <c r="E14" s="138">
        <f t="shared" si="5"/>
        <v>26.912262131242656</v>
      </c>
      <c r="F14" s="140">
        <f>'Binary N2-CO2 Isotherms'!E30/('Binary N2-CO2 Isotherms'!E30+'Binary N2-CO2 Isotherms'!F30)</f>
        <v>0.68151627267981751</v>
      </c>
      <c r="G14" s="143">
        <f>'Binary N2-CO2 Isotherms'!F30/('Binary N2-CO2 Isotherms'!F30+'Binary N2-CO2 Isotherms'!E30)</f>
        <v>0.31848372732018237</v>
      </c>
      <c r="H14" s="145">
        <f t="shared" si="0"/>
        <v>19.258900621795341</v>
      </c>
      <c r="I14" s="147">
        <f>'Binary N2-CO2 Isotherms'!G30/('Binary N2-CO2 Isotherms'!G30+'Binary N2-CO2 Isotherms'!H30)</f>
        <v>0.66117025961966902</v>
      </c>
      <c r="J14" s="149">
        <f>'Binary N2-CO2 Isotherms'!H30/('Binary N2-CO2 Isotherms'!H30+'Binary N2-CO2 Isotherms'!G30)</f>
        <v>0.33882974038033103</v>
      </c>
      <c r="K14" s="151">
        <f t="shared" si="6"/>
        <v>17.562013092173206</v>
      </c>
      <c r="L14" s="155">
        <f>'Binary N2-CO2 Isotherms'!I30/('Binary N2-CO2 Isotherms'!I30+'Binary N2-CO2 Isotherms'!J30)</f>
        <v>0.63519644935212116</v>
      </c>
      <c r="M14" s="153">
        <f>'Binary N2-CO2 Isotherms'!J30/('Binary N2-CO2 Isotherms'!J30+'Binary N2-CO2 Isotherms'!I30)</f>
        <v>0.36480355064787878</v>
      </c>
      <c r="N14" s="157">
        <f t="shared" si="1"/>
        <v>15.670812507214649</v>
      </c>
      <c r="O14" s="161">
        <f>'Binary N2-CO2 Isotherms'!K30/('Binary N2-CO2 Isotherms'!K30+'Binary N2-CO2 Isotherms'!L30)</f>
        <v>0.61285335774666072</v>
      </c>
      <c r="P14" s="159">
        <f>'Binary N2-CO2 Isotherms'!L30/('Binary N2-CO2 Isotherms'!L30+'Binary N2-CO2 Isotherms'!K30)</f>
        <v>0.38714664225333928</v>
      </c>
      <c r="Q14" s="163">
        <f t="shared" si="2"/>
        <v>14.247005185468252</v>
      </c>
    </row>
    <row r="15" spans="1:17" x14ac:dyDescent="0.25">
      <c r="A15" s="72">
        <f t="shared" si="3"/>
        <v>0.89</v>
      </c>
      <c r="B15" s="30">
        <f t="shared" si="4"/>
        <v>0.10999999999999999</v>
      </c>
      <c r="C15" s="134">
        <f>'Binary N2-CO2 Isotherms'!C31/('Binary N2-CO2 Isotherms'!C31+'Binary N2-CO2 Isotherms'!D31)</f>
        <v>0.76444936772503125</v>
      </c>
      <c r="D15" s="136">
        <f>'Binary N2-CO2 Isotherms'!D31/('Binary N2-CO2 Isotherms'!D31+'Binary N2-CO2 Isotherms'!C31)</f>
        <v>0.23555063227496881</v>
      </c>
      <c r="E15" s="138">
        <f t="shared" si="5"/>
        <v>26.258007797007437</v>
      </c>
      <c r="F15" s="140">
        <f>'Binary N2-CO2 Isotherms'!E31/('Binary N2-CO2 Isotherms'!E31+'Binary N2-CO2 Isotherms'!F31)</f>
        <v>0.70060570557983082</v>
      </c>
      <c r="G15" s="143">
        <f>'Binary N2-CO2 Isotherms'!F31/('Binary N2-CO2 Isotherms'!F31+'Binary N2-CO2 Isotherms'!E31)</f>
        <v>0.29939429442016918</v>
      </c>
      <c r="H15" s="145">
        <f t="shared" si="0"/>
        <v>18.933350361257791</v>
      </c>
      <c r="I15" s="147">
        <f>'Binary N2-CO2 Isotherms'!G31/('Binary N2-CO2 Isotherms'!G31+'Binary N2-CO2 Isotherms'!H31)</f>
        <v>0.68131349816971332</v>
      </c>
      <c r="J15" s="149">
        <f>'Binary N2-CO2 Isotherms'!H31/('Binary N2-CO2 Isotherms'!H31+'Binary N2-CO2 Isotherms'!G31)</f>
        <v>0.31868650183028679</v>
      </c>
      <c r="K15" s="151">
        <f t="shared" si="6"/>
        <v>17.297392718051185</v>
      </c>
      <c r="L15" s="155">
        <f>'Binary N2-CO2 Isotherms'!I31/('Binary N2-CO2 Isotherms'!I31+'Binary N2-CO2 Isotherms'!J31)</f>
        <v>0.6561183269808184</v>
      </c>
      <c r="M15" s="153">
        <f>'Binary N2-CO2 Isotherms'!J31/('Binary N2-CO2 Isotherms'!J31+'Binary N2-CO2 Isotherms'!I31)</f>
        <v>0.34388167301918166</v>
      </c>
      <c r="N15" s="157">
        <f t="shared" si="1"/>
        <v>15.437268551921509</v>
      </c>
      <c r="O15" s="161">
        <f>'Binary N2-CO2 Isotherms'!K31/('Binary N2-CO2 Isotherms'!K31+'Binary N2-CO2 Isotherms'!L31)</f>
        <v>0.63318537003402375</v>
      </c>
      <c r="P15" s="159">
        <f>'Binary N2-CO2 Isotherms'!L31/('Binary N2-CO2 Isotherms'!L31+'Binary N2-CO2 Isotherms'!K31)</f>
        <v>0.36681462996597619</v>
      </c>
      <c r="Q15" s="163">
        <f t="shared" si="2"/>
        <v>13.966305725358085</v>
      </c>
    </row>
    <row r="16" spans="1:17" x14ac:dyDescent="0.25">
      <c r="A16" s="72">
        <f t="shared" si="3"/>
        <v>0.88</v>
      </c>
      <c r="B16" s="30">
        <f t="shared" si="4"/>
        <v>0.11999999999999998</v>
      </c>
      <c r="C16" s="134">
        <f>'Binary N2-CO2 Isotherms'!C32/('Binary N2-CO2 Isotherms'!C32+'Binary N2-CO2 Isotherms'!D32)</f>
        <v>0.77792636412694904</v>
      </c>
      <c r="D16" s="136">
        <f>'Binary N2-CO2 Isotherms'!D32/('Binary N2-CO2 Isotherms'!D32+'Binary N2-CO2 Isotherms'!C32)</f>
        <v>0.22207363587305096</v>
      </c>
      <c r="E16" s="138">
        <f t="shared" si="5"/>
        <v>25.688746502948788</v>
      </c>
      <c r="F16" s="140">
        <f>'Binary N2-CO2 Isotherms'!E32/('Binary N2-CO2 Isotherms'!E32+'Binary N2-CO2 Isotherms'!F32)</f>
        <v>0.71782658468002558</v>
      </c>
      <c r="G16" s="143">
        <f>'Binary N2-CO2 Isotherms'!F32/('Binary N2-CO2 Isotherms'!F32+'Binary N2-CO2 Isotherms'!E32)</f>
        <v>0.28217341531997436</v>
      </c>
      <c r="H16" s="145">
        <f t="shared" si="0"/>
        <v>18.655413072906249</v>
      </c>
      <c r="I16" s="147">
        <f>'Binary N2-CO2 Isotherms'!G32/('Binary N2-CO2 Isotherms'!G32+'Binary N2-CO2 Isotherms'!H32)</f>
        <v>0.69949331385654656</v>
      </c>
      <c r="J16" s="149">
        <f>'Binary N2-CO2 Isotherms'!H32/('Binary N2-CO2 Isotherms'!H32+'Binary N2-CO2 Isotherms'!G32)</f>
        <v>0.30050668614345344</v>
      </c>
      <c r="K16" s="151">
        <f t="shared" si="6"/>
        <v>17.069895185291397</v>
      </c>
      <c r="L16" s="155">
        <f>'Binary N2-CO2 Isotherms'!I32/('Binary N2-CO2 Isotherms'!I32+'Binary N2-CO2 Isotherms'!J32)</f>
        <v>0.67509295653510992</v>
      </c>
      <c r="M16" s="153">
        <f>'Binary N2-CO2 Isotherms'!J32/('Binary N2-CO2 Isotherms'!J32+'Binary N2-CO2 Isotherms'!I32)</f>
        <v>0.32490704346489013</v>
      </c>
      <c r="N16" s="157">
        <f t="shared" si="1"/>
        <v>15.237224864263217</v>
      </c>
      <c r="O16" s="161">
        <f>'Binary N2-CO2 Isotherms'!K32/('Binary N2-CO2 Isotherms'!K32+'Binary N2-CO2 Isotherms'!L32)</f>
        <v>0.65169854691964202</v>
      </c>
      <c r="P16" s="159">
        <f>'Binary N2-CO2 Isotherms'!L32/('Binary N2-CO2 Isotherms'!L32+'Binary N2-CO2 Isotherms'!K32)</f>
        <v>0.34830145308035809</v>
      </c>
      <c r="Q16" s="163">
        <f t="shared" si="2"/>
        <v>13.721225206338996</v>
      </c>
    </row>
    <row r="17" spans="1:17" x14ac:dyDescent="0.25">
      <c r="A17" s="72">
        <f t="shared" si="3"/>
        <v>0.87</v>
      </c>
      <c r="B17" s="30">
        <f t="shared" si="4"/>
        <v>0.12999999999999998</v>
      </c>
      <c r="C17" s="134">
        <f>'Binary N2-CO2 Isotherms'!C33/('Binary N2-CO2 Isotherms'!C33+'Binary N2-CO2 Isotherms'!D33)</f>
        <v>0.79008727608177254</v>
      </c>
      <c r="D17" s="136">
        <f>'Binary N2-CO2 Isotherms'!D33/('Binary N2-CO2 Isotherms'!D33+'Binary N2-CO2 Isotherms'!C33)</f>
        <v>0.20991272391822749</v>
      </c>
      <c r="E17" s="138">
        <f t="shared" si="5"/>
        <v>25.189074090507507</v>
      </c>
      <c r="F17" s="140">
        <f>'Binary N2-CO2 Isotherms'!E33/('Binary N2-CO2 Isotherms'!E33+'Binary N2-CO2 Isotherms'!F33)</f>
        <v>0.73346307572740355</v>
      </c>
      <c r="G17" s="143">
        <f>'Binary N2-CO2 Isotherms'!F33/('Binary N2-CO2 Isotherms'!F33+'Binary N2-CO2 Isotherms'!E33)</f>
        <v>0.26653692427259645</v>
      </c>
      <c r="H17" s="145">
        <f t="shared" si="0"/>
        <v>18.416062228939097</v>
      </c>
      <c r="I17" s="147">
        <f>'Binary N2-CO2 Isotherms'!G33/('Binary N2-CO2 Isotherms'!G33+'Binary N2-CO2 Isotherms'!H33)</f>
        <v>0.71600735739781163</v>
      </c>
      <c r="J17" s="149">
        <f>'Binary N2-CO2 Isotherms'!H33/('Binary N2-CO2 Isotherms'!H33+'Binary N2-CO2 Isotherms'!G33)</f>
        <v>0.28399264260218826</v>
      </c>
      <c r="K17" s="151">
        <f t="shared" si="6"/>
        <v>16.872766497597134</v>
      </c>
      <c r="L17" s="155">
        <f>'Binary N2-CO2 Isotherms'!I33/('Binary N2-CO2 Isotherms'!I33+'Binary N2-CO2 Isotherms'!J33)</f>
        <v>0.69240635944781781</v>
      </c>
      <c r="M17" s="153">
        <f>'Binary N2-CO2 Isotherms'!J33/('Binary N2-CO2 Isotherms'!J33+'Binary N2-CO2 Isotherms'!I33)</f>
        <v>0.30759364055218219</v>
      </c>
      <c r="N17" s="157">
        <f t="shared" si="1"/>
        <v>15.064669078388471</v>
      </c>
      <c r="O17" s="161">
        <f>'Binary N2-CO2 Isotherms'!K33/('Binary N2-CO2 Isotherms'!K33+'Binary N2-CO2 Isotherms'!L33)</f>
        <v>0.66866164334740585</v>
      </c>
      <c r="P17" s="159">
        <f>'Binary N2-CO2 Isotherms'!L33/('Binary N2-CO2 Isotherms'!L33+'Binary N2-CO2 Isotherms'!K33)</f>
        <v>0.3313383566525942</v>
      </c>
      <c r="Q17" s="163">
        <f t="shared" si="2"/>
        <v>13.505497837718909</v>
      </c>
    </row>
    <row r="18" spans="1:17" x14ac:dyDescent="0.25">
      <c r="A18" s="72">
        <f t="shared" si="3"/>
        <v>0.86</v>
      </c>
      <c r="B18" s="30">
        <f t="shared" si="4"/>
        <v>0.13999999999999999</v>
      </c>
      <c r="C18" s="134">
        <f>'Binary N2-CO2 Isotherms'!C34/('Binary N2-CO2 Isotherms'!C34+'Binary N2-CO2 Isotherms'!D34)</f>
        <v>0.80113804781151843</v>
      </c>
      <c r="D18" s="136">
        <f>'Binary N2-CO2 Isotherms'!D34/('Binary N2-CO2 Isotherms'!D34+'Binary N2-CO2 Isotherms'!C34)</f>
        <v>0.19886195218848146</v>
      </c>
      <c r="E18" s="138">
        <f t="shared" si="5"/>
        <v>24.747200383254938</v>
      </c>
      <c r="F18" s="140">
        <f>'Binary N2-CO2 Isotherms'!E34/('Binary N2-CO2 Isotherms'!E34+'Binary N2-CO2 Isotherms'!F34)</f>
        <v>0.74773980662139738</v>
      </c>
      <c r="G18" s="143">
        <f>'Binary N2-CO2 Isotherms'!F34/('Binary N2-CO2 Isotherms'!F34+'Binary N2-CO2 Isotherms'!E34)</f>
        <v>0.25226019337860256</v>
      </c>
      <c r="H18" s="145">
        <f t="shared" si="0"/>
        <v>18.208417073593203</v>
      </c>
      <c r="I18" s="147">
        <f>'Binary N2-CO2 Isotherms'!G34/('Binary N2-CO2 Isotherms'!G34+'Binary N2-CO2 Isotherms'!H34)</f>
        <v>0.73109141297189106</v>
      </c>
      <c r="J18" s="149">
        <f>'Binary N2-CO2 Isotherms'!H34/('Binary N2-CO2 Isotherms'!H34+'Binary N2-CO2 Isotherms'!G34)</f>
        <v>0.26890858702810894</v>
      </c>
      <c r="K18" s="151">
        <f t="shared" si="6"/>
        <v>16.700805868227853</v>
      </c>
      <c r="L18" s="155">
        <f>'Binary N2-CO2 Isotherms'!I34/('Binary N2-CO2 Isotherms'!I34+'Binary N2-CO2 Isotherms'!J34)</f>
        <v>0.70828620991591129</v>
      </c>
      <c r="M18" s="153">
        <f>'Binary N2-CO2 Isotherms'!J34/('Binary N2-CO2 Isotherms'!J34+'Binary N2-CO2 Isotherms'!I34)</f>
        <v>0.29171379008408876</v>
      </c>
      <c r="N18" s="157">
        <f t="shared" si="1"/>
        <v>14.914965118772713</v>
      </c>
      <c r="O18" s="161">
        <f>'Binary N2-CO2 Isotherms'!K34/('Binary N2-CO2 Isotherms'!K34+'Binary N2-CO2 Isotherms'!L34)</f>
        <v>0.68428769249260057</v>
      </c>
      <c r="P18" s="159">
        <f>'Binary N2-CO2 Isotherms'!L34/('Binary N2-CO2 Isotherms'!L34+'Binary N2-CO2 Isotherms'!K34)</f>
        <v>0.31571230750739943</v>
      </c>
      <c r="Q18" s="163">
        <f t="shared" si="2"/>
        <v>13.314278346588962</v>
      </c>
    </row>
    <row r="19" spans="1:17" x14ac:dyDescent="0.25">
      <c r="A19" s="72">
        <f t="shared" si="3"/>
        <v>0.85</v>
      </c>
      <c r="B19" s="30">
        <f t="shared" si="4"/>
        <v>0.15</v>
      </c>
      <c r="C19" s="134">
        <f>'Binary N2-CO2 Isotherms'!C35/('Binary N2-CO2 Isotherms'!C35+'Binary N2-CO2 Isotherms'!D35)</f>
        <v>0.81124066400622397</v>
      </c>
      <c r="D19" s="136">
        <f>'Binary N2-CO2 Isotherms'!D35/('Binary N2-CO2 Isotherms'!D35+'Binary N2-CO2 Isotherms'!C35)</f>
        <v>0.18875933599377598</v>
      </c>
      <c r="E19" s="138">
        <f t="shared" si="5"/>
        <v>24.353923503525053</v>
      </c>
      <c r="F19" s="140">
        <f>'Binary N2-CO2 Isotherms'!E35/('Binary N2-CO2 Isotherms'!E35+'Binary N2-CO2 Isotherms'!F35)</f>
        <v>0.7608375207898691</v>
      </c>
      <c r="G19" s="143">
        <f>'Binary N2-CO2 Isotherms'!F35/('Binary N2-CO2 Isotherms'!F35+'Binary N2-CO2 Isotherms'!E35)</f>
        <v>0.23916247921013081</v>
      </c>
      <c r="H19" s="145">
        <f t="shared" si="0"/>
        <v>18.027127967766226</v>
      </c>
      <c r="I19" s="147">
        <f>'Binary N2-CO2 Isotherms'!G35/('Binary N2-CO2 Isotherms'!G35+'Binary N2-CO2 Isotherms'!H35)</f>
        <v>0.74493548081560979</v>
      </c>
      <c r="J19" s="149">
        <f>'Binary N2-CO2 Isotherms'!H35/('Binary N2-CO2 Isotherms'!H35+'Binary N2-CO2 Isotherms'!G35)</f>
        <v>0.25506451918439021</v>
      </c>
      <c r="K19" s="151">
        <f t="shared" si="6"/>
        <v>16.549934390927486</v>
      </c>
      <c r="L19" s="155">
        <f>'Binary N2-CO2 Isotherms'!I35/('Binary N2-CO2 Isotherms'!I35+'Binary N2-CO2 Isotherms'!J35)</f>
        <v>0.72291681901306393</v>
      </c>
      <c r="M19" s="153">
        <f>'Binary N2-CO2 Isotherms'!J35/('Binary N2-CO2 Isotherms'!J35+'Binary N2-CO2 Isotherms'!I35)</f>
        <v>0.27708318098693607</v>
      </c>
      <c r="N19" s="157">
        <f t="shared" si="1"/>
        <v>14.784472397359883</v>
      </c>
      <c r="O19" s="161">
        <f>'Binary N2-CO2 Isotherms'!K35/('Binary N2-CO2 Isotherms'!K35+'Binary N2-CO2 Isotherms'!L35)</f>
        <v>0.69874849623386492</v>
      </c>
      <c r="P19" s="159">
        <f>'Binary N2-CO2 Isotherms'!L35/('Binary N2-CO2 Isotherms'!L35+'Binary N2-CO2 Isotherms'!K35)</f>
        <v>0.30125150376613508</v>
      </c>
      <c r="Q19" s="163">
        <f t="shared" si="2"/>
        <v>13.143751192909443</v>
      </c>
    </row>
    <row r="20" spans="1:17" x14ac:dyDescent="0.25">
      <c r="A20" s="72">
        <f t="shared" si="3"/>
        <v>0.84</v>
      </c>
      <c r="B20" s="30">
        <f t="shared" si="4"/>
        <v>0.16</v>
      </c>
      <c r="C20" s="134">
        <f>'Binary N2-CO2 Isotherms'!C36/('Binary N2-CO2 Isotherms'!C36+'Binary N2-CO2 Isotherms'!D36)</f>
        <v>0.82052471865014498</v>
      </c>
      <c r="D20" s="136">
        <f>'Binary N2-CO2 Isotherms'!D36/('Binary N2-CO2 Isotherms'!D36+'Binary N2-CO2 Isotherms'!C36)</f>
        <v>0.17947528134985499</v>
      </c>
      <c r="E20" s="138">
        <f t="shared" si="5"/>
        <v>24.001939099992619</v>
      </c>
      <c r="F20" s="140">
        <f>'Binary N2-CO2 Isotherms'!E36/('Binary N2-CO2 Isotherms'!E36+'Binary N2-CO2 Isotherms'!F36)</f>
        <v>0.77290387475264499</v>
      </c>
      <c r="G20" s="143">
        <f>'Binary N2-CO2 Isotherms'!F36/('Binary N2-CO2 Isotherms'!F36+'Binary N2-CO2 Isotherms'!E36)</f>
        <v>0.22709612524735504</v>
      </c>
      <c r="H20" s="145">
        <f t="shared" si="0"/>
        <v>17.867963788601216</v>
      </c>
      <c r="I20" s="147">
        <f>'Binary N2-CO2 Isotherms'!G36/('Binary N2-CO2 Isotherms'!G36+'Binary N2-CO2 Isotherms'!H36)</f>
        <v>0.75769493479208994</v>
      </c>
      <c r="J20" s="149">
        <f>'Binary N2-CO2 Isotherms'!H36/('Binary N2-CO2 Isotherms'!H36+'Binary N2-CO2 Isotherms'!G36)</f>
        <v>0.24230506520791006</v>
      </c>
      <c r="K20" s="151">
        <f t="shared" si="6"/>
        <v>16.416901579194114</v>
      </c>
      <c r="L20" s="155">
        <f>'Binary N2-CO2 Isotherms'!I36/('Binary N2-CO2 Isotherms'!I36+'Binary N2-CO2 Isotherms'!J36)</f>
        <v>0.73644957177493164</v>
      </c>
      <c r="M20" s="153">
        <f>'Binary N2-CO2 Isotherms'!J36/('Binary N2-CO2 Isotherms'!J36+'Binary N2-CO2 Isotherms'!I36)</f>
        <v>0.26355042822506836</v>
      </c>
      <c r="N20" s="157">
        <f t="shared" si="1"/>
        <v>14.670286357935924</v>
      </c>
      <c r="O20" s="161">
        <f>'Binary N2-CO2 Isotherms'!K36/('Binary N2-CO2 Isotherms'!K36+'Binary N2-CO2 Isotherms'!L36)</f>
        <v>0.71218468253800538</v>
      </c>
      <c r="P20" s="159">
        <f>'Binary N2-CO2 Isotherms'!L36/('Binary N2-CO2 Isotherms'!L36+'Binary N2-CO2 Isotherms'!K36)</f>
        <v>0.28781531746199474</v>
      </c>
      <c r="Q20" s="163">
        <f t="shared" si="2"/>
        <v>12.990863781314381</v>
      </c>
    </row>
    <row r="21" spans="1:17" x14ac:dyDescent="0.25">
      <c r="A21" s="72">
        <f t="shared" si="3"/>
        <v>0.83</v>
      </c>
      <c r="B21" s="30">
        <f t="shared" si="4"/>
        <v>0.17</v>
      </c>
      <c r="C21" s="134">
        <f>'Binary N2-CO2 Isotherms'!C37/('Binary N2-CO2 Isotherms'!C37+'Binary N2-CO2 Isotherms'!D37)</f>
        <v>0.82909543532907826</v>
      </c>
      <c r="D21" s="136">
        <f>'Binary N2-CO2 Isotherms'!D37/('Binary N2-CO2 Isotherms'!D37+'Binary N2-CO2 Isotherms'!C37)</f>
        <v>0.17090456467092169</v>
      </c>
      <c r="E21" s="138">
        <f t="shared" si="5"/>
        <v>23.685362324811219</v>
      </c>
      <c r="F21" s="140">
        <f>'Binary N2-CO2 Isotherms'!E37/('Binary N2-CO2 Isotherms'!E37+'Binary N2-CO2 Isotherms'!F37)</f>
        <v>0.78406108783725714</v>
      </c>
      <c r="G21" s="143">
        <f>'Binary N2-CO2 Isotherms'!F37/('Binary N2-CO2 Isotherms'!F37+'Binary N2-CO2 Isotherms'!E37)</f>
        <v>0.21593891216274277</v>
      </c>
      <c r="H21" s="145">
        <f t="shared" si="0"/>
        <v>17.727527289658791</v>
      </c>
      <c r="I21" s="147">
        <f>'Binary N2-CO2 Isotherms'!G37/('Binary N2-CO2 Isotherms'!G37+'Binary N2-CO2 Isotherms'!H37)</f>
        <v>0.76949846408992972</v>
      </c>
      <c r="J21" s="149">
        <f>'Binary N2-CO2 Isotherms'!H37/('Binary N2-CO2 Isotherms'!H37+'Binary N2-CO2 Isotherms'!G37)</f>
        <v>0.23050153591007033</v>
      </c>
      <c r="K21" s="151">
        <f t="shared" si="6"/>
        <v>16.299080500903976</v>
      </c>
      <c r="L21" s="155">
        <f>'Binary N2-CO2 Isotherms'!I37/('Binary N2-CO2 Isotherms'!I37+'Binary N2-CO2 Isotherms'!J37)</f>
        <v>0.74901038344396842</v>
      </c>
      <c r="M21" s="153">
        <f>'Binary N2-CO2 Isotherms'!J37/('Binary N2-CO2 Isotherms'!J37+'Binary N2-CO2 Isotherms'!I37)</f>
        <v>0.25098961655603169</v>
      </c>
      <c r="N21" s="157">
        <f t="shared" si="1"/>
        <v>14.570057115342815</v>
      </c>
      <c r="O21" s="161">
        <f>'Binary N2-CO2 Isotherms'!K37/('Binary N2-CO2 Isotherms'!K37+'Binary N2-CO2 Isotherms'!L37)</f>
        <v>0.72471286468191698</v>
      </c>
      <c r="P21" s="159">
        <f>'Binary N2-CO2 Isotherms'!L37/('Binary N2-CO2 Isotherms'!L37+'Binary N2-CO2 Isotherms'!K37)</f>
        <v>0.27528713531808291</v>
      </c>
      <c r="Q21" s="163">
        <f t="shared" si="2"/>
        <v>12.853139622016183</v>
      </c>
    </row>
    <row r="22" spans="1:17" x14ac:dyDescent="0.25">
      <c r="A22" s="72">
        <f t="shared" si="3"/>
        <v>0.82</v>
      </c>
      <c r="B22" s="30">
        <f t="shared" si="4"/>
        <v>0.18000000000000002</v>
      </c>
      <c r="C22" s="134">
        <f>'Binary N2-CO2 Isotherms'!C38/('Binary N2-CO2 Isotherms'!C38+'Binary N2-CO2 Isotherms'!D38)</f>
        <v>0.83703936437261484</v>
      </c>
      <c r="D22" s="136">
        <f>'Binary N2-CO2 Isotherms'!D38/('Binary N2-CO2 Isotherms'!D38+'Binary N2-CO2 Isotherms'!C38)</f>
        <v>0.16296063562738519</v>
      </c>
      <c r="E22" s="138">
        <f t="shared" si="5"/>
        <v>23.399389134105459</v>
      </c>
      <c r="F22" s="140">
        <f>'Binary N2-CO2 Isotherms'!E38/('Binary N2-CO2 Isotherms'!E38+'Binary N2-CO2 Isotherms'!F38)</f>
        <v>0.7944114886564928</v>
      </c>
      <c r="G22" s="143">
        <f>'Binary N2-CO2 Isotherms'!F38/('Binary N2-CO2 Isotherms'!F38+'Binary N2-CO2 Isotherms'!E38)</f>
        <v>0.20558851134350717</v>
      </c>
      <c r="H22" s="145">
        <f t="shared" si="0"/>
        <v>17.603054017446865</v>
      </c>
      <c r="I22" s="147">
        <f>'Binary N2-CO2 Isotherms'!G38/('Binary N2-CO2 Isotherms'!G38+'Binary N2-CO2 Isotherms'!H38)</f>
        <v>0.78045385329286665</v>
      </c>
      <c r="J22" s="149">
        <f>'Binary N2-CO2 Isotherms'!H38/('Binary N2-CO2 Isotherms'!H38+'Binary N2-CO2 Isotherms'!G38)</f>
        <v>0.21954614670713338</v>
      </c>
      <c r="K22" s="151">
        <f t="shared" si="6"/>
        <v>16.194321515311472</v>
      </c>
      <c r="L22" s="155">
        <f>'Binary N2-CO2 Isotherms'!I38/('Binary N2-CO2 Isotherms'!I38+'Binary N2-CO2 Isotherms'!J38)</f>
        <v>0.76070514481348939</v>
      </c>
      <c r="M22" s="153">
        <f>'Binary N2-CO2 Isotherms'!J38/('Binary N2-CO2 Isotherms'!J38+'Binary N2-CO2 Isotherms'!I38)</f>
        <v>0.23929485518651067</v>
      </c>
      <c r="N22" s="157">
        <f t="shared" si="1"/>
        <v>14.481859820570579</v>
      </c>
      <c r="O22" s="161">
        <f>'Binary N2-CO2 Isotherms'!K38/('Binary N2-CO2 Isotherms'!K38+'Binary N2-CO2 Isotherms'!L38)</f>
        <v>0.7364308508565246</v>
      </c>
      <c r="P22" s="159">
        <f>'Binary N2-CO2 Isotherms'!L38/('Binary N2-CO2 Isotherms'!L38+'Binary N2-CO2 Isotherms'!K38)</f>
        <v>0.26356914914347551</v>
      </c>
      <c r="Q22" s="163">
        <f t="shared" si="2"/>
        <v>12.728544538707412</v>
      </c>
    </row>
    <row r="23" spans="1:17" x14ac:dyDescent="0.25">
      <c r="A23" s="72">
        <f t="shared" si="3"/>
        <v>0.80999999999999994</v>
      </c>
      <c r="B23" s="30">
        <f t="shared" si="4"/>
        <v>0.19000000000000003</v>
      </c>
      <c r="C23" s="134">
        <f>'Binary N2-CO2 Isotherms'!C39/('Binary N2-CO2 Isotherms'!C39+'Binary N2-CO2 Isotherms'!D39)</f>
        <v>0.84442851683193942</v>
      </c>
      <c r="D23" s="136">
        <f>'Binary N2-CO2 Isotherms'!D39/('Binary N2-CO2 Isotherms'!D39+'Binary N2-CO2 Isotherms'!C39)</f>
        <v>0.15557148316806055</v>
      </c>
      <c r="E23" s="138">
        <f t="shared" si="5"/>
        <v>23.140051279089977</v>
      </c>
      <c r="F23" s="140">
        <f>'Binary N2-CO2 Isotherms'!E39/('Binary N2-CO2 Isotherms'!E39+'Binary N2-CO2 Isotherms'!F39)</f>
        <v>0.80404161887566539</v>
      </c>
      <c r="G23" s="143">
        <f>'Binary N2-CO2 Isotherms'!F39/('Binary N2-CO2 Isotherms'!F39+'Binary N2-CO2 Isotherms'!E39)</f>
        <v>0.19595838112433461</v>
      </c>
      <c r="H23" s="145">
        <f t="shared" si="0"/>
        <v>17.492267263791533</v>
      </c>
      <c r="I23" s="147">
        <f>'Binary N2-CO2 Isotherms'!G39/('Binary N2-CO2 Isotherms'!G39+'Binary N2-CO2 Isotherms'!H39)</f>
        <v>0.79065227222019363</v>
      </c>
      <c r="J23" s="149">
        <f>'Binary N2-CO2 Isotherms'!H39/('Binary N2-CO2 Isotherms'!H39+'Binary N2-CO2 Isotherms'!G39)</f>
        <v>0.20934772777980634</v>
      </c>
      <c r="K23" s="151">
        <f t="shared" si="6"/>
        <v>16.100845765340448</v>
      </c>
      <c r="L23" s="155">
        <f>'Binary N2-CO2 Isotherms'!I39/('Binary N2-CO2 Isotherms'!I39+'Binary N2-CO2 Isotherms'!J39)</f>
        <v>0.7716237766417321</v>
      </c>
      <c r="M23" s="153">
        <f>'Binary N2-CO2 Isotherms'!J39/('Binary N2-CO2 Isotherms'!J39+'Binary N2-CO2 Isotherms'!I39)</f>
        <v>0.2283762233582679</v>
      </c>
      <c r="N23" s="157">
        <f t="shared" si="1"/>
        <v>14.404100158869563</v>
      </c>
      <c r="O23" s="161">
        <f>'Binary N2-CO2 Isotherms'!K39/('Binary N2-CO2 Isotherms'!K39+'Binary N2-CO2 Isotherms'!L39)</f>
        <v>0.74742150910648386</v>
      </c>
      <c r="P23" s="159">
        <f>'Binary N2-CO2 Isotherms'!L39/('Binary N2-CO2 Isotherms'!L39+'Binary N2-CO2 Isotherms'!K39)</f>
        <v>0.25257849089351619</v>
      </c>
      <c r="Q23" s="163">
        <f t="shared" si="2"/>
        <v>12.615388966698534</v>
      </c>
    </row>
    <row r="24" spans="1:17" x14ac:dyDescent="0.25">
      <c r="A24" s="72">
        <f t="shared" si="3"/>
        <v>0.79999999999999993</v>
      </c>
      <c r="B24" s="30">
        <f t="shared" si="4"/>
        <v>0.20000000000000004</v>
      </c>
      <c r="C24" s="134">
        <f>'Binary N2-CO2 Isotherms'!C40/('Binary N2-CO2 Isotherms'!C40+'Binary N2-CO2 Isotherms'!D40)</f>
        <v>0.85132342108400105</v>
      </c>
      <c r="D24" s="136">
        <f>'Binary N2-CO2 Isotherms'!D40/('Binary N2-CO2 Isotherms'!D40+'Binary N2-CO2 Isotherms'!C40)</f>
        <v>0.148676578915999</v>
      </c>
      <c r="E24" s="138">
        <f t="shared" si="5"/>
        <v>22.904035788044094</v>
      </c>
      <c r="F24" s="140">
        <f>'Binary N2-CO2 Isotherms'!E40/('Binary N2-CO2 Isotherms'!E40+'Binary N2-CO2 Isotherms'!F40)</f>
        <v>0.81302532424927487</v>
      </c>
      <c r="G24" s="143">
        <f>'Binary N2-CO2 Isotherms'!F40/('Binary N2-CO2 Isotherms'!F40+'Binary N2-CO2 Isotherms'!E40)</f>
        <v>0.18697467575072507</v>
      </c>
      <c r="H24" s="145">
        <f t="shared" si="0"/>
        <v>17.393271489518749</v>
      </c>
      <c r="I24" s="147">
        <f>'Binary N2-CO2 Isotherms'!G40/('Binary N2-CO2 Isotherms'!G40+'Binary N2-CO2 Isotherms'!H40)</f>
        <v>0.80017151525835795</v>
      </c>
      <c r="J24" s="149">
        <f>'Binary N2-CO2 Isotherms'!H40/('Binary N2-CO2 Isotherms'!H40+'Binary N2-CO2 Isotherms'!G40)</f>
        <v>0.19982848474164203</v>
      </c>
      <c r="K24" s="151">
        <f t="shared" si="6"/>
        <v>16.017166247202415</v>
      </c>
      <c r="L24" s="155">
        <f>'Binary N2-CO2 Isotherms'!I40/('Binary N2-CO2 Isotherms'!I40+'Binary N2-CO2 Isotherms'!J40)</f>
        <v>0.78184330053099949</v>
      </c>
      <c r="M24" s="153">
        <f>'Binary N2-CO2 Isotherms'!J40/('Binary N2-CO2 Isotherms'!J40+'Binary N2-CO2 Isotherms'!I40)</f>
        <v>0.21815669946900057</v>
      </c>
      <c r="N24" s="157">
        <f t="shared" si="1"/>
        <v>14.335444245975987</v>
      </c>
      <c r="O24" s="161">
        <f>'Binary N2-CO2 Isotherms'!K40/('Binary N2-CO2 Isotherms'!K40+'Binary N2-CO2 Isotherms'!L40)</f>
        <v>0.7577556842275589</v>
      </c>
      <c r="P24" s="159">
        <f>'Binary N2-CO2 Isotherms'!L40/('Binary N2-CO2 Isotherms'!L40+'Binary N2-CO2 Isotherms'!K40)</f>
        <v>0.24224431577244104</v>
      </c>
      <c r="Q24" s="163">
        <f t="shared" si="2"/>
        <v>12.512255353630302</v>
      </c>
    </row>
    <row r="25" spans="1:17" x14ac:dyDescent="0.25">
      <c r="A25" s="72">
        <f t="shared" si="3"/>
        <v>0.78999999999999992</v>
      </c>
      <c r="B25" s="30">
        <f t="shared" si="4"/>
        <v>0.21000000000000005</v>
      </c>
      <c r="C25" s="134">
        <f>'Binary N2-CO2 Isotherms'!C41/('Binary N2-CO2 Isotherms'!C41+'Binary N2-CO2 Isotherms'!D41)</f>
        <v>0.85777542092001791</v>
      </c>
      <c r="D25" s="136">
        <f>'Binary N2-CO2 Isotherms'!D41/('Binary N2-CO2 Isotherms'!D41+'Binary N2-CO2 Isotherms'!C41)</f>
        <v>0.14222457907998218</v>
      </c>
      <c r="E25" s="138">
        <f t="shared" si="5"/>
        <v>22.688549767401291</v>
      </c>
      <c r="F25" s="140">
        <f>'Binary N2-CO2 Isotherms'!E41/('Binary N2-CO2 Isotherms'!E41+'Binary N2-CO2 Isotherms'!F41)</f>
        <v>0.82142612008284477</v>
      </c>
      <c r="G25" s="143">
        <f>'Binary N2-CO2 Isotherms'!F41/('Binary N2-CO2 Isotherms'!F41+'Binary N2-CO2 Isotherms'!E41)</f>
        <v>0.17857387991715523</v>
      </c>
      <c r="H25" s="145">
        <f t="shared" si="0"/>
        <v>17.304472715305231</v>
      </c>
      <c r="I25" s="147">
        <f>'Binary N2-CO2 Isotherms'!G41/('Binary N2-CO2 Isotherms'!G41+'Binary N2-CO2 Isotherms'!H41)</f>
        <v>0.80907848537339555</v>
      </c>
      <c r="J25" s="149">
        <f>'Binary N2-CO2 Isotherms'!H41/('Binary N2-CO2 Isotherms'!H41+'Binary N2-CO2 Isotherms'!G41)</f>
        <v>0.1909215146266045</v>
      </c>
      <c r="K25" s="151">
        <f t="shared" si="6"/>
        <v>15.942028392313718</v>
      </c>
      <c r="L25" s="155">
        <f>'Binary N2-CO2 Isotherms'!I41/('Binary N2-CO2 Isotherms'!I41+'Binary N2-CO2 Isotherms'!J41)</f>
        <v>0.79143020060344349</v>
      </c>
      <c r="M25" s="153">
        <f>'Binary N2-CO2 Isotherms'!J41/('Binary N2-CO2 Isotherms'!J41+'Binary N2-CO2 Isotherms'!I41)</f>
        <v>0.20856979939655662</v>
      </c>
      <c r="N25" s="157">
        <f t="shared" si="1"/>
        <v>14.274765804921648</v>
      </c>
      <c r="O25" s="161">
        <f>'Binary N2-CO2 Isotherms'!K41/('Binary N2-CO2 Isotherms'!K41+'Binary N2-CO2 Isotherms'!L41)</f>
        <v>0.76749443307557752</v>
      </c>
      <c r="P25" s="159">
        <f>'Binary N2-CO2 Isotherms'!L41/('Binary N2-CO2 Isotherms'!L41+'Binary N2-CO2 Isotherms'!K41)</f>
        <v>0.23250556692442254</v>
      </c>
      <c r="Q25" s="163">
        <f t="shared" si="2"/>
        <v>12.417943366753565</v>
      </c>
    </row>
    <row r="26" spans="1:17" x14ac:dyDescent="0.25">
      <c r="A26" s="72">
        <f t="shared" si="3"/>
        <v>0.77999999999999992</v>
      </c>
      <c r="B26" s="30">
        <f t="shared" si="4"/>
        <v>0.22000000000000006</v>
      </c>
      <c r="C26" s="134">
        <f>'Binary N2-CO2 Isotherms'!C42/('Binary N2-CO2 Isotherms'!C42+'Binary N2-CO2 Isotherms'!D42)</f>
        <v>0.86382842938653825</v>
      </c>
      <c r="D26" s="136">
        <f>'Binary N2-CO2 Isotherms'!D42/('Binary N2-CO2 Isotherms'!D42+'Binary N2-CO2 Isotherms'!C42)</f>
        <v>0.13617157061346163</v>
      </c>
      <c r="E26" s="138">
        <f t="shared" si="5"/>
        <v>22.49121764303564</v>
      </c>
      <c r="F26" s="140">
        <f>'Binary N2-CO2 Isotherms'!E42/('Binary N2-CO2 Isotherms'!E42+'Binary N2-CO2 Isotherms'!F42)</f>
        <v>0.82929902729834915</v>
      </c>
      <c r="G26" s="143">
        <f>'Binary N2-CO2 Isotherms'!F42/('Binary N2-CO2 Isotherms'!F42+'Binary N2-CO2 Isotherms'!E42)</f>
        <v>0.17070097270165088</v>
      </c>
      <c r="H26" s="145">
        <f t="shared" si="0"/>
        <v>17.224518169646778</v>
      </c>
      <c r="I26" s="147">
        <f>'Binary N2-CO2 Isotherms'!G42/('Binary N2-CO2 Isotherms'!G42+'Binary N2-CO2 Isotherms'!H42)</f>
        <v>0.81743112537176632</v>
      </c>
      <c r="J26" s="149">
        <f>'Binary N2-CO2 Isotherms'!H42/('Binary N2-CO2 Isotherms'!H42+'Binary N2-CO2 Isotherms'!G42)</f>
        <v>0.18256887462823371</v>
      </c>
      <c r="K26" s="151">
        <f t="shared" si="6"/>
        <v>15.874364701797642</v>
      </c>
      <c r="L26" s="155">
        <f>'Binary N2-CO2 Isotherms'!I42/('Binary N2-CO2 Isotherms'!I42+'Binary N2-CO2 Isotherms'!J42)</f>
        <v>0.80044226476544444</v>
      </c>
      <c r="M26" s="153">
        <f>'Binary N2-CO2 Isotherms'!J42/('Binary N2-CO2 Isotherms'!J42+'Binary N2-CO2 Isotherms'!I42)</f>
        <v>0.19955773523455564</v>
      </c>
      <c r="N26" s="157">
        <f t="shared" si="1"/>
        <v>14.22110580003794</v>
      </c>
      <c r="O26" s="161">
        <f>'Binary N2-CO2 Isotherms'!K42/('Binary N2-CO2 Isotherms'!K42+'Binary N2-CO2 Isotherms'!L42)</f>
        <v>0.77669076122060487</v>
      </c>
      <c r="P26" s="159">
        <f>'Binary N2-CO2 Isotherms'!L42/('Binary N2-CO2 Isotherms'!L42+'Binary N2-CO2 Isotherms'!K42)</f>
        <v>0.22330923877939501</v>
      </c>
      <c r="Q26" s="163">
        <f t="shared" si="2"/>
        <v>12.331427955394707</v>
      </c>
    </row>
    <row r="27" spans="1:17" x14ac:dyDescent="0.25">
      <c r="A27" s="72">
        <f t="shared" si="3"/>
        <v>0.76999999999999991</v>
      </c>
      <c r="B27" s="30">
        <f t="shared" si="4"/>
        <v>0.23000000000000007</v>
      </c>
      <c r="C27" s="134">
        <f>'Binary N2-CO2 Isotherms'!C43/('Binary N2-CO2 Isotherms'!C43+'Binary N2-CO2 Isotherms'!D43)</f>
        <v>0.86952028542111481</v>
      </c>
      <c r="D27" s="136">
        <f>'Binary N2-CO2 Isotherms'!D43/('Binary N2-CO2 Isotherms'!D43+'Binary N2-CO2 Isotherms'!C43)</f>
        <v>0.13047971457888521</v>
      </c>
      <c r="E27" s="138">
        <f t="shared" si="5"/>
        <v>22.310002011161345</v>
      </c>
      <c r="F27" s="140">
        <f>'Binary N2-CO2 Isotherms'!E43/('Binary N2-CO2 Isotherms'!E43+'Binary N2-CO2 Isotherms'!F43)</f>
        <v>0.83669201587647879</v>
      </c>
      <c r="G27" s="143">
        <f>'Binary N2-CO2 Isotherms'!F43/('Binary N2-CO2 Isotherms'!F43+'Binary N2-CO2 Isotherms'!E43)</f>
        <v>0.16330798412352113</v>
      </c>
      <c r="H27" s="145">
        <f t="shared" si="0"/>
        <v>17.152249919274304</v>
      </c>
      <c r="I27" s="147">
        <f>'Binary N2-CO2 Isotherms'!G43/('Binary N2-CO2 Isotherms'!G43+'Binary N2-CO2 Isotherms'!H43)</f>
        <v>0.82527993818032142</v>
      </c>
      <c r="J27" s="149">
        <f>'Binary N2-CO2 Isotherms'!H43/('Binary N2-CO2 Isotherms'!H43+'Binary N2-CO2 Isotherms'!G43)</f>
        <v>0.17472006181967856</v>
      </c>
      <c r="K27" s="151">
        <f t="shared" si="6"/>
        <v>15.813259664098643</v>
      </c>
      <c r="L27" s="155">
        <f>'Binary N2-CO2 Isotherms'!I43/('Binary N2-CO2 Isotherms'!I43+'Binary N2-CO2 Isotherms'!J43)</f>
        <v>0.80893003804233832</v>
      </c>
      <c r="M27" s="153">
        <f>'Binary N2-CO2 Isotherms'!J43/('Binary N2-CO2 Isotherms'!J43+'Binary N2-CO2 Isotherms'!I43)</f>
        <v>0.19106996195766157</v>
      </c>
      <c r="N27" s="157">
        <f t="shared" si="1"/>
        <v>14.173641194741851</v>
      </c>
      <c r="O27" s="161">
        <f>'Binary N2-CO2 Isotherms'!K43/('Binary N2-CO2 Isotherms'!K43+'Binary N2-CO2 Isotherms'!L43)</f>
        <v>0.78539098900552684</v>
      </c>
      <c r="P27" s="159">
        <f>'Binary N2-CO2 Isotherms'!L43/('Binary N2-CO2 Isotherms'!L43+'Binary N2-CO2 Isotherms'!K43)</f>
        <v>0.21460901099447316</v>
      </c>
      <c r="Q27" s="163">
        <f t="shared" si="2"/>
        <v>12.251826842075138</v>
      </c>
    </row>
    <row r="28" spans="1:17" x14ac:dyDescent="0.25">
      <c r="A28" s="72">
        <f t="shared" si="3"/>
        <v>0.7599999999999999</v>
      </c>
      <c r="B28" s="30">
        <f t="shared" si="4"/>
        <v>0.24000000000000007</v>
      </c>
      <c r="C28" s="134">
        <f>'Binary N2-CO2 Isotherms'!C44/('Binary N2-CO2 Isotherms'!C44+'Binary N2-CO2 Isotherms'!D44)</f>
        <v>0.87488381611421462</v>
      </c>
      <c r="D28" s="136">
        <f>'Binary N2-CO2 Isotherms'!D44/('Binary N2-CO2 Isotherms'!D44+'Binary N2-CO2 Isotherms'!C44)</f>
        <v>0.12511618388578538</v>
      </c>
      <c r="E28" s="138">
        <f t="shared" si="5"/>
        <v>22.143141931375418</v>
      </c>
      <c r="F28" s="140">
        <f>'Binary N2-CO2 Isotherms'!E44/('Binary N2-CO2 Isotherms'!E44+'Binary N2-CO2 Isotherms'!F44)</f>
        <v>0.84364715278920588</v>
      </c>
      <c r="G28" s="143">
        <f>'Binary N2-CO2 Isotherms'!F44/('Binary N2-CO2 Isotherms'!F44+'Binary N2-CO2 Isotherms'!E44)</f>
        <v>0.15635284721079409</v>
      </c>
      <c r="H28" s="145">
        <f t="shared" si="0"/>
        <v>17.086668805999093</v>
      </c>
      <c r="I28" s="147">
        <f>'Binary N2-CO2 Isotherms'!G44/('Binary N2-CO2 Isotherms'!G44+'Binary N2-CO2 Isotherms'!H44)</f>
        <v>0.8326691971411323</v>
      </c>
      <c r="J28" s="149">
        <f>'Binary N2-CO2 Isotherms'!H44/('Binary N2-CO2 Isotherms'!H44+'Binary N2-CO2 Isotherms'!G44)</f>
        <v>0.16733080285886778</v>
      </c>
      <c r="K28" s="151">
        <f t="shared" si="6"/>
        <v>15.757922306575367</v>
      </c>
      <c r="L28" s="155">
        <f>'Binary N2-CO2 Isotherms'!I44/('Binary N2-CO2 Isotherms'!I44+'Binary N2-CO2 Isotherms'!J44)</f>
        <v>0.81693798259799699</v>
      </c>
      <c r="M28" s="153">
        <f>'Binary N2-CO2 Isotherms'!J44/('Binary N2-CO2 Isotherms'!J44+'Binary N2-CO2 Isotherms'!I44)</f>
        <v>0.18306201740200312</v>
      </c>
      <c r="N28" s="157">
        <f t="shared" si="1"/>
        <v>14.131660488292432</v>
      </c>
      <c r="O28" s="161">
        <f>'Binary N2-CO2 Isotherms'!K44/('Binary N2-CO2 Isotherms'!K44+'Binary N2-CO2 Isotherms'!L44)</f>
        <v>0.79363583823959583</v>
      </c>
      <c r="P28" s="159">
        <f>'Binary N2-CO2 Isotherms'!L44/('Binary N2-CO2 Isotherms'!L44+'Binary N2-CO2 Isotherms'!K44)</f>
        <v>0.20636416176040423</v>
      </c>
      <c r="Q28" s="163">
        <f t="shared" si="2"/>
        <v>12.178375028815676</v>
      </c>
    </row>
    <row r="29" spans="1:17" x14ac:dyDescent="0.25">
      <c r="A29" s="72">
        <f t="shared" si="3"/>
        <v>0.75</v>
      </c>
      <c r="B29" s="30">
        <f t="shared" si="4"/>
        <v>0.25000000000000006</v>
      </c>
      <c r="C29" s="134">
        <f>'Binary N2-CO2 Isotherms'!C45/('Binary N2-CO2 Isotherms'!C45+'Binary N2-CO2 Isotherms'!D45)</f>
        <v>0.87994767774923521</v>
      </c>
      <c r="D29" s="136">
        <f>'Binary N2-CO2 Isotherms'!D45/('Binary N2-CO2 Isotherms'!D45+'Binary N2-CO2 Isotherms'!C45)</f>
        <v>0.12005232225076477</v>
      </c>
      <c r="E29" s="138">
        <f t="shared" si="5"/>
        <v>21.989104281828155</v>
      </c>
      <c r="F29" s="140">
        <f>'Binary N2-CO2 Isotherms'!E45/('Binary N2-CO2 Isotherms'!E45+'Binary N2-CO2 Isotherms'!F45)</f>
        <v>0.85020152452398812</v>
      </c>
      <c r="G29" s="143">
        <f>'Binary N2-CO2 Isotherms'!F45/('Binary N2-CO2 Isotherms'!F45+'Binary N2-CO2 Isotherms'!E45)</f>
        <v>0.14979847547601194</v>
      </c>
      <c r="H29" s="145">
        <f t="shared" si="0"/>
        <v>17.026906084771245</v>
      </c>
      <c r="I29" s="147">
        <f>'Binary N2-CO2 Isotherms'!G45/('Binary N2-CO2 Isotherms'!G45+'Binary N2-CO2 Isotherms'!H45)</f>
        <v>0.8396379194339515</v>
      </c>
      <c r="J29" s="149">
        <f>'Binary N2-CO2 Isotherms'!H45/('Binary N2-CO2 Isotherms'!H45+'Binary N2-CO2 Isotherms'!G45)</f>
        <v>0.16036208056604845</v>
      </c>
      <c r="K29" s="151">
        <f t="shared" si="6"/>
        <v>15.707664489077185</v>
      </c>
      <c r="L29" s="155">
        <f>'Binary N2-CO2 Isotherms'!I45/('Binary N2-CO2 Isotherms'!I45+'Binary N2-CO2 Isotherms'!J45)</f>
        <v>0.82450541309416825</v>
      </c>
      <c r="M29" s="153">
        <f>'Binary N2-CO2 Isotherms'!J45/('Binary N2-CO2 Isotherms'!J45+'Binary N2-CO2 Isotherms'!I45)</f>
        <v>0.1754945869058317</v>
      </c>
      <c r="N29" s="157">
        <f t="shared" si="1"/>
        <v>14.094544355432248</v>
      </c>
      <c r="O29" s="161">
        <f>'Binary N2-CO2 Isotherms'!K45/('Binary N2-CO2 Isotherms'!K45+'Binary N2-CO2 Isotherms'!L45)</f>
        <v>0.80146130556095385</v>
      </c>
      <c r="P29" s="159">
        <f>'Binary N2-CO2 Isotherms'!L45/('Binary N2-CO2 Isotherms'!L45+'Binary N2-CO2 Isotherms'!K45)</f>
        <v>0.19853869443904615</v>
      </c>
      <c r="Q29" s="163">
        <f t="shared" si="2"/>
        <v>12.110404591287551</v>
      </c>
    </row>
    <row r="30" spans="1:17" x14ac:dyDescent="0.25">
      <c r="A30" s="72">
        <f t="shared" si="3"/>
        <v>0.74</v>
      </c>
      <c r="B30" s="30">
        <f t="shared" si="4"/>
        <v>0.26000000000000006</v>
      </c>
      <c r="C30" s="134">
        <f>'Binary N2-CO2 Isotherms'!C46/('Binary N2-CO2 Isotherms'!C46+'Binary N2-CO2 Isotherms'!D46)</f>
        <v>0.88473702847234903</v>
      </c>
      <c r="D30" s="136">
        <f>'Binary N2-CO2 Isotherms'!D46/('Binary N2-CO2 Isotherms'!D46+'Binary N2-CO2 Isotherms'!C46)</f>
        <v>0.11526297152765097</v>
      </c>
      <c r="E30" s="138">
        <f t="shared" si="5"/>
        <v>21.846545018295163</v>
      </c>
      <c r="F30" s="140">
        <f>'Binary N2-CO2 Isotherms'!E46/('Binary N2-CO2 Isotherms'!E46+'Binary N2-CO2 Isotherms'!F46)</f>
        <v>0.85638798556690909</v>
      </c>
      <c r="G30" s="143">
        <f>'Binary N2-CO2 Isotherms'!F46/('Binary N2-CO2 Isotherms'!F46+'Binary N2-CO2 Isotherms'!E46)</f>
        <v>0.14361201443309093</v>
      </c>
      <c r="H30" s="145">
        <f t="shared" si="0"/>
        <v>16.9722008882258</v>
      </c>
      <c r="I30" s="147">
        <f>'Binary N2-CO2 Isotherms'!G46/('Binary N2-CO2 Isotherms'!G46+'Binary N2-CO2 Isotherms'!H46)</f>
        <v>0.8462206563329695</v>
      </c>
      <c r="J30" s="149">
        <f>'Binary N2-CO2 Isotherms'!H46/('Binary N2-CO2 Isotherms'!H46+'Binary N2-CO2 Isotherms'!G46)</f>
        <v>0.1537793436670305</v>
      </c>
      <c r="K30" s="151">
        <f t="shared" si="6"/>
        <v>15.661883568262864</v>
      </c>
      <c r="L30" s="155">
        <f>'Binary N2-CO2 Isotherms'!I46/('Binary N2-CO2 Isotherms'!I46+'Binary N2-CO2 Isotherms'!J46)</f>
        <v>0.83166725793454876</v>
      </c>
      <c r="M30" s="153">
        <f>'Binary N2-CO2 Isotherms'!J46/('Binary N2-CO2 Isotherms'!J46+'Binary N2-CO2 Isotherms'!I46)</f>
        <v>0.16833274206545121</v>
      </c>
      <c r="N30" s="157">
        <f t="shared" si="1"/>
        <v>14.061750173179499</v>
      </c>
      <c r="O30" s="161">
        <f>'Binary N2-CO2 Isotherms'!K46/('Binary N2-CO2 Isotherms'!K46+'Binary N2-CO2 Isotherms'!L46)</f>
        <v>0.80889937096071118</v>
      </c>
      <c r="P30" s="159">
        <f>'Binary N2-CO2 Isotherms'!L46/('Binary N2-CO2 Isotherms'!L46+'Binary N2-CO2 Isotherms'!K46)</f>
        <v>0.19110062903928873</v>
      </c>
      <c r="Q30" s="163">
        <f t="shared" si="2"/>
        <v>12.047328506375194</v>
      </c>
    </row>
    <row r="31" spans="1:17" x14ac:dyDescent="0.25">
      <c r="A31" s="72">
        <f t="shared" si="3"/>
        <v>0.73</v>
      </c>
      <c r="B31" s="30">
        <f t="shared" si="4"/>
        <v>0.27000000000000007</v>
      </c>
      <c r="C31" s="134">
        <f>'Binary N2-CO2 Isotherms'!C47/('Binary N2-CO2 Isotherms'!C47+'Binary N2-CO2 Isotherms'!D47)</f>
        <v>0.88927407132144876</v>
      </c>
      <c r="D31" s="136">
        <f>'Binary N2-CO2 Isotherms'!D47/('Binary N2-CO2 Isotherms'!D47+'Binary N2-CO2 Isotherms'!C47)</f>
        <v>0.11072592867855122</v>
      </c>
      <c r="E31" s="138">
        <f t="shared" si="5"/>
        <v>21.714278028044362</v>
      </c>
      <c r="F31" s="140">
        <f>'Binary N2-CO2 Isotherms'!E47/('Binary N2-CO2 Isotherms'!E47+'Binary N2-CO2 Isotherms'!F47)</f>
        <v>0.86223577100325233</v>
      </c>
      <c r="G31" s="143">
        <f>'Binary N2-CO2 Isotherms'!F47/('Binary N2-CO2 Isotherms'!F47+'Binary N2-CO2 Isotherms'!E47)</f>
        <v>0.13776422899674765</v>
      </c>
      <c r="H31" s="145">
        <f t="shared" si="0"/>
        <v>16.921882149700465</v>
      </c>
      <c r="I31" s="147">
        <f>'Binary N2-CO2 Isotherms'!G47/('Binary N2-CO2 Isotherms'!G47+'Binary N2-CO2 Isotherms'!H47)</f>
        <v>0.85244814027959503</v>
      </c>
      <c r="J31" s="149">
        <f>'Binary N2-CO2 Isotherms'!H47/('Binary N2-CO2 Isotherms'!H47+'Binary N2-CO2 Isotherms'!G47)</f>
        <v>0.14755185972040499</v>
      </c>
      <c r="K31" s="151">
        <f t="shared" si="6"/>
        <v>15.620048425391333</v>
      </c>
      <c r="L31" s="155">
        <f>'Binary N2-CO2 Isotherms'!I47/('Binary N2-CO2 Isotherms'!I47+'Binary N2-CO2 Isotherms'!J47)</f>
        <v>0.83845468410188684</v>
      </c>
      <c r="M31" s="153">
        <f>'Binary N2-CO2 Isotherms'!J47/('Binary N2-CO2 Isotherms'!J47+'Binary N2-CO2 Isotherms'!I47)</f>
        <v>0.16154531589811319</v>
      </c>
      <c r="N31" s="157">
        <f t="shared" si="1"/>
        <v>14.032799541051052</v>
      </c>
      <c r="O31" s="161">
        <f>'Binary N2-CO2 Isotherms'!K47/('Binary N2-CO2 Isotherms'!K47+'Binary N2-CO2 Isotherms'!L47)</f>
        <v>0.81597857755349323</v>
      </c>
      <c r="P31" s="159">
        <f>'Binary N2-CO2 Isotherms'!L47/('Binary N2-CO2 Isotherms'!L47+'Binary N2-CO2 Isotherms'!K47)</f>
        <v>0.18402142244650671</v>
      </c>
      <c r="Q31" s="163">
        <f t="shared" si="2"/>
        <v>11.988627589896877</v>
      </c>
    </row>
    <row r="32" spans="1:17" x14ac:dyDescent="0.25">
      <c r="A32" s="72">
        <f t="shared" si="3"/>
        <v>0.72</v>
      </c>
      <c r="B32" s="30">
        <f t="shared" si="4"/>
        <v>0.28000000000000008</v>
      </c>
      <c r="C32" s="134">
        <f>'Binary N2-CO2 Isotherms'!C48/('Binary N2-CO2 Isotherms'!C48+'Binary N2-CO2 Isotherms'!D48)</f>
        <v>0.89357849636509323</v>
      </c>
      <c r="D32" s="136">
        <f>'Binary N2-CO2 Isotherms'!D48/('Binary N2-CO2 Isotherms'!D48+'Binary N2-CO2 Isotherms'!C48)</f>
        <v>0.10642150363490681</v>
      </c>
      <c r="E32" s="138">
        <f t="shared" si="5"/>
        <v>21.591249868543485</v>
      </c>
      <c r="F32" s="140">
        <f>'Binary N2-CO2 Isotherms'!E48/('Binary N2-CO2 Isotherms'!E48+'Binary N2-CO2 Isotherms'!F48)</f>
        <v>0.86777100193948353</v>
      </c>
      <c r="G32" s="143">
        <f>'Binary N2-CO2 Isotherms'!F48/('Binary N2-CO2 Isotherms'!F48+'Binary N2-CO2 Isotherms'!E48)</f>
        <v>0.13222899806051644</v>
      </c>
      <c r="H32" s="145">
        <f t="shared" si="0"/>
        <v>16.87535397359019</v>
      </c>
      <c r="I32" s="147">
        <f>'Binary N2-CO2 Isotherms'!G48/('Binary N2-CO2 Isotherms'!G48+'Binary N2-CO2 Isotherms'!H48)</f>
        <v>0.85834781890231104</v>
      </c>
      <c r="J32" s="149">
        <f>'Binary N2-CO2 Isotherms'!H48/('Binary N2-CO2 Isotherms'!H48+'Binary N2-CO2 Isotherms'!G48)</f>
        <v>0.14165218109768904</v>
      </c>
      <c r="K32" s="151">
        <f t="shared" si="6"/>
        <v>15.581688108470697</v>
      </c>
      <c r="L32" s="155">
        <f>'Binary N2-CO2 Isotherms'!I48/('Binary N2-CO2 Isotherms'!I48+'Binary N2-CO2 Isotherms'!J48)</f>
        <v>0.84489561406390501</v>
      </c>
      <c r="M32" s="153">
        <f>'Binary N2-CO2 Isotherms'!J48/('Binary N2-CO2 Isotherms'!J48+'Binary N2-CO2 Isotherms'!I48)</f>
        <v>0.15510438593609499</v>
      </c>
      <c r="N32" s="157">
        <f t="shared" si="1"/>
        <v>14.007268129566283</v>
      </c>
      <c r="O32" s="161">
        <f>'Binary N2-CO2 Isotherms'!K48/('Binary N2-CO2 Isotherms'!K48+'Binary N2-CO2 Isotherms'!L48)</f>
        <v>0.82272450977436984</v>
      </c>
      <c r="P32" s="159">
        <f>'Binary N2-CO2 Isotherms'!L48/('Binary N2-CO2 Isotherms'!L48+'Binary N2-CO2 Isotherms'!K48)</f>
        <v>0.17727549022563016</v>
      </c>
      <c r="Q32" s="163">
        <f t="shared" si="2"/>
        <v>11.933839856574334</v>
      </c>
    </row>
    <row r="33" spans="1:17" x14ac:dyDescent="0.25">
      <c r="A33" s="72">
        <f t="shared" si="3"/>
        <v>0.71</v>
      </c>
      <c r="B33" s="30">
        <f t="shared" si="4"/>
        <v>0.29000000000000009</v>
      </c>
      <c r="C33" s="134">
        <f>'Binary N2-CO2 Isotherms'!C49/('Binary N2-CO2 Isotherms'!C49+'Binary N2-CO2 Isotherms'!D49)</f>
        <v>0.89766784355095641</v>
      </c>
      <c r="D33" s="136">
        <f>'Binary N2-CO2 Isotherms'!D49/('Binary N2-CO2 Isotherms'!D49+'Binary N2-CO2 Isotherms'!C49)</f>
        <v>0.10233215644904348</v>
      </c>
      <c r="E33" s="138">
        <f t="shared" si="5"/>
        <v>21.476519109764631</v>
      </c>
      <c r="F33" s="140">
        <f>'Binary N2-CO2 Isotherms'!E49/('Binary N2-CO2 Isotherms'!E49+'Binary N2-CO2 Isotherms'!F49)</f>
        <v>0.87301710558907308</v>
      </c>
      <c r="G33" s="143">
        <f>'Binary N2-CO2 Isotherms'!F49/('Binary N2-CO2 Isotherms'!F49+'Binary N2-CO2 Isotherms'!E49)</f>
        <v>0.12698289441092683</v>
      </c>
      <c r="H33" s="145">
        <f t="shared" si="0"/>
        <v>16.832083696803174</v>
      </c>
      <c r="I33" s="147">
        <f>'Binary N2-CO2 Isotherms'!G49/('Binary N2-CO2 Isotherms'!G49+'Binary N2-CO2 Isotherms'!H49)</f>
        <v>0.86394429894840763</v>
      </c>
      <c r="J33" s="149">
        <f>'Binary N2-CO2 Isotherms'!H49/('Binary N2-CO2 Isotherms'!H49+'Binary N2-CO2 Isotherms'!G49)</f>
        <v>0.1360557010515924</v>
      </c>
      <c r="K33" s="151">
        <f t="shared" si="6"/>
        <v>15.546382525237989</v>
      </c>
      <c r="L33" s="155">
        <f>'Binary N2-CO2 Isotherms'!I49/('Binary N2-CO2 Isotherms'!I49+'Binary N2-CO2 Isotherms'!J49)</f>
        <v>0.85101515649394865</v>
      </c>
      <c r="M33" s="153">
        <f>'Binary N2-CO2 Isotherms'!J49/('Binary N2-CO2 Isotherms'!J49+'Binary N2-CO2 Isotherms'!I49)</f>
        <v>0.14898484350605123</v>
      </c>
      <c r="N33" s="157">
        <f t="shared" si="1"/>
        <v>13.984777356324518</v>
      </c>
      <c r="O33" s="161">
        <f>'Binary N2-CO2 Isotherms'!K49/('Binary N2-CO2 Isotherms'!K49+'Binary N2-CO2 Isotherms'!L49)</f>
        <v>0.82916019070490132</v>
      </c>
      <c r="P33" s="159">
        <f>'Binary N2-CO2 Isotherms'!L49/('Binary N2-CO2 Isotherms'!L49+'Binary N2-CO2 Isotherms'!K49)</f>
        <v>0.17083980929509873</v>
      </c>
      <c r="Q33" s="163">
        <f t="shared" si="2"/>
        <v>11.882551783845551</v>
      </c>
    </row>
    <row r="34" spans="1:17" x14ac:dyDescent="0.25">
      <c r="A34" s="72">
        <f t="shared" si="3"/>
        <v>0.7</v>
      </c>
      <c r="B34" s="30">
        <f t="shared" si="4"/>
        <v>0.3000000000000001</v>
      </c>
      <c r="C34" s="134">
        <f>'Binary N2-CO2 Isotherms'!C50/('Binary N2-CO2 Isotherms'!C50+'Binary N2-CO2 Isotherms'!D50)</f>
        <v>0.90155780267031316</v>
      </c>
      <c r="D34" s="136">
        <f>'Binary N2-CO2 Isotherms'!D50/('Binary N2-CO2 Isotherms'!D50+'Binary N2-CO2 Isotherms'!C50)</f>
        <v>9.844219732968694E-2</v>
      </c>
      <c r="E34" s="138">
        <f t="shared" si="5"/>
        <v>21.369239309563937</v>
      </c>
      <c r="F34" s="140">
        <f>'Binary N2-CO2 Isotherms'!E50/('Binary N2-CO2 Isotherms'!E50+'Binary N2-CO2 Isotherms'!F50)</f>
        <v>0.87799516682103662</v>
      </c>
      <c r="G34" s="143">
        <f>'Binary N2-CO2 Isotherms'!F50/('Binary N2-CO2 Isotherms'!F50+'Binary N2-CO2 Isotherms'!E50)</f>
        <v>0.12200483317896342</v>
      </c>
      <c r="H34" s="145">
        <f t="shared" si="0"/>
        <v>16.791592069504361</v>
      </c>
      <c r="I34" s="147">
        <f>'Binary N2-CO2 Isotherms'!G50/('Binary N2-CO2 Isotherms'!G50+'Binary N2-CO2 Isotherms'!H50)</f>
        <v>0.86925971781381972</v>
      </c>
      <c r="J34" s="149">
        <f>'Binary N2-CO2 Isotherms'!H50/('Binary N2-CO2 Isotherms'!H50+'Binary N2-CO2 Isotherms'!G50)</f>
        <v>0.13074028218618033</v>
      </c>
      <c r="K34" s="151">
        <f t="shared" si="6"/>
        <v>15.513754758541486</v>
      </c>
      <c r="L34" s="155">
        <f>'Binary N2-CO2 Isotherms'!I50/('Binary N2-CO2 Isotherms'!I50+'Binary N2-CO2 Isotherms'!J50)</f>
        <v>0.85683596758559644</v>
      </c>
      <c r="M34" s="153">
        <f>'Binary N2-CO2 Isotherms'!J50/('Binary N2-CO2 Isotherms'!J50+'Binary N2-CO2 Isotherms'!I50)</f>
        <v>0.14316403241440354</v>
      </c>
      <c r="N34" s="157">
        <f t="shared" si="1"/>
        <v>13.964987508728802</v>
      </c>
      <c r="O34" s="161">
        <f>'Binary N2-CO2 Isotherms'!K50/('Binary N2-CO2 Isotherms'!K50+'Binary N2-CO2 Isotherms'!L50)</f>
        <v>0.83530641446129072</v>
      </c>
      <c r="P34" s="159">
        <f>'Binary N2-CO2 Isotherms'!L50/('Binary N2-CO2 Isotherms'!L50+'Binary N2-CO2 Isotherms'!K50)</f>
        <v>0.16469358553870922</v>
      </c>
      <c r="Q34" s="163">
        <f t="shared" si="2"/>
        <v>11.834391084718824</v>
      </c>
    </row>
    <row r="35" spans="1:17" x14ac:dyDescent="0.25">
      <c r="A35" s="72">
        <f t="shared" si="3"/>
        <v>0.69</v>
      </c>
      <c r="B35" s="30">
        <f t="shared" si="4"/>
        <v>0.31000000000000011</v>
      </c>
      <c r="C35" s="134">
        <f>'Binary N2-CO2 Isotherms'!C51/('Binary N2-CO2 Isotherms'!C51+'Binary N2-CO2 Isotherms'!D51)</f>
        <v>0.90526246302827729</v>
      </c>
      <c r="D35" s="136">
        <f>'Binary N2-CO2 Isotherms'!D51/('Binary N2-CO2 Isotherms'!D51+'Binary N2-CO2 Isotherms'!C51)</f>
        <v>9.4737536971722755E-2</v>
      </c>
      <c r="E35" s="138">
        <f t="shared" si="5"/>
        <v>21.268644879513225</v>
      </c>
      <c r="F35" s="140">
        <f>'Binary N2-CO2 Isotherms'!E51/('Binary N2-CO2 Isotherms'!E51+'Binary N2-CO2 Isotherms'!F51)</f>
        <v>0.88272422421893382</v>
      </c>
      <c r="G35" s="143">
        <f>'Binary N2-CO2 Isotherms'!F51/('Binary N2-CO2 Isotherms'!F51+'Binary N2-CO2 Isotherms'!E51)</f>
        <v>0.11727577578106621</v>
      </c>
      <c r="H35" s="145">
        <f t="shared" si="0"/>
        <v>16.753445118362656</v>
      </c>
      <c r="I35" s="147">
        <f>'Binary N2-CO2 Isotherms'!G51/('Binary N2-CO2 Isotherms'!G51+'Binary N2-CO2 Isotherms'!H51)</f>
        <v>0.87431405642400861</v>
      </c>
      <c r="J35" s="149">
        <f>'Binary N2-CO2 Isotherms'!H51/('Binary N2-CO2 Isotherms'!H51+'Binary N2-CO2 Isotherms'!G51)</f>
        <v>0.12568594357599142</v>
      </c>
      <c r="K35" s="151">
        <f t="shared" si="6"/>
        <v>15.483464675171055</v>
      </c>
      <c r="L35" s="155">
        <f>'Binary N2-CO2 Isotherms'!I51/('Binary N2-CO2 Isotherms'!I51+'Binary N2-CO2 Isotherms'!J51)</f>
        <v>0.86237855603291569</v>
      </c>
      <c r="M35" s="153">
        <f>'Binary N2-CO2 Isotherms'!J51/('Binary N2-CO2 Isotherms'!J51+'Binary N2-CO2 Isotherms'!I51)</f>
        <v>0.13762144396708428</v>
      </c>
      <c r="N35" s="157">
        <f t="shared" si="1"/>
        <v>13.94759202068667</v>
      </c>
      <c r="O35" s="161">
        <f>'Binary N2-CO2 Isotherms'!K51/('Binary N2-CO2 Isotherms'!K51+'Binary N2-CO2 Isotherms'!L51)</f>
        <v>0.84118202602490644</v>
      </c>
      <c r="P35" s="159">
        <f>'Binary N2-CO2 Isotherms'!L51/('Binary N2-CO2 Isotherms'!L51+'Binary N2-CO2 Isotherms'!K51)</f>
        <v>0.15881797397509356</v>
      </c>
      <c r="Q35" s="163">
        <f t="shared" si="2"/>
        <v>11.789020686038166</v>
      </c>
    </row>
    <row r="36" spans="1:17" x14ac:dyDescent="0.25">
      <c r="A36" s="72">
        <f t="shared" si="3"/>
        <v>0.67999999999999994</v>
      </c>
      <c r="B36" s="30">
        <f t="shared" si="4"/>
        <v>0.32000000000000012</v>
      </c>
      <c r="C36" s="134">
        <f>'Binary N2-CO2 Isotherms'!C52/('Binary N2-CO2 Isotherms'!C52+'Binary N2-CO2 Isotherms'!D52)</f>
        <v>0.90879452257250093</v>
      </c>
      <c r="D36" s="136">
        <f>'Binary N2-CO2 Isotherms'!D52/('Binary N2-CO2 Isotherms'!D52+'Binary N2-CO2 Isotherms'!C52)</f>
        <v>9.1205477427499126E-2</v>
      </c>
      <c r="E36" s="138">
        <f t="shared" si="5"/>
        <v>21.174039267561533</v>
      </c>
      <c r="F36" s="140">
        <f>'Binary N2-CO2 Isotherms'!E52/('Binary N2-CO2 Isotherms'!E52+'Binary N2-CO2 Isotherms'!F52)</f>
        <v>0.88722152087755901</v>
      </c>
      <c r="G36" s="143">
        <f>'Binary N2-CO2 Isotherms'!F52/('Binary N2-CO2 Isotherms'!F52+'Binary N2-CO2 Isotherms'!E52)</f>
        <v>0.11277847912244099</v>
      </c>
      <c r="H36" s="145">
        <f t="shared" si="0"/>
        <v>16.717247355481145</v>
      </c>
      <c r="I36" s="147">
        <f>'Binary N2-CO2 Isotherms'!G52/('Binary N2-CO2 Isotherms'!G52+'Binary N2-CO2 Isotherms'!H52)</f>
        <v>0.87912540425654695</v>
      </c>
      <c r="J36" s="149">
        <f>'Binary N2-CO2 Isotherms'!H52/('Binary N2-CO2 Isotherms'!H52+'Binary N2-CO2 Isotherms'!G52)</f>
        <v>0.12087459574345302</v>
      </c>
      <c r="K36" s="151">
        <f t="shared" si="6"/>
        <v>15.455203573215229</v>
      </c>
      <c r="L36" s="155">
        <f>'Binary N2-CO2 Isotherms'!I52/('Binary N2-CO2 Isotherms'!I52+'Binary N2-CO2 Isotherms'!J52)</f>
        <v>0.86766154195085643</v>
      </c>
      <c r="M36" s="153">
        <f>'Binary N2-CO2 Isotherms'!J52/('Binary N2-CO2 Isotherms'!J52+'Binary N2-CO2 Isotherms'!I52)</f>
        <v>0.13233845804914351</v>
      </c>
      <c r="N36" s="157">
        <f t="shared" si="1"/>
        <v>13.932312676341493</v>
      </c>
      <c r="O36" s="161">
        <f>'Binary N2-CO2 Isotherms'!K52/('Binary N2-CO2 Isotherms'!K52+'Binary N2-CO2 Isotherms'!L52)</f>
        <v>0.8468041582210144</v>
      </c>
      <c r="P36" s="159">
        <f>'Binary N2-CO2 Isotherms'!L52/('Binary N2-CO2 Isotherms'!L52+'Binary N2-CO2 Isotherms'!K52)</f>
        <v>0.15319584177898571</v>
      </c>
      <c r="Q36" s="163">
        <f t="shared" si="2"/>
        <v>11.746133676498335</v>
      </c>
    </row>
    <row r="37" spans="1:17" x14ac:dyDescent="0.25">
      <c r="A37" s="72">
        <f t="shared" si="3"/>
        <v>0.66999999999999993</v>
      </c>
      <c r="B37" s="30">
        <f t="shared" si="4"/>
        <v>0.33000000000000013</v>
      </c>
      <c r="C37" s="134">
        <f>'Binary N2-CO2 Isotherms'!C53/('Binary N2-CO2 Isotherms'!C53+'Binary N2-CO2 Isotherms'!D53)</f>
        <v>0.91216546410217358</v>
      </c>
      <c r="D37" s="136">
        <f>'Binary N2-CO2 Isotherms'!D53/('Binary N2-CO2 Isotherms'!D53+'Binary N2-CO2 Isotherms'!C53)</f>
        <v>8.7834535897826388E-2</v>
      </c>
      <c r="E37" s="138">
        <f t="shared" si="5"/>
        <v>21.084785010519333</v>
      </c>
      <c r="F37" s="140">
        <f>'Binary N2-CO2 Isotherms'!E53/('Binary N2-CO2 Isotherms'!E53+'Binary N2-CO2 Isotherms'!F53)</f>
        <v>0.8915027180221784</v>
      </c>
      <c r="G37" s="143">
        <f>'Binary N2-CO2 Isotherms'!F53/('Binary N2-CO2 Isotherms'!F53+'Binary N2-CO2 Isotherms'!E53)</f>
        <v>0.10849728197782152</v>
      </c>
      <c r="H37" s="145">
        <f t="shared" si="0"/>
        <v>16.682636070955319</v>
      </c>
      <c r="I37" s="147">
        <f>'Binary N2-CO2 Isotherms'!G53/('Binary N2-CO2 Isotherms'!G53+'Binary N2-CO2 Isotherms'!H53)</f>
        <v>0.88371018504277987</v>
      </c>
      <c r="J37" s="149">
        <f>'Binary N2-CO2 Isotherms'!H53/('Binary N2-CO2 Isotherms'!H53+'Binary N2-CO2 Isotherms'!G53)</f>
        <v>0.1162898149572202</v>
      </c>
      <c r="K37" s="151">
        <f t="shared" si="6"/>
        <v>15.428689668669978</v>
      </c>
      <c r="L37" s="155">
        <f>'Binary N2-CO2 Isotherms'!I53/('Binary N2-CO2 Isotherms'!I53+'Binary N2-CO2 Isotherms'!J53)</f>
        <v>0.87270187787896825</v>
      </c>
      <c r="M37" s="153">
        <f>'Binary N2-CO2 Isotherms'!J53/('Binary N2-CO2 Isotherms'!J53+'Binary N2-CO2 Isotherms'!I53)</f>
        <v>0.12729812212103184</v>
      </c>
      <c r="N37" s="157">
        <f t="shared" si="1"/>
        <v>13.918895563315411</v>
      </c>
      <c r="O37" s="161">
        <f>'Binary N2-CO2 Isotherms'!K53/('Binary N2-CO2 Isotherms'!K53+'Binary N2-CO2 Isotherms'!L53)</f>
        <v>0.85218843351836326</v>
      </c>
      <c r="P37" s="159">
        <f>'Binary N2-CO2 Isotherms'!L53/('Binary N2-CO2 Isotherms'!L53+'Binary N2-CO2 Isotherms'!K53)</f>
        <v>0.14781156648163671</v>
      </c>
      <c r="Q37" s="163">
        <f t="shared" si="2"/>
        <v>11.705449039919857</v>
      </c>
    </row>
    <row r="38" spans="1:17" x14ac:dyDescent="0.25">
      <c r="A38" s="72">
        <f>1-B38</f>
        <v>0.65999999999999992</v>
      </c>
      <c r="B38" s="30">
        <f t="shared" si="4"/>
        <v>0.34000000000000014</v>
      </c>
      <c r="C38" s="134">
        <f>'Binary N2-CO2 Isotherms'!C54/('Binary N2-CO2 Isotherms'!C54+'Binary N2-CO2 Isotherms'!D54)</f>
        <v>0.91538570456306667</v>
      </c>
      <c r="D38" s="136">
        <f>'Binary N2-CO2 Isotherms'!D54/('Binary N2-CO2 Isotherms'!D54+'Binary N2-CO2 Isotherms'!C54)</f>
        <v>8.4614295436933259E-2</v>
      </c>
      <c r="E38" s="138">
        <f t="shared" si="5"/>
        <v>21.000295305124631</v>
      </c>
      <c r="F38" s="140">
        <f>'Binary N2-CO2 Isotherms'!E54/('Binary N2-CO2 Isotherms'!E54+'Binary N2-CO2 Isotherms'!F54)</f>
        <v>0.89558207789244393</v>
      </c>
      <c r="G38" s="143">
        <f>'Binary N2-CO2 Isotherms'!F54/('Binary N2-CO2 Isotherms'!F54+'Binary N2-CO2 Isotherms'!E54)</f>
        <v>0.10441792210755604</v>
      </c>
      <c r="H38" s="145">
        <f t="shared" si="0"/>
        <v>16.649276503458871</v>
      </c>
      <c r="I38" s="147">
        <f>'Binary N2-CO2 Isotherms'!G54/('Binary N2-CO2 Isotherms'!G54+'Binary N2-CO2 Isotherms'!H54)</f>
        <v>0.88808334995599003</v>
      </c>
      <c r="J38" s="149">
        <f>'Binary N2-CO2 Isotherms'!H54/('Binary N2-CO2 Isotherms'!H54+'Binary N2-CO2 Isotherms'!G54)</f>
        <v>0.11191665004401008</v>
      </c>
      <c r="K38" s="151">
        <f t="shared" si="6"/>
        <v>15.403664264234392</v>
      </c>
      <c r="L38" s="155">
        <f>'Binary N2-CO2 Isotherms'!I54/('Binary N2-CO2 Isotherms'!I54+'Binary N2-CO2 Isotherms'!J54)</f>
        <v>0.87751503837266509</v>
      </c>
      <c r="M38" s="153">
        <f>'Binary N2-CO2 Isotherms'!J54/('Binary N2-CO2 Isotherms'!J54+'Binary N2-CO2 Isotherms'!I54)</f>
        <v>0.12248496162733494</v>
      </c>
      <c r="N38" s="157">
        <f t="shared" si="1"/>
        <v>13.907107635458482</v>
      </c>
      <c r="O38" s="161">
        <f>'Binary N2-CO2 Isotherms'!K54/('Binary N2-CO2 Isotherms'!K54+'Binary N2-CO2 Isotherms'!L54)</f>
        <v>0.85734913676225522</v>
      </c>
      <c r="P38" s="159">
        <f>'Binary N2-CO2 Isotherms'!L54/('Binary N2-CO2 Isotherms'!L54+'Binary N2-CO2 Isotherms'!K54)</f>
        <v>0.1426508632377447</v>
      </c>
      <c r="Q38" s="163">
        <f t="shared" si="2"/>
        <v>11.666708028175938</v>
      </c>
    </row>
    <row r="39" spans="1:17" x14ac:dyDescent="0.25">
      <c r="A39" s="73">
        <f>1-B39</f>
        <v>0.64999999999999991</v>
      </c>
      <c r="B39" s="30">
        <f t="shared" si="4"/>
        <v>0.35000000000000014</v>
      </c>
      <c r="C39" s="134">
        <f>'Binary N2-CO2 Isotherms'!C55/('Binary N2-CO2 Isotherms'!C55+'Binary N2-CO2 Isotherms'!D55)</f>
        <v>0.91846472219747077</v>
      </c>
      <c r="D39" s="136">
        <f>'Binary N2-CO2 Isotherms'!D55/('Binary N2-CO2 Isotherms'!D55+'Binary N2-CO2 Isotherms'!C55)</f>
        <v>8.1535277802529213E-2</v>
      </c>
      <c r="E39" s="138">
        <f t="shared" si="5"/>
        <v>20.92002681952988</v>
      </c>
      <c r="F39" s="140">
        <f>'Binary N2-CO2 Isotherms'!E55/('Binary N2-CO2 Isotherms'!E55+'Binary N2-CO2 Isotherms'!F55)</f>
        <v>0.8994726210623345</v>
      </c>
      <c r="G39" s="143">
        <f>'Binary N2-CO2 Isotherms'!F55/('Binary N2-CO2 Isotherms'!F55+'Binary N2-CO2 Isotherms'!E55)</f>
        <v>0.10052737893766547</v>
      </c>
      <c r="H39" s="145">
        <f t="shared" si="0"/>
        <v>16.616857726264616</v>
      </c>
      <c r="I39" s="147">
        <f>'Binary N2-CO2 Isotherms'!G55/('Binary N2-CO2 Isotherms'!G55+'Binary N2-CO2 Isotherms'!H55)</f>
        <v>0.89225854375377889</v>
      </c>
      <c r="J39" s="149">
        <f>'Binary N2-CO2 Isotherms'!H55/('Binary N2-CO2 Isotherms'!H55+'Binary N2-CO2 Isotherms'!G55)</f>
        <v>0.10774145624622117</v>
      </c>
      <c r="K39" s="151">
        <f t="shared" si="6"/>
        <v>15.379888475520163</v>
      </c>
      <c r="L39" s="155">
        <f>'Binary N2-CO2 Isotherms'!I55/('Binary N2-CO2 Isotherms'!I55+'Binary N2-CO2 Isotherms'!J55)</f>
        <v>0.88211518341499251</v>
      </c>
      <c r="M39" s="153">
        <f>'Binary N2-CO2 Isotherms'!J55/('Binary N2-CO2 Isotherms'!J55+'Binary N2-CO2 Isotherms'!I55)</f>
        <v>0.11788481658500746</v>
      </c>
      <c r="N39" s="157">
        <f t="shared" si="1"/>
        <v>13.896733773811215</v>
      </c>
      <c r="O39" s="161">
        <f>'Binary N2-CO2 Isotherms'!K55/('Binary N2-CO2 Isotherms'!K55+'Binary N2-CO2 Isotherms'!L55)</f>
        <v>0.86229936374645211</v>
      </c>
      <c r="P39" s="159">
        <f>'Binary N2-CO2 Isotherms'!L55/('Binary N2-CO2 Isotherms'!L55+'Binary N2-CO2 Isotherms'!K55)</f>
        <v>0.13770063625354792</v>
      </c>
      <c r="Q39" s="163">
        <f t="shared" si="2"/>
        <v>11.629671057959921</v>
      </c>
    </row>
    <row r="40" spans="1:17" ht="15.75" thickBot="1" x14ac:dyDescent="0.3">
      <c r="A40" s="74">
        <f t="shared" ref="A40:A60" si="7">1-B40</f>
        <v>0.6399999999999999</v>
      </c>
      <c r="B40" s="30">
        <f t="shared" si="4"/>
        <v>0.36000000000000015</v>
      </c>
      <c r="C40" s="134">
        <f>'Binary N2-CO2 Isotherms'!C56/('Binary N2-CO2 Isotherms'!C56+'Binary N2-CO2 Isotherms'!D56)</f>
        <v>0.9214111653631375</v>
      </c>
      <c r="D40" s="136">
        <f>'Binary N2-CO2 Isotherms'!D56/('Binary N2-CO2 Isotherms'!D56+'Binary N2-CO2 Isotherms'!C56)</f>
        <v>7.8588834636862406E-2</v>
      </c>
      <c r="E40" s="138">
        <f t="shared" si="5"/>
        <v>20.843473523280487</v>
      </c>
      <c r="F40" s="140">
        <f>'Binary N2-CO2 Isotherms'!E56/('Binary N2-CO2 Isotherms'!E56+'Binary N2-CO2 Isotherms'!F56)</f>
        <v>0.90318626237628474</v>
      </c>
      <c r="G40" s="143">
        <f>'Binary N2-CO2 Isotherms'!F56/('Binary N2-CO2 Isotherms'!F56+'Binary N2-CO2 Isotherms'!E56)</f>
        <v>9.6813737623715312E-2</v>
      </c>
      <c r="H40" s="145">
        <f t="shared" si="0"/>
        <v>16.585089119143841</v>
      </c>
      <c r="I40" s="147">
        <f>'Binary N2-CO2 Isotherms'!G56/('Binary N2-CO2 Isotherms'!G56+'Binary N2-CO2 Isotherms'!H56)</f>
        <v>0.89624824829641891</v>
      </c>
      <c r="J40" s="149">
        <f>'Binary N2-CO2 Isotherms'!H56/('Binary N2-CO2 Isotherms'!H56+'Binary N2-CO2 Isotherms'!G56)</f>
        <v>0.10375175170358117</v>
      </c>
      <c r="K40" s="151">
        <f t="shared" si="6"/>
        <v>15.357140414802616</v>
      </c>
      <c r="L40" s="155">
        <f>'Binary N2-CO2 Isotherms'!I56/('Binary N2-CO2 Isotherms'!I56+'Binary N2-CO2 Isotherms'!J56)</f>
        <v>0.88651529988780231</v>
      </c>
      <c r="M40" s="153">
        <f>'Binary N2-CO2 Isotherms'!J56/('Binary N2-CO2 Isotherms'!J56+'Binary N2-CO2 Isotherms'!I56)</f>
        <v>0.1134847001121977</v>
      </c>
      <c r="N40" s="157">
        <f t="shared" si="1"/>
        <v>13.887574256638846</v>
      </c>
      <c r="O40" s="161">
        <f>'Binary N2-CO2 Isotherms'!K56/('Binary N2-CO2 Isotherms'!K56+'Binary N2-CO2 Isotherms'!L56)</f>
        <v>0.86705114958738694</v>
      </c>
      <c r="P40" s="159">
        <f>'Binary N2-CO2 Isotherms'!L56/('Binary N2-CO2 Isotherms'!L56+'Binary N2-CO2 Isotherms'!K56)</f>
        <v>0.13294885041261303</v>
      </c>
      <c r="Q40" s="163">
        <f t="shared" si="2"/>
        <v>11.594115038597538</v>
      </c>
    </row>
    <row r="41" spans="1:17" x14ac:dyDescent="0.25">
      <c r="A41" s="73">
        <f t="shared" si="7"/>
        <v>0.62999999999999989</v>
      </c>
      <c r="B41" s="30">
        <f t="shared" si="4"/>
        <v>0.37000000000000016</v>
      </c>
      <c r="C41" s="134">
        <f>'Binary N2-CO2 Isotherms'!C57/('Binary N2-CO2 Isotherms'!C57+'Binary N2-CO2 Isotherms'!D57)</f>
        <v>0.9242329460924783</v>
      </c>
      <c r="D41" s="136">
        <f>'Binary N2-CO2 Isotherms'!D57/('Binary N2-CO2 Isotherms'!D57+'Binary N2-CO2 Isotherms'!C57)</f>
        <v>7.5767053907521684E-2</v>
      </c>
      <c r="E41" s="138">
        <f t="shared" si="5"/>
        <v>20.770161357459308</v>
      </c>
      <c r="F41" s="140">
        <f>'Binary N2-CO2 Isotherms'!E57/('Binary N2-CO2 Isotherms'!E57+'Binary N2-CO2 Isotherms'!F57)</f>
        <v>0.90673392890252524</v>
      </c>
      <c r="G41" s="143">
        <f>'Binary N2-CO2 Isotherms'!F57/('Binary N2-CO2 Isotherms'!F57+'Binary N2-CO2 Isotherms'!E57)</f>
        <v>9.3266071097474784E-2</v>
      </c>
      <c r="H41" s="145">
        <f t="shared" si="0"/>
        <v>16.553697322159106</v>
      </c>
      <c r="I41" s="147">
        <f>'Binary N2-CO2 Isotherms'!G57/('Binary N2-CO2 Isotherms'!G57+'Binary N2-CO2 Isotherms'!H57)</f>
        <v>0.90006390704008221</v>
      </c>
      <c r="J41" s="149">
        <f>'Binary N2-CO2 Isotherms'!H57/('Binary N2-CO2 Isotherms'!H57+'Binary N2-CO2 Isotherms'!G57)</f>
        <v>9.9936092959917719E-2</v>
      </c>
      <c r="K41" s="151">
        <f t="shared" si="6"/>
        <v>15.335212751782997</v>
      </c>
      <c r="L41" s="155">
        <f>'Binary N2-CO2 Isotherms'!I57/('Binary N2-CO2 Isotherms'!I57+'Binary N2-CO2 Isotherms'!J57)</f>
        <v>0.89072732455803649</v>
      </c>
      <c r="M41" s="153">
        <f>'Binary N2-CO2 Isotherms'!J57/('Binary N2-CO2 Isotherms'!J57+'Binary N2-CO2 Isotherms'!I57)</f>
        <v>0.10927267544196359</v>
      </c>
      <c r="N41" s="157">
        <f t="shared" si="1"/>
        <v>13.879442566606032</v>
      </c>
      <c r="O41" s="161">
        <f>'Binary N2-CO2 Isotherms'!K57/('Binary N2-CO2 Isotherms'!K57+'Binary N2-CO2 Isotherms'!L57)</f>
        <v>0.87161558012374307</v>
      </c>
      <c r="P41" s="159">
        <f>'Binary N2-CO2 Isotherms'!L57/('Binary N2-CO2 Isotherms'!L57+'Binary N2-CO2 Isotherms'!K57)</f>
        <v>0.1283844198762569</v>
      </c>
      <c r="Q41" s="163">
        <f t="shared" si="2"/>
        <v>11.559831056018558</v>
      </c>
    </row>
    <row r="42" spans="1:17" x14ac:dyDescent="0.25">
      <c r="A42" s="73">
        <f t="shared" si="7"/>
        <v>0.61999999999999988</v>
      </c>
      <c r="B42" s="30">
        <f t="shared" si="4"/>
        <v>0.38000000000000017</v>
      </c>
      <c r="C42" s="134">
        <f>'Binary N2-CO2 Isotherms'!C58/('Binary N2-CO2 Isotherms'!C58+'Binary N2-CO2 Isotherms'!D58)</f>
        <v>0.92693732088091618</v>
      </c>
      <c r="D42" s="136">
        <f>'Binary N2-CO2 Isotherms'!D58/('Binary N2-CO2 Isotherms'!D58+'Binary N2-CO2 Isotherms'!C58)</f>
        <v>7.3062679119083804E-2</v>
      </c>
      <c r="E42" s="138">
        <f t="shared" si="5"/>
        <v>20.699643600728031</v>
      </c>
      <c r="F42" s="140">
        <f>'Binary N2-CO2 Isotherms'!E58/('Binary N2-CO2 Isotherms'!E58+'Binary N2-CO2 Isotherms'!F58)</f>
        <v>0.91012566268774309</v>
      </c>
      <c r="G42" s="143">
        <f>'Binary N2-CO2 Isotherms'!F58/('Binary N2-CO2 Isotherms'!F58+'Binary N2-CO2 Isotherms'!E58)</f>
        <v>8.9874337312256872E-2</v>
      </c>
      <c r="H42" s="145">
        <f t="shared" si="0"/>
        <v>16.522423587300715</v>
      </c>
      <c r="I42" s="147">
        <f>'Binary N2-CO2 Isotherms'!G58/('Binary N2-CO2 Isotherms'!G58+'Binary N2-CO2 Isotherms'!H58)</f>
        <v>0.90371603345185636</v>
      </c>
      <c r="J42" s="149">
        <f>'Binary N2-CO2 Isotherms'!H58/('Binary N2-CO2 Isotherms'!H58+'Binary N2-CO2 Isotherms'!G58)</f>
        <v>9.6283966548143765E-2</v>
      </c>
      <c r="K42" s="151">
        <f t="shared" si="6"/>
        <v>15.313910585954872</v>
      </c>
      <c r="L42" s="155">
        <f>'Binary N2-CO2 Isotherms'!I58/('Binary N2-CO2 Isotherms'!I58+'Binary N2-CO2 Isotherms'!J58)</f>
        <v>0.89476225141333199</v>
      </c>
      <c r="M42" s="153">
        <f>'Binary N2-CO2 Isotherms'!J58/('Binary N2-CO2 Isotherms'!J58+'Binary N2-CO2 Isotherms'!I58)</f>
        <v>0.10523774858666805</v>
      </c>
      <c r="N42" s="157">
        <f t="shared" si="1"/>
        <v>13.872163476622539</v>
      </c>
      <c r="O42" s="161">
        <f>'Binary N2-CO2 Isotherms'!K58/('Binary N2-CO2 Isotherms'!K58+'Binary N2-CO2 Isotherms'!L58)</f>
        <v>0.87600288897825773</v>
      </c>
      <c r="P42" s="159">
        <f>'Binary N2-CO2 Isotherms'!L58/('Binary N2-CO2 Isotherms'!L58+'Binary N2-CO2 Isotherms'!K58)</f>
        <v>0.12399711102174223</v>
      </c>
      <c r="Q42" s="163">
        <f t="shared" si="2"/>
        <v>11.526622352033879</v>
      </c>
    </row>
    <row r="43" spans="1:17" x14ac:dyDescent="0.25">
      <c r="A43" s="73">
        <f t="shared" si="7"/>
        <v>0.60999999999999988</v>
      </c>
      <c r="B43" s="30">
        <f t="shared" si="4"/>
        <v>0.39000000000000018</v>
      </c>
      <c r="C43" s="134">
        <f>'Binary N2-CO2 Isotherms'!C59/('Binary N2-CO2 Isotherms'!C59+'Binary N2-CO2 Isotherms'!D59)</f>
        <v>0.92953096073352881</v>
      </c>
      <c r="D43" s="136">
        <f>'Binary N2-CO2 Isotherms'!D59/('Binary N2-CO2 Isotherms'!D59+'Binary N2-CO2 Isotherms'!C59)</f>
        <v>7.0469039266471203E-2</v>
      </c>
      <c r="E43" s="138">
        <f t="shared" si="5"/>
        <v>20.631496813775641</v>
      </c>
      <c r="F43" s="140">
        <f>'Binary N2-CO2 Isotherms'!E59/('Binary N2-CO2 Isotherms'!E59+'Binary N2-CO2 Isotherms'!F59)</f>
        <v>0.91337071060533526</v>
      </c>
      <c r="G43" s="143">
        <f>'Binary N2-CO2 Isotherms'!F59/('Binary N2-CO2 Isotherms'!F59+'Binary N2-CO2 Isotherms'!E59)</f>
        <v>8.6629289394664716E-2</v>
      </c>
      <c r="H43" s="145">
        <f t="shared" si="0"/>
        <v>16.491021459561566</v>
      </c>
      <c r="I43" s="147">
        <f>'Binary N2-CO2 Isotherms'!G59/('Binary N2-CO2 Isotherms'!G59+'Binary N2-CO2 Isotherms'!H59)</f>
        <v>0.90721430577333295</v>
      </c>
      <c r="J43" s="149">
        <f>'Binary N2-CO2 Isotherms'!H59/('Binary N2-CO2 Isotherms'!H59+'Binary N2-CO2 Isotherms'!G59)</f>
        <v>9.2785694226666909E-2</v>
      </c>
      <c r="K43" s="151">
        <f t="shared" si="6"/>
        <v>15.293049577062691</v>
      </c>
      <c r="L43" s="155">
        <f>'Binary N2-CO2 Isotherms'!I59/('Binary N2-CO2 Isotherms'!I59+'Binary N2-CO2 Isotherms'!J59)</f>
        <v>0.89863022568466433</v>
      </c>
      <c r="M43" s="153">
        <f>'Binary N2-CO2 Isotherms'!J59/('Binary N2-CO2 Isotherms'!J59+'Binary N2-CO2 Isotherms'!I59)</f>
        <v>0.10136977431533571</v>
      </c>
      <c r="N43" s="157">
        <f t="shared" si="1"/>
        <v>13.865571366481872</v>
      </c>
      <c r="O43" s="161">
        <f>'Binary N2-CO2 Isotherms'!K59/('Binary N2-CO2 Isotherms'!K59+'Binary N2-CO2 Isotherms'!L59)</f>
        <v>0.88022254245137932</v>
      </c>
      <c r="P43" s="159">
        <f>'Binary N2-CO2 Isotherms'!L59/('Binary N2-CO2 Isotherms'!L59+'Binary N2-CO2 Isotherms'!K59)</f>
        <v>0.11977745754862079</v>
      </c>
      <c r="Q43" s="163">
        <f t="shared" si="2"/>
        <v>11.494302549127138</v>
      </c>
    </row>
    <row r="44" spans="1:17" x14ac:dyDescent="0.25">
      <c r="A44" s="73">
        <f t="shared" si="7"/>
        <v>0.59999999999999987</v>
      </c>
      <c r="B44" s="30">
        <f t="shared" si="4"/>
        <v>0.40000000000000019</v>
      </c>
      <c r="C44" s="134">
        <f>'Binary N2-CO2 Isotherms'!C60/('Binary N2-CO2 Isotherms'!C60+'Binary N2-CO2 Isotherms'!D60)</f>
        <v>0.93202001213370378</v>
      </c>
      <c r="D44" s="136">
        <f>'Binary N2-CO2 Isotherms'!D60/('Binary N2-CO2 Isotherms'!D60+'Binary N2-CO2 Isotherms'!C60)</f>
        <v>6.7979987866296152E-2</v>
      </c>
      <c r="E44" s="138">
        <f t="shared" si="5"/>
        <v>20.565317265872668</v>
      </c>
      <c r="F44" s="140">
        <f>'Binary N2-CO2 Isotherms'!E60/('Binary N2-CO2 Isotherms'!E60+'Binary N2-CO2 Isotherms'!F60)</f>
        <v>0.91647760319487603</v>
      </c>
      <c r="G44" s="143">
        <f>'Binary N2-CO2 Isotherms'!F60/('Binary N2-CO2 Isotherms'!F60+'Binary N2-CO2 Isotherms'!E60)</f>
        <v>8.3522396805123855E-2</v>
      </c>
      <c r="H44" s="145">
        <f t="shared" si="0"/>
        <v>16.459254731396531</v>
      </c>
      <c r="I44" s="147">
        <f>'Binary N2-CO2 Isotherms'!G60/('Binary N2-CO2 Isotherms'!G60+'Binary N2-CO2 Isotherms'!H60)</f>
        <v>0.9105676501420209</v>
      </c>
      <c r="J44" s="149">
        <f>'Binary N2-CO2 Isotherms'!H60/('Binary N2-CO2 Isotherms'!H60+'Binary N2-CO2 Isotherms'!G60)</f>
        <v>8.9432349857979085E-2</v>
      </c>
      <c r="K44" s="151">
        <f t="shared" si="6"/>
        <v>15.272454289550014</v>
      </c>
      <c r="L44" s="155">
        <f>'Binary N2-CO2 Isotherms'!I60/('Binary N2-CO2 Isotherms'!I60+'Binary N2-CO2 Isotherms'!J60)</f>
        <v>0.90234062649458013</v>
      </c>
      <c r="M44" s="153">
        <f>'Binary N2-CO2 Isotherms'!J60/('Binary N2-CO2 Isotherms'!J60+'Binary N2-CO2 Isotherms'!I60)</f>
        <v>9.7659373505419908E-2</v>
      </c>
      <c r="N44" s="157">
        <f t="shared" si="1"/>
        <v>13.859508730790209</v>
      </c>
      <c r="O44" s="161">
        <f>'Binary N2-CO2 Isotherms'!K60/('Binary N2-CO2 Isotherms'!K60+'Binary N2-CO2 Isotherms'!L60)</f>
        <v>0.88428331404160898</v>
      </c>
      <c r="P44" s="159">
        <f>'Binary N2-CO2 Isotherms'!L60/('Binary N2-CO2 Isotherms'!L60+'Binary N2-CO2 Isotherms'!K60)</f>
        <v>0.1157166859583911</v>
      </c>
      <c r="Q44" s="163">
        <f t="shared" si="2"/>
        <v>11.462694079740261</v>
      </c>
    </row>
    <row r="45" spans="1:17" x14ac:dyDescent="0.25">
      <c r="A45" s="73">
        <f t="shared" si="7"/>
        <v>0.58999999999999986</v>
      </c>
      <c r="B45" s="30">
        <f t="shared" si="4"/>
        <v>0.4100000000000002</v>
      </c>
      <c r="C45" s="134">
        <f>'Binary N2-CO2 Isotherms'!C61/('Binary N2-CO2 Isotherms'!C61+'Binary N2-CO2 Isotherms'!D61)</f>
        <v>0.93441015030527586</v>
      </c>
      <c r="D45" s="136">
        <f>'Binary N2-CO2 Isotherms'!D61/('Binary N2-CO2 Isotherms'!D61+'Binary N2-CO2 Isotherms'!C61)</f>
        <v>6.5589849694724117E-2</v>
      </c>
      <c r="E45" s="138">
        <f t="shared" si="5"/>
        <v>20.500717764092105</v>
      </c>
      <c r="F45" s="140">
        <f>'Binary N2-CO2 Isotherms'!E61/('Binary N2-CO2 Isotherms'!E61+'Binary N2-CO2 Isotherms'!F61)</f>
        <v>0.91945422407180444</v>
      </c>
      <c r="G45" s="143">
        <f>'Binary N2-CO2 Isotherms'!F61/('Binary N2-CO2 Isotherms'!F61+'Binary N2-CO2 Isotherms'!E61)</f>
        <v>8.054577592819559E-2</v>
      </c>
      <c r="H45" s="145">
        <f t="shared" si="0"/>
        <v>16.426895624317176</v>
      </c>
      <c r="I45" s="147">
        <f>'Binary N2-CO2 Isotherms'!G61/('Binary N2-CO2 Isotherms'!G61+'Binary N2-CO2 Isotherms'!H61)</f>
        <v>0.91378431374257185</v>
      </c>
      <c r="J45" s="149">
        <f>'Binary N2-CO2 Isotherms'!H61/('Binary N2-CO2 Isotherms'!H61+'Binary N2-CO2 Isotherms'!G61)</f>
        <v>8.6215686257428148E-2</v>
      </c>
      <c r="K45" s="151">
        <f t="shared" si="6"/>
        <v>15.251956714368236</v>
      </c>
      <c r="L45" s="155">
        <f>'Binary N2-CO2 Isotherms'!I61/('Binary N2-CO2 Isotherms'!I61+'Binary N2-CO2 Isotherms'!J61)</f>
        <v>0.90590213974673506</v>
      </c>
      <c r="M45" s="153">
        <f>'Binary N2-CO2 Isotherms'!J61/('Binary N2-CO2 Isotherms'!J61+'Binary N2-CO2 Isotherms'!I61)</f>
        <v>9.409786025326497E-2</v>
      </c>
      <c r="N45" s="157">
        <f t="shared" si="1"/>
        <v>13.853824845336574</v>
      </c>
      <c r="O45" s="161">
        <f>'Binary N2-CO2 Isotherms'!K61/('Binary N2-CO2 Isotherms'!K61+'Binary N2-CO2 Isotherms'!L61)</f>
        <v>0.88819335008492262</v>
      </c>
      <c r="P45" s="159">
        <f>'Binary N2-CO2 Isotherms'!L61/('Binary N2-CO2 Isotherms'!L61+'Binary N2-CO2 Isotherms'!K61)</f>
        <v>0.11180664991507747</v>
      </c>
      <c r="Q45" s="163">
        <f t="shared" si="2"/>
        <v>11.431626786022537</v>
      </c>
    </row>
    <row r="46" spans="1:17" x14ac:dyDescent="0.25">
      <c r="A46" s="72">
        <f t="shared" si="7"/>
        <v>0.57999999999999985</v>
      </c>
      <c r="B46" s="30">
        <f t="shared" si="4"/>
        <v>0.42000000000000021</v>
      </c>
      <c r="C46" s="134">
        <f>'Binary N2-CO2 Isotherms'!C62/('Binary N2-CO2 Isotherms'!C62+'Binary N2-CO2 Isotherms'!D62)</f>
        <v>0.93670662590446419</v>
      </c>
      <c r="D46" s="136">
        <f>'Binary N2-CO2 Isotherms'!D62/('Binary N2-CO2 Isotherms'!D62+'Binary N2-CO2 Isotherms'!C62)</f>
        <v>6.3293374095535759E-2</v>
      </c>
      <c r="E46" s="138">
        <f t="shared" si="5"/>
        <v>20.437324819247976</v>
      </c>
      <c r="F46" s="140">
        <f>'Binary N2-CO2 Isotherms'!E62/('Binary N2-CO2 Isotherms'!E62+'Binary N2-CO2 Isotherms'!F62)</f>
        <v>0.92230787122762259</v>
      </c>
      <c r="G46" s="143">
        <f>'Binary N2-CO2 Isotherms'!F62/('Binary N2-CO2 Isotherms'!F62+'Binary N2-CO2 Isotherms'!E62)</f>
        <v>7.7692128772377383E-2</v>
      </c>
      <c r="H46" s="145">
        <f t="shared" si="0"/>
        <v>16.393723159195297</v>
      </c>
      <c r="I46" s="147">
        <f>'Binary N2-CO2 Isotherms'!G62/('Binary N2-CO2 Isotherms'!G62+'Binary N2-CO2 Isotherms'!H62)</f>
        <v>0.91687192938589523</v>
      </c>
      <c r="J46" s="149">
        <f>'Binary N2-CO2 Isotherms'!H62/('Binary N2-CO2 Isotherms'!H62+'Binary N2-CO2 Isotherms'!G62)</f>
        <v>8.3128070614104752E-2</v>
      </c>
      <c r="K46" s="151">
        <f t="shared" si="6"/>
        <v>15.231394937476381</v>
      </c>
      <c r="L46" s="155">
        <f>'Binary N2-CO2 Isotherms'!I62/('Binary N2-CO2 Isotherms'!I62+'Binary N2-CO2 Isotherms'!J62)</f>
        <v>0.90932282260984809</v>
      </c>
      <c r="M46" s="153">
        <f>'Binary N2-CO2 Isotherms'!J62/('Binary N2-CO2 Isotherms'!J62+'Binary N2-CO2 Isotherms'!I62)</f>
        <v>9.067717739015195E-2</v>
      </c>
      <c r="N46" s="157">
        <f t="shared" si="1"/>
        <v>13.848374564356341</v>
      </c>
      <c r="O46" s="161">
        <f>'Binary N2-CO2 Isotherms'!K62/('Binary N2-CO2 Isotherms'!K62+'Binary N2-CO2 Isotherms'!L62)</f>
        <v>0.89196022776020478</v>
      </c>
      <c r="P46" s="159">
        <f>'Binary N2-CO2 Isotherms'!L62/('Binary N2-CO2 Isotherms'!L62+'Binary N2-CO2 Isotherms'!K62)</f>
        <v>0.10803977223979516</v>
      </c>
      <c r="Q46" s="163">
        <f t="shared" si="2"/>
        <v>11.400936661606361</v>
      </c>
    </row>
    <row r="47" spans="1:17" x14ac:dyDescent="0.25">
      <c r="A47" s="72">
        <f t="shared" si="7"/>
        <v>0.56999999999999984</v>
      </c>
      <c r="B47" s="30">
        <f t="shared" si="4"/>
        <v>0.43000000000000022</v>
      </c>
      <c r="C47" s="134">
        <f>'Binary N2-CO2 Isotherms'!C63/('Binary N2-CO2 Isotherms'!C63+'Binary N2-CO2 Isotherms'!D63)</f>
        <v>0.93891430608766224</v>
      </c>
      <c r="D47" s="136">
        <f>'Binary N2-CO2 Isotherms'!D63/('Binary N2-CO2 Isotherms'!D63+'Binary N2-CO2 Isotherms'!C63)</f>
        <v>6.1085693912337799E-2</v>
      </c>
      <c r="E47" s="138">
        <f t="shared" si="5"/>
        <v>20.374776093446123</v>
      </c>
      <c r="F47" s="140">
        <f>'Binary N2-CO2 Isotherms'!E63/('Binary N2-CO2 Isotherms'!E63+'Binary N2-CO2 Isotherms'!F63)</f>
        <v>0.92504531132967183</v>
      </c>
      <c r="G47" s="143">
        <f>'Binary N2-CO2 Isotherms'!F63/('Binary N2-CO2 Isotherms'!F63+'Binary N2-CO2 Isotherms'!E63)</f>
        <v>7.495468867032816E-2</v>
      </c>
      <c r="H47" s="145">
        <f t="shared" si="0"/>
        <v>16.359521683113897</v>
      </c>
      <c r="I47" s="147">
        <f>'Binary N2-CO2 Isotherms'!G63/('Binary N2-CO2 Isotherms'!G63+'Binary N2-CO2 Isotherms'!H63)</f>
        <v>0.91983757269050281</v>
      </c>
      <c r="J47" s="149">
        <f>'Binary N2-CO2 Isotherms'!H63/('Binary N2-CO2 Isotherms'!H63+'Binary N2-CO2 Isotherms'!G63)</f>
        <v>8.01624273094972E-2</v>
      </c>
      <c r="K47" s="151">
        <f t="shared" si="6"/>
        <v>15.210611929123873</v>
      </c>
      <c r="L47" s="155">
        <f>'Binary N2-CO2 Isotherms'!I63/('Binary N2-CO2 Isotherms'!I63+'Binary N2-CO2 Isotherms'!J63)</f>
        <v>0.91261016073443413</v>
      </c>
      <c r="M47" s="153">
        <f>'Binary N2-CO2 Isotherms'!J63/('Binary N2-CO2 Isotherms'!J63+'Binary N2-CO2 Isotherms'!I63)</f>
        <v>8.7389839265565844E-2</v>
      </c>
      <c r="N47" s="157">
        <f t="shared" si="1"/>
        <v>13.843017225373815</v>
      </c>
      <c r="O47" s="161">
        <f>'Binary N2-CO2 Isotherms'!K63/('Binary N2-CO2 Isotherms'!K63+'Binary N2-CO2 Isotherms'!L63)</f>
        <v>0.89559100650735068</v>
      </c>
      <c r="P47" s="159">
        <f>'Binary N2-CO2 Isotherms'!L63/('Binary N2-CO2 Isotherms'!L63+'Binary N2-CO2 Isotherms'!K63)</f>
        <v>0.10440899349264937</v>
      </c>
      <c r="Q47" s="163">
        <f t="shared" si="2"/>
        <v>11.370464711466283</v>
      </c>
    </row>
    <row r="48" spans="1:17" x14ac:dyDescent="0.25">
      <c r="A48" s="72">
        <f t="shared" si="7"/>
        <v>0.55999999999999983</v>
      </c>
      <c r="B48" s="30">
        <f t="shared" si="4"/>
        <v>0.44000000000000022</v>
      </c>
      <c r="C48" s="134">
        <f>'Binary N2-CO2 Isotherms'!C64/('Binary N2-CO2 Isotherms'!C64+'Binary N2-CO2 Isotherms'!D64)</f>
        <v>0.94103771074633924</v>
      </c>
      <c r="D48" s="136">
        <f>'Binary N2-CO2 Isotherms'!D64/('Binary N2-CO2 Isotherms'!D64+'Binary N2-CO2 Isotherms'!C64)</f>
        <v>5.8962289253660823E-2</v>
      </c>
      <c r="E48" s="138">
        <f t="shared" si="5"/>
        <v>20.312718082894687</v>
      </c>
      <c r="F48" s="140">
        <f>'Binary N2-CO2 Isotherms'!E64/('Binary N2-CO2 Isotherms'!E64+'Binary N2-CO2 Isotherms'!F64)</f>
        <v>0.92767282795619144</v>
      </c>
      <c r="G48" s="143">
        <f>'Binary N2-CO2 Isotherms'!F64/('Binary N2-CO2 Isotherms'!F64+'Binary N2-CO2 Isotherms'!E64)</f>
        <v>7.2327172043808535E-2</v>
      </c>
      <c r="H48" s="145">
        <f t="shared" si="0"/>
        <v>16.324079525641416</v>
      </c>
      <c r="I48" s="147">
        <f>'Binary N2-CO2 Isotherms'!G64/('Binary N2-CO2 Isotherms'!G64+'Binary N2-CO2 Isotherms'!H64)</f>
        <v>0.92268781285679924</v>
      </c>
      <c r="J48" s="149">
        <f>'Binary N2-CO2 Isotherms'!H64/('Binary N2-CO2 Isotherms'!H64+'Binary N2-CO2 Isotherms'!G64)</f>
        <v>7.7312187143200817E-2</v>
      </c>
      <c r="K48" s="151">
        <f t="shared" si="6"/>
        <v>15.189454431819179</v>
      </c>
      <c r="L48" s="155">
        <f>'Binary N2-CO2 Isotherms'!I64/('Binary N2-CO2 Isotherms'!I64+'Binary N2-CO2 Isotherms'!J64)</f>
        <v>0.91577111916415332</v>
      </c>
      <c r="M48" s="153">
        <f>'Binary N2-CO2 Isotherms'!J64/('Binary N2-CO2 Isotherms'!J64+'Binary N2-CO2 Isotherms'!I64)</f>
        <v>8.422888083584669E-2</v>
      </c>
      <c r="N48" s="157">
        <f t="shared" si="1"/>
        <v>13.837615641690464</v>
      </c>
      <c r="O48" s="161">
        <f>'Binary N2-CO2 Isotherms'!K64/('Binary N2-CO2 Isotherms'!K64+'Binary N2-CO2 Isotherms'!L64)</f>
        <v>0.89909227374041822</v>
      </c>
      <c r="P48" s="159">
        <f>'Binary N2-CO2 Isotherms'!L64/('Binary N2-CO2 Isotherms'!L64+'Binary N2-CO2 Isotherms'!K64)</f>
        <v>0.10090772625958172</v>
      </c>
      <c r="Q48" s="163">
        <f t="shared" si="2"/>
        <v>11.340055909535934</v>
      </c>
    </row>
    <row r="49" spans="1:17" x14ac:dyDescent="0.25">
      <c r="A49" s="72">
        <f t="shared" si="7"/>
        <v>0.54999999999999982</v>
      </c>
      <c r="B49" s="30">
        <f t="shared" si="4"/>
        <v>0.45000000000000023</v>
      </c>
      <c r="C49" s="134">
        <f>'Binary N2-CO2 Isotherms'!C65/('Binary N2-CO2 Isotherms'!C65+'Binary N2-CO2 Isotherms'!D65)</f>
        <v>0.94308104457375297</v>
      </c>
      <c r="D49" s="136">
        <f>'Binary N2-CO2 Isotherms'!D65/('Binary N2-CO2 Isotherms'!D65+'Binary N2-CO2 Isotherms'!C65)</f>
        <v>5.6918955426247017E-2</v>
      </c>
      <c r="E49" s="138">
        <f t="shared" si="5"/>
        <v>20.250803996713245</v>
      </c>
      <c r="F49" s="140">
        <f>'Binary N2-CO2 Isotherms'!E65/('Binary N2-CO2 Isotherms'!E65+'Binary N2-CO2 Isotherms'!F65)</f>
        <v>0.93019626455939908</v>
      </c>
      <c r="G49" s="143">
        <f>'Binary N2-CO2 Isotherms'!F65/('Binary N2-CO2 Isotherms'!F65+'Binary N2-CO2 Isotherms'!E65)</f>
        <v>6.9803735440600853E-2</v>
      </c>
      <c r="H49" s="145">
        <f t="shared" si="0"/>
        <v>16.287187761463613</v>
      </c>
      <c r="I49" s="147">
        <f>'Binary N2-CO2 Isotherms'!G65/('Binary N2-CO2 Isotherms'!G65+'Binary N2-CO2 Isotherms'!H65)</f>
        <v>0.92542875787355316</v>
      </c>
      <c r="J49" s="149">
        <f>'Binary N2-CO2 Isotherms'!H65/('Binary N2-CO2 Isotherms'!H65+'Binary N2-CO2 Isotherms'!G65)</f>
        <v>7.4571242126446849E-2</v>
      </c>
      <c r="K49" s="151">
        <f t="shared" si="6"/>
        <v>15.167771927932312</v>
      </c>
      <c r="L49" s="155">
        <f>'Binary N2-CO2 Isotherms'!I65/('Binary N2-CO2 Isotherms'!I65+'Binary N2-CO2 Isotherms'!J65)</f>
        <v>0.91881218775781037</v>
      </c>
      <c r="M49" s="153">
        <f>'Binary N2-CO2 Isotherms'!J65/('Binary N2-CO2 Isotherms'!J65+'Binary N2-CO2 Isotherms'!I65)</f>
        <v>8.1187812242189669E-2</v>
      </c>
      <c r="N49" s="157">
        <f t="shared" si="1"/>
        <v>13.832035165281159</v>
      </c>
      <c r="O49" s="161">
        <f>'Binary N2-CO2 Isotherms'!K65/('Binary N2-CO2 Isotherms'!K65+'Binary N2-CO2 Isotherms'!L65)</f>
        <v>0.90247018560283865</v>
      </c>
      <c r="P49" s="159">
        <f>'Binary N2-CO2 Isotherms'!L65/('Binary N2-CO2 Isotherms'!L65+'Binary N2-CO2 Isotherms'!K65)</f>
        <v>9.7529814397161296E-2</v>
      </c>
      <c r="Q49" s="163">
        <f t="shared" si="2"/>
        <v>11.309558236675024</v>
      </c>
    </row>
    <row r="50" spans="1:17" x14ac:dyDescent="0.25">
      <c r="A50" s="72">
        <f t="shared" si="7"/>
        <v>0.53999999999999981</v>
      </c>
      <c r="B50" s="30">
        <f t="shared" si="4"/>
        <v>0.46000000000000024</v>
      </c>
      <c r="C50" s="134">
        <f>'Binary N2-CO2 Isotherms'!C66/('Binary N2-CO2 Isotherms'!C66+'Binary N2-CO2 Isotherms'!D66)</f>
        <v>0.945048225524173</v>
      </c>
      <c r="D50" s="136">
        <f>'Binary N2-CO2 Isotherms'!D66/('Binary N2-CO2 Isotherms'!D66+'Binary N2-CO2 Isotherms'!C66)</f>
        <v>5.4951774475827067E-2</v>
      </c>
      <c r="E50" s="138">
        <f t="shared" si="5"/>
        <v>20.188691798239031</v>
      </c>
      <c r="F50" s="140">
        <f>'Binary N2-CO2 Isotherms'!E66/('Binary N2-CO2 Isotherms'!E66+'Binary N2-CO2 Isotherms'!F66)</f>
        <v>0.93262106283085322</v>
      </c>
      <c r="G50" s="143">
        <f>'Binary N2-CO2 Isotherms'!F66/('Binary N2-CO2 Isotherms'!F66+'Binary N2-CO2 Isotherms'!E66)</f>
        <v>6.7378937169146766E-2</v>
      </c>
      <c r="H50" s="145">
        <f t="shared" si="0"/>
        <v>16.248639059581656</v>
      </c>
      <c r="I50" s="147">
        <f>'Binary N2-CO2 Isotherms'!G66/('Binary N2-CO2 Isotherms'!G66+'Binary N2-CO2 Isotherms'!H66)</f>
        <v>0.92806609487024494</v>
      </c>
      <c r="J50" s="149">
        <f>'Binary N2-CO2 Isotherms'!H66/('Binary N2-CO2 Isotherms'!H66+'Binary N2-CO2 Isotherms'!G66)</f>
        <v>7.1933905129755074E-2</v>
      </c>
      <c r="K50" s="151">
        <f t="shared" si="6"/>
        <v>15.145415670300647</v>
      </c>
      <c r="L50" s="155">
        <f>'Binary N2-CO2 Isotherms'!I66/('Binary N2-CO2 Isotherms'!I66+'Binary N2-CO2 Isotherms'!J66)</f>
        <v>0.92173942181704782</v>
      </c>
      <c r="M50" s="153">
        <f>'Binary N2-CO2 Isotherms'!J66/('Binary N2-CO2 Isotherms'!J66+'Binary N2-CO2 Isotherms'!I66)</f>
        <v>7.8260578182952206E-2</v>
      </c>
      <c r="N50" s="157">
        <f t="shared" si="1"/>
        <v>13.826142804997158</v>
      </c>
      <c r="O50" s="161">
        <f>'Binary N2-CO2 Isotherms'!K66/('Binary N2-CO2 Isotherms'!K66+'Binary N2-CO2 Isotherms'!L66)</f>
        <v>0.9057305033995845</v>
      </c>
      <c r="P50" s="159">
        <f>'Binary N2-CO2 Isotherms'!L66/('Binary N2-CO2 Isotherms'!L66+'Binary N2-CO2 Isotherms'!K66)</f>
        <v>9.4269496600415545E-2</v>
      </c>
      <c r="Q50" s="163">
        <f t="shared" si="2"/>
        <v>11.278821783930219</v>
      </c>
    </row>
    <row r="51" spans="1:17" x14ac:dyDescent="0.25">
      <c r="A51" s="72">
        <f t="shared" si="7"/>
        <v>0.5299999999999998</v>
      </c>
      <c r="B51" s="30">
        <f t="shared" si="4"/>
        <v>0.47000000000000025</v>
      </c>
      <c r="C51" s="134">
        <f>'Binary N2-CO2 Isotherms'!C67/('Binary N2-CO2 Isotherms'!C67+'Binary N2-CO2 Isotherms'!D67)</f>
        <v>0.94694291013947152</v>
      </c>
      <c r="D51" s="136">
        <f>'Binary N2-CO2 Isotherms'!D67/('Binary N2-CO2 Isotherms'!D67+'Binary N2-CO2 Isotherms'!C67)</f>
        <v>5.3057089860528442E-2</v>
      </c>
      <c r="E51" s="138">
        <f t="shared" si="5"/>
        <v>20.126042380018504</v>
      </c>
      <c r="F51" s="140">
        <f>'Binary N2-CO2 Isotherms'!E67/('Binary N2-CO2 Isotherms'!E67+'Binary N2-CO2 Isotherms'!F67)</f>
        <v>0.9349522970447528</v>
      </c>
      <c r="G51" s="143">
        <f>'Binary N2-CO2 Isotherms'!F67/('Binary N2-CO2 Isotherms'!F67+'Binary N2-CO2 Isotherms'!E67)</f>
        <v>6.5047702955247075E-2</v>
      </c>
      <c r="H51" s="145">
        <f t="shared" si="0"/>
        <v>16.208226601926423</v>
      </c>
      <c r="I51" s="147">
        <f>'Binary N2-CO2 Isotherms'!G67/('Binary N2-CO2 Isotherms'!G67+'Binary N2-CO2 Isotherms'!H67)</f>
        <v>0.9306051262245093</v>
      </c>
      <c r="J51" s="149">
        <f>'Binary N2-CO2 Isotherms'!H67/('Binary N2-CO2 Isotherms'!H67+'Binary N2-CO2 Isotherms'!G67)</f>
        <v>6.9394873775490695E-2</v>
      </c>
      <c r="K51" s="151">
        <f t="shared" si="6"/>
        <v>15.12223776112384</v>
      </c>
      <c r="L51" s="155">
        <f>'Binary N2-CO2 Isotherms'!I67/('Binary N2-CO2 Isotherms'!I67+'Binary N2-CO2 Isotherms'!J67)</f>
        <v>0.92455847851393214</v>
      </c>
      <c r="M51" s="153">
        <f>'Binary N2-CO2 Isotherms'!J67/('Binary N2-CO2 Isotherms'!J67+'Binary N2-CO2 Isotherms'!I67)</f>
        <v>7.5441521486067808E-2</v>
      </c>
      <c r="N51" s="157">
        <f t="shared" si="1"/>
        <v>13.819806386651681</v>
      </c>
      <c r="O51" s="161">
        <f>'Binary N2-CO2 Isotherms'!K67/('Binary N2-CO2 Isotherms'!K67+'Binary N2-CO2 Isotherms'!L67)</f>
        <v>0.90887862624797111</v>
      </c>
      <c r="P51" s="159">
        <f>'Binary N2-CO2 Isotherms'!L67/('Binary N2-CO2 Isotherms'!L67+'Binary N2-CO2 Isotherms'!K67)</f>
        <v>9.1121373752028903E-2</v>
      </c>
      <c r="Q51" s="163">
        <f t="shared" si="2"/>
        <v>11.24769790792474</v>
      </c>
    </row>
    <row r="52" spans="1:17" x14ac:dyDescent="0.25">
      <c r="A52" s="72">
        <f t="shared" si="7"/>
        <v>0.5199999999999998</v>
      </c>
      <c r="B52" s="30">
        <f t="shared" si="4"/>
        <v>0.48000000000000026</v>
      </c>
      <c r="C52" s="134">
        <f>'Binary N2-CO2 Isotherms'!C68/('Binary N2-CO2 Isotherms'!C68+'Binary N2-CO2 Isotherms'!D68)</f>
        <v>0.94876851614676505</v>
      </c>
      <c r="D52" s="136">
        <f>'Binary N2-CO2 Isotherms'!D68/('Binary N2-CO2 Isotherms'!D68+'Binary N2-CO2 Isotherms'!C68)</f>
        <v>5.1231483853234963E-2</v>
      </c>
      <c r="E52" s="138">
        <f t="shared" si="5"/>
        <v>20.06251784749141</v>
      </c>
      <c r="F52" s="140">
        <f>'Binary N2-CO2 Isotherms'!E68/('Binary N2-CO2 Isotherms'!E68+'Binary N2-CO2 Isotherms'!F68)</f>
        <v>0.93719470487240797</v>
      </c>
      <c r="G52" s="143">
        <f>'Binary N2-CO2 Isotherms'!F68/('Binary N2-CO2 Isotherms'!F68+'Binary N2-CO2 Isotherms'!E68)</f>
        <v>6.2805295127591976E-2</v>
      </c>
      <c r="H52" s="145">
        <f t="shared" si="0"/>
        <v>16.165743056364203</v>
      </c>
      <c r="I52" s="147">
        <f>'Binary N2-CO2 Isotherms'!G68/('Binary N2-CO2 Isotherms'!G68+'Binary N2-CO2 Isotherms'!H68)</f>
        <v>0.93305080194655066</v>
      </c>
      <c r="J52" s="149">
        <f>'Binary N2-CO2 Isotherms'!H68/('Binary N2-CO2 Isotherms'!H68+'Binary N2-CO2 Isotherms'!G68)</f>
        <v>6.6949198053449219E-2</v>
      </c>
      <c r="K52" s="151">
        <f t="shared" si="6"/>
        <v>15.098090265922446</v>
      </c>
      <c r="L52" s="155">
        <f>'Binary N2-CO2 Isotherms'!I68/('Binary N2-CO2 Isotherms'!I68+'Binary N2-CO2 Isotherms'!J68)</f>
        <v>0.92727464962822825</v>
      </c>
      <c r="M52" s="153">
        <f>'Binary N2-CO2 Isotherms'!J68/('Binary N2-CO2 Isotherms'!J68+'Binary N2-CO2 Isotherms'!I68)</f>
        <v>7.2725350371771719E-2</v>
      </c>
      <c r="N52" s="157">
        <f t="shared" si="1"/>
        <v>13.81289374285587</v>
      </c>
      <c r="O52" s="161">
        <f>'Binary N2-CO2 Isotherms'!K68/('Binary N2-CO2 Isotherms'!K68+'Binary N2-CO2 Isotherms'!L68)</f>
        <v>0.91191962041089492</v>
      </c>
      <c r="P52" s="159">
        <f>'Binary N2-CO2 Isotherms'!L68/('Binary N2-CO2 Isotherms'!L68+'Binary N2-CO2 Isotherms'!K68)</f>
        <v>8.8080379589105098E-2</v>
      </c>
      <c r="Q52" s="163">
        <f t="shared" si="2"/>
        <v>11.216038426723577</v>
      </c>
    </row>
    <row r="53" spans="1:17" x14ac:dyDescent="0.25">
      <c r="A53" s="72">
        <f t="shared" si="7"/>
        <v>0.50999999999999979</v>
      </c>
      <c r="B53" s="30">
        <f t="shared" si="4"/>
        <v>0.49000000000000027</v>
      </c>
      <c r="C53" s="134">
        <f>'Binary N2-CO2 Isotherms'!C69/('Binary N2-CO2 Isotherms'!C69+'Binary N2-CO2 Isotherms'!D69)</f>
        <v>0.95052824267151914</v>
      </c>
      <c r="D53" s="136">
        <f>'Binary N2-CO2 Isotherms'!D69/('Binary N2-CO2 Isotherms'!D69+'Binary N2-CO2 Isotherms'!C69)</f>
        <v>4.9471757328480762E-2</v>
      </c>
      <c r="E53" s="138">
        <f t="shared" si="5"/>
        <v>19.997779889484864</v>
      </c>
      <c r="F53" s="140">
        <f>'Binary N2-CO2 Isotherms'!E69/('Binary N2-CO2 Isotherms'!E69+'Binary N2-CO2 Isotherms'!F69)</f>
        <v>0.93935271509193496</v>
      </c>
      <c r="G53" s="143">
        <f>'Binary N2-CO2 Isotherms'!F69/('Binary N2-CO2 Isotherms'!F69+'Binary N2-CO2 Isotherms'!E69)</f>
        <v>6.0647284908065147E-2</v>
      </c>
      <c r="H53" s="145">
        <f t="shared" si="0"/>
        <v>16.120979590770197</v>
      </c>
      <c r="I53" s="147">
        <f>'Binary N2-CO2 Isotherms'!G69/('Binary N2-CO2 Isotherms'!G69+'Binary N2-CO2 Isotherms'!H69)</f>
        <v>0.93540774878910171</v>
      </c>
      <c r="J53" s="149">
        <f>'Binary N2-CO2 Isotherms'!H69/('Binary N2-CO2 Isotherms'!H69+'Binary N2-CO2 Isotherms'!G69)</f>
        <v>6.459225121089826E-2</v>
      </c>
      <c r="K53" s="151">
        <f t="shared" si="6"/>
        <v>15.07282435046441</v>
      </c>
      <c r="L53" s="155">
        <f>'Binary N2-CO2 Isotherms'!I69/('Binary N2-CO2 Isotherms'!I69+'Binary N2-CO2 Isotherms'!J69)</f>
        <v>0.92989289103322825</v>
      </c>
      <c r="M53" s="153">
        <f>'Binary N2-CO2 Isotherms'!J69/('Binary N2-CO2 Isotherms'!J69+'Binary N2-CO2 Isotherms'!I69)</f>
        <v>7.0107108966771733E-2</v>
      </c>
      <c r="N53" s="157">
        <f t="shared" si="1"/>
        <v>13.805271921437523</v>
      </c>
      <c r="O53" s="161">
        <f>'Binary N2-CO2 Isotherms'!K69/('Binary N2-CO2 Isotherms'!K69+'Binary N2-CO2 Isotherms'!L69)</f>
        <v>0.91485824571101149</v>
      </c>
      <c r="P53" s="159">
        <f>'Binary N2-CO2 Isotherms'!L69/('Binary N2-CO2 Isotherms'!L69+'Binary N2-CO2 Isotherms'!K69)</f>
        <v>8.5141754288988514E-2</v>
      </c>
      <c r="Q53" s="163">
        <f t="shared" si="2"/>
        <v>11.183694845718293</v>
      </c>
    </row>
    <row r="54" spans="1:17" x14ac:dyDescent="0.25">
      <c r="A54" s="72">
        <f t="shared" si="7"/>
        <v>0.49999999999999978</v>
      </c>
      <c r="B54" s="30">
        <f t="shared" si="4"/>
        <v>0.50000000000000022</v>
      </c>
      <c r="C54" s="134">
        <f>'Binary N2-CO2 Isotherms'!C70/('Binary N2-CO2 Isotherms'!C70+'Binary N2-CO2 Isotherms'!D70)</f>
        <v>0.95222508836099307</v>
      </c>
      <c r="D54" s="136">
        <f>'Binary N2-CO2 Isotherms'!D70/('Binary N2-CO2 Isotherms'!D70+'Binary N2-CO2 Isotherms'!C70)</f>
        <v>4.7774911639006913E-2</v>
      </c>
      <c r="E54" s="138">
        <f t="shared" si="5"/>
        <v>19.931488216160851</v>
      </c>
      <c r="F54" s="140">
        <f>'Binary N2-CO2 Isotherms'!E70/('Binary N2-CO2 Isotherms'!E70+'Binary N2-CO2 Isotherms'!F70)</f>
        <v>0.94143047255895285</v>
      </c>
      <c r="G54" s="143">
        <f>'Binary N2-CO2 Isotherms'!F70/('Binary N2-CO2 Isotherms'!F70+'Binary N2-CO2 Isotherms'!E70)</f>
        <v>5.8569527441047181E-2</v>
      </c>
      <c r="H54" s="145">
        <f t="shared" si="0"/>
        <v>16.073724916195427</v>
      </c>
      <c r="I54" s="147">
        <f>'Binary N2-CO2 Isotherms'!G70/('Binary N2-CO2 Isotherms'!G70+'Binary N2-CO2 Isotherms'!H70)</f>
        <v>0.9376802964697617</v>
      </c>
      <c r="J54" s="149">
        <f>'Binary N2-CO2 Isotherms'!H70/('Binary N2-CO2 Isotherms'!H70+'Binary N2-CO2 Isotherms'!G70)</f>
        <v>6.2319703530238281E-2</v>
      </c>
      <c r="K54" s="151">
        <f t="shared" si="6"/>
        <v>15.046289429390288</v>
      </c>
      <c r="L54" s="155">
        <f>'Binary N2-CO2 Isotherms'!I70/('Binary N2-CO2 Isotherms'!I70+'Binary N2-CO2 Isotherms'!J70)</f>
        <v>0.93241784930916816</v>
      </c>
      <c r="M54" s="153">
        <f>'Binary N2-CO2 Isotherms'!J70/('Binary N2-CO2 Isotherms'!J70+'Binary N2-CO2 Isotherms'!I70)</f>
        <v>6.7582150690831816E-2</v>
      </c>
      <c r="N54" s="157">
        <f t="shared" si="1"/>
        <v>13.796806401955168</v>
      </c>
      <c r="O54" s="161">
        <f>'Binary N2-CO2 Isotherms'!K70/('Binary N2-CO2 Isotherms'!K70+'Binary N2-CO2 Isotherms'!L70)</f>
        <v>0.91769897936938605</v>
      </c>
      <c r="P54" s="159">
        <f>'Binary N2-CO2 Isotherms'!L70/('Binary N2-CO2 Isotherms'!L70+'Binary N2-CO2 Isotherms'!K70)</f>
        <v>8.2301020630613855E-2</v>
      </c>
      <c r="Q54" s="163">
        <f t="shared" si="2"/>
        <v>11.150517604006781</v>
      </c>
    </row>
    <row r="55" spans="1:17" x14ac:dyDescent="0.25">
      <c r="A55" s="72">
        <f t="shared" si="7"/>
        <v>0.48999999999999977</v>
      </c>
      <c r="B55" s="30">
        <f t="shared" si="4"/>
        <v>0.51000000000000023</v>
      </c>
      <c r="C55" s="134">
        <f>'Binary N2-CO2 Isotherms'!C71/('Binary N2-CO2 Isotherms'!C71+'Binary N2-CO2 Isotherms'!D71)</f>
        <v>0.95386186767131109</v>
      </c>
      <c r="D55" s="136">
        <f>'Binary N2-CO2 Isotherms'!D71/('Binary N2-CO2 Isotherms'!D71+'Binary N2-CO2 Isotherms'!C71)</f>
        <v>4.6138132328688825E-2</v>
      </c>
      <c r="E55" s="138">
        <f t="shared" si="5"/>
        <v>19.863299047101641</v>
      </c>
      <c r="F55" s="140">
        <f>'Binary N2-CO2 Isotherms'!E71/('Binary N2-CO2 Isotherms'!E71+'Binary N2-CO2 Isotherms'!F71)</f>
        <v>0.94343186075477126</v>
      </c>
      <c r="G55" s="143">
        <f>'Binary N2-CO2 Isotherms'!F71/('Binary N2-CO2 Isotherms'!F71+'Binary N2-CO2 Isotherms'!E71)</f>
        <v>5.6568139245228709E-2</v>
      </c>
      <c r="H55" s="145">
        <f t="shared" si="0"/>
        <v>16.023764348205749</v>
      </c>
      <c r="I55" s="147">
        <f>'Binary N2-CO2 Isotherms'!G71/('Binary N2-CO2 Isotherms'!G71+'Binary N2-CO2 Isotherms'!H71)</f>
        <v>0.93987250134032196</v>
      </c>
      <c r="J55" s="149">
        <f>'Binary N2-CO2 Isotherms'!H71/('Binary N2-CO2 Isotherms'!H71+'Binary N2-CO2 Isotherms'!G71)</f>
        <v>6.0127498659678077E-2</v>
      </c>
      <c r="K55" s="151">
        <f t="shared" si="6"/>
        <v>15.018332315814233</v>
      </c>
      <c r="L55" s="155">
        <f>'Binary N2-CO2 Isotherms'!I71/('Binary N2-CO2 Isotherms'!I71+'Binary N2-CO2 Isotherms'!J71)</f>
        <v>0.93485388581260431</v>
      </c>
      <c r="M55" s="153">
        <f>'Binary N2-CO2 Isotherms'!J71/('Binary N2-CO2 Isotherms'!J71+'Binary N2-CO2 Isotherms'!I71)</f>
        <v>6.5146114187395618E-2</v>
      </c>
      <c r="N55" s="157">
        <f t="shared" si="1"/>
        <v>13.787360310246271</v>
      </c>
      <c r="O55" s="161">
        <f>'Binary N2-CO2 Isotherms'!K71/('Binary N2-CO2 Isotherms'!K71+'Binary N2-CO2 Isotherms'!L71)</f>
        <v>0.92044603756569776</v>
      </c>
      <c r="P55" s="159">
        <f>'Binary N2-CO2 Isotherms'!L71/('Binary N2-CO2 Isotherms'!L71+'Binary N2-CO2 Isotherms'!K71)</f>
        <v>7.9553962434302211E-2</v>
      </c>
      <c r="Q55" s="163">
        <f t="shared" si="2"/>
        <v>11.116355332447769</v>
      </c>
    </row>
    <row r="56" spans="1:17" x14ac:dyDescent="0.25">
      <c r="A56" s="72">
        <f t="shared" si="7"/>
        <v>0.47999999999999976</v>
      </c>
      <c r="B56" s="30">
        <f t="shared" si="4"/>
        <v>0.52000000000000024</v>
      </c>
      <c r="C56" s="134">
        <f>'Binary N2-CO2 Isotherms'!C72/('Binary N2-CO2 Isotherms'!C72+'Binary N2-CO2 Isotherms'!D72)</f>
        <v>0.95544122553643307</v>
      </c>
      <c r="D56" s="136">
        <f>'Binary N2-CO2 Isotherms'!D72/('Binary N2-CO2 Isotherms'!D72+'Binary N2-CO2 Isotherms'!C72)</f>
        <v>4.4558774463566896E-2</v>
      </c>
      <c r="E56" s="138">
        <f t="shared" si="5"/>
        <v>19.792863633853525</v>
      </c>
      <c r="F56" s="140">
        <f>'Binary N2-CO2 Isotherms'!E72/('Binary N2-CO2 Isotherms'!E72+'Binary N2-CO2 Isotherms'!F72)</f>
        <v>0.94536052218672884</v>
      </c>
      <c r="G56" s="143">
        <f>'Binary N2-CO2 Isotherms'!F72/('Binary N2-CO2 Isotherms'!F72+'Binary N2-CO2 Isotherms'!E72)</f>
        <v>5.4639477813271206E-2</v>
      </c>
      <c r="H56" s="145">
        <f t="shared" si="0"/>
        <v>15.970878876272227</v>
      </c>
      <c r="I56" s="147">
        <f>'Binary N2-CO2 Isotherms'!G72/('Binary N2-CO2 Isotherms'!G72+'Binary N2-CO2 Isotherms'!H72)</f>
        <v>0.9419881677933909</v>
      </c>
      <c r="J56" s="149">
        <f>'Binary N2-CO2 Isotherms'!H72/('Binary N2-CO2 Isotherms'!H72+'Binary N2-CO2 Isotherms'!G72)</f>
        <v>5.8011832206609174E-2</v>
      </c>
      <c r="K56" s="151">
        <f t="shared" si="6"/>
        <v>14.988796361486532</v>
      </c>
      <c r="L56" s="155">
        <f>'Binary N2-CO2 Isotherms'!I72/('Binary N2-CO2 Isotherms'!I72+'Binary N2-CO2 Isotherms'!J72)</f>
        <v>0.93720509848707789</v>
      </c>
      <c r="M56" s="153">
        <f>'Binary N2-CO2 Isotherms'!J72/('Binary N2-CO2 Isotherms'!J72+'Binary N2-CO2 Isotherms'!I72)</f>
        <v>6.2794901512922094E-2</v>
      </c>
      <c r="N56" s="157">
        <f t="shared" si="1"/>
        <v>13.776793621141849</v>
      </c>
      <c r="O56" s="161">
        <f>'Binary N2-CO2 Isotherms'!K72/('Binary N2-CO2 Isotherms'!K72+'Binary N2-CO2 Isotherms'!L72)</f>
        <v>0.92310339497768956</v>
      </c>
      <c r="P56" s="159">
        <f>'Binary N2-CO2 Isotherms'!L72/('Binary N2-CO2 Isotherms'!L72+'Binary N2-CO2 Isotherms'!K72)</f>
        <v>7.6896605022310521E-2</v>
      </c>
      <c r="Q56" s="163">
        <f t="shared" si="2"/>
        <v>11.081054115076242</v>
      </c>
    </row>
    <row r="57" spans="1:17" x14ac:dyDescent="0.25">
      <c r="A57" s="72">
        <f t="shared" si="7"/>
        <v>0.46999999999999975</v>
      </c>
      <c r="B57" s="30">
        <f t="shared" si="4"/>
        <v>0.53000000000000025</v>
      </c>
      <c r="C57" s="134">
        <f>'Binary N2-CO2 Isotherms'!C73/('Binary N2-CO2 Isotherms'!C73+'Binary N2-CO2 Isotherms'!D73)</f>
        <v>0.95696565060767957</v>
      </c>
      <c r="D57" s="136">
        <f>'Binary N2-CO2 Isotherms'!D73/('Binary N2-CO2 Isotherms'!D73+'Binary N2-CO2 Isotherms'!C73)</f>
        <v>4.3034349392320488E-2</v>
      </c>
      <c r="E57" s="138">
        <f t="shared" si="5"/>
        <v>19.719826802541583</v>
      </c>
      <c r="F57" s="140">
        <f>'Binary N2-CO2 Isotherms'!E73/('Binary N2-CO2 Isotherms'!E73+'Binary N2-CO2 Isotherms'!F73)</f>
        <v>0.94721987687973208</v>
      </c>
      <c r="G57" s="143">
        <f>'Binary N2-CO2 Isotherms'!F73/('Binary N2-CO2 Isotherms'!F73+'Binary N2-CO2 Isotherms'!E73)</f>
        <v>5.2780123120267947E-2</v>
      </c>
      <c r="H57" s="145">
        <f t="shared" si="0"/>
        <v>15.914844231674875</v>
      </c>
      <c r="I57" s="147">
        <f>'Binary N2-CO2 Isotherms'!G73/('Binary N2-CO2 Isotherms'!G73+'Binary N2-CO2 Isotherms'!H73)</f>
        <v>0.94403086765890443</v>
      </c>
      <c r="J57" s="149">
        <f>'Binary N2-CO2 Isotherms'!H73/('Binary N2-CO2 Isotherms'!H73+'Binary N2-CO2 Isotherms'!G73)</f>
        <v>5.5969132341095691E-2</v>
      </c>
      <c r="K57" s="151">
        <f t="shared" si="6"/>
        <v>14.957520577176441</v>
      </c>
      <c r="L57" s="155">
        <f>'Binary N2-CO2 Isotherms'!I73/('Binary N2-CO2 Isotherms'!I73+'Binary N2-CO2 Isotherms'!J73)</f>
        <v>0.93947534166370184</v>
      </c>
      <c r="M57" s="153">
        <f>'Binary N2-CO2 Isotherms'!J73/('Binary N2-CO2 Isotherms'!J73+'Binary N2-CO2 Isotherms'!I73)</f>
        <v>6.0524658336298158E-2</v>
      </c>
      <c r="N57" s="157">
        <f t="shared" si="1"/>
        <v>13.764962339453474</v>
      </c>
      <c r="O57" s="161">
        <f>'Binary N2-CO2 Isotherms'!K73/('Binary N2-CO2 Isotherms'!K73+'Binary N2-CO2 Isotherms'!L73)</f>
        <v>0.92567480252404422</v>
      </c>
      <c r="P57" s="159">
        <f>'Binary N2-CO2 Isotherms'!L73/('Binary N2-CO2 Isotherms'!L73+'Binary N2-CO2 Isotherms'!K73)</f>
        <v>7.4325197475955784E-2</v>
      </c>
      <c r="Q57" s="163">
        <f t="shared" si="2"/>
        <v>11.044456745896333</v>
      </c>
    </row>
    <row r="58" spans="1:17" x14ac:dyDescent="0.25">
      <c r="A58" s="72">
        <f t="shared" si="7"/>
        <v>0.45999999999999974</v>
      </c>
      <c r="B58" s="30">
        <f t="shared" si="4"/>
        <v>0.54000000000000026</v>
      </c>
      <c r="C58" s="134">
        <f>'Binary N2-CO2 Isotherms'!C74/('Binary N2-CO2 Isotherms'!C74+'Binary N2-CO2 Isotherms'!D74)</f>
        <v>0.95843748722736066</v>
      </c>
      <c r="D58" s="136">
        <f>'Binary N2-CO2 Isotherms'!D74/('Binary N2-CO2 Isotherms'!D74+'Binary N2-CO2 Isotherms'!C74)</f>
        <v>4.1562512772639365E-2</v>
      </c>
      <c r="E58" s="138">
        <f t="shared" si="5"/>
        <v>19.643825503166632</v>
      </c>
      <c r="F58" s="140">
        <f>'Binary N2-CO2 Isotherms'!E74/('Binary N2-CO2 Isotherms'!E74+'Binary N2-CO2 Isotherms'!F74)</f>
        <v>0.94901313916761409</v>
      </c>
      <c r="G58" s="143">
        <f>'Binary N2-CO2 Isotherms'!F74/('Binary N2-CO2 Isotherms'!F74+'Binary N2-CO2 Isotherms'!E74)</f>
        <v>5.0986860832385905E-2</v>
      </c>
      <c r="H58" s="145">
        <f t="shared" si="0"/>
        <v>15.85542994477075</v>
      </c>
      <c r="I58" s="147">
        <f>'Binary N2-CO2 Isotherms'!G74/('Binary N2-CO2 Isotherms'!G74+'Binary N2-CO2 Isotherms'!H74)</f>
        <v>0.94600395781089075</v>
      </c>
      <c r="J58" s="149">
        <f>'Binary N2-CO2 Isotherms'!H74/('Binary N2-CO2 Isotherms'!H74+'Binary N2-CO2 Isotherms'!G74)</f>
        <v>5.3996042189109271E-2</v>
      </c>
      <c r="K58" s="151">
        <f t="shared" si="6"/>
        <v>14.924338722791139</v>
      </c>
      <c r="L58" s="155">
        <f>'Binary N2-CO2 Isotherms'!I74/('Binary N2-CO2 Isotherms'!I74+'Binary N2-CO2 Isotherms'!J74)</f>
        <v>0.94166824406892047</v>
      </c>
      <c r="M58" s="153">
        <f>'Binary N2-CO2 Isotherms'!J74/('Binary N2-CO2 Isotherms'!J74+'Binary N2-CO2 Isotherms'!I74)</f>
        <v>5.8331755931079587E-2</v>
      </c>
      <c r="N58" s="157">
        <f t="shared" si="1"/>
        <v>13.751717649096056</v>
      </c>
      <c r="O58" s="161">
        <f>'Binary N2-CO2 Isotherms'!K74/('Binary N2-CO2 Isotherms'!K74+'Binary N2-CO2 Isotherms'!L74)</f>
        <v>0.92816380350625671</v>
      </c>
      <c r="P58" s="159">
        <f>'Binary N2-CO2 Isotherms'!L74/('Binary N2-CO2 Isotherms'!L74+'Binary N2-CO2 Isotherms'!K74)</f>
        <v>7.1836196493743329E-2</v>
      </c>
      <c r="Q58" s="163">
        <f t="shared" si="2"/>
        <v>11.006401973238182</v>
      </c>
    </row>
    <row r="59" spans="1:17" x14ac:dyDescent="0.25">
      <c r="A59" s="72">
        <f t="shared" si="7"/>
        <v>0.44999999999999973</v>
      </c>
      <c r="B59" s="30">
        <f t="shared" si="4"/>
        <v>0.55000000000000027</v>
      </c>
      <c r="C59" s="134">
        <f>'Binary N2-CO2 Isotherms'!C75/('Binary N2-CO2 Isotherms'!C75+'Binary N2-CO2 Isotherms'!D75)</f>
        <v>0.95985894627868196</v>
      </c>
      <c r="D59" s="136">
        <f>'Binary N2-CO2 Isotherms'!D75/('Binary N2-CO2 Isotherms'!D75+'Binary N2-CO2 Isotherms'!C75)</f>
        <v>4.0141053721318036E-2</v>
      </c>
      <c r="E59" s="138">
        <f t="shared" si="5"/>
        <v>19.564487352939089</v>
      </c>
      <c r="F59" s="140">
        <f>'Binary N2-CO2 Isotherms'!E75/('Binary N2-CO2 Isotherms'!E75+'Binary N2-CO2 Isotherms'!F75)</f>
        <v>0.95074333296685642</v>
      </c>
      <c r="G59" s="143">
        <f>'Binary N2-CO2 Isotherms'!F75/('Binary N2-CO2 Isotherms'!F75+'Binary N2-CO2 Isotherms'!E75)</f>
        <v>4.925666703314361E-2</v>
      </c>
      <c r="H59" s="145">
        <f t="shared" si="0"/>
        <v>15.792398382692975</v>
      </c>
      <c r="I59" s="147">
        <f>'Binary N2-CO2 Isotherms'!G75/('Binary N2-CO2 Isotherms'!G75+'Binary N2-CO2 Isotherms'!H75)</f>
        <v>0.94791059617725448</v>
      </c>
      <c r="J59" s="149">
        <f>'Binary N2-CO2 Isotherms'!H75/('Binary N2-CO2 Isotherms'!H75+'Binary N2-CO2 Isotherms'!G75)</f>
        <v>5.2089403822745406E-2</v>
      </c>
      <c r="K59" s="151">
        <f t="shared" si="6"/>
        <v>14.889078356382692</v>
      </c>
      <c r="L59" s="155">
        <f>'Binary N2-CO2 Isotherms'!I75/('Binary N2-CO2 Isotherms'!I75+'Binary N2-CO2 Isotherms'!J75)</f>
        <v>0.9437872252297651</v>
      </c>
      <c r="M59" s="153">
        <f>'Binary N2-CO2 Isotherms'!J75/('Binary N2-CO2 Isotherms'!J75+'Binary N2-CO2 Isotherms'!I75)</f>
        <v>5.6212774770234938E-2</v>
      </c>
      <c r="N59" s="157">
        <f t="shared" si="1"/>
        <v>13.736905019749022</v>
      </c>
      <c r="O59" s="161">
        <f>'Binary N2-CO2 Isotherms'!K75/('Binary N2-CO2 Isotherms'!K75+'Binary N2-CO2 Isotherms'!L75)</f>
        <v>0.93057374832057138</v>
      </c>
      <c r="P59" s="159">
        <f>'Binary N2-CO2 Isotherms'!L75/('Binary N2-CO2 Isotherms'!L75+'Binary N2-CO2 Isotherms'!K75)</f>
        <v>6.9426251679428591E-2</v>
      </c>
      <c r="Q59" s="163">
        <f t="shared" si="2"/>
        <v>10.966723723884906</v>
      </c>
    </row>
    <row r="60" spans="1:17" x14ac:dyDescent="0.25">
      <c r="A60" s="72">
        <f t="shared" si="7"/>
        <v>0.43999999999999972</v>
      </c>
      <c r="B60" s="30">
        <f t="shared" si="4"/>
        <v>0.56000000000000028</v>
      </c>
      <c r="C60" s="134">
        <f>'Binary N2-CO2 Isotherms'!C76/('Binary N2-CO2 Isotherms'!C76+'Binary N2-CO2 Isotherms'!D76)</f>
        <v>0.9612321150358567</v>
      </c>
      <c r="D60" s="136">
        <f>'Binary N2-CO2 Isotherms'!D76/('Binary N2-CO2 Isotherms'!D76+'Binary N2-CO2 Isotherms'!C76)</f>
        <v>3.8767884964143205E-2</v>
      </c>
      <c r="E60" s="138">
        <f t="shared" si="5"/>
        <v>19.481429161523025</v>
      </c>
      <c r="F60" s="140">
        <f>'Binary N2-CO2 Isotherms'!E76/('Binary N2-CO2 Isotherms'!E76+'Binary N2-CO2 Isotherms'!F76)</f>
        <v>0.95241330569280835</v>
      </c>
      <c r="G60" s="143">
        <f>'Binary N2-CO2 Isotherms'!F76/('Binary N2-CO2 Isotherms'!F76+'Binary N2-CO2 Isotherms'!E76)</f>
        <v>4.7586694307191701E-2</v>
      </c>
      <c r="H60" s="145">
        <f t="shared" si="0"/>
        <v>15.725503758602382</v>
      </c>
      <c r="I60" s="147">
        <f>'Binary N2-CO2 Isotherms'!G76/('Binary N2-CO2 Isotherms'!G76+'Binary N2-CO2 Isotherms'!H76)</f>
        <v>0.94975375632161585</v>
      </c>
      <c r="J60" s="149">
        <f>'Binary N2-CO2 Isotherms'!H76/('Binary N2-CO2 Isotherms'!H76+'Binary N2-CO2 Isotherms'!G76)</f>
        <v>5.0246243678384053E-2</v>
      </c>
      <c r="K60" s="151">
        <f t="shared" si="6"/>
        <v>14.851559830605366</v>
      </c>
      <c r="L60" s="155">
        <f>'Binary N2-CO2 Isotherms'!I76/('Binary N2-CO2 Isotherms'!I76+'Binary N2-CO2 Isotherms'!J76)</f>
        <v>0.94583551044376235</v>
      </c>
      <c r="M60" s="153">
        <f>'Binary N2-CO2 Isotherms'!J76/('Binary N2-CO2 Isotherms'!J76+'Binary N2-CO2 Isotherms'!I76)</f>
        <v>5.4164489556237656E-2</v>
      </c>
      <c r="N60" s="157">
        <f t="shared" si="1"/>
        <v>13.720363259768664</v>
      </c>
      <c r="O60" s="161">
        <f>'Binary N2-CO2 Isotherms'!K76/('Binary N2-CO2 Isotherms'!K76+'Binary N2-CO2 Isotherms'!L76)</f>
        <v>0.93290780789001693</v>
      </c>
      <c r="P60" s="159">
        <f>'Binary N2-CO2 Isotherms'!L76/('Binary N2-CO2 Isotherms'!L76+'Binary N2-CO2 Isotherms'!K76)</f>
        <v>6.7092192109983101E-2</v>
      </c>
      <c r="Q60" s="163">
        <f t="shared" si="2"/>
        <v>10.925250299051058</v>
      </c>
    </row>
    <row r="61" spans="1:17" x14ac:dyDescent="0.25">
      <c r="A61" s="72">
        <f>1-B61</f>
        <v>0.42999999999999972</v>
      </c>
      <c r="B61" s="30">
        <f t="shared" si="4"/>
        <v>0.57000000000000028</v>
      </c>
      <c r="C61" s="134">
        <f>'Binary N2-CO2 Isotherms'!C77/('Binary N2-CO2 Isotherms'!C77+'Binary N2-CO2 Isotherms'!D77)</f>
        <v>0.96255896612273351</v>
      </c>
      <c r="D61" s="136">
        <f>'Binary N2-CO2 Isotherms'!D77/('Binary N2-CO2 Isotherms'!D77+'Binary N2-CO2 Isotherms'!C77)</f>
        <v>3.7441033877266522E-2</v>
      </c>
      <c r="E61" s="138">
        <f t="shared" si="5"/>
        <v>19.394255426380298</v>
      </c>
      <c r="F61" s="140">
        <f>'Binary N2-CO2 Isotherms'!E77/('Binary N2-CO2 Isotherms'!E77+'Binary N2-CO2 Isotherms'!F77)</f>
        <v>0.95402574095921677</v>
      </c>
      <c r="G61" s="143">
        <f>'Binary N2-CO2 Isotherms'!F77/('Binary N2-CO2 Isotherms'!F77+'Binary N2-CO2 Isotherms'!E77)</f>
        <v>4.5974259040783234E-2</v>
      </c>
      <c r="H61" s="145">
        <f t="shared" si="0"/>
        <v>15.654491103515788</v>
      </c>
      <c r="I61" s="147">
        <f>'Binary N2-CO2 Isotherms'!G77/('Binary N2-CO2 Isotherms'!G77+'Binary N2-CO2 Isotherms'!H77)</f>
        <v>0.951536240745807</v>
      </c>
      <c r="J61" s="149">
        <f>'Binary N2-CO2 Isotherms'!H77/('Binary N2-CO2 Isotherms'!H77+'Binary N2-CO2 Isotherms'!G77)</f>
        <v>4.8463759254192933E-2</v>
      </c>
      <c r="K61" s="151">
        <f t="shared" si="6"/>
        <v>14.811595224361902</v>
      </c>
      <c r="L61" s="155">
        <f>'Binary N2-CO2 Isotherms'!I77/('Binary N2-CO2 Isotherms'!I77+'Binary N2-CO2 Isotherms'!J77)</f>
        <v>0.94781614446065743</v>
      </c>
      <c r="M61" s="153">
        <f>'Binary N2-CO2 Isotherms'!J77/('Binary N2-CO2 Isotherms'!J77+'Binary N2-CO2 Isotherms'!I77)</f>
        <v>5.2183855539342607E-2</v>
      </c>
      <c r="N61" s="157">
        <f t="shared" si="1"/>
        <v>13.701923503128672</v>
      </c>
      <c r="O61" s="161">
        <f>'Binary N2-CO2 Isotherms'!K77/('Binary N2-CO2 Isotherms'!K77+'Binary N2-CO2 Isotherms'!L77)</f>
        <v>0.93516898594843723</v>
      </c>
      <c r="P61" s="159">
        <f>'Binary N2-CO2 Isotherms'!L77/('Binary N2-CO2 Isotherms'!L77+'Binary N2-CO2 Isotherms'!K77)</f>
        <v>6.4831014051562746E-2</v>
      </c>
      <c r="Q61" s="163">
        <f t="shared" si="2"/>
        <v>10.881803534025465</v>
      </c>
    </row>
    <row r="62" spans="1:17" x14ac:dyDescent="0.25">
      <c r="A62" s="73">
        <f>1-B62</f>
        <v>0.41999999999999971</v>
      </c>
      <c r="B62" s="30">
        <f t="shared" si="4"/>
        <v>0.58000000000000029</v>
      </c>
      <c r="C62" s="134">
        <f>'Binary N2-CO2 Isotherms'!C78/('Binary N2-CO2 Isotherms'!C78+'Binary N2-CO2 Isotherms'!D78)</f>
        <v>0.96384136567483003</v>
      </c>
      <c r="D62" s="136">
        <f>'Binary N2-CO2 Isotherms'!D78/('Binary N2-CO2 Isotherms'!D78+'Binary N2-CO2 Isotherms'!C78)</f>
        <v>3.6158634325169983E-2</v>
      </c>
      <c r="E62" s="138">
        <f t="shared" si="5"/>
        <v>19.302556786537039</v>
      </c>
      <c r="F62" s="140">
        <f>'Binary N2-CO2 Isotherms'!E78/('Binary N2-CO2 Isotherms'!E78+'Binary N2-CO2 Isotherms'!F78)</f>
        <v>0.95558317018517958</v>
      </c>
      <c r="G62" s="143">
        <f>'Binary N2-CO2 Isotherms'!F78/('Binary N2-CO2 Isotherms'!F78+'Binary N2-CO2 Isotherms'!E78)</f>
        <v>4.4416829814820501E-2</v>
      </c>
      <c r="H62" s="145">
        <f t="shared" si="0"/>
        <v>15.579095191489268</v>
      </c>
      <c r="I62" s="147">
        <f>'Binary N2-CO2 Isotherms'!G78/('Binary N2-CO2 Isotherms'!G78+'Binary N2-CO2 Isotherms'!H78)</f>
        <v>0.95326069304395089</v>
      </c>
      <c r="J62" s="149">
        <f>'Binary N2-CO2 Isotherms'!H78/('Binary N2-CO2 Isotherms'!H78+'Binary N2-CO2 Isotherms'!G78)</f>
        <v>4.6739306956049019E-2</v>
      </c>
      <c r="K62" s="151">
        <f t="shared" si="6"/>
        <v>14.768987196289718</v>
      </c>
      <c r="L62" s="155">
        <f>'Binary N2-CO2 Isotherms'!I78/('Binary N2-CO2 Isotherms'!I78+'Binary N2-CO2 Isotherms'!J78)</f>
        <v>0.94973200400581526</v>
      </c>
      <c r="M62" s="153">
        <f>'Binary N2-CO2 Isotherms'!J78/('Binary N2-CO2 Isotherms'!J78+'Binary N2-CO2 Isotherms'!I78)</f>
        <v>5.0267995994184751E-2</v>
      </c>
      <c r="N62" s="157">
        <f t="shared" si="1"/>
        <v>13.681408116957041</v>
      </c>
      <c r="O62" s="161">
        <f>'Binary N2-CO2 Isotherms'!K78/('Binary N2-CO2 Isotherms'!K78+'Binary N2-CO2 Isotherms'!L78)</f>
        <v>0.9373601302927661</v>
      </c>
      <c r="P62" s="159">
        <f>'Binary N2-CO2 Isotherms'!L78/('Binary N2-CO2 Isotherms'!L78+'Binary N2-CO2 Isotherms'!K78)</f>
        <v>6.2639869707233869E-2</v>
      </c>
      <c r="Q62" s="163">
        <f t="shared" si="2"/>
        <v>10.836197912877019</v>
      </c>
    </row>
    <row r="63" spans="1:17" ht="15.75" thickBot="1" x14ac:dyDescent="0.3">
      <c r="A63" s="74">
        <f t="shared" ref="A63:A83" si="8">1-B63</f>
        <v>0.4099999999999997</v>
      </c>
      <c r="B63" s="30">
        <f t="shared" si="4"/>
        <v>0.5900000000000003</v>
      </c>
      <c r="C63" s="134">
        <f>'Binary N2-CO2 Isotherms'!C79/('Binary N2-CO2 Isotherms'!C79+'Binary N2-CO2 Isotherms'!D79)</f>
        <v>0.96508108078811505</v>
      </c>
      <c r="D63" s="136">
        <f>'Binary N2-CO2 Isotherms'!D79/('Binary N2-CO2 Isotherms'!D79+'Binary N2-CO2 Isotherms'!C79)</f>
        <v>3.4918919211884912E-2</v>
      </c>
      <c r="E63" s="138">
        <f t="shared" si="5"/>
        <v>19.205908423053611</v>
      </c>
      <c r="F63" s="140">
        <f>'Binary N2-CO2 Isotherms'!E79/('Binary N2-CO2 Isotherms'!E79+'Binary N2-CO2 Isotherms'!F79)</f>
        <v>0.95708798321916289</v>
      </c>
      <c r="G63" s="143">
        <f>'Binary N2-CO2 Isotherms'!F79/('Binary N2-CO2 Isotherms'!F79+'Binary N2-CO2 Isotherms'!E79)</f>
        <v>4.2912016780837114E-2</v>
      </c>
      <c r="H63" s="145">
        <f t="shared" si="0"/>
        <v>15.499039408541698</v>
      </c>
      <c r="I63" s="147">
        <f>'Binary N2-CO2 Isotherms'!G79/('Binary N2-CO2 Isotherms'!G79+'Binary N2-CO2 Isotherms'!H79)</f>
        <v>0.95492960902374724</v>
      </c>
      <c r="J63" s="149">
        <f>'Binary N2-CO2 Isotherms'!H79/('Binary N2-CO2 Isotherms'!H79+'Binary N2-CO2 Isotherms'!G79)</f>
        <v>4.5070390976252803E-2</v>
      </c>
      <c r="K63" s="151">
        <f t="shared" si="6"/>
        <v>14.723527745368198</v>
      </c>
      <c r="L63" s="155">
        <f>'Binary N2-CO2 Isotherms'!I79/('Binary N2-CO2 Isotherms'!I79+'Binary N2-CO2 Isotherms'!J79)</f>
        <v>0.95158580926015257</v>
      </c>
      <c r="M63" s="153">
        <f>'Binary N2-CO2 Isotherms'!J79/('Binary N2-CO2 Isotherms'!J79+'Binary N2-CO2 Isotherms'!I79)</f>
        <v>4.8414190739847443E-2</v>
      </c>
      <c r="N63" s="157">
        <f t="shared" si="1"/>
        <v>13.658629514721026</v>
      </c>
      <c r="O63" s="161">
        <f>'Binary N2-CO2 Isotherms'!K79/('Binary N2-CO2 Isotherms'!K79+'Binary N2-CO2 Isotherms'!L79)</f>
        <v>0.93948394310622474</v>
      </c>
      <c r="P63" s="159">
        <f>'Binary N2-CO2 Isotherms'!L79/('Binary N2-CO2 Isotherms'!L79+'Binary N2-CO2 Isotherms'!K79)</f>
        <v>6.0516056893775198E-2</v>
      </c>
      <c r="Q63" s="163">
        <f t="shared" si="2"/>
        <v>10.788239629053987</v>
      </c>
    </row>
    <row r="64" spans="1:17" x14ac:dyDescent="0.25">
      <c r="A64" s="73">
        <f t="shared" si="8"/>
        <v>0.39999999999999969</v>
      </c>
      <c r="B64" s="30">
        <f t="shared" si="4"/>
        <v>0.60000000000000031</v>
      </c>
      <c r="C64" s="134">
        <f>'Binary N2-CO2 Isotherms'!C80/('Binary N2-CO2 Isotherms'!C80+'Binary N2-CO2 Isotherms'!D80)</f>
        <v>0.9662797863278999</v>
      </c>
      <c r="D64" s="136">
        <f>'Binary N2-CO2 Isotherms'!D80/('Binary N2-CO2 Isotherms'!D80+'Binary N2-CO2 Isotherms'!C80)</f>
        <v>3.3720213672100173E-2</v>
      </c>
      <c r="E64" s="138">
        <f t="shared" si="5"/>
        <v>19.10386839427396</v>
      </c>
      <c r="F64" s="140">
        <f>'Binary N2-CO2 Isotherms'!E80/('Binary N2-CO2 Isotherms'!E80+'Binary N2-CO2 Isotherms'!F80)</f>
        <v>0.95854243807714745</v>
      </c>
      <c r="G64" s="143">
        <f>'Binary N2-CO2 Isotherms'!F80/('Binary N2-CO2 Isotherms'!F80+'Binary N2-CO2 Isotherms'!E80)</f>
        <v>4.1457561922852666E-2</v>
      </c>
      <c r="H64" s="145">
        <f t="shared" si="0"/>
        <v>15.414034555157452</v>
      </c>
      <c r="I64" s="147">
        <f>'Binary N2-CO2 Isotherms'!G80/('Binary N2-CO2 Isotherms'!G80+'Binary N2-CO2 Isotherms'!H80)</f>
        <v>0.95654534689728343</v>
      </c>
      <c r="J64" s="149">
        <f>'Binary N2-CO2 Isotherms'!H80/('Binary N2-CO2 Isotherms'!H80+'Binary N2-CO2 Isotherms'!G80)</f>
        <v>4.3454653102716574E-2</v>
      </c>
      <c r="K64" s="151">
        <f t="shared" si="6"/>
        <v>14.674996862226839</v>
      </c>
      <c r="L64" s="155">
        <f>'Binary N2-CO2 Isotherms'!I80/('Binary N2-CO2 Isotherms'!I80+'Binary N2-CO2 Isotherms'!J80)</f>
        <v>0.95338013439839731</v>
      </c>
      <c r="M64" s="153">
        <f>'Binary N2-CO2 Isotherms'!J80/('Binary N2-CO2 Isotherms'!J80+'Binary N2-CO2 Isotherms'!I80)</f>
        <v>4.6619865601602646E-2</v>
      </c>
      <c r="N64" s="157">
        <f t="shared" si="1"/>
        <v>13.633388858241322</v>
      </c>
      <c r="O64" s="161">
        <f>'Binary N2-CO2 Isotherms'!K80/('Binary N2-CO2 Isotherms'!K80+'Binary N2-CO2 Isotherms'!L80)</f>
        <v>0.94154299044334844</v>
      </c>
      <c r="P64" s="159">
        <f>'Binary N2-CO2 Isotherms'!L80/('Binary N2-CO2 Isotherms'!L80+'Binary N2-CO2 Isotherms'!K80)</f>
        <v>5.8457009556651604E-2</v>
      </c>
      <c r="Q64" s="163">
        <f t="shared" si="2"/>
        <v>10.737725581975281</v>
      </c>
    </row>
    <row r="65" spans="1:17" x14ac:dyDescent="0.25">
      <c r="A65" s="73">
        <f t="shared" si="8"/>
        <v>0.38999999999999968</v>
      </c>
      <c r="B65" s="30">
        <f t="shared" si="4"/>
        <v>0.61000000000000032</v>
      </c>
      <c r="C65" s="134">
        <f>'Binary N2-CO2 Isotherms'!C81/('Binary N2-CO2 Isotherms'!C81+'Binary N2-CO2 Isotherms'!D81)</f>
        <v>0.96743907116256711</v>
      </c>
      <c r="D65" s="136">
        <f>'Binary N2-CO2 Isotherms'!D81/('Binary N2-CO2 Isotherms'!D81+'Binary N2-CO2 Isotherms'!C81)</f>
        <v>3.2560928837432973E-2</v>
      </c>
      <c r="E65" s="138">
        <f t="shared" si="5"/>
        <v>18.995975893562168</v>
      </c>
      <c r="F65" s="140">
        <f>'Binary N2-CO2 Isotherms'!E81/('Binary N2-CO2 Isotherms'!E81+'Binary N2-CO2 Isotherms'!F81)</f>
        <v>0.95994866988101035</v>
      </c>
      <c r="G65" s="143">
        <f>'Binary N2-CO2 Isotherms'!F81/('Binary N2-CO2 Isotherms'!F81+'Binary N2-CO2 Isotherms'!E81)</f>
        <v>4.0051330118989703E-2</v>
      </c>
      <c r="H65" s="145">
        <f t="shared" si="0"/>
        <v>15.32377757150255</v>
      </c>
      <c r="I65" s="147">
        <f>'Binary N2-CO2 Isotherms'!G81/('Binary N2-CO2 Isotherms'!G81+'Binary N2-CO2 Isotherms'!H81)</f>
        <v>0.95811013663212052</v>
      </c>
      <c r="J65" s="149">
        <f>'Binary N2-CO2 Isotherms'!H81/('Binary N2-CO2 Isotherms'!H81+'Binary N2-CO2 Isotherms'!G81)</f>
        <v>4.1889863367879476E-2</v>
      </c>
      <c r="K65" s="151">
        <f t="shared" si="6"/>
        <v>14.623161052661871</v>
      </c>
      <c r="L65" s="155">
        <f>'Binary N2-CO2 Isotherms'!I81/('Binary N2-CO2 Isotherms'!I81+'Binary N2-CO2 Isotherms'!J81)</f>
        <v>0.95511741727608868</v>
      </c>
      <c r="M65" s="153">
        <f>'Binary N2-CO2 Isotherms'!J81/('Binary N2-CO2 Isotherms'!J81+'Binary N2-CO2 Isotherms'!I81)</f>
        <v>4.4882582723911317E-2</v>
      </c>
      <c r="N65" s="157">
        <f t="shared" si="1"/>
        <v>13.605474629432125</v>
      </c>
      <c r="O65" s="161">
        <f>'Binary N2-CO2 Isotherms'!K81/('Binary N2-CO2 Isotherms'!K81+'Binary N2-CO2 Isotherms'!L81)</f>
        <v>0.94353971095749045</v>
      </c>
      <c r="P65" s="159">
        <f>'Binary N2-CO2 Isotherms'!L81/('Binary N2-CO2 Isotherms'!L81+'Binary N2-CO2 Isotherms'!K81)</f>
        <v>5.6460289042509562E-2</v>
      </c>
      <c r="Q65" s="163">
        <f t="shared" si="2"/>
        <v>10.684442298799425</v>
      </c>
    </row>
    <row r="66" spans="1:17" x14ac:dyDescent="0.25">
      <c r="A66" s="73">
        <f t="shared" si="8"/>
        <v>0.37999999999999967</v>
      </c>
      <c r="B66" s="30">
        <f t="shared" si="4"/>
        <v>0.62000000000000033</v>
      </c>
      <c r="C66" s="134">
        <f>'Binary N2-CO2 Isotherms'!C82/('Binary N2-CO2 Isotherms'!C82+'Binary N2-CO2 Isotherms'!D82)</f>
        <v>0.96856044387936924</v>
      </c>
      <c r="D66" s="136">
        <f>'Binary N2-CO2 Isotherms'!D82/('Binary N2-CO2 Isotherms'!D82+'Binary N2-CO2 Isotherms'!C82)</f>
        <v>3.1439556120630742E-2</v>
      </c>
      <c r="E66" s="138">
        <f t="shared" si="5"/>
        <v>18.881749416705308</v>
      </c>
      <c r="F66" s="140">
        <f>'Binary N2-CO2 Isotherms'!E82/('Binary N2-CO2 Isotherms'!E82+'Binary N2-CO2 Isotherms'!F82)</f>
        <v>0.96130869907369076</v>
      </c>
      <c r="G66" s="143">
        <f>'Binary N2-CO2 Isotherms'!F82/('Binary N2-CO2 Isotherms'!F82+'Binary N2-CO2 Isotherms'!E82)</f>
        <v>3.8691300926309243E-2</v>
      </c>
      <c r="H66" s="145">
        <f t="shared" si="0"/>
        <v>15.227950173612069</v>
      </c>
      <c r="I66" s="147">
        <f>'Binary N2-CO2 Isotherms'!G82/('Binary N2-CO2 Isotherms'!G82+'Binary N2-CO2 Isotherms'!H82)</f>
        <v>0.95962608854328457</v>
      </c>
      <c r="J66" s="149">
        <f>'Binary N2-CO2 Isotherms'!H82/('Binary N2-CO2 Isotherms'!H82+'Binary N2-CO2 Isotherms'!G82)</f>
        <v>4.0373911456715393E-2</v>
      </c>
      <c r="K66" s="151">
        <f t="shared" si="6"/>
        <v>14.567771712353561</v>
      </c>
      <c r="L66" s="155">
        <f>'Binary N2-CO2 Isotherms'!I82/('Binary N2-CO2 Isotherms'!I82+'Binary N2-CO2 Isotherms'!J82)</f>
        <v>0.95679996834577907</v>
      </c>
      <c r="M66" s="153">
        <f>'Binary N2-CO2 Isotherms'!J82/('Binary N2-CO2 Isotherms'!J82+'Binary N2-CO2 Isotherms'!I82)</f>
        <v>4.3200031654220844E-2</v>
      </c>
      <c r="N66" s="157">
        <f t="shared" si="1"/>
        <v>13.574661049891649</v>
      </c>
      <c r="O66" s="161">
        <f>'Binary N2-CO2 Isotherms'!K82/('Binary N2-CO2 Isotherms'!K82+'Binary N2-CO2 Isotherms'!L82)</f>
        <v>0.94547642394250797</v>
      </c>
      <c r="P66" s="159">
        <f>'Binary N2-CO2 Isotherms'!L82/('Binary N2-CO2 Isotherms'!L82+'Binary N2-CO2 Isotherms'!K82)</f>
        <v>5.4523576057492043E-2</v>
      </c>
      <c r="Q66" s="163">
        <f t="shared" si="2"/>
        <v>10.62816476944351</v>
      </c>
    </row>
    <row r="67" spans="1:17" x14ac:dyDescent="0.25">
      <c r="A67" s="73">
        <f t="shared" si="8"/>
        <v>0.36999999999999966</v>
      </c>
      <c r="B67" s="30">
        <f t="shared" si="4"/>
        <v>0.63000000000000034</v>
      </c>
      <c r="C67" s="134">
        <f>'Binary N2-CO2 Isotherms'!C83/('Binary N2-CO2 Isotherms'!C83+'Binary N2-CO2 Isotherms'!D83)</f>
        <v>0.96964533803300557</v>
      </c>
      <c r="D67" s="136">
        <f>'Binary N2-CO2 Isotherms'!D83/('Binary N2-CO2 Isotherms'!D83+'Binary N2-CO2 Isotherms'!C83)</f>
        <v>3.0354661966994424E-2</v>
      </c>
      <c r="E67" s="138">
        <f t="shared" si="5"/>
        <v>18.760684825466832</v>
      </c>
      <c r="F67" s="140">
        <f>'Binary N2-CO2 Isotherms'!E83/('Binary N2-CO2 Isotherms'!E83+'Binary N2-CO2 Isotherms'!F83)</f>
        <v>0.96262443897930938</v>
      </c>
      <c r="G67" s="143">
        <f>'Binary N2-CO2 Isotherms'!F83/('Binary N2-CO2 Isotherms'!F83+'Binary N2-CO2 Isotherms'!E83)</f>
        <v>3.7375561020690576E-2</v>
      </c>
      <c r="H67" s="145">
        <f t="shared" si="0"/>
        <v>15.126217387743756</v>
      </c>
      <c r="I67" s="147">
        <f>'Binary N2-CO2 Isotherms'!G83/('Binary N2-CO2 Isotherms'!G83+'Binary N2-CO2 Isotherms'!H83)</f>
        <v>0.96109520119795822</v>
      </c>
      <c r="J67" s="149">
        <f>'Binary N2-CO2 Isotherms'!H83/('Binary N2-CO2 Isotherms'!H83+'Binary N2-CO2 Isotherms'!G83)</f>
        <v>3.8904798802041771E-2</v>
      </c>
      <c r="K67" s="151">
        <f t="shared" si="6"/>
        <v>14.508563328744815</v>
      </c>
      <c r="L67" s="155">
        <f>'Binary N2-CO2 Isotherms'!I83/('Binary N2-CO2 Isotherms'!I83+'Binary N2-CO2 Isotherms'!J83)</f>
        <v>0.95842997887418657</v>
      </c>
      <c r="M67" s="153">
        <f>'Binary N2-CO2 Isotherms'!J83/('Binary N2-CO2 Isotherms'!J83+'Binary N2-CO2 Isotherms'!I83)</f>
        <v>4.1570021125813497E-2</v>
      </c>
      <c r="N67" s="157">
        <f t="shared" si="1"/>
        <v>13.540706323112806</v>
      </c>
      <c r="O67" s="161">
        <f>'Binary N2-CO2 Isotherms'!K83/('Binary N2-CO2 Isotherms'!K83+'Binary N2-CO2 Isotherms'!L83)</f>
        <v>0.94735533675250116</v>
      </c>
      <c r="P67" s="159">
        <f>'Binary N2-CO2 Isotherms'!L83/('Binary N2-CO2 Isotherms'!L83+'Binary N2-CO2 Isotherms'!K83)</f>
        <v>5.2644663247498842E-2</v>
      </c>
      <c r="Q67" s="163">
        <f t="shared" si="2"/>
        <v>10.568655181583042</v>
      </c>
    </row>
    <row r="68" spans="1:17" x14ac:dyDescent="0.25">
      <c r="A68" s="73">
        <f t="shared" si="8"/>
        <v>0.35999999999999965</v>
      </c>
      <c r="B68" s="30">
        <f t="shared" si="4"/>
        <v>0.64000000000000035</v>
      </c>
      <c r="C68" s="134">
        <f>'Binary N2-CO2 Isotherms'!C84/('Binary N2-CO2 Isotherms'!C84+'Binary N2-CO2 Isotherms'!D84)</f>
        <v>0.97069511697199884</v>
      </c>
      <c r="D68" s="136">
        <f>'Binary N2-CO2 Isotherms'!D84/('Binary N2-CO2 Isotherms'!D84+'Binary N2-CO2 Isotherms'!C84)</f>
        <v>2.9304883028001213E-2</v>
      </c>
      <c r="E68" s="138">
        <f t="shared" si="5"/>
        <v>18.632253292907631</v>
      </c>
      <c r="F68" s="140">
        <f>'Binary N2-CO2 Isotherms'!E84/('Binary N2-CO2 Isotherms'!E84+'Binary N2-CO2 Isotherms'!F84)</f>
        <v>0.96389770276907694</v>
      </c>
      <c r="G68" s="143">
        <f>'Binary N2-CO2 Isotherms'!F84/('Binary N2-CO2 Isotherms'!F84+'Binary N2-CO2 Isotherms'!E84)</f>
        <v>3.6102297230923168E-2</v>
      </c>
      <c r="H68" s="145">
        <f t="shared" si="0"/>
        <v>15.018225968822666</v>
      </c>
      <c r="I68" s="147">
        <f>'Binary N2-CO2 Isotherms'!G84/('Binary N2-CO2 Isotherms'!G84+'Binary N2-CO2 Isotherms'!H84)</f>
        <v>0.96251936869691068</v>
      </c>
      <c r="J68" s="149">
        <f>'Binary N2-CO2 Isotherms'!H84/('Binary N2-CO2 Isotherms'!H84+'Binary N2-CO2 Isotherms'!G84)</f>
        <v>3.7480631303089304E-2</v>
      </c>
      <c r="K68" s="151">
        <f t="shared" si="6"/>
        <v>14.445251482393941</v>
      </c>
      <c r="L68" s="155">
        <f>'Binary N2-CO2 Isotherms'!I84/('Binary N2-CO2 Isotherms'!I84+'Binary N2-CO2 Isotherms'!J84)</f>
        <v>0.9600095285243867</v>
      </c>
      <c r="M68" s="153">
        <f>'Binary N2-CO2 Isotherms'!J84/('Binary N2-CO2 Isotherms'!J84+'Binary N2-CO2 Isotherms'!I84)</f>
        <v>3.9990471475613298E-2</v>
      </c>
      <c r="N68" s="157">
        <f t="shared" si="1"/>
        <v>13.503350670028206</v>
      </c>
      <c r="O68" s="161">
        <f>'Binary N2-CO2 Isotherms'!K84/('Binary N2-CO2 Isotherms'!K84+'Binary N2-CO2 Isotherms'!L84)</f>
        <v>0.94917855165661935</v>
      </c>
      <c r="P68" s="159">
        <f>'Binary N2-CO2 Isotherms'!L84/('Binary N2-CO2 Isotherms'!L84+'Binary N2-CO2 Isotherms'!K84)</f>
        <v>5.08214483433806E-2</v>
      </c>
      <c r="Q68" s="163">
        <f t="shared" si="2"/>
        <v>10.505661540761437</v>
      </c>
    </row>
    <row r="69" spans="1:17" x14ac:dyDescent="0.25">
      <c r="A69" s="72">
        <f t="shared" si="8"/>
        <v>0.34999999999999964</v>
      </c>
      <c r="B69" s="30">
        <f t="shared" si="4"/>
        <v>0.65000000000000036</v>
      </c>
      <c r="C69" s="134">
        <f>'Binary N2-CO2 Isotherms'!C85/('Binary N2-CO2 Isotherms'!C85+'Binary N2-CO2 Isotherms'!D85)</f>
        <v>0.97171107828292425</v>
      </c>
      <c r="D69" s="136">
        <f>'Binary N2-CO2 Isotherms'!D85/('Binary N2-CO2 Isotherms'!D85+'Binary N2-CO2 Isotherms'!C85)</f>
        <v>2.8288921717075671E-2</v>
      </c>
      <c r="E69" s="138">
        <f t="shared" ref="E69:E104" si="9">(C69/B69)/(D69/A69)</f>
        <v>18.49589911504167</v>
      </c>
      <c r="F69" s="140">
        <f>'Binary N2-CO2 Isotherms'!E85/('Binary N2-CO2 Isotherms'!E85+'Binary N2-CO2 Isotherms'!F85)</f>
        <v>0.96513020988736853</v>
      </c>
      <c r="G69" s="143">
        <f>'Binary N2-CO2 Isotherms'!F85/('Binary N2-CO2 Isotherms'!F85+'Binary N2-CO2 Isotherms'!E85)</f>
        <v>3.4869790112631464E-2</v>
      </c>
      <c r="H69" s="145">
        <f t="shared" ref="H69:H104" si="10">(F69/B69)/(G69/A69)</f>
        <v>14.903602687399164</v>
      </c>
      <c r="I69" s="147">
        <f>'Binary N2-CO2 Isotherms'!G85/('Binary N2-CO2 Isotherms'!G85+'Binary N2-CO2 Isotherms'!H85)</f>
        <v>0.96390038738989325</v>
      </c>
      <c r="J69" s="149">
        <f>'Binary N2-CO2 Isotherms'!H85/('Binary N2-CO2 Isotherms'!H85+'Binary N2-CO2 Isotherms'!G85)</f>
        <v>3.6099612610106774E-2</v>
      </c>
      <c r="K69" s="151">
        <f t="shared" ref="K69:K104" si="11">(I69/B69)/(J69/A69)</f>
        <v>14.377530615725322</v>
      </c>
      <c r="L69" s="155">
        <f>'Binary N2-CO2 Isotherms'!I85/('Binary N2-CO2 Isotherms'!I85+'Binary N2-CO2 Isotherms'!J85)</f>
        <v>0.96154059236040923</v>
      </c>
      <c r="M69" s="153">
        <f>'Binary N2-CO2 Isotherms'!J85/('Binary N2-CO2 Isotherms'!J85+'Binary N2-CO2 Isotherms'!I85)</f>
        <v>3.8459407639590812E-2</v>
      </c>
      <c r="N69" s="157">
        <f t="shared" ref="N69:N104" si="12">(L69/B69)/(M69/A69)</f>
        <v>13.46231412370013</v>
      </c>
      <c r="O69" s="161">
        <f>'Binary N2-CO2 Isotherms'!K85/('Binary N2-CO2 Isotherms'!K85+'Binary N2-CO2 Isotherms'!L85)</f>
        <v>0.95094807217991473</v>
      </c>
      <c r="P69" s="159">
        <f>'Binary N2-CO2 Isotherms'!L85/('Binary N2-CO2 Isotherms'!L85+'Binary N2-CO2 Isotherms'!K85)</f>
        <v>4.905192782008537E-2</v>
      </c>
      <c r="Q69" s="163">
        <f t="shared" ref="Q69:Q104" si="13">(O69/B69)/(P69/A69)</f>
        <v>10.438916158833633</v>
      </c>
    </row>
    <row r="70" spans="1:17" x14ac:dyDescent="0.25">
      <c r="A70" s="72">
        <f t="shared" si="8"/>
        <v>0.33999999999999964</v>
      </c>
      <c r="B70" s="30">
        <f t="shared" ref="B70:B104" si="14">B69+0.01</f>
        <v>0.66000000000000036</v>
      </c>
      <c r="C70" s="134">
        <f>'Binary N2-CO2 Isotherms'!C86/('Binary N2-CO2 Isotherms'!C86+'Binary N2-CO2 Isotherms'!D86)</f>
        <v>0.97269445788818687</v>
      </c>
      <c r="D70" s="136">
        <f>'Binary N2-CO2 Isotherms'!D86/('Binary N2-CO2 Isotherms'!D86+'Binary N2-CO2 Isotherms'!C86)</f>
        <v>2.7305542111813037E-2</v>
      </c>
      <c r="E70" s="138">
        <f t="shared" si="9"/>
        <v>18.35103737214574</v>
      </c>
      <c r="F70" s="140">
        <f>'Binary N2-CO2 Isotherms'!E86/('Binary N2-CO2 Isotherms'!E86+'Binary N2-CO2 Isotherms'!F86)</f>
        <v>0.96632359198666329</v>
      </c>
      <c r="G70" s="143">
        <f>'Binary N2-CO2 Isotherms'!F86/('Binary N2-CO2 Isotherms'!F86+'Binary N2-CO2 Isotherms'!E86)</f>
        <v>3.3676408013336614E-2</v>
      </c>
      <c r="H70" s="145">
        <f t="shared" si="10"/>
        <v>14.781952467776318</v>
      </c>
      <c r="I70" s="147">
        <f>'Binary N2-CO2 Isotherms'!G86/('Binary N2-CO2 Isotherms'!G86+'Binary N2-CO2 Isotherms'!H86)</f>
        <v>0.96523996207622487</v>
      </c>
      <c r="J70" s="149">
        <f>'Binary N2-CO2 Isotherms'!H86/('Binary N2-CO2 Isotherms'!H86+'Binary N2-CO2 Isotherms'!G86)</f>
        <v>3.476003792377514E-2</v>
      </c>
      <c r="K70" s="151">
        <f t="shared" si="11"/>
        <v>14.305071531819371</v>
      </c>
      <c r="L70" s="155">
        <f>'Binary N2-CO2 Isotherms'!I86/('Binary N2-CO2 Isotherms'!I86+'Binary N2-CO2 Isotherms'!J86)</f>
        <v>0.96302504732565697</v>
      </c>
      <c r="M70" s="153">
        <f>'Binary N2-CO2 Isotherms'!J86/('Binary N2-CO2 Isotherms'!J86+'Binary N2-CO2 Isotherms'!I86)</f>
        <v>3.6974952674343066E-2</v>
      </c>
      <c r="N70" s="157">
        <f t="shared" si="12"/>
        <v>13.417294043027068</v>
      </c>
      <c r="O70" s="161">
        <f>'Binary N2-CO2 Isotherms'!K86/('Binary N2-CO2 Isotherms'!K86+'Binary N2-CO2 Isotherms'!L86)</f>
        <v>0.95266580897591502</v>
      </c>
      <c r="P70" s="159">
        <f>'Binary N2-CO2 Isotherms'!L86/('Binary N2-CO2 Isotherms'!L86+'Binary N2-CO2 Isotherms'!K86)</f>
        <v>4.7334191024084968E-2</v>
      </c>
      <c r="Q70" s="163">
        <f t="shared" si="13"/>
        <v>10.368133991711606</v>
      </c>
    </row>
    <row r="71" spans="1:17" x14ac:dyDescent="0.25">
      <c r="A71" s="72">
        <f t="shared" si="8"/>
        <v>0.32999999999999963</v>
      </c>
      <c r="B71" s="30">
        <f t="shared" si="14"/>
        <v>0.67000000000000037</v>
      </c>
      <c r="C71" s="134">
        <f>'Binary N2-CO2 Isotherms'!C87/('Binary N2-CO2 Isotherms'!C87+'Binary N2-CO2 Isotherms'!D87)</f>
        <v>0.97364643382921867</v>
      </c>
      <c r="D71" s="136">
        <f>'Binary N2-CO2 Isotherms'!D87/('Binary N2-CO2 Isotherms'!D87+'Binary N2-CO2 Isotherms'!C87)</f>
        <v>2.6353566170781429E-2</v>
      </c>
      <c r="E71" s="138">
        <f t="shared" si="9"/>
        <v>18.19705142157936</v>
      </c>
      <c r="F71" s="140">
        <f>'Binary N2-CO2 Isotherms'!E87/('Binary N2-CO2 Isotherms'!E87+'Binary N2-CO2 Isotherms'!F87)</f>
        <v>0.96747939841502495</v>
      </c>
      <c r="G71" s="143">
        <f>'Binary N2-CO2 Isotherms'!F87/('Binary N2-CO2 Isotherms'!F87+'Binary N2-CO2 Isotherms'!E87)</f>
        <v>3.2520601584975072E-2</v>
      </c>
      <c r="H71" s="145">
        <f t="shared" si="10"/>
        <v>14.652856357894372</v>
      </c>
      <c r="I71" s="147">
        <f>'Binary N2-CO2 Isotherms'!G87/('Binary N2-CO2 Isotherms'!G87+'Binary N2-CO2 Isotherms'!H87)</f>
        <v>0.96653971173650666</v>
      </c>
      <c r="J71" s="149">
        <f>'Binary N2-CO2 Isotherms'!H87/('Binary N2-CO2 Isotherms'!H87+'Binary N2-CO2 Isotherms'!G87)</f>
        <v>3.3460288263493371E-2</v>
      </c>
      <c r="K71" s="151">
        <f t="shared" si="11"/>
        <v>14.227518579516977</v>
      </c>
      <c r="L71" s="155">
        <f>'Binary N2-CO2 Isotherms'!I87/('Binary N2-CO2 Isotherms'!I87+'Binary N2-CO2 Isotherms'!J87)</f>
        <v>0.96446467824133109</v>
      </c>
      <c r="M71" s="153">
        <f>'Binary N2-CO2 Isotherms'!J87/('Binary N2-CO2 Isotherms'!J87+'Binary N2-CO2 Isotherms'!I87)</f>
        <v>3.5535321758668928E-2</v>
      </c>
      <c r="N71" s="157">
        <f t="shared" si="12"/>
        <v>13.367962298131237</v>
      </c>
      <c r="O71" s="161">
        <f>'Binary N2-CO2 Isotherms'!K87/('Binary N2-CO2 Isotherms'!K87+'Binary N2-CO2 Isotherms'!L87)</f>
        <v>0.95433358527190604</v>
      </c>
      <c r="P71" s="159">
        <f>'Binary N2-CO2 Isotherms'!L87/('Binary N2-CO2 Isotherms'!L87+'Binary N2-CO2 Isotherms'!K87)</f>
        <v>4.56664147280939E-2</v>
      </c>
      <c r="Q71" s="163">
        <f t="shared" si="13"/>
        <v>10.293010804708063</v>
      </c>
    </row>
    <row r="72" spans="1:17" x14ac:dyDescent="0.25">
      <c r="A72" s="72">
        <f t="shared" si="8"/>
        <v>0.31999999999999962</v>
      </c>
      <c r="B72" s="30">
        <f t="shared" si="14"/>
        <v>0.68000000000000038</v>
      </c>
      <c r="C72" s="134">
        <f>'Binary N2-CO2 Isotherms'!C88/('Binary N2-CO2 Isotherms'!C88+'Binary N2-CO2 Isotherms'!D88)</f>
        <v>0.97456812976360796</v>
      </c>
      <c r="D72" s="136">
        <f>'Binary N2-CO2 Isotherms'!D88/('Binary N2-CO2 Isotherms'!D88+'Binary N2-CO2 Isotherms'!C88)</f>
        <v>2.5431870236392141E-2</v>
      </c>
      <c r="E72" s="138">
        <f t="shared" si="9"/>
        <v>18.033290202270461</v>
      </c>
      <c r="F72" s="140">
        <f>'Binary N2-CO2 Isotherms'!E88/('Binary N2-CO2 Isotherms'!E88+'Binary N2-CO2 Isotherms'!F88)</f>
        <v>0.96859910129537075</v>
      </c>
      <c r="G72" s="143">
        <f>'Binary N2-CO2 Isotherms'!F88/('Binary N2-CO2 Isotherms'!F88+'Binary N2-CO2 Isotherms'!E88)</f>
        <v>3.1400898704629254E-2</v>
      </c>
      <c r="H72" s="145">
        <f t="shared" si="10"/>
        <v>14.515869309143641</v>
      </c>
      <c r="I72" s="147">
        <f>'Binary N2-CO2 Isotherms'!G88/('Binary N2-CO2 Isotherms'!G88+'Binary N2-CO2 Isotherms'!H88)</f>
        <v>0.96780117483671713</v>
      </c>
      <c r="J72" s="149">
        <f>'Binary N2-CO2 Isotherms'!H88/('Binary N2-CO2 Isotherms'!H88+'Binary N2-CO2 Isotherms'!G88)</f>
        <v>3.2198825163282825E-2</v>
      </c>
      <c r="K72" s="151">
        <f t="shared" si="11"/>
        <v>14.144486473417338</v>
      </c>
      <c r="L72" s="155">
        <f>'Binary N2-CO2 Isotherms'!I88/('Binary N2-CO2 Isotherms'!I88+'Binary N2-CO2 Isotherms'!J88)</f>
        <v>0.96586118336639715</v>
      </c>
      <c r="M72" s="153">
        <f>'Binary N2-CO2 Isotherms'!J88/('Binary N2-CO2 Isotherms'!J88+'Binary N2-CO2 Isotherms'!I88)</f>
        <v>3.4138816633602936E-2</v>
      </c>
      <c r="N72" s="157">
        <f t="shared" si="12"/>
        <v>13.313962071318311</v>
      </c>
      <c r="O72" s="161">
        <f>'Binary N2-CO2 Isotherms'!K88/('Binary N2-CO2 Isotherms'!K88+'Binary N2-CO2 Isotherms'!L88)</f>
        <v>0.95595314192376557</v>
      </c>
      <c r="P72" s="159">
        <f>'Binary N2-CO2 Isotherms'!L88/('Binary N2-CO2 Isotherms'!L88+'Binary N2-CO2 Isotherms'!K88)</f>
        <v>4.4046858076234499E-2</v>
      </c>
      <c r="Q72" s="163">
        <f t="shared" si="13"/>
        <v>10.213221140612832</v>
      </c>
    </row>
    <row r="73" spans="1:17" x14ac:dyDescent="0.25">
      <c r="A73" s="72">
        <f t="shared" si="8"/>
        <v>0.30999999999999961</v>
      </c>
      <c r="B73" s="30">
        <f t="shared" si="14"/>
        <v>0.69000000000000039</v>
      </c>
      <c r="C73" s="134">
        <f>'Binary N2-CO2 Isotherms'!C89/('Binary N2-CO2 Isotherms'!C89+'Binary N2-CO2 Isotherms'!D89)</f>
        <v>0.9754606182017086</v>
      </c>
      <c r="D73" s="136">
        <f>'Binary N2-CO2 Isotherms'!D89/('Binary N2-CO2 Isotherms'!D89+'Binary N2-CO2 Isotherms'!C89)</f>
        <v>2.4539381798291526E-2</v>
      </c>
      <c r="E73" s="138">
        <f t="shared" si="9"/>
        <v>17.859065329055834</v>
      </c>
      <c r="F73" s="140">
        <f>'Binary N2-CO2 Isotherms'!E89/('Binary N2-CO2 Isotherms'!E89+'Binary N2-CO2 Isotherms'!F89)</f>
        <v>0.96968410023184537</v>
      </c>
      <c r="G73" s="143">
        <f>'Binary N2-CO2 Isotherms'!F89/('Binary N2-CO2 Isotherms'!F89+'Binary N2-CO2 Isotherms'!E89)</f>
        <v>3.03158997681547E-2</v>
      </c>
      <c r="H73" s="145">
        <f t="shared" si="10"/>
        <v>14.37051774145638</v>
      </c>
      <c r="I73" s="147">
        <f>'Binary N2-CO2 Isotherms'!G89/('Binary N2-CO2 Isotherms'!G89+'Binary N2-CO2 Isotherms'!H89)</f>
        <v>0.96902581424180656</v>
      </c>
      <c r="J73" s="149">
        <f>'Binary N2-CO2 Isotherms'!H89/('Binary N2-CO2 Isotherms'!H89+'Binary N2-CO2 Isotherms'!G89)</f>
        <v>3.097418575819352E-2</v>
      </c>
      <c r="K73" s="151">
        <f t="shared" si="11"/>
        <v>14.055556688027929</v>
      </c>
      <c r="L73" s="155">
        <f>'Binary N2-CO2 Isotherms'!I89/('Binary N2-CO2 Isotherms'!I89+'Binary N2-CO2 Isotherms'!J89)</f>
        <v>0.96721617955651373</v>
      </c>
      <c r="M73" s="153">
        <f>'Binary N2-CO2 Isotherms'!J89/('Binary N2-CO2 Isotherms'!J89+'Binary N2-CO2 Isotherms'!I89)</f>
        <v>3.2783820443486211E-2</v>
      </c>
      <c r="N73" s="157">
        <f t="shared" si="12"/>
        <v>13.25490420678644</v>
      </c>
      <c r="O73" s="161">
        <f>'Binary N2-CO2 Isotherms'!K89/('Binary N2-CO2 Isotherms'!K89+'Binary N2-CO2 Isotherms'!L89)</f>
        <v>0.95752614211352949</v>
      </c>
      <c r="P73" s="159">
        <f>'Binary N2-CO2 Isotherms'!L89/('Binary N2-CO2 Isotherms'!L89+'Binary N2-CO2 Isotherms'!K89)</f>
        <v>4.2473857886470373E-2</v>
      </c>
      <c r="Q73" s="163">
        <f t="shared" si="13"/>
        <v>10.128416061891343</v>
      </c>
    </row>
    <row r="74" spans="1:17" x14ac:dyDescent="0.25">
      <c r="A74" s="72">
        <f t="shared" si="8"/>
        <v>0.2999999999999996</v>
      </c>
      <c r="B74" s="30">
        <f t="shared" si="14"/>
        <v>0.7000000000000004</v>
      </c>
      <c r="C74" s="134">
        <f>'Binary N2-CO2 Isotherms'!C90/('Binary N2-CO2 Isotherms'!C90+'Binary N2-CO2 Isotherms'!D90)</f>
        <v>0.9763249235056547</v>
      </c>
      <c r="D74" s="136">
        <f>'Binary N2-CO2 Isotherms'!D90/('Binary N2-CO2 Isotherms'!D90+'Binary N2-CO2 Isotherms'!C90)</f>
        <v>2.3675076494345301E-2</v>
      </c>
      <c r="E74" s="138">
        <f t="shared" si="9"/>
        <v>17.673647952801652</v>
      </c>
      <c r="F74" s="140">
        <f>'Binary N2-CO2 Isotherms'!E90/('Binary N2-CO2 Isotherms'!E90+'Binary N2-CO2 Isotherms'!F90)</f>
        <v>0.9707357266751252</v>
      </c>
      <c r="G74" s="143">
        <f>'Binary N2-CO2 Isotherms'!F90/('Binary N2-CO2 Isotherms'!F90+'Binary N2-CO2 Isotherms'!E90)</f>
        <v>2.9264273324874752E-2</v>
      </c>
      <c r="H74" s="145">
        <f t="shared" si="10"/>
        <v>14.216296865736782</v>
      </c>
      <c r="I74" s="147">
        <f>'Binary N2-CO2 Isotherms'!G90/('Binary N2-CO2 Isotherms'!G90+'Binary N2-CO2 Isotherms'!H90)</f>
        <v>0.9702150217722243</v>
      </c>
      <c r="J74" s="149">
        <f>'Binary N2-CO2 Isotherms'!H90/('Binary N2-CO2 Isotherms'!H90+'Binary N2-CO2 Isotherms'!G90)</f>
        <v>2.9784978227775809E-2</v>
      </c>
      <c r="K74" s="151">
        <f t="shared" si="11"/>
        <v>13.96027335398967</v>
      </c>
      <c r="L74" s="155">
        <f>'Binary N2-CO2 Isotherms'!I90/('Binary N2-CO2 Isotherms'!I90+'Binary N2-CO2 Isotherms'!J90)</f>
        <v>0.96853120705568974</v>
      </c>
      <c r="M74" s="153">
        <f>'Binary N2-CO2 Isotherms'!J90/('Binary N2-CO2 Isotherms'!J90+'Binary N2-CO2 Isotherms'!I90)</f>
        <v>3.1468792944310271E-2</v>
      </c>
      <c r="N74" s="157">
        <f t="shared" si="12"/>
        <v>13.190363029126473</v>
      </c>
      <c r="O74" s="161">
        <f>'Binary N2-CO2 Isotherms'!K90/('Binary N2-CO2 Isotherms'!K90+'Binary N2-CO2 Isotherms'!L90)</f>
        <v>0.95905417571961393</v>
      </c>
      <c r="P74" s="159">
        <f>'Binary N2-CO2 Isotherms'!L90/('Binary N2-CO2 Isotherms'!L90+'Binary N2-CO2 Isotherms'!K90)</f>
        <v>4.0945824280386033E-2</v>
      </c>
      <c r="Q74" s="163">
        <f t="shared" si="13"/>
        <v>10.038220633952102</v>
      </c>
    </row>
    <row r="75" spans="1:17" x14ac:dyDescent="0.25">
      <c r="A75" s="72">
        <f t="shared" si="8"/>
        <v>0.28999999999999959</v>
      </c>
      <c r="B75" s="30">
        <f t="shared" si="14"/>
        <v>0.71000000000000041</v>
      </c>
      <c r="C75" s="134">
        <f>'Binary N2-CO2 Isotherms'!C91/('Binary N2-CO2 Isotherms'!C91+'Binary N2-CO2 Isotherms'!D91)</f>
        <v>0.97716202467139757</v>
      </c>
      <c r="D75" s="136">
        <f>'Binary N2-CO2 Isotherms'!D91/('Binary N2-CO2 Isotherms'!D91+'Binary N2-CO2 Isotherms'!C91)</f>
        <v>2.2837975328602388E-2</v>
      </c>
      <c r="E75" s="138">
        <f t="shared" si="9"/>
        <v>17.476265359628421</v>
      </c>
      <c r="F75" s="140">
        <f>'Binary N2-CO2 Isotherms'!E91/('Binary N2-CO2 Isotherms'!E91+'Binary N2-CO2 Isotherms'!F91)</f>
        <v>0.97175524797538604</v>
      </c>
      <c r="G75" s="143">
        <f>'Binary N2-CO2 Isotherms'!F91/('Binary N2-CO2 Isotherms'!F91+'Binary N2-CO2 Isotherms'!E91)</f>
        <v>2.8244752024614028E-2</v>
      </c>
      <c r="H75" s="145">
        <f t="shared" si="10"/>
        <v>14.052667731843938</v>
      </c>
      <c r="I75" s="147">
        <f>'Binary N2-CO2 Isotherms'!G91/('Binary N2-CO2 Isotherms'!G91+'Binary N2-CO2 Isotherms'!H91)</f>
        <v>0.97137012243355403</v>
      </c>
      <c r="J75" s="149">
        <f>'Binary N2-CO2 Isotherms'!H91/('Binary N2-CO2 Isotherms'!H91+'Binary N2-CO2 Isotherms'!G91)</f>
        <v>2.8629877566445989E-2</v>
      </c>
      <c r="K75" s="151">
        <f t="shared" si="11"/>
        <v>13.858138570471816</v>
      </c>
      <c r="L75" s="155">
        <f>'Binary N2-CO2 Isotherms'!I91/('Binary N2-CO2 Isotherms'!I91+'Binary N2-CO2 Isotherms'!J91)</f>
        <v>0.96980773395117681</v>
      </c>
      <c r="M75" s="153">
        <f>'Binary N2-CO2 Isotherms'!J91/('Binary N2-CO2 Isotherms'!J91+'Binary N2-CO2 Isotherms'!I91)</f>
        <v>3.0192266048823174E-2</v>
      </c>
      <c r="N75" s="157">
        <f t="shared" si="12"/>
        <v>13.11987153448491</v>
      </c>
      <c r="O75" s="161">
        <f>'Binary N2-CO2 Isotherms'!K91/('Binary N2-CO2 Isotherms'!K91+'Binary N2-CO2 Isotherms'!L91)</f>
        <v>0.96053876338671651</v>
      </c>
      <c r="P75" s="159">
        <f>'Binary N2-CO2 Isotherms'!L91/('Binary N2-CO2 Isotherms'!L91+'Binary N2-CO2 Isotherms'!K91)</f>
        <v>3.9461236613283636E-2</v>
      </c>
      <c r="Q75" s="163">
        <f t="shared" si="13"/>
        <v>9.9422311111503152</v>
      </c>
    </row>
    <row r="76" spans="1:17" x14ac:dyDescent="0.25">
      <c r="A76" s="72">
        <f t="shared" si="8"/>
        <v>0.27999999999999958</v>
      </c>
      <c r="B76" s="30">
        <f t="shared" si="14"/>
        <v>0.72000000000000042</v>
      </c>
      <c r="C76" s="134">
        <f>'Binary N2-CO2 Isotherms'!C92/('Binary N2-CO2 Isotherms'!C92+'Binary N2-CO2 Isotherms'!D92)</f>
        <v>0.97797285791232214</v>
      </c>
      <c r="D76" s="136">
        <f>'Binary N2-CO2 Isotherms'!D92/('Binary N2-CO2 Isotherms'!D92+'Binary N2-CO2 Isotherms'!C92)</f>
        <v>2.2027142087677986E-2</v>
      </c>
      <c r="E76" s="138">
        <f t="shared" si="9"/>
        <v>17.266097279581558</v>
      </c>
      <c r="F76" s="140">
        <f>'Binary N2-CO2 Isotherms'!E92/('Binary N2-CO2 Isotherms'!E92+'Binary N2-CO2 Isotherms'!F92)</f>
        <v>0.97274387114889671</v>
      </c>
      <c r="G76" s="143">
        <f>'Binary N2-CO2 Isotherms'!F92/('Binary N2-CO2 Isotherms'!F92+'Binary N2-CO2 Isotherms'!E92)</f>
        <v>2.7256128851103269E-2</v>
      </c>
      <c r="H76" s="145">
        <f t="shared" si="10"/>
        <v>13.879053965848044</v>
      </c>
      <c r="I76" s="147">
        <f>'Binary N2-CO2 Isotherms'!G92/('Binary N2-CO2 Isotherms'!G92+'Binary N2-CO2 Isotherms'!H92)</f>
        <v>0.97249237834651714</v>
      </c>
      <c r="J76" s="149">
        <f>'Binary N2-CO2 Isotherms'!H92/('Binary N2-CO2 Isotherms'!H92+'Binary N2-CO2 Isotherms'!G92)</f>
        <v>2.7507621653482875E-2</v>
      </c>
      <c r="K76" s="151">
        <f t="shared" si="11"/>
        <v>13.748607030888277</v>
      </c>
      <c r="L76" s="155">
        <f>'Binary N2-CO2 Isotherms'!I92/('Binary N2-CO2 Isotherms'!I92+'Binary N2-CO2 Isotherms'!J92)</f>
        <v>0.9710471603192109</v>
      </c>
      <c r="M76" s="153">
        <f>'Binary N2-CO2 Isotherms'!J92/('Binary N2-CO2 Isotherms'!J92+'Binary N2-CO2 Isotherms'!I92)</f>
        <v>2.8952839680789093E-2</v>
      </c>
      <c r="N76" s="157">
        <f t="shared" si="12"/>
        <v>13.042915838262807</v>
      </c>
      <c r="O76" s="161">
        <f>'Binary N2-CO2 Isotherms'!K92/('Binary N2-CO2 Isotherms'!K92+'Binary N2-CO2 Isotherms'!L92)</f>
        <v>0.96198136031985326</v>
      </c>
      <c r="P76" s="159">
        <f>'Binary N2-CO2 Isotherms'!L92/('Binary N2-CO2 Isotherms'!L92+'Binary N2-CO2 Isotherms'!K92)</f>
        <v>3.8018639680146765E-2</v>
      </c>
      <c r="Q76" s="163">
        <f t="shared" si="13"/>
        <v>9.8400117809045362</v>
      </c>
    </row>
    <row r="77" spans="1:17" x14ac:dyDescent="0.25">
      <c r="A77" s="72">
        <f t="shared" si="8"/>
        <v>0.26999999999999957</v>
      </c>
      <c r="B77" s="30">
        <f t="shared" si="14"/>
        <v>0.73000000000000043</v>
      </c>
      <c r="C77" s="134">
        <f>'Binary N2-CO2 Isotherms'!C93/('Binary N2-CO2 Isotherms'!C93+'Binary N2-CO2 Isotherms'!D93)</f>
        <v>0.97875831906118138</v>
      </c>
      <c r="D77" s="136">
        <f>'Binary N2-CO2 Isotherms'!D93/('Binary N2-CO2 Isotherms'!D93+'Binary N2-CO2 Isotherms'!C93)</f>
        <v>2.1241680938818699E-2</v>
      </c>
      <c r="E77" s="138">
        <f t="shared" si="9"/>
        <v>17.042271871667854</v>
      </c>
      <c r="F77" s="140">
        <f>'Binary N2-CO2 Isotherms'!E93/('Binary N2-CO2 Isotherms'!E93+'Binary N2-CO2 Isotherms'!F93)</f>
        <v>0.97370274638174981</v>
      </c>
      <c r="G77" s="143">
        <f>'Binary N2-CO2 Isotherms'!F93/('Binary N2-CO2 Isotherms'!F93+'Binary N2-CO2 Isotherms'!E93)</f>
        <v>2.6297253618250124E-2</v>
      </c>
      <c r="H77" s="145">
        <f t="shared" si="10"/>
        <v>13.694838155017587</v>
      </c>
      <c r="I77" s="147">
        <f>'Binary N2-CO2 Isotherms'!G93/('Binary N2-CO2 Isotherms'!G93+'Binary N2-CO2 Isotherms'!H93)</f>
        <v>0.97358299240201374</v>
      </c>
      <c r="J77" s="149">
        <f>'Binary N2-CO2 Isotherms'!H93/('Binary N2-CO2 Isotherms'!H93+'Binary N2-CO2 Isotherms'!G93)</f>
        <v>2.6417007597986295E-2</v>
      </c>
      <c r="K77" s="151">
        <f t="shared" si="11"/>
        <v>13.631079838239797</v>
      </c>
      <c r="L77" s="155">
        <f>'Binary N2-CO2 Isotherms'!I93/('Binary N2-CO2 Isotherms'!I93+'Binary N2-CO2 Isotherms'!J93)</f>
        <v>0.97225082208661784</v>
      </c>
      <c r="M77" s="153">
        <f>'Binary N2-CO2 Isotherms'!J93/('Binary N2-CO2 Isotherms'!J93+'Binary N2-CO2 Isotherms'!I93)</f>
        <v>2.7749177913382207E-2</v>
      </c>
      <c r="N77" s="157">
        <f t="shared" si="12"/>
        <v>12.958928738372006</v>
      </c>
      <c r="O77" s="161">
        <f>'Binary N2-CO2 Isotherms'!K93/('Binary N2-CO2 Isotherms'!K93+'Binary N2-CO2 Isotherms'!L93)</f>
        <v>0.96338335982468104</v>
      </c>
      <c r="P77" s="159">
        <f>'Binary N2-CO2 Isotherms'!L93/('Binary N2-CO2 Isotherms'!L93+'Binary N2-CO2 Isotherms'!K93)</f>
        <v>3.661664017531905E-2</v>
      </c>
      <c r="Q77" s="163">
        <f t="shared" si="13"/>
        <v>9.7310914137895193</v>
      </c>
    </row>
    <row r="78" spans="1:17" x14ac:dyDescent="0.25">
      <c r="A78" s="72">
        <f t="shared" si="8"/>
        <v>0.25999999999999956</v>
      </c>
      <c r="B78" s="30">
        <f t="shared" si="14"/>
        <v>0.74000000000000044</v>
      </c>
      <c r="C78" s="134">
        <f>'Binary N2-CO2 Isotherms'!C94/('Binary N2-CO2 Isotherms'!C94+'Binary N2-CO2 Isotherms'!D94)</f>
        <v>0.979519265805466</v>
      </c>
      <c r="D78" s="136">
        <f>'Binary N2-CO2 Isotherms'!D94/('Binary N2-CO2 Isotherms'!D94+'Binary N2-CO2 Isotherms'!C94)</f>
        <v>2.0480734194533966E-2</v>
      </c>
      <c r="E78" s="138">
        <f t="shared" si="9"/>
        <v>16.803861348255946</v>
      </c>
      <c r="F78" s="140">
        <f>'Binary N2-CO2 Isotherms'!E94/('Binary N2-CO2 Isotherms'!E94+'Binary N2-CO2 Isotherms'!F94)</f>
        <v>0.97463297029202867</v>
      </c>
      <c r="G78" s="143">
        <f>'Binary N2-CO2 Isotherms'!F94/('Binary N2-CO2 Isotherms'!F94+'Binary N2-CO2 Isotherms'!E94)</f>
        <v>2.536702970797132E-2</v>
      </c>
      <c r="H78" s="145">
        <f t="shared" si="10"/>
        <v>13.499357832820186</v>
      </c>
      <c r="I78" s="147">
        <f>'Binary N2-CO2 Isotherms'!G94/('Binary N2-CO2 Isotherms'!G94+'Binary N2-CO2 Isotherms'!H94)</f>
        <v>0.97464311166355666</v>
      </c>
      <c r="J78" s="149">
        <f>'Binary N2-CO2 Isotherms'!H94/('Binary N2-CO2 Isotherms'!H94+'Binary N2-CO2 Isotherms'!G94)</f>
        <v>2.5356888336443388E-2</v>
      </c>
      <c r="K78" s="151">
        <f t="shared" si="11"/>
        <v>13.504897360616274</v>
      </c>
      <c r="L78" s="155">
        <f>'Binary N2-CO2 Isotherms'!I94/('Binary N2-CO2 Isotherms'!I94+'Binary N2-CO2 Isotherms'!J94)</f>
        <v>0.97341999463098761</v>
      </c>
      <c r="M78" s="153">
        <f>'Binary N2-CO2 Isotherms'!J94/('Binary N2-CO2 Isotherms'!J94+'Binary N2-CO2 Isotherms'!I94)</f>
        <v>2.6580005369012429E-2</v>
      </c>
      <c r="N78" s="157">
        <f t="shared" si="12"/>
        <v>12.867282222024972</v>
      </c>
      <c r="O78" s="161">
        <f>'Binary N2-CO2 Isotherms'!K94/('Binary N2-CO2 Isotherms'!K94+'Binary N2-CO2 Isotherms'!L94)</f>
        <v>0.96474609661419908</v>
      </c>
      <c r="P78" s="159">
        <f>'Binary N2-CO2 Isotherms'!L94/('Binary N2-CO2 Isotherms'!L94+'Binary N2-CO2 Isotherms'!K94)</f>
        <v>3.5253903385800929E-2</v>
      </c>
      <c r="Q78" s="163">
        <f t="shared" si="13"/>
        <v>9.6149592584650634</v>
      </c>
    </row>
    <row r="79" spans="1:17" x14ac:dyDescent="0.25">
      <c r="A79" s="72">
        <f t="shared" si="8"/>
        <v>0.24999999999999956</v>
      </c>
      <c r="B79" s="30">
        <f t="shared" si="14"/>
        <v>0.75000000000000044</v>
      </c>
      <c r="C79" s="134">
        <f>'Binary N2-CO2 Isotherms'!C95/('Binary N2-CO2 Isotherms'!C95+'Binary N2-CO2 Isotherms'!D95)</f>
        <v>0.98025651976987749</v>
      </c>
      <c r="D79" s="136">
        <f>'Binary N2-CO2 Isotherms'!D95/('Binary N2-CO2 Isotherms'!D95+'Binary N2-CO2 Isotherms'!C95)</f>
        <v>1.9743480230122568E-2</v>
      </c>
      <c r="E79" s="138">
        <f t="shared" si="9"/>
        <v>16.549877197339317</v>
      </c>
      <c r="F79" s="140">
        <f>'Binary N2-CO2 Isotherms'!E95/('Binary N2-CO2 Isotherms'!E95+'Binary N2-CO2 Isotherms'!F95)</f>
        <v>0.97553558896974946</v>
      </c>
      <c r="G79" s="143">
        <f>'Binary N2-CO2 Isotherms'!F95/('Binary N2-CO2 Isotherms'!F95+'Binary N2-CO2 Isotherms'!E95)</f>
        <v>2.4464411030250557E-2</v>
      </c>
      <c r="H79" s="145">
        <f t="shared" si="10"/>
        <v>13.291901008959297</v>
      </c>
      <c r="I79" s="147">
        <f>'Binary N2-CO2 Isotherms'!G95/('Binary N2-CO2 Isotherms'!G95+'Binary N2-CO2 Isotherms'!H95)</f>
        <v>0.97567383053737644</v>
      </c>
      <c r="J79" s="149">
        <f>'Binary N2-CO2 Isotherms'!H95/('Binary N2-CO2 Isotherms'!H95+'Binary N2-CO2 Isotherms'!G95)</f>
        <v>2.4326169462623608E-2</v>
      </c>
      <c r="K79" s="151">
        <f t="shared" si="11"/>
        <v>13.369330945376422</v>
      </c>
      <c r="L79" s="155">
        <f>'Binary N2-CO2 Isotherms'!I95/('Binary N2-CO2 Isotherms'!I95+'Binary N2-CO2 Isotherms'!J95)</f>
        <v>0.97455589614004401</v>
      </c>
      <c r="M79" s="153">
        <f>'Binary N2-CO2 Isotherms'!J95/('Binary N2-CO2 Isotherms'!J95+'Binary N2-CO2 Isotherms'!I95)</f>
        <v>2.5444103859955925E-2</v>
      </c>
      <c r="N79" s="157">
        <f t="shared" si="12"/>
        <v>12.767278705038921</v>
      </c>
      <c r="O79" s="161">
        <f>'Binary N2-CO2 Isotherms'!K95/('Binary N2-CO2 Isotherms'!K95+'Binary N2-CO2 Isotherms'!L95)</f>
        <v>0.96607084990009351</v>
      </c>
      <c r="P79" s="159">
        <f>'Binary N2-CO2 Isotherms'!L95/('Binary N2-CO2 Isotherms'!L95+'Binary N2-CO2 Isotherms'!K95)</f>
        <v>3.3929150099906553E-2</v>
      </c>
      <c r="Q79" s="163">
        <f t="shared" si="13"/>
        <v>9.4910605094776788</v>
      </c>
    </row>
    <row r="80" spans="1:17" x14ac:dyDescent="0.25">
      <c r="A80" s="72">
        <f t="shared" si="8"/>
        <v>0.23999999999999955</v>
      </c>
      <c r="B80" s="30">
        <f t="shared" si="14"/>
        <v>0.76000000000000045</v>
      </c>
      <c r="C80" s="134">
        <f>'Binary N2-CO2 Isotherms'!C96/('Binary N2-CO2 Isotherms'!C96+'Binary N2-CO2 Isotherms'!D96)</f>
        <v>0.98097086845828751</v>
      </c>
      <c r="D80" s="136">
        <f>'Binary N2-CO2 Isotherms'!D96/('Binary N2-CO2 Isotherms'!D96+'Binary N2-CO2 Isotherms'!C96)</f>
        <v>1.9029131541712457E-2</v>
      </c>
      <c r="E80" s="138">
        <f t="shared" si="9"/>
        <v>16.279264955993217</v>
      </c>
      <c r="F80" s="140">
        <f>'Binary N2-CO2 Isotherms'!E96/('Binary N2-CO2 Isotherms'!E96+'Binary N2-CO2 Isotherms'!F96)</f>
        <v>0.97641160081214928</v>
      </c>
      <c r="G80" s="143">
        <f>'Binary N2-CO2 Isotherms'!F96/('Binary N2-CO2 Isotherms'!F96+'Binary N2-CO2 Isotherms'!E96)</f>
        <v>2.3588399187850696E-2</v>
      </c>
      <c r="H80" s="145">
        <f t="shared" si="10"/>
        <v>13.071701180910885</v>
      </c>
      <c r="I80" s="147">
        <f>'Binary N2-CO2 Isotherms'!G96/('Binary N2-CO2 Isotherms'!G96+'Binary N2-CO2 Isotherms'!H96)</f>
        <v>0.97667619372862347</v>
      </c>
      <c r="J80" s="149">
        <f>'Binary N2-CO2 Isotherms'!H96/('Binary N2-CO2 Isotherms'!H96+'Binary N2-CO2 Isotherms'!G96)</f>
        <v>2.3323806271376587E-2</v>
      </c>
      <c r="K80" s="151">
        <f t="shared" si="11"/>
        <v>13.223573270541312</v>
      </c>
      <c r="L80" s="155">
        <f>'Binary N2-CO2 Isotherms'!I96/('Binary N2-CO2 Isotherms'!I96+'Binary N2-CO2 Isotherms'!J96)</f>
        <v>0.97565969074897574</v>
      </c>
      <c r="M80" s="153">
        <f>'Binary N2-CO2 Isotherms'!J96/('Binary N2-CO2 Isotherms'!J96+'Binary N2-CO2 Isotherms'!I96)</f>
        <v>2.4340309251024324E-2</v>
      </c>
      <c r="N80" s="157">
        <f t="shared" si="12"/>
        <v>12.658140743365941</v>
      </c>
      <c r="O80" s="161">
        <f>'Binary N2-CO2 Isotherms'!K96/('Binary N2-CO2 Isotherms'!K96+'Binary N2-CO2 Isotherms'!L96)</f>
        <v>0.96735884628532864</v>
      </c>
      <c r="P80" s="159">
        <f>'Binary N2-CO2 Isotherms'!L96/('Binary N2-CO2 Isotherms'!L96+'Binary N2-CO2 Isotherms'!K96)</f>
        <v>3.2641153714671273E-2</v>
      </c>
      <c r="Q80" s="163">
        <f t="shared" si="13"/>
        <v>9.3587911629147751</v>
      </c>
    </row>
    <row r="81" spans="1:17" x14ac:dyDescent="0.25">
      <c r="A81" s="72">
        <f t="shared" si="8"/>
        <v>0.22999999999999954</v>
      </c>
      <c r="B81" s="30">
        <f t="shared" si="14"/>
        <v>0.77000000000000046</v>
      </c>
      <c r="C81" s="134">
        <f>'Binary N2-CO2 Isotherms'!C97/('Binary N2-CO2 Isotherms'!C97+'Binary N2-CO2 Isotherms'!D97)</f>
        <v>0.9816630670664156</v>
      </c>
      <c r="D81" s="136">
        <f>'Binary N2-CO2 Isotherms'!D97/('Binary N2-CO2 Isotherms'!D97+'Binary N2-CO2 Isotherms'!C97)</f>
        <v>1.8336932933584398E-2</v>
      </c>
      <c r="E81" s="138">
        <f t="shared" si="9"/>
        <v>15.990898482417032</v>
      </c>
      <c r="F81" s="140">
        <f>'Binary N2-CO2 Isotherms'!E97/('Binary N2-CO2 Isotherms'!E97+'Binary N2-CO2 Isotherms'!F97)</f>
        <v>0.97726195917030689</v>
      </c>
      <c r="G81" s="143">
        <f>'Binary N2-CO2 Isotherms'!F97/('Binary N2-CO2 Isotherms'!F97+'Binary N2-CO2 Isotherms'!E97)</f>
        <v>2.2738040829693155E-2</v>
      </c>
      <c r="H81" s="145">
        <f t="shared" si="10"/>
        <v>12.837931753308611</v>
      </c>
      <c r="I81" s="147">
        <f>'Binary N2-CO2 Isotherms'!G97/('Binary N2-CO2 Isotherms'!G97+'Binary N2-CO2 Isotherms'!H97)</f>
        <v>0.97765119900042541</v>
      </c>
      <c r="J81" s="149">
        <f>'Binary N2-CO2 Isotherms'!H97/('Binary N2-CO2 Isotherms'!H97+'Binary N2-CO2 Isotherms'!G97)</f>
        <v>2.2348800999574547E-2</v>
      </c>
      <c r="K81" s="151">
        <f t="shared" si="11"/>
        <v>13.066727061727716</v>
      </c>
      <c r="L81" s="155">
        <f>'Binary N2-CO2 Isotherms'!I97/('Binary N2-CO2 Isotherms'!I97+'Binary N2-CO2 Isotherms'!J97)</f>
        <v>0.97673249147282071</v>
      </c>
      <c r="M81" s="153">
        <f>'Binary N2-CO2 Isotherms'!J97/('Binary N2-CO2 Isotherms'!J97+'Binary N2-CO2 Isotherms'!I97)</f>
        <v>2.3267508527179299E-2</v>
      </c>
      <c r="N81" s="157">
        <f t="shared" si="12"/>
        <v>12.538998893924751</v>
      </c>
      <c r="O81" s="161">
        <f>'Binary N2-CO2 Isotherms'!K97/('Binary N2-CO2 Isotherms'!K97+'Binary N2-CO2 Isotherms'!L97)</f>
        <v>0.96861126247311979</v>
      </c>
      <c r="P81" s="159">
        <f>'Binary N2-CO2 Isotherms'!L97/('Binary N2-CO2 Isotherms'!L97+'Binary N2-CO2 Isotherms'!K97)</f>
        <v>3.1388737526880255E-2</v>
      </c>
      <c r="Q81" s="163">
        <f t="shared" si="13"/>
        <v>9.217492159079546</v>
      </c>
    </row>
    <row r="82" spans="1:17" x14ac:dyDescent="0.25">
      <c r="A82" s="72">
        <f t="shared" si="8"/>
        <v>0.21999999999999953</v>
      </c>
      <c r="B82" s="30">
        <f t="shared" si="14"/>
        <v>0.78000000000000047</v>
      </c>
      <c r="C82" s="134">
        <f>'Binary N2-CO2 Isotherms'!C98/('Binary N2-CO2 Isotherms'!C98+'Binary N2-CO2 Isotherms'!D98)</f>
        <v>0.98233384017541847</v>
      </c>
      <c r="D82" s="136">
        <f>'Binary N2-CO2 Isotherms'!D98/('Binary N2-CO2 Isotherms'!D98+'Binary N2-CO2 Isotherms'!C98)</f>
        <v>1.7666159824581397E-2</v>
      </c>
      <c r="E82" s="138">
        <f t="shared" si="9"/>
        <v>15.683573667114176</v>
      </c>
      <c r="F82" s="140">
        <f>'Binary N2-CO2 Isotherms'!E98/('Binary N2-CO2 Isotherms'!E98+'Binary N2-CO2 Isotherms'!F98)</f>
        <v>0.97808757482165998</v>
      </c>
      <c r="G82" s="143">
        <f>'Binary N2-CO2 Isotherms'!F98/('Binary N2-CO2 Isotherms'!F98+'Binary N2-CO2 Isotherms'!E98)</f>
        <v>2.1912425178340075E-2</v>
      </c>
      <c r="H82" s="145">
        <f t="shared" si="10"/>
        <v>12.589699779537396</v>
      </c>
      <c r="I82" s="147">
        <f>'Binary N2-CO2 Isotherms'!G98/('Binary N2-CO2 Isotherms'!G98+'Binary N2-CO2 Isotherms'!H98)</f>
        <v>0.97859979975106226</v>
      </c>
      <c r="J82" s="149">
        <f>'Binary N2-CO2 Isotherms'!H98/('Binary N2-CO2 Isotherms'!H98+'Binary N2-CO2 Isotherms'!G98)</f>
        <v>2.140020024893766E-2</v>
      </c>
      <c r="K82" s="151">
        <f t="shared" si="11"/>
        <v>12.897791839523375</v>
      </c>
      <c r="L82" s="155">
        <f>'Binary N2-CO2 Isotherms'!I98/('Binary N2-CO2 Isotherms'!I98+'Binary N2-CO2 Isotherms'!J98)</f>
        <v>0.97777536294949674</v>
      </c>
      <c r="M82" s="153">
        <f>'Binary N2-CO2 Isotherms'!J98/('Binary N2-CO2 Isotherms'!J98+'Binary N2-CO2 Isotherms'!I98)</f>
        <v>2.2224637050503367E-2</v>
      </c>
      <c r="N82" s="157">
        <f t="shared" si="12"/>
        <v>12.408877321657597</v>
      </c>
      <c r="O82" s="161">
        <f>'Binary N2-CO2 Isotherms'!K98/('Binary N2-CO2 Isotherms'!K98+'Binary N2-CO2 Isotherms'!L98)</f>
        <v>0.96982922780608083</v>
      </c>
      <c r="P82" s="159">
        <f>'Binary N2-CO2 Isotherms'!L98/('Binary N2-CO2 Isotherms'!L98+'Binary N2-CO2 Isotherms'!K98)</f>
        <v>3.0170772193919095E-2</v>
      </c>
      <c r="Q82" s="163">
        <f t="shared" si="13"/>
        <v>9.0664426921310746</v>
      </c>
    </row>
    <row r="83" spans="1:17" x14ac:dyDescent="0.25">
      <c r="A83" s="72">
        <f t="shared" si="8"/>
        <v>0.20999999999999952</v>
      </c>
      <c r="B83" s="30">
        <f t="shared" si="14"/>
        <v>0.79000000000000048</v>
      </c>
      <c r="C83" s="134">
        <f>'Binary N2-CO2 Isotherms'!C99/('Binary N2-CO2 Isotherms'!C99+'Binary N2-CO2 Isotherms'!D99)</f>
        <v>0.98298388333566888</v>
      </c>
      <c r="D83" s="136">
        <f>'Binary N2-CO2 Isotherms'!D99/('Binary N2-CO2 Isotherms'!D99+'Binary N2-CO2 Isotherms'!C99)</f>
        <v>1.7016116664331202E-2</v>
      </c>
      <c r="E83" s="138">
        <f t="shared" si="9"/>
        <v>15.356001515874034</v>
      </c>
      <c r="F83" s="140">
        <f>'Binary N2-CO2 Isotherms'!E99/('Binary N2-CO2 Isotherms'!E99+'Binary N2-CO2 Isotherms'!F99)</f>
        <v>0.97888931828170334</v>
      </c>
      <c r="G83" s="143">
        <f>'Binary N2-CO2 Isotherms'!F99/('Binary N2-CO2 Isotherms'!F99+'Binary N2-CO2 Isotherms'!E99)</f>
        <v>2.1110681718296571E-2</v>
      </c>
      <c r="H83" s="145">
        <f t="shared" si="10"/>
        <v>12.326038925640367</v>
      </c>
      <c r="I83" s="147">
        <f>'Binary N2-CO2 Isotherms'!G99/('Binary N2-CO2 Isotherms'!G99+'Binary N2-CO2 Isotherms'!H99)</f>
        <v>0.97952290742317427</v>
      </c>
      <c r="J83" s="149">
        <f>'Binary N2-CO2 Isotherms'!H99/('Binary N2-CO2 Isotherms'!H99+'Binary N2-CO2 Isotherms'!G99)</f>
        <v>2.0477092576825645E-2</v>
      </c>
      <c r="K83" s="151">
        <f t="shared" si="11"/>
        <v>12.715648281593266</v>
      </c>
      <c r="L83" s="155">
        <f>'Binary N2-CO2 Isotherms'!I99/('Binary N2-CO2 Isotherms'!I99+'Binary N2-CO2 Isotherms'!J99)</f>
        <v>0.97878932400770657</v>
      </c>
      <c r="M83" s="153">
        <f>'Binary N2-CO2 Isotherms'!J99/('Binary N2-CO2 Isotherms'!J99+'Binary N2-CO2 Isotherms'!I99)</f>
        <v>2.1210675992293405E-2</v>
      </c>
      <c r="N83" s="157">
        <f t="shared" si="12"/>
        <v>12.266676646453107</v>
      </c>
      <c r="O83" s="161">
        <f>'Binary N2-CO2 Isotherms'!K99/('Binary N2-CO2 Isotherms'!K99+'Binary N2-CO2 Isotherms'!L99)</f>
        <v>0.97101382664815417</v>
      </c>
      <c r="P83" s="159">
        <f>'Binary N2-CO2 Isotherms'!L99/('Binary N2-CO2 Isotherms'!L99+'Binary N2-CO2 Isotherms'!K99)</f>
        <v>2.8986173351845751E-2</v>
      </c>
      <c r="Q83" s="163">
        <f t="shared" si="13"/>
        <v>8.9048525431630647</v>
      </c>
    </row>
    <row r="84" spans="1:17" x14ac:dyDescent="0.25">
      <c r="A84" s="72">
        <f>1-B84</f>
        <v>0.19999999999999951</v>
      </c>
      <c r="B84" s="30">
        <f t="shared" si="14"/>
        <v>0.80000000000000049</v>
      </c>
      <c r="C84" s="134">
        <f>'Binary N2-CO2 Isotherms'!C100/('Binary N2-CO2 Isotherms'!C100+'Binary N2-CO2 Isotherms'!D100)</f>
        <v>0.983613864549161</v>
      </c>
      <c r="D84" s="136">
        <f>'Binary N2-CO2 Isotherms'!D100/('Binary N2-CO2 Isotherms'!D100+'Binary N2-CO2 Isotherms'!C100)</f>
        <v>1.6386135450838987E-2</v>
      </c>
      <c r="E84" s="138">
        <f t="shared" si="9"/>
        <v>15.006800528107375</v>
      </c>
      <c r="F84" s="140">
        <f>'Binary N2-CO2 Isotherms'!E100/('Binary N2-CO2 Isotherms'!E100+'Binary N2-CO2 Isotherms'!F100)</f>
        <v>0.97966802196699543</v>
      </c>
      <c r="G84" s="143">
        <f>'Binary N2-CO2 Isotherms'!F100/('Binary N2-CO2 Isotherms'!F100+'Binary N2-CO2 Isotherms'!E100)</f>
        <v>2.0331978033004579E-2</v>
      </c>
      <c r="H84" s="145">
        <f t="shared" si="10"/>
        <v>12.045901539642538</v>
      </c>
      <c r="I84" s="147">
        <f>'Binary N2-CO2 Isotherms'!G100/('Binary N2-CO2 Isotherms'!G100+'Binary N2-CO2 Isotherms'!H100)</f>
        <v>0.98042139375770565</v>
      </c>
      <c r="J84" s="149">
        <f>'Binary N2-CO2 Isotherms'!H100/('Binary N2-CO2 Isotherms'!H100+'Binary N2-CO2 Isotherms'!G100)</f>
        <v>1.9578606242294336E-2</v>
      </c>
      <c r="K84" s="151">
        <f t="shared" si="11"/>
        <v>12.519039680666401</v>
      </c>
      <c r="L84" s="155">
        <f>'Binary N2-CO2 Isotherms'!I100/('Binary N2-CO2 Isotherms'!I100+'Binary N2-CO2 Isotherms'!J100)</f>
        <v>0.97977535007273364</v>
      </c>
      <c r="M84" s="153">
        <f>'Binary N2-CO2 Isotherms'!J100/('Binary N2-CO2 Isotherms'!J100+'Binary N2-CO2 Isotherms'!I100)</f>
        <v>2.0224649927266327E-2</v>
      </c>
      <c r="N84" s="157">
        <f t="shared" si="12"/>
        <v>12.11115338950594</v>
      </c>
      <c r="O84" s="161">
        <f>'Binary N2-CO2 Isotherms'!K100/('Binary N2-CO2 Isotherms'!K100+'Binary N2-CO2 Isotherms'!L100)</f>
        <v>0.97216610062083664</v>
      </c>
      <c r="P84" s="159">
        <f>'Binary N2-CO2 Isotherms'!L100/('Binary N2-CO2 Isotherms'!L100+'Binary N2-CO2 Isotherms'!K100)</f>
        <v>2.7833899379163241E-2</v>
      </c>
      <c r="Q84" s="163">
        <f t="shared" si="13"/>
        <v>8.7318532644100877</v>
      </c>
    </row>
    <row r="85" spans="1:17" x14ac:dyDescent="0.25">
      <c r="A85" s="73">
        <f>1-B85</f>
        <v>0.1899999999999995</v>
      </c>
      <c r="B85" s="30">
        <f t="shared" si="14"/>
        <v>0.8100000000000005</v>
      </c>
      <c r="C85" s="134">
        <f>'Binary N2-CO2 Isotherms'!C101/('Binary N2-CO2 Isotherms'!C101+'Binary N2-CO2 Isotherms'!D101)</f>
        <v>0.98422442565824564</v>
      </c>
      <c r="D85" s="136">
        <f>'Binary N2-CO2 Isotherms'!D101/('Binary N2-CO2 Isotherms'!D101+'Binary N2-CO2 Isotherms'!C101)</f>
        <v>1.577557434175442E-2</v>
      </c>
      <c r="E85" s="138">
        <f t="shared" si="9"/>
        <v>14.634488283535731</v>
      </c>
      <c r="F85" s="140">
        <f>'Binary N2-CO2 Isotherms'!E101/('Binary N2-CO2 Isotherms'!E101+'Binary N2-CO2 Isotherms'!F101)</f>
        <v>0.98042448222055811</v>
      </c>
      <c r="G85" s="143">
        <f>'Binary N2-CO2 Isotherms'!F101/('Binary N2-CO2 Isotherms'!F101+'Binary N2-CO2 Isotherms'!E101)</f>
        <v>1.9575517779441824E-2</v>
      </c>
      <c r="H85" s="145">
        <f t="shared" si="10"/>
        <v>11.748149689045979</v>
      </c>
      <c r="I85" s="147">
        <f>'Binary N2-CO2 Isotherms'!G101/('Binary N2-CO2 Isotherms'!G101+'Binary N2-CO2 Isotherms'!H101)</f>
        <v>0.98129609290419217</v>
      </c>
      <c r="J85" s="149">
        <f>'Binary N2-CO2 Isotherms'!H101/('Binary N2-CO2 Isotherms'!H101+'Binary N2-CO2 Isotherms'!G101)</f>
        <v>1.8703907095807826E-2</v>
      </c>
      <c r="K85" s="151">
        <f t="shared" si="11"/>
        <v>12.306549846679275</v>
      </c>
      <c r="L85" s="155">
        <f>'Binary N2-CO2 Isotherms'!I101/('Binary N2-CO2 Isotherms'!I101+'Binary N2-CO2 Isotherms'!J101)</f>
        <v>0.98073437542202946</v>
      </c>
      <c r="M85" s="153">
        <f>'Binary N2-CO2 Isotherms'!J101/('Binary N2-CO2 Isotherms'!J101+'Binary N2-CO2 Isotherms'!I101)</f>
        <v>1.9265624577970458E-2</v>
      </c>
      <c r="N85" s="157">
        <f t="shared" si="12"/>
        <v>11.940895203283052</v>
      </c>
      <c r="O85" s="161">
        <f>'Binary N2-CO2 Isotherms'!K101/('Binary N2-CO2 Isotherms'!K101+'Binary N2-CO2 Isotherms'!L101)</f>
        <v>0.97328705070425203</v>
      </c>
      <c r="P85" s="159">
        <f>'Binary N2-CO2 Isotherms'!L101/('Binary N2-CO2 Isotherms'!L101+'Binary N2-CO2 Isotherms'!K101)</f>
        <v>2.6712949295747839E-2</v>
      </c>
      <c r="Q85" s="163">
        <f t="shared" si="13"/>
        <v>8.5464880068042195</v>
      </c>
    </row>
    <row r="86" spans="1:17" ht="15.75" thickBot="1" x14ac:dyDescent="0.3">
      <c r="A86" s="74">
        <f t="shared" ref="A86:A101" si="15">1-B86</f>
        <v>0.17999999999999949</v>
      </c>
      <c r="B86" s="30">
        <f t="shared" si="14"/>
        <v>0.82000000000000051</v>
      </c>
      <c r="C86" s="134">
        <f>'Binary N2-CO2 Isotherms'!C102/('Binary N2-CO2 Isotherms'!C102+'Binary N2-CO2 Isotherms'!D102)</f>
        <v>0.98481618364771073</v>
      </c>
      <c r="D86" s="136">
        <f>'Binary N2-CO2 Isotherms'!D102/('Binary N2-CO2 Isotherms'!D102+'Binary N2-CO2 Isotherms'!C102)</f>
        <v>1.5183816352289223E-2</v>
      </c>
      <c r="E86" s="138">
        <f t="shared" si="9"/>
        <v>14.237472137993695</v>
      </c>
      <c r="F86" s="140">
        <f>'Binary N2-CO2 Isotherms'!E102/('Binary N2-CO2 Isotherms'!E102+'Binary N2-CO2 Isotherms'!F102)</f>
        <v>0.98115946120981912</v>
      </c>
      <c r="G86" s="143">
        <f>'Binary N2-CO2 Isotherms'!F102/('Binary N2-CO2 Isotherms'!F102+'Binary N2-CO2 Isotherms'!E102)</f>
        <v>1.8840538790180838E-2</v>
      </c>
      <c r="H86" s="145">
        <f t="shared" si="10"/>
        <v>11.431545004810893</v>
      </c>
      <c r="I86" s="147">
        <f>'Binary N2-CO2 Isotherms'!G102/('Binary N2-CO2 Isotherms'!G102+'Binary N2-CO2 Isotherms'!H102)</f>
        <v>0.98214780339801178</v>
      </c>
      <c r="J86" s="149">
        <f>'Binary N2-CO2 Isotherms'!H102/('Binary N2-CO2 Isotherms'!H102+'Binary N2-CO2 Isotherms'!G102)</f>
        <v>1.7852196601988248E-2</v>
      </c>
      <c r="K86" s="151">
        <f t="shared" si="11"/>
        <v>12.076576628900007</v>
      </c>
      <c r="L86" s="155">
        <f>'Binary N2-CO2 Isotherms'!I102/('Binary N2-CO2 Isotherms'!I102+'Binary N2-CO2 Isotherms'!J102)</f>
        <v>0.98166729530150454</v>
      </c>
      <c r="M86" s="153">
        <f>'Binary N2-CO2 Isotherms'!J102/('Binary N2-CO2 Isotherms'!J102+'Binary N2-CO2 Isotherms'!I102)</f>
        <v>1.83327046984956E-2</v>
      </c>
      <c r="N86" s="157">
        <f t="shared" si="12"/>
        <v>11.754290837878624</v>
      </c>
      <c r="O86" s="161">
        <f>'Binary N2-CO2 Isotherms'!K102/('Binary N2-CO2 Isotherms'!K102+'Binary N2-CO2 Isotherms'!L102)</f>
        <v>0.97437763921273057</v>
      </c>
      <c r="P86" s="159">
        <f>'Binary N2-CO2 Isotherms'!L102/('Binary N2-CO2 Isotherms'!L102+'Binary N2-CO2 Isotherms'!K102)</f>
        <v>2.5622360787269496E-2</v>
      </c>
      <c r="Q86" s="163">
        <f t="shared" si="13"/>
        <v>8.3476997391903396</v>
      </c>
    </row>
    <row r="87" spans="1:17" x14ac:dyDescent="0.25">
      <c r="A87" s="72">
        <f t="shared" si="15"/>
        <v>0.16999999999999948</v>
      </c>
      <c r="B87" s="30">
        <f t="shared" si="14"/>
        <v>0.83000000000000052</v>
      </c>
      <c r="C87" s="134">
        <f>'Binary N2-CO2 Isotherms'!C103/('Binary N2-CO2 Isotherms'!C103+'Binary N2-CO2 Isotherms'!D103)</f>
        <v>0.98538973186663248</v>
      </c>
      <c r="D87" s="136">
        <f>'Binary N2-CO2 Isotherms'!D103/('Binary N2-CO2 Isotherms'!D103+'Binary N2-CO2 Isotherms'!C103)</f>
        <v>1.4610268133367552E-2</v>
      </c>
      <c r="E87" s="138">
        <f t="shared" si="9"/>
        <v>13.814038914868073</v>
      </c>
      <c r="F87" s="140">
        <f>'Binary N2-CO2 Isotherms'!E103/('Binary N2-CO2 Isotherms'!E103+'Binary N2-CO2 Isotherms'!F103)</f>
        <v>0.98187368870638525</v>
      </c>
      <c r="G87" s="143">
        <f>'Binary N2-CO2 Isotherms'!F103/('Binary N2-CO2 Isotherms'!F103+'Binary N2-CO2 Isotherms'!E103)</f>
        <v>1.8126311293614767E-2</v>
      </c>
      <c r="H87" s="145">
        <f t="shared" si="10"/>
        <v>11.094737140671025</v>
      </c>
      <c r="I87" s="147">
        <f>'Binary N2-CO2 Isotherms'!G103/('Binary N2-CO2 Isotherms'!G103+'Binary N2-CO2 Isotherms'!H103)</f>
        <v>0.98297729001432299</v>
      </c>
      <c r="J87" s="149">
        <f>'Binary N2-CO2 Isotherms'!H103/('Binary N2-CO2 Isotherms'!H103+'Binary N2-CO2 Isotherms'!G103)</f>
        <v>1.7022709985676975E-2</v>
      </c>
      <c r="K87" s="151">
        <f t="shared" si="11"/>
        <v>11.827300008291443</v>
      </c>
      <c r="L87" s="155">
        <f>'Binary N2-CO2 Isotherms'!I103/('Binary N2-CO2 Isotherms'!I103+'Binary N2-CO2 Isotherms'!J103)</f>
        <v>0.98257496791252064</v>
      </c>
      <c r="M87" s="153">
        <f>'Binary N2-CO2 Isotherms'!J103/('Binary N2-CO2 Isotherms'!J103+'Binary N2-CO2 Isotherms'!I103)</f>
        <v>1.7425032087479288E-2</v>
      </c>
      <c r="N87" s="157">
        <f t="shared" si="12"/>
        <v>11.549493488582561</v>
      </c>
      <c r="O87" s="161">
        <f>'Binary N2-CO2 Isotherms'!K103/('Binary N2-CO2 Isotherms'!K103+'Binary N2-CO2 Isotherms'!L103)</f>
        <v>0.97543879165376057</v>
      </c>
      <c r="P87" s="159">
        <f>'Binary N2-CO2 Isotherms'!L103/('Binary N2-CO2 Isotherms'!L103+'Binary N2-CO2 Isotherms'!K103)</f>
        <v>2.4561208346239385E-2</v>
      </c>
      <c r="Q87" s="163">
        <f t="shared" si="13"/>
        <v>8.1343175528510443</v>
      </c>
    </row>
    <row r="88" spans="1:17" x14ac:dyDescent="0.25">
      <c r="A88" s="72">
        <f t="shared" si="15"/>
        <v>0.15999999999999948</v>
      </c>
      <c r="B88" s="30">
        <f t="shared" si="14"/>
        <v>0.84000000000000052</v>
      </c>
      <c r="C88" s="134">
        <f>'Binary N2-CO2 Isotherms'!C104/('Binary N2-CO2 Isotherms'!C104+'Binary N2-CO2 Isotherms'!D104)</f>
        <v>0.98594564117586148</v>
      </c>
      <c r="D88" s="136">
        <f>'Binary N2-CO2 Isotherms'!D104/('Binary N2-CO2 Isotherms'!D104+'Binary N2-CO2 Isotherms'!C104)</f>
        <v>1.4054358824138581E-2</v>
      </c>
      <c r="E88" s="138">
        <f t="shared" si="9"/>
        <v>13.362343462103329</v>
      </c>
      <c r="F88" s="140">
        <f>'Binary N2-CO2 Isotherms'!E104/('Binary N2-CO2 Isotherms'!E104+'Binary N2-CO2 Isotherms'!F104)</f>
        <v>0.98256786375617211</v>
      </c>
      <c r="G88" s="143">
        <f>'Binary N2-CO2 Isotherms'!F104/('Binary N2-CO2 Isotherms'!F104+'Binary N2-CO2 Isotherms'!E104)</f>
        <v>1.7432136243827882E-2</v>
      </c>
      <c r="H88" s="145">
        <f t="shared" si="10"/>
        <v>10.736250620968436</v>
      </c>
      <c r="I88" s="147">
        <f>'Binary N2-CO2 Isotherms'!G104/('Binary N2-CO2 Isotherms'!G104+'Binary N2-CO2 Isotherms'!H104)</f>
        <v>0.98378528550760835</v>
      </c>
      <c r="J88" s="149">
        <f>'Binary N2-CO2 Isotherms'!H104/('Binary N2-CO2 Isotherms'!H104+'Binary N2-CO2 Isotherms'!G104)</f>
        <v>1.6214714492391556E-2</v>
      </c>
      <c r="K88" s="151">
        <f t="shared" si="11"/>
        <v>11.556643412867244</v>
      </c>
      <c r="L88" s="155">
        <f>'Binary N2-CO2 Isotherms'!I104/('Binary N2-CO2 Isotherms'!I104+'Binary N2-CO2 Isotherms'!J104)</f>
        <v>0.98345821627877306</v>
      </c>
      <c r="M88" s="153">
        <f>'Binary N2-CO2 Isotherms'!J104/('Binary N2-CO2 Isotherms'!J104+'Binary N2-CO2 Isotherms'!I104)</f>
        <v>1.6541783721226985E-2</v>
      </c>
      <c r="N88" s="157">
        <f t="shared" si="12"/>
        <v>11.324375755735883</v>
      </c>
      <c r="O88" s="161">
        <f>'Binary N2-CO2 Isotherms'!K104/('Binary N2-CO2 Isotherms'!K104+'Binary N2-CO2 Isotherms'!L104)</f>
        <v>0.97647139847845699</v>
      </c>
      <c r="P88" s="159">
        <f>'Binary N2-CO2 Isotherms'!L104/('Binary N2-CO2 Isotherms'!L104+'Binary N2-CO2 Isotherms'!K104)</f>
        <v>2.3528601521542975E-2</v>
      </c>
      <c r="Q88" s="163">
        <f t="shared" si="13"/>
        <v>7.9050406765925221</v>
      </c>
    </row>
    <row r="89" spans="1:17" x14ac:dyDescent="0.25">
      <c r="A89" s="72">
        <f t="shared" si="15"/>
        <v>0.14999999999999947</v>
      </c>
      <c r="B89" s="30">
        <f t="shared" si="14"/>
        <v>0.85000000000000053</v>
      </c>
      <c r="C89" s="134">
        <f>'Binary N2-CO2 Isotherms'!C105/('Binary N2-CO2 Isotherms'!C105+'Binary N2-CO2 Isotherms'!D105)</f>
        <v>0.98648446102652487</v>
      </c>
      <c r="D89" s="136">
        <f>'Binary N2-CO2 Isotherms'!D105/('Binary N2-CO2 Isotherms'!D105+'Binary N2-CO2 Isotherms'!C105)</f>
        <v>1.3515538973475162E-2</v>
      </c>
      <c r="E89" s="138">
        <f t="shared" si="9"/>
        <v>12.880395925310681</v>
      </c>
      <c r="F89" s="140">
        <f>'Binary N2-CO2 Isotherms'!E105/('Binary N2-CO2 Isotherms'!E105+'Binary N2-CO2 Isotherms'!F105)</f>
        <v>0.98324265624771134</v>
      </c>
      <c r="G89" s="143">
        <f>'Binary N2-CO2 Isotherms'!F105/('Binary N2-CO2 Isotherms'!F105+'Binary N2-CO2 Isotherms'!E105)</f>
        <v>1.6757343752288701E-2</v>
      </c>
      <c r="H89" s="145">
        <f t="shared" si="10"/>
        <v>10.354469806849172</v>
      </c>
      <c r="I89" s="147">
        <f>'Binary N2-CO2 Isotherms'!G105/('Binary N2-CO2 Isotherms'!G105+'Binary N2-CO2 Isotherms'!H105)</f>
        <v>0.98457249224500254</v>
      </c>
      <c r="J89" s="149">
        <f>'Binary N2-CO2 Isotherms'!H105/('Binary N2-CO2 Isotherms'!H105+'Binary N2-CO2 Isotherms'!G105)</f>
        <v>1.5427507754997344E-2</v>
      </c>
      <c r="K89" s="151">
        <f t="shared" si="11"/>
        <v>11.262226512930011</v>
      </c>
      <c r="L89" s="155">
        <f>'Binary N2-CO2 Isotherms'!I105/('Binary N2-CO2 Isotherms'!I105+'Binary N2-CO2 Isotherms'!J105)</f>
        <v>0.98431783000149164</v>
      </c>
      <c r="M89" s="153">
        <f>'Binary N2-CO2 Isotherms'!J105/('Binary N2-CO2 Isotherms'!J105+'Binary N2-CO2 Isotherms'!I105)</f>
        <v>1.5682169998508414E-2</v>
      </c>
      <c r="N89" s="157">
        <f t="shared" si="12"/>
        <v>11.076473886418286</v>
      </c>
      <c r="O89" s="161">
        <f>'Binary N2-CO2 Isotherms'!K105/('Binary N2-CO2 Isotherms'!K105+'Binary N2-CO2 Isotherms'!L105)</f>
        <v>0.97747631673102608</v>
      </c>
      <c r="P89" s="159">
        <f>'Binary N2-CO2 Isotherms'!L105/('Binary N2-CO2 Isotherms'!L105+'Binary N2-CO2 Isotherms'!K105)</f>
        <v>2.2523683268973867E-2</v>
      </c>
      <c r="Q89" s="163">
        <f t="shared" si="13"/>
        <v>7.658419741552807</v>
      </c>
    </row>
    <row r="90" spans="1:17" x14ac:dyDescent="0.25">
      <c r="A90" s="72">
        <f t="shared" si="15"/>
        <v>0.13999999999999946</v>
      </c>
      <c r="B90" s="30">
        <f t="shared" si="14"/>
        <v>0.86000000000000054</v>
      </c>
      <c r="C90" s="134">
        <f>'Binary N2-CO2 Isotherms'!C106/('Binary N2-CO2 Isotherms'!C106+'Binary N2-CO2 Isotherms'!D106)</f>
        <v>0.98700672047446991</v>
      </c>
      <c r="D90" s="136">
        <f>'Binary N2-CO2 Isotherms'!D106/('Binary N2-CO2 Isotherms'!D106+'Binary N2-CO2 Isotherms'!C106)</f>
        <v>1.2993279525530066E-2</v>
      </c>
      <c r="E90" s="138">
        <f t="shared" si="9"/>
        <v>12.366047564794714</v>
      </c>
      <c r="F90" s="140">
        <f>'Binary N2-CO2 Isotherms'!E106/('Binary N2-CO2 Isotherms'!E106+'Binary N2-CO2 Isotherms'!F106)</f>
        <v>0.98389870838582172</v>
      </c>
      <c r="G90" s="143">
        <f>'Binary N2-CO2 Isotherms'!F106/('Binary N2-CO2 Isotherms'!F106+'Binary N2-CO2 Isotherms'!E106)</f>
        <v>1.6101291614178281E-2</v>
      </c>
      <c r="H90" s="145">
        <f t="shared" si="10"/>
        <v>9.9476216577585834</v>
      </c>
      <c r="I90" s="147">
        <f>'Binary N2-CO2 Isotherms'!G106/('Binary N2-CO2 Isotherms'!G106+'Binary N2-CO2 Isotherms'!H106)</f>
        <v>0.98533958374092223</v>
      </c>
      <c r="J90" s="149">
        <f>'Binary N2-CO2 Isotherms'!H106/('Binary N2-CO2 Isotherms'!H106+'Binary N2-CO2 Isotherms'!G106)</f>
        <v>1.4660416259077651E-2</v>
      </c>
      <c r="K90" s="151">
        <f t="shared" si="11"/>
        <v>10.941307221347406</v>
      </c>
      <c r="L90" s="155">
        <f>'Binary N2-CO2 Isotherms'!I106/('Binary N2-CO2 Isotherms'!I106+'Binary N2-CO2 Isotherms'!J106)</f>
        <v>0.98515456691073078</v>
      </c>
      <c r="M90" s="153">
        <f>'Binary N2-CO2 Isotherms'!J106/('Binary N2-CO2 Isotherms'!J106+'Binary N2-CO2 Isotherms'!I106)</f>
        <v>1.4845433089269302E-2</v>
      </c>
      <c r="N90" s="157">
        <f t="shared" si="12"/>
        <v>10.802918197143047</v>
      </c>
      <c r="O90" s="161">
        <f>'Binary N2-CO2 Isotherms'!K106/('Binary N2-CO2 Isotherms'!K106+'Binary N2-CO2 Isotherms'!L106)</f>
        <v>0.97845437160411997</v>
      </c>
      <c r="P90" s="159">
        <f>'Binary N2-CO2 Isotherms'!L106/('Binary N2-CO2 Isotherms'!L106+'Binary N2-CO2 Isotherms'!K106)</f>
        <v>2.1545628395880013E-2</v>
      </c>
      <c r="Q90" s="163">
        <f t="shared" si="13"/>
        <v>7.3928347258823601</v>
      </c>
    </row>
    <row r="91" spans="1:17" x14ac:dyDescent="0.25">
      <c r="A91" s="72">
        <f t="shared" si="15"/>
        <v>0.12999999999999945</v>
      </c>
      <c r="B91" s="30">
        <f t="shared" si="14"/>
        <v>0.87000000000000055</v>
      </c>
      <c r="C91" s="134">
        <f>'Binary N2-CO2 Isotherms'!C107/('Binary N2-CO2 Isotherms'!C107+'Binary N2-CO2 Isotherms'!D107)</f>
        <v>0.9875129291351733</v>
      </c>
      <c r="D91" s="136">
        <f>'Binary N2-CO2 Isotherms'!D107/('Binary N2-CO2 Isotherms'!D107+'Binary N2-CO2 Isotherms'!C107)</f>
        <v>1.2487070864826708E-2</v>
      </c>
      <c r="E91" s="138">
        <f t="shared" si="9"/>
        <v>11.816974917612386</v>
      </c>
      <c r="F91" s="140">
        <f>'Binary N2-CO2 Isotherms'!E107/('Binary N2-CO2 Isotherms'!E107+'Binary N2-CO2 Isotherms'!F107)</f>
        <v>0.98453663607725606</v>
      </c>
      <c r="G91" s="143">
        <f>'Binary N2-CO2 Isotherms'!F107/('Binary N2-CO2 Isotherms'!F107+'Binary N2-CO2 Isotherms'!E107)</f>
        <v>1.5463363922743991E-2</v>
      </c>
      <c r="H91" s="145">
        <f t="shared" si="10"/>
        <v>9.5137559003115069</v>
      </c>
      <c r="I91" s="147">
        <f>'Binary N2-CO2 Isotherms'!G107/('Binary N2-CO2 Isotherms'!G107+'Binary N2-CO2 Isotherms'!H107)</f>
        <v>0.98608720609990719</v>
      </c>
      <c r="J91" s="149">
        <f>'Binary N2-CO2 Isotherms'!H107/('Binary N2-CO2 Isotherms'!H107+'Binary N2-CO2 Isotherms'!G107)</f>
        <v>1.3912793900092811E-2</v>
      </c>
      <c r="K91" s="151">
        <f t="shared" si="11"/>
        <v>10.59070990255146</v>
      </c>
      <c r="L91" s="155">
        <f>'Binary N2-CO2 Isotherms'!I107/('Binary N2-CO2 Isotherms'!I107+'Binary N2-CO2 Isotherms'!J107)</f>
        <v>0.98596915461988721</v>
      </c>
      <c r="M91" s="153">
        <f>'Binary N2-CO2 Isotherms'!J107/('Binary N2-CO2 Isotherms'!J107+'Binary N2-CO2 Isotherms'!I107)</f>
        <v>1.4030845380112889E-2</v>
      </c>
      <c r="N91" s="157">
        <f t="shared" si="12"/>
        <v>10.500345507503575</v>
      </c>
      <c r="O91" s="161">
        <f>'Binary N2-CO2 Isotherms'!K107/('Binary N2-CO2 Isotherms'!K107+'Binary N2-CO2 Isotherms'!L107)</f>
        <v>0.97940635790642316</v>
      </c>
      <c r="P91" s="159">
        <f>'Binary N2-CO2 Isotherms'!L107/('Binary N2-CO2 Isotherms'!L107+'Binary N2-CO2 Isotherms'!K107)</f>
        <v>2.059364209357684E-2</v>
      </c>
      <c r="Q91" s="163">
        <f t="shared" si="13"/>
        <v>7.1064688705268484</v>
      </c>
    </row>
    <row r="92" spans="1:17" x14ac:dyDescent="0.25">
      <c r="A92" s="72">
        <f t="shared" si="15"/>
        <v>0.11999999999999944</v>
      </c>
      <c r="B92" s="30">
        <f t="shared" si="14"/>
        <v>0.88000000000000056</v>
      </c>
      <c r="C92" s="134">
        <f>'Binary N2-CO2 Isotherms'!C108/('Binary N2-CO2 Isotherms'!C108+'Binary N2-CO2 Isotherms'!D108)</f>
        <v>0.98800357808327055</v>
      </c>
      <c r="D92" s="136">
        <f>'Binary N2-CO2 Isotherms'!D108/('Binary N2-CO2 Isotherms'!D108+'Binary N2-CO2 Isotherms'!C108)</f>
        <v>1.1996421916729439E-2</v>
      </c>
      <c r="E92" s="138">
        <f t="shared" si="9"/>
        <v>11.230662074316953</v>
      </c>
      <c r="F92" s="140">
        <f>'Binary N2-CO2 Isotherms'!E108/('Binary N2-CO2 Isotherms'!E108+'Binary N2-CO2 Isotherms'!F108)</f>
        <v>0.98515703023440604</v>
      </c>
      <c r="G92" s="143">
        <f>'Binary N2-CO2 Isotherms'!F108/('Binary N2-CO2 Isotherms'!F108+'Binary N2-CO2 Isotherms'!E108)</f>
        <v>1.4842969765593985E-2</v>
      </c>
      <c r="H92" s="145">
        <f t="shared" si="10"/>
        <v>9.0507221367089929</v>
      </c>
      <c r="I92" s="147">
        <f>'Binary N2-CO2 Isotherms'!G108/('Binary N2-CO2 Isotherms'!G108+'Binary N2-CO2 Isotherms'!H108)</f>
        <v>0.98681597937403143</v>
      </c>
      <c r="J92" s="149">
        <f>'Binary N2-CO2 Isotherms'!H108/('Binary N2-CO2 Isotherms'!H108+'Binary N2-CO2 Isotherms'!G108)</f>
        <v>1.3184020625968537E-2</v>
      </c>
      <c r="K92" s="151">
        <f t="shared" si="11"/>
        <v>10.206735804412455</v>
      </c>
      <c r="L92" s="155">
        <f>'Binary N2-CO2 Isotherms'!I108/('Binary N2-CO2 Isotherms'!I108+'Binary N2-CO2 Isotherms'!J108)</f>
        <v>0.9867622919900334</v>
      </c>
      <c r="M92" s="153">
        <f>'Binary N2-CO2 Isotherms'!J108/('Binary N2-CO2 Isotherms'!J108+'Binary N2-CO2 Isotherms'!I108)</f>
        <v>1.3237708009966532E-2</v>
      </c>
      <c r="N92" s="157">
        <f t="shared" si="12"/>
        <v>10.164787911998731</v>
      </c>
      <c r="O92" s="161">
        <f>'Binary N2-CO2 Isotherms'!K108/('Binary N2-CO2 Isotherms'!K108+'Binary N2-CO2 Isotherms'!L108)</f>
        <v>0.98033304144832423</v>
      </c>
      <c r="P92" s="159">
        <f>'Binary N2-CO2 Isotherms'!L108/('Binary N2-CO2 Isotherms'!L108+'Binary N2-CO2 Isotherms'!K108)</f>
        <v>1.9666958551675898E-2</v>
      </c>
      <c r="Q92" s="163">
        <f t="shared" si="13"/>
        <v>6.7972776791114304</v>
      </c>
    </row>
    <row r="93" spans="1:17" x14ac:dyDescent="0.25">
      <c r="A93" s="72">
        <f t="shared" si="15"/>
        <v>0.10999999999999943</v>
      </c>
      <c r="B93" s="30">
        <f t="shared" si="14"/>
        <v>0.89000000000000057</v>
      </c>
      <c r="C93" s="134">
        <f>'Binary N2-CO2 Isotherms'!C109/('Binary N2-CO2 Isotherms'!C109+'Binary N2-CO2 Isotherms'!D109)</f>
        <v>0.98847914070052767</v>
      </c>
      <c r="D93" s="136">
        <f>'Binary N2-CO2 Isotherms'!D109/('Binary N2-CO2 Isotherms'!D109+'Binary N2-CO2 Isotherms'!C109)</f>
        <v>1.1520859299472289E-2</v>
      </c>
      <c r="E93" s="138">
        <f t="shared" si="9"/>
        <v>10.604380802853917</v>
      </c>
      <c r="F93" s="140">
        <f>'Binary N2-CO2 Isotherms'!E109/('Binary N2-CO2 Isotherms'!E109+'Binary N2-CO2 Isotherms'!F109)</f>
        <v>0.98576045800267376</v>
      </c>
      <c r="G93" s="143">
        <f>'Binary N2-CO2 Isotherms'!F109/('Binary N2-CO2 Isotherms'!F109+'Binary N2-CO2 Isotherms'!E109)</f>
        <v>1.4239541997326265E-2</v>
      </c>
      <c r="H93" s="145">
        <f t="shared" si="10"/>
        <v>8.5561433259528794</v>
      </c>
      <c r="I93" s="147">
        <f>'Binary N2-CO2 Isotherms'!G109/('Binary N2-CO2 Isotherms'!G109+'Binary N2-CO2 Isotherms'!H109)</f>
        <v>0.98752649884074506</v>
      </c>
      <c r="J93" s="149">
        <f>'Binary N2-CO2 Isotherms'!H109/('Binary N2-CO2 Isotherms'!H109+'Binary N2-CO2 Isotherms'!G109)</f>
        <v>1.2473501159254914E-2</v>
      </c>
      <c r="K93" s="151">
        <f t="shared" si="11"/>
        <v>9.7850503541110818</v>
      </c>
      <c r="L93" s="155">
        <f>'Binary N2-CO2 Isotherms'!I109/('Binary N2-CO2 Isotherms'!I109+'Binary N2-CO2 Isotherms'!J109)</f>
        <v>0.98753465051014</v>
      </c>
      <c r="M93" s="153">
        <f>'Binary N2-CO2 Isotherms'!J109/('Binary N2-CO2 Isotherms'!J109+'Binary N2-CO2 Isotherms'!I109)</f>
        <v>1.2465349489860092E-2</v>
      </c>
      <c r="N93" s="157">
        <f t="shared" si="12"/>
        <v>9.7915300765821272</v>
      </c>
      <c r="O93" s="161">
        <f>'Binary N2-CO2 Isotherms'!K109/('Binary N2-CO2 Isotherms'!K109+'Binary N2-CO2 Isotherms'!L109)</f>
        <v>0.9812351603510715</v>
      </c>
      <c r="P93" s="159">
        <f>'Binary N2-CO2 Isotherms'!L109/('Binary N2-CO2 Isotherms'!L109+'Binary N2-CO2 Isotherms'!K109)</f>
        <v>1.8764839648928441E-2</v>
      </c>
      <c r="Q93" s="163">
        <f t="shared" si="13"/>
        <v>6.4629518846249585</v>
      </c>
    </row>
    <row r="94" spans="1:17" x14ac:dyDescent="0.25">
      <c r="A94" s="72">
        <f t="shared" si="15"/>
        <v>9.9999999999999423E-2</v>
      </c>
      <c r="B94" s="30">
        <f t="shared" si="14"/>
        <v>0.90000000000000058</v>
      </c>
      <c r="C94" s="134">
        <f>'Binary N2-CO2 Isotherms'!C110/('Binary N2-CO2 Isotherms'!C110+'Binary N2-CO2 Isotherms'!D110)</f>
        <v>0.98894007347577084</v>
      </c>
      <c r="D94" s="136">
        <f>'Binary N2-CO2 Isotherms'!D110/('Binary N2-CO2 Isotherms'!D110+'Binary N2-CO2 Isotherms'!C110)</f>
        <v>1.1059926524229219E-2</v>
      </c>
      <c r="E94" s="138">
        <f t="shared" si="9"/>
        <v>9.9351682079871591</v>
      </c>
      <c r="F94" s="140">
        <f>'Binary N2-CO2 Isotherms'!E110/('Binary N2-CO2 Isotherms'!E110+'Binary N2-CO2 Isotherms'!F110)</f>
        <v>0.98634746391667771</v>
      </c>
      <c r="G94" s="143">
        <f>'Binary N2-CO2 Isotherms'!F110/('Binary N2-CO2 Isotherms'!F110+'Binary N2-CO2 Isotherms'!E110)</f>
        <v>1.3652536083322319E-2</v>
      </c>
      <c r="H94" s="145">
        <f t="shared" si="10"/>
        <v>8.0273849480087502</v>
      </c>
      <c r="I94" s="147">
        <f>'Binary N2-CO2 Isotherms'!G110/('Binary N2-CO2 Isotherms'!G110+'Binary N2-CO2 Isotherms'!H110)</f>
        <v>0.98821933620654379</v>
      </c>
      <c r="J94" s="149">
        <f>'Binary N2-CO2 Isotherms'!H110/('Binary N2-CO2 Isotherms'!H110+'Binary N2-CO2 Isotherms'!G110)</f>
        <v>1.1780663793456205E-2</v>
      </c>
      <c r="K94" s="151">
        <f t="shared" si="11"/>
        <v>9.3205400300435315</v>
      </c>
      <c r="L94" s="155">
        <f>'Binary N2-CO2 Isotherms'!I110/('Binary N2-CO2 Isotherms'!I110+'Binary N2-CO2 Isotherms'!J110)</f>
        <v>0.98828687559879125</v>
      </c>
      <c r="M94" s="153">
        <f>'Binary N2-CO2 Isotherms'!J110/('Binary N2-CO2 Isotherms'!J110+'Binary N2-CO2 Isotherms'!I110)</f>
        <v>1.1713124401208849E-2</v>
      </c>
      <c r="N94" s="157">
        <f t="shared" si="12"/>
        <v>9.3749241520030768</v>
      </c>
      <c r="O94" s="161">
        <f>'Binary N2-CO2 Isotherms'!K110/('Binary N2-CO2 Isotherms'!K110+'Binary N2-CO2 Isotherms'!L110)</f>
        <v>0.98211342628440557</v>
      </c>
      <c r="P94" s="159">
        <f>'Binary N2-CO2 Isotherms'!L110/('Binary N2-CO2 Isotherms'!L110+'Binary N2-CO2 Isotherms'!K110)</f>
        <v>1.7886573715594486E-2</v>
      </c>
      <c r="Q94" s="163">
        <f t="shared" si="13"/>
        <v>6.1008729657631378</v>
      </c>
    </row>
    <row r="95" spans="1:17" x14ac:dyDescent="0.25">
      <c r="A95" s="72">
        <f t="shared" si="15"/>
        <v>8.9999999999999414E-2</v>
      </c>
      <c r="B95" s="30">
        <f t="shared" si="14"/>
        <v>0.91000000000000059</v>
      </c>
      <c r="C95" s="134">
        <f>'Binary N2-CO2 Isotherms'!C111/('Binary N2-CO2 Isotherms'!C111+'Binary N2-CO2 Isotherms'!D111)</f>
        <v>0.98938681676001483</v>
      </c>
      <c r="D95" s="136">
        <f>'Binary N2-CO2 Isotherms'!D111/('Binary N2-CO2 Isotherms'!D111+'Binary N2-CO2 Isotherms'!C111)</f>
        <v>1.0613183239985162E-2</v>
      </c>
      <c r="E95" s="138">
        <f t="shared" si="9"/>
        <v>9.2198015621900957</v>
      </c>
      <c r="F95" s="140">
        <f>'Binary N2-CO2 Isotherms'!E111/('Binary N2-CO2 Isotherms'!E111+'Binary N2-CO2 Isotherms'!F111)</f>
        <v>0.9869185709900663</v>
      </c>
      <c r="G95" s="143">
        <f>'Binary N2-CO2 Isotherms'!F111/('Binary N2-CO2 Isotherms'!F111+'Binary N2-CO2 Isotherms'!E111)</f>
        <v>1.3081429009933608E-2</v>
      </c>
      <c r="H95" s="145">
        <f t="shared" si="10"/>
        <v>7.4615190070365589</v>
      </c>
      <c r="I95" s="147">
        <f>'Binary N2-CO2 Isotherms'!G111/('Binary N2-CO2 Isotherms'!G111+'Binary N2-CO2 Isotherms'!H111)</f>
        <v>0.98889504074145362</v>
      </c>
      <c r="J95" s="149">
        <f>'Binary N2-CO2 Isotherms'!H111/('Binary N2-CO2 Isotherms'!H111+'Binary N2-CO2 Isotherms'!G111)</f>
        <v>1.1104959258546347E-2</v>
      </c>
      <c r="K95" s="151">
        <f t="shared" si="11"/>
        <v>8.8071287746424876</v>
      </c>
      <c r="L95" s="155">
        <f>'Binary N2-CO2 Isotherms'!I111/('Binary N2-CO2 Isotherms'!I111+'Binary N2-CO2 Isotherms'!J111)</f>
        <v>0.98901958783257937</v>
      </c>
      <c r="M95" s="153">
        <f>'Binary N2-CO2 Isotherms'!J111/('Binary N2-CO2 Isotherms'!J111+'Binary N2-CO2 Isotherms'!I111)</f>
        <v>1.0980412167420692E-2</v>
      </c>
      <c r="N95" s="157">
        <f t="shared" si="12"/>
        <v>8.9081468509510575</v>
      </c>
      <c r="O95" s="161">
        <f>'Binary N2-CO2 Isotherms'!K111/('Binary N2-CO2 Isotherms'!K111+'Binary N2-CO2 Isotherms'!L111)</f>
        <v>0.9829685256372761</v>
      </c>
      <c r="P95" s="159">
        <f>'Binary N2-CO2 Isotherms'!L111/('Binary N2-CO2 Isotherms'!L111+'Binary N2-CO2 Isotherms'!K111)</f>
        <v>1.7031474362723804E-2</v>
      </c>
      <c r="Q95" s="163">
        <f t="shared" si="13"/>
        <v>5.7080594022731042</v>
      </c>
    </row>
    <row r="96" spans="1:17" x14ac:dyDescent="0.25">
      <c r="A96" s="72">
        <f t="shared" si="15"/>
        <v>7.9999999999999405E-2</v>
      </c>
      <c r="B96" s="30">
        <f t="shared" si="14"/>
        <v>0.9200000000000006</v>
      </c>
      <c r="C96" s="134">
        <f>'Binary N2-CO2 Isotherms'!C112/('Binary N2-CO2 Isotherms'!C112+'Binary N2-CO2 Isotherms'!D112)</f>
        <v>0.98981979547978038</v>
      </c>
      <c r="D96" s="136">
        <f>'Binary N2-CO2 Isotherms'!D112/('Binary N2-CO2 Isotherms'!D112+'Binary N2-CO2 Isotherms'!C112)</f>
        <v>1.0180204520219612E-2</v>
      </c>
      <c r="E96" s="138">
        <f t="shared" si="9"/>
        <v>8.4547698813423917</v>
      </c>
      <c r="F96" s="140">
        <f>'Binary N2-CO2 Isotherms'!E112/('Binary N2-CO2 Isotherms'!E112+'Binary N2-CO2 Isotherms'!F112)</f>
        <v>0.98747428174334706</v>
      </c>
      <c r="G96" s="143">
        <f>'Binary N2-CO2 Isotherms'!F112/('Binary N2-CO2 Isotherms'!F112+'Binary N2-CO2 Isotherms'!E112)</f>
        <v>1.2525718256652938E-2</v>
      </c>
      <c r="H96" s="145">
        <f t="shared" si="10"/>
        <v>6.855281835964905</v>
      </c>
      <c r="I96" s="147">
        <f>'Binary N2-CO2 Isotherms'!G112/('Binary N2-CO2 Isotherms'!G112+'Binary N2-CO2 Isotherms'!H112)</f>
        <v>0.9895541403489323</v>
      </c>
      <c r="J96" s="149">
        <f>'Binary N2-CO2 Isotherms'!H112/('Binary N2-CO2 Isotherms'!H112+'Binary N2-CO2 Isotherms'!G112)</f>
        <v>1.0445859651067688E-2</v>
      </c>
      <c r="K96" s="151">
        <f t="shared" si="11"/>
        <v>8.2375399432542284</v>
      </c>
      <c r="L96" s="155">
        <f>'Binary N2-CO2 Isotherms'!I112/('Binary N2-CO2 Isotherms'!I112+'Binary N2-CO2 Isotherms'!J112)</f>
        <v>0.98973338410596334</v>
      </c>
      <c r="M96" s="153">
        <f>'Binary N2-CO2 Isotherms'!J112/('Binary N2-CO2 Isotherms'!J112+'Binary N2-CO2 Isotherms'!I112)</f>
        <v>1.0266615894036612E-2</v>
      </c>
      <c r="N96" s="157">
        <f t="shared" si="12"/>
        <v>8.3828764433412761</v>
      </c>
      <c r="O96" s="161">
        <f>'Binary N2-CO2 Isotherms'!K112/('Binary N2-CO2 Isotherms'!K112+'Binary N2-CO2 Isotherms'!L112)</f>
        <v>0.98380112062592118</v>
      </c>
      <c r="P96" s="159">
        <f>'Binary N2-CO2 Isotherms'!L112/('Binary N2-CO2 Isotherms'!L112+'Binary N2-CO2 Isotherms'!K112)</f>
        <v>1.6198879374078854E-2</v>
      </c>
      <c r="Q96" s="163">
        <f t="shared" si="13"/>
        <v>5.281101337761692</v>
      </c>
    </row>
    <row r="97" spans="1:17" x14ac:dyDescent="0.25">
      <c r="A97" s="72">
        <f t="shared" si="15"/>
        <v>6.9999999999999396E-2</v>
      </c>
      <c r="B97" s="30">
        <f t="shared" si="14"/>
        <v>0.9300000000000006</v>
      </c>
      <c r="C97" s="134">
        <f>'Binary N2-CO2 Isotherms'!C113/('Binary N2-CO2 Isotherms'!C113+'Binary N2-CO2 Isotherms'!D113)</f>
        <v>0.9902394198113561</v>
      </c>
      <c r="D97" s="136">
        <f>'Binary N2-CO2 Isotherms'!D113/('Binary N2-CO2 Isotherms'!D113+'Binary N2-CO2 Isotherms'!C113)</f>
        <v>9.7605801886439525E-3</v>
      </c>
      <c r="E97" s="138">
        <f t="shared" si="9"/>
        <v>7.6362417435995189</v>
      </c>
      <c r="F97" s="140">
        <f>'Binary N2-CO2 Isotherms'!E113/('Binary N2-CO2 Isotherms'!E113+'Binary N2-CO2 Isotherms'!F113)</f>
        <v>0.9880150791738046</v>
      </c>
      <c r="G97" s="143">
        <f>'Binary N2-CO2 Isotherms'!F113/('Binary N2-CO2 Isotherms'!F113+'Binary N2-CO2 Isotherms'!E113)</f>
        <v>1.1984920826195315E-2</v>
      </c>
      <c r="H97" s="145">
        <f t="shared" si="10"/>
        <v>6.2050244192588151</v>
      </c>
      <c r="I97" s="147">
        <f>'Binary N2-CO2 Isotherms'!G113/('Binary N2-CO2 Isotherms'!G113+'Binary N2-CO2 Isotherms'!H113)</f>
        <v>0.99019714257544145</v>
      </c>
      <c r="J97" s="149">
        <f>'Binary N2-CO2 Isotherms'!H113/('Binary N2-CO2 Isotherms'!H113+'Binary N2-CO2 Isotherms'!G113)</f>
        <v>9.8028574245585601E-3</v>
      </c>
      <c r="K97" s="151">
        <f t="shared" si="11"/>
        <v>7.6029839558834267</v>
      </c>
      <c r="L97" s="155">
        <f>'Binary N2-CO2 Isotherms'!I113/('Binary N2-CO2 Isotherms'!I113+'Binary N2-CO2 Isotherms'!J113)</f>
        <v>0.99042883872702947</v>
      </c>
      <c r="M97" s="153">
        <f>'Binary N2-CO2 Isotherms'!J113/('Binary N2-CO2 Isotherms'!J113+'Binary N2-CO2 Isotherms'!I113)</f>
        <v>9.5711612729705436E-3</v>
      </c>
      <c r="N97" s="157">
        <f t="shared" si="12"/>
        <v>7.7888570769924073</v>
      </c>
      <c r="O97" s="161">
        <f>'Binary N2-CO2 Isotherms'!K113/('Binary N2-CO2 Isotherms'!K113+'Binary N2-CO2 Isotherms'!L113)</f>
        <v>0.9846118503432556</v>
      </c>
      <c r="P97" s="159">
        <f>'Binary N2-CO2 Isotherms'!L113/('Binary N2-CO2 Isotherms'!L113+'Binary N2-CO2 Isotherms'!K113)</f>
        <v>1.538814965674438E-2</v>
      </c>
      <c r="Q97" s="163">
        <f t="shared" si="13"/>
        <v>4.8160806226753179</v>
      </c>
    </row>
    <row r="98" spans="1:17" x14ac:dyDescent="0.25">
      <c r="A98" s="72">
        <f t="shared" si="15"/>
        <v>5.9999999999999387E-2</v>
      </c>
      <c r="B98" s="30">
        <f t="shared" si="14"/>
        <v>0.94000000000000061</v>
      </c>
      <c r="C98" s="134">
        <f>'Binary N2-CO2 Isotherms'!C114/('Binary N2-CO2 Isotherms'!C114+'Binary N2-CO2 Isotherms'!D114)</f>
        <v>0.99064608581855595</v>
      </c>
      <c r="D98" s="136">
        <f>'Binary N2-CO2 Isotherms'!D114/('Binary N2-CO2 Isotherms'!D114+'Binary N2-CO2 Isotherms'!C114)</f>
        <v>9.3539141814439879E-3</v>
      </c>
      <c r="E98" s="138">
        <f t="shared" si="9"/>
        <v>6.7600287596687574</v>
      </c>
      <c r="F98" s="140">
        <f>'Binary N2-CO2 Isotherms'!E114/('Binary N2-CO2 Isotherms'!E114+'Binary N2-CO2 Isotherms'!F114)</f>
        <v>0.98854142767128228</v>
      </c>
      <c r="G98" s="143">
        <f>'Binary N2-CO2 Isotherms'!F114/('Binary N2-CO2 Isotherms'!F114+'Binary N2-CO2 Isotherms'!E114)</f>
        <v>1.1458572328717723E-2</v>
      </c>
      <c r="H98" s="145">
        <f t="shared" si="10"/>
        <v>5.5066536380064877</v>
      </c>
      <c r="I98" s="147">
        <f>'Binary N2-CO2 Isotherms'!G114/('Binary N2-CO2 Isotherms'!G114+'Binary N2-CO2 Isotherms'!H114)</f>
        <v>0.99082453556362693</v>
      </c>
      <c r="J98" s="149">
        <f>'Binary N2-CO2 Isotherms'!H114/('Binary N2-CO2 Isotherms'!H114+'Binary N2-CO2 Isotherms'!G114)</f>
        <v>9.1754644363730865E-3</v>
      </c>
      <c r="K98" s="151">
        <f t="shared" si="11"/>
        <v>6.8927431117910842</v>
      </c>
      <c r="L98" s="155">
        <f>'Binary N2-CO2 Isotherms'!I114/('Binary N2-CO2 Isotherms'!I114+'Binary N2-CO2 Isotherms'!J114)</f>
        <v>0.9911065044532581</v>
      </c>
      <c r="M98" s="153">
        <f>'Binary N2-CO2 Isotherms'!J114/('Binary N2-CO2 Isotherms'!J114+'Binary N2-CO2 Isotherms'!I114)</f>
        <v>8.8934955467417955E-3</v>
      </c>
      <c r="N98" s="157">
        <f t="shared" si="12"/>
        <v>7.113301735300583</v>
      </c>
      <c r="O98" s="161">
        <f>'Binary N2-CO2 Isotherms'!K114/('Binary N2-CO2 Isotherms'!K114+'Binary N2-CO2 Isotherms'!L114)</f>
        <v>0.98540133175324307</v>
      </c>
      <c r="P98" s="159">
        <f>'Binary N2-CO2 Isotherms'!L114/('Binary N2-CO2 Isotherms'!L114+'Binary N2-CO2 Isotherms'!K114)</f>
        <v>1.4598668246756938E-2</v>
      </c>
      <c r="Q98" s="163">
        <f t="shared" si="13"/>
        <v>4.3084722717720254</v>
      </c>
    </row>
    <row r="99" spans="1:17" x14ac:dyDescent="0.25">
      <c r="A99" s="72">
        <f t="shared" si="15"/>
        <v>4.9999999999999378E-2</v>
      </c>
      <c r="B99" s="30">
        <f t="shared" si="14"/>
        <v>0.95000000000000062</v>
      </c>
      <c r="C99" s="134">
        <f>'Binary N2-CO2 Isotherms'!C115/('Binary N2-CO2 Isotherms'!C115+'Binary N2-CO2 Isotherms'!D115)</f>
        <v>0.99104017605632899</v>
      </c>
      <c r="D99" s="136">
        <f>'Binary N2-CO2 Isotherms'!D115/('Binary N2-CO2 Isotherms'!D115+'Binary N2-CO2 Isotherms'!C115)</f>
        <v>8.9598239436710133E-3</v>
      </c>
      <c r="E99" s="138">
        <f t="shared" si="9"/>
        <v>5.8215439939493869</v>
      </c>
      <c r="F99" s="140">
        <f>'Binary N2-CO2 Isotherms'!E115/('Binary N2-CO2 Isotherms'!E115+'Binary N2-CO2 Isotherms'!F115)</f>
        <v>0.98905377388331406</v>
      </c>
      <c r="G99" s="143">
        <f>'Binary N2-CO2 Isotherms'!F115/('Binary N2-CO2 Isotherms'!F115+'Binary N2-CO2 Isotherms'!E115)</f>
        <v>1.0946226116685956E-2</v>
      </c>
      <c r="H99" s="145">
        <f t="shared" si="10"/>
        <v>4.7555624402807215</v>
      </c>
      <c r="I99" s="147">
        <f>'Binary N2-CO2 Isotherms'!G115/('Binary N2-CO2 Isotherms'!G115+'Binary N2-CO2 Isotherms'!H115)</f>
        <v>0.99143678895275</v>
      </c>
      <c r="J99" s="149">
        <f>'Binary N2-CO2 Isotherms'!H115/('Binary N2-CO2 Isotherms'!H115+'Binary N2-CO2 Isotherms'!G115)</f>
        <v>8.5632110472500297E-3</v>
      </c>
      <c r="K99" s="151">
        <f t="shared" si="11"/>
        <v>6.0936117703006598</v>
      </c>
      <c r="L99" s="155">
        <f>'Binary N2-CO2 Isotherms'!I115/('Binary N2-CO2 Isotherms'!I115+'Binary N2-CO2 Isotherms'!J115)</f>
        <v>0.99176691347110701</v>
      </c>
      <c r="M99" s="153">
        <f>'Binary N2-CO2 Isotherms'!J115/('Binary N2-CO2 Isotherms'!J115+'Binary N2-CO2 Isotherms'!I115)</f>
        <v>8.2330865288930011E-3</v>
      </c>
      <c r="N99" s="157">
        <f t="shared" si="12"/>
        <v>6.3400595172367549</v>
      </c>
      <c r="O99" s="161">
        <f>'Binary N2-CO2 Isotherms'!K115/('Binary N2-CO2 Isotherms'!K115+'Binary N2-CO2 Isotherms'!L115)</f>
        <v>0.98617016063364815</v>
      </c>
      <c r="P99" s="159">
        <f>'Binary N2-CO2 Isotherms'!L115/('Binary N2-CO2 Isotherms'!L115+'Binary N2-CO2 Isotherms'!K115)</f>
        <v>1.3829839366351848E-2</v>
      </c>
      <c r="Q99" s="163">
        <f t="shared" si="13"/>
        <v>3.753022091580501</v>
      </c>
    </row>
    <row r="100" spans="1:17" x14ac:dyDescent="0.25">
      <c r="A100" s="72">
        <f t="shared" si="15"/>
        <v>3.9999999999999369E-2</v>
      </c>
      <c r="B100" s="30">
        <f t="shared" si="14"/>
        <v>0.96000000000000063</v>
      </c>
      <c r="C100" s="134">
        <f>'Binary N2-CO2 Isotherms'!C116/('Binary N2-CO2 Isotherms'!C116+'Binary N2-CO2 Isotherms'!D116)</f>
        <v>0.99142206014239986</v>
      </c>
      <c r="D100" s="136">
        <f>'Binary N2-CO2 Isotherms'!D116/('Binary N2-CO2 Isotherms'!D116+'Binary N2-CO2 Isotherms'!C116)</f>
        <v>8.5779398576001364E-3</v>
      </c>
      <c r="E100" s="138">
        <f t="shared" si="9"/>
        <v>4.8157545041927827</v>
      </c>
      <c r="F100" s="140">
        <f>'Binary N2-CO2 Isotherms'!E116/('Binary N2-CO2 Isotherms'!E116+'Binary N2-CO2 Isotherms'!F116)</f>
        <v>0.98955254753284727</v>
      </c>
      <c r="G100" s="143">
        <f>'Binary N2-CO2 Isotherms'!F116/('Binary N2-CO2 Isotherms'!F116+'Binary N2-CO2 Isotherms'!E116)</f>
        <v>1.0447452467152771E-2</v>
      </c>
      <c r="H100" s="145">
        <f t="shared" si="10"/>
        <v>3.9465464214203805</v>
      </c>
      <c r="I100" s="147">
        <f>'Binary N2-CO2 Isotherms'!G116/('Binary N2-CO2 Isotherms'!G116+'Binary N2-CO2 Isotherms'!H116)</f>
        <v>0.99203435472974633</v>
      </c>
      <c r="J100" s="149">
        <f>'Binary N2-CO2 Isotherms'!H116/('Binary N2-CO2 Isotherms'!H116+'Binary N2-CO2 Isotherms'!G116)</f>
        <v>7.9656452702536618E-3</v>
      </c>
      <c r="K100" s="151">
        <f t="shared" si="11"/>
        <v>5.1891294902075318</v>
      </c>
      <c r="L100" s="155">
        <f>'Binary N2-CO2 Isotherms'!I116/('Binary N2-CO2 Isotherms'!I116+'Binary N2-CO2 Isotherms'!J116)</f>
        <v>0.99241057832293833</v>
      </c>
      <c r="M100" s="153">
        <f>'Binary N2-CO2 Isotherms'!J116/('Binary N2-CO2 Isotherms'!J116+'Binary N2-CO2 Isotherms'!I116)</f>
        <v>7.5894216770617667E-3</v>
      </c>
      <c r="N100" s="157">
        <f t="shared" si="12"/>
        <v>5.4484310561412697</v>
      </c>
      <c r="O100" s="161">
        <f>'Binary N2-CO2 Isotherms'!K116/('Binary N2-CO2 Isotherms'!K116+'Binary N2-CO2 Isotherms'!L116)</f>
        <v>0.98691891247033159</v>
      </c>
      <c r="P100" s="159">
        <f>'Binary N2-CO2 Isotherms'!L116/('Binary N2-CO2 Isotherms'!L116+'Binary N2-CO2 Isotherms'!K116)</f>
        <v>1.3081087529668306E-2</v>
      </c>
      <c r="Q100" s="163">
        <f t="shared" si="13"/>
        <v>3.1435934710829447</v>
      </c>
    </row>
    <row r="101" spans="1:17" x14ac:dyDescent="0.25">
      <c r="A101" s="72">
        <f t="shared" si="15"/>
        <v>2.9999999999999361E-2</v>
      </c>
      <c r="B101" s="30">
        <f t="shared" si="14"/>
        <v>0.97000000000000064</v>
      </c>
      <c r="C101" s="134">
        <f>'Binary N2-CO2 Isotherms'!C117/('Binary N2-CO2 Isotherms'!C117+'Binary N2-CO2 Isotherms'!D117)</f>
        <v>0.99179209529896428</v>
      </c>
      <c r="D101" s="136">
        <f>'Binary N2-CO2 Isotherms'!D117/('Binary N2-CO2 Isotherms'!D117+'Binary N2-CO2 Isotherms'!C117)</f>
        <v>8.2079047010356915E-3</v>
      </c>
      <c r="E101" s="138">
        <f t="shared" si="9"/>
        <v>3.7371270069647329</v>
      </c>
      <c r="F101" s="140">
        <f>'Binary N2-CO2 Isotherms'!E117/('Binary N2-CO2 Isotherms'!E117+'Binary N2-CO2 Isotherms'!F117)</f>
        <v>0.99003816219155372</v>
      </c>
      <c r="G101" s="143">
        <f>'Binary N2-CO2 Isotherms'!F117/('Binary N2-CO2 Isotherms'!F117+'Binary N2-CO2 Isotherms'!E117)</f>
        <v>9.9618378084463319E-3</v>
      </c>
      <c r="H101" s="145">
        <f t="shared" si="10"/>
        <v>3.0737036241479774</v>
      </c>
      <c r="I101" s="147">
        <f>'Binary N2-CO2 Isotherms'!G117/('Binary N2-CO2 Isotherms'!G117+'Binary N2-CO2 Isotherms'!H117)</f>
        <v>0.99261766803404305</v>
      </c>
      <c r="J101" s="149">
        <f>'Binary N2-CO2 Isotherms'!H117/('Binary N2-CO2 Isotherms'!H117+'Binary N2-CO2 Isotherms'!G117)</f>
        <v>7.3823319659569479E-3</v>
      </c>
      <c r="K101" s="151">
        <f t="shared" si="11"/>
        <v>4.1585119238440216</v>
      </c>
      <c r="L101" s="155">
        <f>'Binary N2-CO2 Isotherms'!I117/('Binary N2-CO2 Isotherms'!I117+'Binary N2-CO2 Isotherms'!J117)</f>
        <v>0.99303799278457261</v>
      </c>
      <c r="M101" s="153">
        <f>'Binary N2-CO2 Isotherms'!J117/('Binary N2-CO2 Isotherms'!J117+'Binary N2-CO2 Isotherms'!I117)</f>
        <v>6.9620072154273948E-3</v>
      </c>
      <c r="N101" s="157">
        <f t="shared" si="12"/>
        <v>4.4114454769167999</v>
      </c>
      <c r="O101" s="161">
        <f>'Binary N2-CO2 Isotherms'!K117/('Binary N2-CO2 Isotherms'!K117+'Binary N2-CO2 Isotherms'!L117)</f>
        <v>0.98764814330602368</v>
      </c>
      <c r="P101" s="159">
        <f>'Binary N2-CO2 Isotherms'!L117/('Binary N2-CO2 Isotherms'!L117+'Binary N2-CO2 Isotherms'!K117)</f>
        <v>1.2351856693976327E-2</v>
      </c>
      <c r="Q101" s="163">
        <f t="shared" si="13"/>
        <v>2.4729738712100238</v>
      </c>
    </row>
    <row r="102" spans="1:17" x14ac:dyDescent="0.25">
      <c r="A102" s="72">
        <f>1-B102</f>
        <v>1.9999999999999352E-2</v>
      </c>
      <c r="B102" s="30">
        <f t="shared" si="14"/>
        <v>0.98000000000000065</v>
      </c>
      <c r="C102" s="134">
        <f>'Binary N2-CO2 Isotherms'!C118/('Binary N2-CO2 Isotherms'!C118+'Binary N2-CO2 Isotherms'!D118)</f>
        <v>0.99215062686630928</v>
      </c>
      <c r="D102" s="136">
        <f>'Binary N2-CO2 Isotherms'!D118/('Binary N2-CO2 Isotherms'!D118+'Binary N2-CO2 Isotherms'!C118)</f>
        <v>7.8493731336907804E-3</v>
      </c>
      <c r="E102" s="138">
        <f t="shared" si="9"/>
        <v>2.579565480198057</v>
      </c>
      <c r="F102" s="140">
        <f>'Binary N2-CO2 Isotherms'!E118/('Binary N2-CO2 Isotherms'!E118+'Binary N2-CO2 Isotherms'!F118)</f>
        <v>0.99051101601151614</v>
      </c>
      <c r="G102" s="143">
        <f>'Binary N2-CO2 Isotherms'!F118/('Binary N2-CO2 Isotherms'!F118+'Binary N2-CO2 Isotherms'!E118)</f>
        <v>9.4889839884838793E-3</v>
      </c>
      <c r="H102" s="145">
        <f t="shared" si="10"/>
        <v>2.1303134830219492</v>
      </c>
      <c r="I102" s="147">
        <f>'Binary N2-CO2 Isotherms'!G118/('Binary N2-CO2 Isotherms'!G118+'Binary N2-CO2 Isotherms'!H118)</f>
        <v>0.99318714791903895</v>
      </c>
      <c r="J102" s="149">
        <f>'Binary N2-CO2 Isotherms'!H118/('Binary N2-CO2 Isotherms'!H118+'Binary N2-CO2 Isotherms'!G118)</f>
        <v>6.8128520809611374E-3</v>
      </c>
      <c r="K102" s="151">
        <f t="shared" si="11"/>
        <v>2.9751307127859015</v>
      </c>
      <c r="L102" s="155">
        <f>'Binary N2-CO2 Isotherms'!I118/('Binary N2-CO2 Isotherms'!I118+'Binary N2-CO2 Isotherms'!J118)</f>
        <v>0.99364963269651374</v>
      </c>
      <c r="M102" s="153">
        <f>'Binary N2-CO2 Isotherms'!J118/('Binary N2-CO2 Isotherms'!J118+'Binary N2-CO2 Isotherms'!I118)</f>
        <v>6.3503673034863185E-3</v>
      </c>
      <c r="N102" s="157">
        <f t="shared" si="12"/>
        <v>3.1932899253635951</v>
      </c>
      <c r="O102" s="161">
        <f>'Binary N2-CO2 Isotherms'!K118/('Binary N2-CO2 Isotherms'!K118+'Binary N2-CO2 Isotherms'!L118)</f>
        <v>0.98835839054630525</v>
      </c>
      <c r="P102" s="159">
        <f>'Binary N2-CO2 Isotherms'!L118/('Binary N2-CO2 Isotherms'!L118+'Binary N2-CO2 Isotherms'!K118)</f>
        <v>1.1641609453694822E-2</v>
      </c>
      <c r="Q102" s="163">
        <f t="shared" si="13"/>
        <v>1.7326280768250448</v>
      </c>
    </row>
    <row r="103" spans="1:17" x14ac:dyDescent="0.25">
      <c r="A103" s="73">
        <f>1-B103</f>
        <v>9.9999999999993427E-3</v>
      </c>
      <c r="B103" s="30">
        <f t="shared" si="14"/>
        <v>0.99000000000000066</v>
      </c>
      <c r="C103" s="134">
        <f>'Binary N2-CO2 Isotherms'!C119/('Binary N2-CO2 Isotherms'!C119+'Binary N2-CO2 Isotherms'!D119)</f>
        <v>0.99249798879009654</v>
      </c>
      <c r="D103" s="136">
        <f>'Binary N2-CO2 Isotherms'!D119/('Binary N2-CO2 Isotherms'!D119+'Binary N2-CO2 Isotherms'!C119)</f>
        <v>7.5020112099033892E-3</v>
      </c>
      <c r="E103" s="138">
        <f t="shared" si="9"/>
        <v>1.336339273495889</v>
      </c>
      <c r="F103" s="140">
        <f>'Binary N2-CO2 Isotherms'!E119/('Binary N2-CO2 Isotherms'!E119+'Binary N2-CO2 Isotherms'!F119)</f>
        <v>0.99097149241787641</v>
      </c>
      <c r="G103" s="143">
        <f>'Binary N2-CO2 Isotherms'!F119/('Binary N2-CO2 Isotherms'!F119+'Binary N2-CO2 Isotherms'!E119)</f>
        <v>9.0285075821236894E-3</v>
      </c>
      <c r="H103" s="145">
        <f t="shared" si="10"/>
        <v>1.1086896658916963</v>
      </c>
      <c r="I103" s="147">
        <f>'Binary N2-CO2 Isotherms'!G119/('Binary N2-CO2 Isotherms'!G119+'Binary N2-CO2 Isotherms'!H119)</f>
        <v>0.99374319807294509</v>
      </c>
      <c r="J103" s="149">
        <f>'Binary N2-CO2 Isotherms'!H119/('Binary N2-CO2 Isotherms'!H119+'Binary N2-CO2 Isotherms'!G119)</f>
        <v>6.2568019270550328E-3</v>
      </c>
      <c r="K103" s="151">
        <f t="shared" si="11"/>
        <v>1.6043036360380445</v>
      </c>
      <c r="L103" s="155">
        <f>'Binary N2-CO2 Isotherms'!I119/('Binary N2-CO2 Isotherms'!I119+'Binary N2-CO2 Isotherms'!J119)</f>
        <v>0.99424595675167593</v>
      </c>
      <c r="M103" s="153">
        <f>'Binary N2-CO2 Isotherms'!J119/('Binary N2-CO2 Isotherms'!J119+'Binary N2-CO2 Isotherms'!I119)</f>
        <v>5.7540432483240492E-3</v>
      </c>
      <c r="N103" s="157">
        <f t="shared" si="12"/>
        <v>1.7453620034853934</v>
      </c>
      <c r="O103" s="161">
        <f>'Binary N2-CO2 Isotherms'!K119/('Binary N2-CO2 Isotherms'!K119+'Binary N2-CO2 Isotherms'!L119)</f>
        <v>0.98905017372534099</v>
      </c>
      <c r="P103" s="159">
        <f>'Binary N2-CO2 Isotherms'!L119/('Binary N2-CO2 Isotherms'!L119+'Binary N2-CO2 Isotherms'!K119)</f>
        <v>1.0949826274658956E-2</v>
      </c>
      <c r="Q103" s="163">
        <f t="shared" si="13"/>
        <v>0.91238030125879455</v>
      </c>
    </row>
    <row r="104" spans="1:17" x14ac:dyDescent="0.25">
      <c r="A104" s="73">
        <f t="shared" ref="A104" si="16">1-B104</f>
        <v>0</v>
      </c>
      <c r="B104" s="32">
        <f t="shared" si="14"/>
        <v>1.0000000000000007</v>
      </c>
      <c r="C104" s="134">
        <f>'Binary N2-CO2 Isotherms'!C120/('Binary N2-CO2 Isotherms'!C120+'Binary N2-CO2 Isotherms'!D120)</f>
        <v>0.99283450408392426</v>
      </c>
      <c r="D104" s="136">
        <f>'Binary N2-CO2 Isotherms'!D120/('Binary N2-CO2 Isotherms'!D120+'Binary N2-CO2 Isotherms'!C120)</f>
        <v>7.1654959160756659E-3</v>
      </c>
      <c r="E104" s="138" t="e">
        <f t="shared" si="9"/>
        <v>#DIV/0!</v>
      </c>
      <c r="F104" s="140">
        <f>'Binary N2-CO2 Isotherms'!E120/('Binary N2-CO2 Isotherms'!E120+'Binary N2-CO2 Isotherms'!F120)</f>
        <v>0.99141996076484884</v>
      </c>
      <c r="G104" s="143">
        <f>'Binary N2-CO2 Isotherms'!F120/('Binary N2-CO2 Isotherms'!F120+'Binary N2-CO2 Isotherms'!E120)</f>
        <v>8.5800392351512225E-3</v>
      </c>
      <c r="H104" s="145" t="e">
        <f t="shared" si="10"/>
        <v>#DIV/0!</v>
      </c>
      <c r="I104" s="147">
        <f>'Binary N2-CO2 Isotherms'!G120/('Binary N2-CO2 Isotherms'!G120+'Binary N2-CO2 Isotherms'!H120)</f>
        <v>0.99428620750149332</v>
      </c>
      <c r="J104" s="149">
        <f>'Binary N2-CO2 Isotherms'!H120/('Binary N2-CO2 Isotherms'!H120+'Binary N2-CO2 Isotherms'!G120)</f>
        <v>5.7137924985065846E-3</v>
      </c>
      <c r="K104" s="151" t="e">
        <f t="shared" si="11"/>
        <v>#DIV/0!</v>
      </c>
      <c r="L104" s="155">
        <f>'Binary N2-CO2 Isotherms'!I120/('Binary N2-CO2 Isotherms'!I120+'Binary N2-CO2 Isotherms'!J120)</f>
        <v>0.99482740724225116</v>
      </c>
      <c r="M104" s="153">
        <f>'Binary N2-CO2 Isotherms'!J120/('Binary N2-CO2 Isotherms'!J120+'Binary N2-CO2 Isotherms'!I120)</f>
        <v>5.1725927577487727E-3</v>
      </c>
      <c r="N104" s="157" t="e">
        <f t="shared" si="12"/>
        <v>#DIV/0!</v>
      </c>
      <c r="O104" s="161">
        <f>'Binary N2-CO2 Isotherms'!K120/('Binary N2-CO2 Isotherms'!K120+'Binary N2-CO2 Isotherms'!L120)</f>
        <v>0.98972399523373056</v>
      </c>
      <c r="P104" s="159">
        <f>'Binary N2-CO2 Isotherms'!L120/('Binary N2-CO2 Isotherms'!L120+'Binary N2-CO2 Isotherms'!K120)</f>
        <v>1.0276004766269376E-2</v>
      </c>
      <c r="Q104" s="163" t="e">
        <f t="shared" si="13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I10" sqref="I10"/>
    </sheetView>
  </sheetViews>
  <sheetFormatPr defaultRowHeight="15" x14ac:dyDescent="0.25"/>
  <sheetData>
    <row r="1" spans="1:6" x14ac:dyDescent="0.25">
      <c r="A1" t="str">
        <f>'Kp exp - curve fits'!A3</f>
        <v>yCO2</v>
      </c>
      <c r="B1" t="str">
        <f>'Kp exp - curve fits'!B3</f>
        <v>Kp (experimental)   mmol/g/atm</v>
      </c>
      <c r="C1" t="str">
        <f>'Kp exp - curve fits'!C3</f>
        <v>Kp (experimental)   mmol/g/atm</v>
      </c>
      <c r="D1" t="str">
        <f>'Kp exp - curve fits'!D3</f>
        <v>Kp (experimental)   mmol/g/atm</v>
      </c>
      <c r="E1" t="str">
        <f>'Kp exp - curve fits'!E3</f>
        <v>Kp (experimental)   mmol/g/atm</v>
      </c>
      <c r="F1" t="str">
        <f>'Kp exp - curve fits'!F3</f>
        <v>Kp (experimental)   mmol/g/atm</v>
      </c>
    </row>
    <row r="2" spans="1:6" x14ac:dyDescent="0.25">
      <c r="A2">
        <f>'Kp exp - curve fits'!A4</f>
        <v>0</v>
      </c>
      <c r="B2">
        <f>'Kp exp - curve fits'!B4</f>
        <v>16.188973130681315</v>
      </c>
      <c r="C2">
        <f>'Kp exp - curve fits'!C4</f>
        <v>8.866144487467313</v>
      </c>
      <c r="D2">
        <f>'Kp exp - curve fits'!D4</f>
        <v>5.8475498218581015</v>
      </c>
      <c r="E2">
        <f>'Kp exp - curve fits'!E4</f>
        <v>4.5879419730594178</v>
      </c>
      <c r="F2">
        <f>'Kp exp - curve fits'!F4</f>
        <v>4.3360000000000003</v>
      </c>
    </row>
    <row r="3" spans="1:6" x14ac:dyDescent="0.25">
      <c r="A3">
        <f>'Kp exp - curve fits'!A5</f>
        <v>0.01</v>
      </c>
      <c r="B3">
        <f>'Kp exp - curve fits'!B5</f>
        <v>0</v>
      </c>
      <c r="C3">
        <f>'Kp exp - curve fits'!C5</f>
        <v>2.1444862098400637</v>
      </c>
      <c r="D3">
        <f>'Kp exp - curve fits'!D5</f>
        <v>0</v>
      </c>
      <c r="E3">
        <f>'Kp exp - curve fits'!E5</f>
        <v>1.4522134167355816</v>
      </c>
      <c r="F3">
        <f>'Kp exp - curve fits'!F5</f>
        <v>1.4059796074720174</v>
      </c>
    </row>
    <row r="4" spans="1:6" x14ac:dyDescent="0.25">
      <c r="A4">
        <f>'Kp exp - curve fits'!A6</f>
        <v>2.5000000000000001E-2</v>
      </c>
      <c r="B4">
        <f>'Kp exp - curve fits'!B6</f>
        <v>2.2775579916524635</v>
      </c>
      <c r="C4">
        <f>'Kp exp - curve fits'!C6</f>
        <v>1.7177620635131094</v>
      </c>
      <c r="D4">
        <f>'Kp exp - curve fits'!D6</f>
        <v>1.3202741496426051</v>
      </c>
      <c r="E4">
        <f>'Kp exp - curve fits'!E6</f>
        <v>1.3198709572345462</v>
      </c>
      <c r="F4">
        <f>'Kp exp - curve fits'!F6</f>
        <v>1.3059286606474445</v>
      </c>
    </row>
    <row r="5" spans="1:6" x14ac:dyDescent="0.25">
      <c r="A5">
        <f>'Kp exp - curve fits'!A7</f>
        <v>0.05</v>
      </c>
      <c r="B5">
        <f>'Kp exp - curve fits'!B7</f>
        <v>1.9560157393977338</v>
      </c>
      <c r="C5">
        <f>'Kp exp - curve fits'!C7</f>
        <v>1.3185259892499852</v>
      </c>
      <c r="D5">
        <f>'Kp exp - curve fits'!D7</f>
        <v>1.2040178931129062</v>
      </c>
      <c r="E5">
        <f>'Kp exp - curve fits'!E7</f>
        <v>0.90684754330302941</v>
      </c>
      <c r="F5">
        <f>'Kp exp - curve fits'!F7</f>
        <v>0.95615259344923187</v>
      </c>
    </row>
    <row r="6" spans="1:6" x14ac:dyDescent="0.25">
      <c r="A6">
        <f>'Kp exp - curve fits'!A8</f>
        <v>0.1</v>
      </c>
      <c r="B6">
        <f>'Kp exp - curve fits'!B8</f>
        <v>1.3910652290077334</v>
      </c>
      <c r="C6">
        <f>'Kp exp - curve fits'!C8</f>
        <v>1.0675473156598387</v>
      </c>
      <c r="D6">
        <f>'Kp exp - curve fits'!D8</f>
        <v>0.8873624068746635</v>
      </c>
      <c r="E6">
        <f>'Kp exp - curve fits'!E8</f>
        <v>0.74809693207075734</v>
      </c>
      <c r="F6">
        <f>'Kp exp - curve fits'!F8</f>
        <v>0.61822772980511453</v>
      </c>
    </row>
    <row r="7" spans="1:6" x14ac:dyDescent="0.25">
      <c r="A7">
        <f>'Kp exp - curve fits'!A9</f>
        <v>0.15</v>
      </c>
      <c r="B7">
        <f>'Kp exp - curve fits'!B9</f>
        <v>1.1862635361971323</v>
      </c>
      <c r="C7">
        <f>'Kp exp - curve fits'!C9</f>
        <v>1.0146156865858575</v>
      </c>
      <c r="D7">
        <f>'Kp exp - curve fits'!D9</f>
        <v>0.6696849382724982</v>
      </c>
      <c r="E7">
        <f>'Kp exp - curve fits'!E9</f>
        <v>0.6045440542937488</v>
      </c>
      <c r="F7">
        <f>'Kp exp - curve fits'!F9</f>
        <v>0.49580561332528317</v>
      </c>
    </row>
    <row r="8" spans="1:6" x14ac:dyDescent="0.25">
      <c r="A8">
        <f>'Kp exp - curve fits'!A10</f>
        <v>0.2</v>
      </c>
      <c r="B8">
        <f>'Kp exp - curve fits'!B10</f>
        <v>0.9466198695842083</v>
      </c>
      <c r="C8">
        <f>'Kp exp - curve fits'!C10</f>
        <v>0.86592567466996129</v>
      </c>
      <c r="D8">
        <f>'Kp exp - curve fits'!D10</f>
        <v>0.60445436036472033</v>
      </c>
      <c r="E8">
        <f>'Kp exp - curve fits'!E10</f>
        <v>0.46268649692520303</v>
      </c>
      <c r="F8">
        <f>'Kp exp - curve fits'!F10</f>
        <v>0.31870605057417223</v>
      </c>
    </row>
    <row r="9" spans="1:6" x14ac:dyDescent="0.25">
      <c r="A9">
        <f>'Kp exp - curve fits'!A11</f>
        <v>0.3</v>
      </c>
      <c r="B9">
        <f>'Kp exp - curve fits'!B11</f>
        <v>0.75445378102834015</v>
      </c>
      <c r="C9">
        <f>'Kp exp - curve fits'!C11</f>
        <v>0</v>
      </c>
      <c r="D9">
        <f>'Kp exp - curve fits'!D11</f>
        <v>0</v>
      </c>
      <c r="E9">
        <f>'Kp exp - curve fits'!E11</f>
        <v>0</v>
      </c>
      <c r="F9">
        <f>'Kp exp - curve fits'!F11</f>
        <v>0</v>
      </c>
    </row>
    <row r="10" spans="1:6" x14ac:dyDescent="0.25">
      <c r="A10">
        <f>'Kp exp - curve fits'!A12</f>
        <v>0.35</v>
      </c>
      <c r="B10">
        <f>'Kp exp - curve fits'!B12</f>
        <v>0</v>
      </c>
      <c r="C10">
        <f>'Kp exp - curve fits'!C12</f>
        <v>0.53343187396788094</v>
      </c>
      <c r="D10">
        <f>'Kp exp - curve fits'!D12</f>
        <v>0.41476257348846179</v>
      </c>
      <c r="E10">
        <f>'Kp exp - curve fits'!E12</f>
        <v>0.31990763490433199</v>
      </c>
      <c r="F10">
        <f>'Kp exp - curve fits'!F12</f>
        <v>0.25898948110478126</v>
      </c>
    </row>
    <row r="11" spans="1:6" x14ac:dyDescent="0.25">
      <c r="A11">
        <f>'Kp exp - curve fits'!A13</f>
        <v>0.4</v>
      </c>
      <c r="B11">
        <f>'Kp exp - curve fits'!B13</f>
        <v>0.50575958325283188</v>
      </c>
      <c r="C11">
        <f>'Kp exp - curve fits'!C13</f>
        <v>0</v>
      </c>
      <c r="D11">
        <f>'Kp exp - curve fits'!D13</f>
        <v>0</v>
      </c>
      <c r="E11">
        <f>'Kp exp - curve fits'!E13</f>
        <v>0</v>
      </c>
      <c r="F11">
        <f>'Kp exp - curve fits'!F13</f>
        <v>0</v>
      </c>
    </row>
    <row r="12" spans="1:6" x14ac:dyDescent="0.25">
      <c r="A12">
        <f>'Kp exp - curve fits'!A14</f>
        <v>0.5</v>
      </c>
      <c r="B12">
        <f>'Kp exp - curve fits'!B14</f>
        <v>0.40058829726580281</v>
      </c>
      <c r="C12">
        <f>'Kp exp - curve fits'!C14</f>
        <v>0.39448034110641311</v>
      </c>
      <c r="D12">
        <f>'Kp exp - curve fits'!D14</f>
        <v>0.32688596504380751</v>
      </c>
      <c r="E12">
        <f>'Kp exp - curve fits'!E14</f>
        <v>0.24304994049162956</v>
      </c>
      <c r="F12">
        <f>'Kp exp - curve fits'!F14</f>
        <v>0.19344111706751493</v>
      </c>
    </row>
    <row r="13" spans="1:6" x14ac:dyDescent="0.25">
      <c r="A13">
        <f>'Kp exp - curve fits'!A15</f>
        <v>0.6</v>
      </c>
      <c r="B13">
        <f>'Kp exp - curve fits'!B15</f>
        <v>0.32578771414594543</v>
      </c>
      <c r="C13">
        <f>'Kp exp - curve fits'!C15</f>
        <v>0</v>
      </c>
      <c r="D13">
        <f>'Kp exp - curve fits'!D15</f>
        <v>0</v>
      </c>
      <c r="E13">
        <f>'Kp exp - curve fits'!E15</f>
        <v>0</v>
      </c>
      <c r="F13">
        <f>'Kp exp - curve fits'!F15</f>
        <v>0</v>
      </c>
    </row>
    <row r="14" spans="1:6" x14ac:dyDescent="0.25">
      <c r="A14">
        <f>'Kp exp - curve fits'!A16</f>
        <v>0.65</v>
      </c>
      <c r="B14">
        <f>'Kp exp - curve fits'!B16</f>
        <v>0</v>
      </c>
      <c r="C14">
        <f>'Kp exp - curve fits'!C16</f>
        <v>0</v>
      </c>
      <c r="D14">
        <f>'Kp exp - curve fits'!D16</f>
        <v>0.23159233687864778</v>
      </c>
      <c r="E14">
        <f>'Kp exp - curve fits'!E16</f>
        <v>0</v>
      </c>
      <c r="F14">
        <f>'Kp exp - curve fits'!F16</f>
        <v>0</v>
      </c>
    </row>
    <row r="15" spans="1:6" x14ac:dyDescent="0.25">
      <c r="A15">
        <f>'Kp exp - curve fits'!A17</f>
        <v>0.7</v>
      </c>
      <c r="B15">
        <f>'Kp exp - curve fits'!B17</f>
        <v>0.2268215271756881</v>
      </c>
      <c r="C15">
        <f>'Kp exp - curve fits'!C17</f>
        <v>0.17216874270326549</v>
      </c>
      <c r="D15">
        <f>'Kp exp - curve fits'!D17</f>
        <v>0</v>
      </c>
      <c r="E15">
        <f>'Kp exp - curve fits'!E17</f>
        <v>0.14039766737610071</v>
      </c>
      <c r="F15">
        <f>'Kp exp - curve fits'!F17</f>
        <v>0.16413846208391838</v>
      </c>
    </row>
    <row r="16" spans="1:6" x14ac:dyDescent="0.25">
      <c r="A16">
        <f>'Kp exp - curve fits'!A18</f>
        <v>0.8</v>
      </c>
      <c r="B16">
        <f>'Kp exp - curve fits'!B18</f>
        <v>0.12992942026352303</v>
      </c>
      <c r="C16">
        <f>'Kp exp - curve fits'!C18</f>
        <v>0</v>
      </c>
      <c r="D16">
        <f>'Kp exp - curve fits'!D18</f>
        <v>0</v>
      </c>
      <c r="E16">
        <f>'Kp exp - curve fits'!E18</f>
        <v>0</v>
      </c>
      <c r="F16">
        <f>'Kp exp - curve fits'!F18</f>
        <v>0</v>
      </c>
    </row>
    <row r="17" spans="1:6" x14ac:dyDescent="0.25">
      <c r="A17">
        <f>'Kp exp - curve fits'!A19</f>
        <v>0.85</v>
      </c>
      <c r="B17">
        <f>'Kp exp - curve fits'!B19</f>
        <v>0</v>
      </c>
      <c r="C17">
        <f>'Kp exp - curve fits'!C19</f>
        <v>0</v>
      </c>
      <c r="D17">
        <f>'Kp exp - curve fits'!D19</f>
        <v>0.14286915042199499</v>
      </c>
      <c r="E17">
        <f>'Kp exp - curve fits'!E19</f>
        <v>0</v>
      </c>
      <c r="F17">
        <f>'Kp exp - curve fits'!F19</f>
        <v>0</v>
      </c>
    </row>
    <row r="18" spans="1:6" x14ac:dyDescent="0.25">
      <c r="A18">
        <f>'Kp exp - curve fits'!A20</f>
        <v>0.9</v>
      </c>
      <c r="B18">
        <f>'Kp exp - curve fits'!B20</f>
        <v>8.9414580384955034E-2</v>
      </c>
      <c r="C18">
        <f>'Kp exp - curve fits'!C20</f>
        <v>0</v>
      </c>
      <c r="D18">
        <f>'Kp exp - curve fits'!D20</f>
        <v>0</v>
      </c>
      <c r="E18">
        <f>'Kp exp - curve fits'!E20</f>
        <v>0</v>
      </c>
      <c r="F18">
        <f>'Kp exp - curve fits'!F20</f>
        <v>0</v>
      </c>
    </row>
    <row r="19" spans="1:6" x14ac:dyDescent="0.25">
      <c r="A19">
        <f>'Kp exp - curve fits'!A21</f>
        <v>0.95</v>
      </c>
      <c r="B19">
        <f>'Kp exp - curve fits'!B21</f>
        <v>0</v>
      </c>
      <c r="C19">
        <f>'Kp exp - curve fits'!C21</f>
        <v>0.10186986798647557</v>
      </c>
      <c r="D19">
        <f>'Kp exp - curve fits'!D21</f>
        <v>0.11914098317833401</v>
      </c>
      <c r="E19">
        <f>'Kp exp - curve fits'!E21</f>
        <v>8.6619751829436459E-2</v>
      </c>
      <c r="F19">
        <f>'Kp exp - curve fits'!F21</f>
        <v>9.0539918106103595E-2</v>
      </c>
    </row>
    <row r="20" spans="1:6" x14ac:dyDescent="0.25">
      <c r="A20">
        <f>'Kp exp - curve fits'!A22</f>
        <v>1</v>
      </c>
      <c r="B20">
        <f>'Kp exp - curve fits'!B22</f>
        <v>7.6778119072347037E-2</v>
      </c>
      <c r="C20">
        <f>'Kp exp - curve fits'!C22</f>
        <v>0.113</v>
      </c>
      <c r="D20">
        <f>'Kp exp - curve fits'!D22</f>
        <v>8.8999999999999996E-2</v>
      </c>
      <c r="E20">
        <f>'Kp exp - curve fits'!E22</f>
        <v>5.6000000000000001E-2</v>
      </c>
      <c r="F20">
        <f>'Kp exp - curve fits'!F22</f>
        <v>6.9000000000000006E-2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Kp exp - curve fits</vt:lpstr>
      <vt:lpstr>Binary N2-CO2 Isotherms</vt:lpstr>
      <vt:lpstr>Separation Factor &amp; XY Plot</vt:lpstr>
      <vt:lpstr>MATLAB</vt:lpstr>
      <vt:lpstr>_b1</vt:lpstr>
      <vt:lpstr>_b2</vt:lpstr>
      <vt:lpstr>_b3</vt:lpstr>
      <vt:lpstr>_c1</vt:lpstr>
      <vt:lpstr>_c2</vt:lpstr>
      <vt:lpstr>_c3</vt:lpstr>
      <vt:lpstr>gamma</vt:lpstr>
      <vt:lpstr>theta</vt:lpstr>
    </vt:vector>
  </TitlesOfParts>
  <Company>University of Ottawa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 - Grads</dc:creator>
  <cp:lastModifiedBy>Patrice Amyot</cp:lastModifiedBy>
  <dcterms:created xsi:type="dcterms:W3CDTF">2012-08-01T16:47:33Z</dcterms:created>
  <dcterms:modified xsi:type="dcterms:W3CDTF">2015-06-04T03:45:31Z</dcterms:modified>
</cp:coreProperties>
</file>