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lexa\Dropbox (Personal)\NW Econ Tracker\"/>
    </mc:Choice>
  </mc:AlternateContent>
  <xr:revisionPtr revIDLastSave="0" documentId="10_ncr:8100000_{A7C74FCB-C178-46B7-BADC-9271305D1556}" xr6:coauthVersionLast="34" xr6:coauthVersionMax="3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V41" i="1" l="1"/>
  <c r="W41" i="1"/>
  <c r="V42" i="1"/>
  <c r="W42" i="1"/>
  <c r="V43" i="1"/>
  <c r="W43" i="1" s="1"/>
  <c r="V45" i="1"/>
  <c r="W45" i="1"/>
  <c r="V40" i="1"/>
  <c r="W40" i="1" s="1"/>
  <c r="W39" i="1"/>
  <c r="V39" i="1"/>
  <c r="W38" i="1"/>
  <c r="V38" i="1"/>
  <c r="W37" i="1"/>
  <c r="V37" i="1"/>
  <c r="V36" i="1"/>
  <c r="W36" i="1" s="1"/>
  <c r="W35" i="1"/>
  <c r="V35" i="1"/>
  <c r="W34" i="1"/>
  <c r="V34" i="1"/>
  <c r="W33" i="1"/>
  <c r="V33" i="1"/>
  <c r="V32" i="1"/>
  <c r="W32" i="1" s="1"/>
  <c r="W31" i="1"/>
  <c r="V31" i="1"/>
  <c r="W30" i="1"/>
  <c r="V30" i="1"/>
  <c r="W29" i="1"/>
  <c r="V29" i="1"/>
  <c r="V28" i="1"/>
  <c r="W28" i="1" s="1"/>
  <c r="W27" i="1"/>
  <c r="V27" i="1"/>
  <c r="W26" i="1"/>
  <c r="V26" i="1"/>
  <c r="W25" i="1"/>
  <c r="V25" i="1"/>
  <c r="V24" i="1"/>
  <c r="W24" i="1" s="1"/>
  <c r="W23" i="1"/>
  <c r="V23" i="1"/>
  <c r="W22" i="1"/>
  <c r="V22" i="1"/>
  <c r="W21" i="1"/>
  <c r="V21" i="1"/>
  <c r="V20" i="1"/>
  <c r="W20" i="1" s="1"/>
  <c r="W18" i="1"/>
  <c r="V18" i="1"/>
  <c r="W17" i="1"/>
  <c r="V17" i="1"/>
  <c r="W16" i="1"/>
  <c r="V16" i="1"/>
  <c r="V15" i="1"/>
  <c r="W15" i="1" s="1"/>
  <c r="I15" i="1"/>
  <c r="D15" i="1" s="1"/>
  <c r="E15" i="1" s="1"/>
  <c r="W14" i="1"/>
  <c r="V14" i="1"/>
  <c r="I14" i="1"/>
  <c r="D14" i="1"/>
  <c r="E14" i="1" s="1"/>
  <c r="W13" i="1"/>
  <c r="V13" i="1"/>
  <c r="I13" i="1"/>
  <c r="D13" i="1" s="1"/>
  <c r="E13" i="1" s="1"/>
  <c r="V12" i="1"/>
  <c r="W12" i="1" s="1"/>
  <c r="I12" i="1"/>
  <c r="D12" i="1"/>
  <c r="E12" i="1" s="1"/>
  <c r="W11" i="1"/>
  <c r="V11" i="1"/>
  <c r="I11" i="1"/>
  <c r="D11" i="1"/>
  <c r="E11" i="1" s="1"/>
  <c r="V10" i="1"/>
  <c r="W10" i="1" s="1"/>
  <c r="I10" i="1"/>
  <c r="D10" i="1" s="1"/>
  <c r="E10" i="1" s="1"/>
  <c r="V9" i="1"/>
  <c r="I9" i="1"/>
  <c r="W9" i="1" s="1"/>
  <c r="D9" i="1"/>
  <c r="E9" i="1" s="1"/>
  <c r="W8" i="1"/>
  <c r="V8" i="1"/>
  <c r="I8" i="1"/>
  <c r="D8" i="1" s="1"/>
  <c r="E8" i="1" s="1"/>
  <c r="V7" i="1"/>
  <c r="W7" i="1" s="1"/>
  <c r="I7" i="1"/>
  <c r="D7" i="1" s="1"/>
  <c r="E7" i="1" s="1"/>
  <c r="W6" i="1"/>
  <c r="V6" i="1"/>
  <c r="I6" i="1"/>
  <c r="D6" i="1"/>
  <c r="E6" i="1" s="1"/>
  <c r="V5" i="1"/>
  <c r="W5" i="1" s="1"/>
  <c r="I5" i="1"/>
  <c r="D5" i="1" s="1"/>
  <c r="E5" i="1" s="1"/>
  <c r="V4" i="1"/>
  <c r="W4" i="1" s="1"/>
  <c r="I4" i="1"/>
  <c r="D4" i="1"/>
  <c r="E4" i="1" s="1"/>
  <c r="W3" i="1"/>
  <c r="V3" i="1"/>
  <c r="I3" i="1"/>
  <c r="D3" i="1"/>
  <c r="E3" i="1" s="1"/>
  <c r="V2" i="1"/>
  <c r="W2" i="1" s="1"/>
  <c r="I2" i="1"/>
  <c r="D2" i="1" s="1"/>
  <c r="E2" i="1" s="1"/>
</calcChain>
</file>

<file path=xl/sharedStrings.xml><?xml version="1.0" encoding="utf-8"?>
<sst xmlns="http://schemas.openxmlformats.org/spreadsheetml/2006/main" count="313" uniqueCount="88">
  <si>
    <t>Territory</t>
  </si>
  <si>
    <t>Faction</t>
  </si>
  <si>
    <t>Company</t>
  </si>
  <si>
    <t>Period Start</t>
  </si>
  <si>
    <t>Period End</t>
  </si>
  <si>
    <t>Screenshot date</t>
  </si>
  <si>
    <t>Can Pay In</t>
  </si>
  <si>
    <t>Due In</t>
  </si>
  <si>
    <t>Days elapsed</t>
  </si>
  <si>
    <t>Property %</t>
  </si>
  <si>
    <t>Trading %</t>
  </si>
  <si>
    <t>Crafing %</t>
  </si>
  <si>
    <t>Refining %</t>
  </si>
  <si>
    <t>Property #</t>
  </si>
  <si>
    <t>Property $</t>
  </si>
  <si>
    <t>Trading #</t>
  </si>
  <si>
    <t>Trading $</t>
  </si>
  <si>
    <t>Crafing #</t>
  </si>
  <si>
    <t>Crafing $</t>
  </si>
  <si>
    <t>Refining #</t>
  </si>
  <si>
    <t>Refining $</t>
  </si>
  <si>
    <t>Total $</t>
  </si>
  <si>
    <t>$ per day</t>
  </si>
  <si>
    <t>Everfall</t>
  </si>
  <si>
    <t>Covenant</t>
  </si>
  <si>
    <t>REDCOATS I</t>
  </si>
  <si>
    <t>2020-10-03</t>
  </si>
  <si>
    <t>5.00</t>
  </si>
  <si>
    <t>9.95</t>
  </si>
  <si>
    <t>Weaver's</t>
  </si>
  <si>
    <t>Syndicate</t>
  </si>
  <si>
    <t>The Cabal</t>
  </si>
  <si>
    <t>2021-10-03</t>
  </si>
  <si>
    <t>6.00</t>
  </si>
  <si>
    <t>Windsward</t>
  </si>
  <si>
    <t>Tessera Consortium</t>
  </si>
  <si>
    <t>7.50</t>
  </si>
  <si>
    <t>Cutlass</t>
  </si>
  <si>
    <t>Marauders</t>
  </si>
  <si>
    <t>Roughnecks</t>
  </si>
  <si>
    <t>2021-10-04</t>
  </si>
  <si>
    <t>First Light</t>
  </si>
  <si>
    <t>Stronghold</t>
  </si>
  <si>
    <t>6.99</t>
  </si>
  <si>
    <t>4.75</t>
  </si>
  <si>
    <t>Monarch's</t>
  </si>
  <si>
    <t>Hollowed Roses</t>
  </si>
  <si>
    <t>8.00</t>
  </si>
  <si>
    <t>Brightwood</t>
  </si>
  <si>
    <t>Bulwark</t>
  </si>
  <si>
    <t>2021-10-05</t>
  </si>
  <si>
    <t>5.02</t>
  </si>
  <si>
    <t>Ebonscale</t>
  </si>
  <si>
    <t>Uphill Company</t>
  </si>
  <si>
    <t>2.50</t>
  </si>
  <si>
    <t>Mourningdale</t>
  </si>
  <si>
    <t>Mythril Order</t>
  </si>
  <si>
    <t>2021-10-06</t>
  </si>
  <si>
    <t>Reekwater</t>
  </si>
  <si>
    <t>REDCOATS II</t>
  </si>
  <si>
    <t>Restless</t>
  </si>
  <si>
    <t>The Lilac Collective</t>
  </si>
  <si>
    <t>4.20</t>
  </si>
  <si>
    <t>2021-10-07</t>
  </si>
  <si>
    <t>Virginia Company</t>
  </si>
  <si>
    <t>2021-10-08</t>
  </si>
  <si>
    <t>2021-09-29</t>
  </si>
  <si>
    <t>2021-10-10</t>
  </si>
  <si>
    <t>2021-10-11</t>
  </si>
  <si>
    <t>Order of the Burning Sun</t>
  </si>
  <si>
    <t>2021-10-18</t>
  </si>
  <si>
    <t>2021-10-13</t>
  </si>
  <si>
    <t>2021-09-28</t>
  </si>
  <si>
    <t>2021-10-12</t>
  </si>
  <si>
    <t>2021-10-14</t>
  </si>
  <si>
    <t>2021-10-01</t>
  </si>
  <si>
    <t>2021-10-15</t>
  </si>
  <si>
    <t>4.00</t>
  </si>
  <si>
    <t>2021-09-30</t>
  </si>
  <si>
    <t>2021-10-20</t>
  </si>
  <si>
    <t>4.16</t>
  </si>
  <si>
    <t>2021-10-17</t>
  </si>
  <si>
    <t>2021-10-16</t>
  </si>
  <si>
    <t>2021-10-21</t>
  </si>
  <si>
    <t>2021-10-23</t>
  </si>
  <si>
    <t>2021-10-19</t>
  </si>
  <si>
    <t>2021-10-25</t>
  </si>
  <si>
    <t>Society of Yuppies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</si>
</sst>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yyyy\-mm\-dd"/>
    <numFmt numFmtId="166" formatCode="&quot;$&quot;#,##0.00"/>
  </numFmts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7F6000"/>
        <bgColor rgb="FF7F6000"/>
      </patternFill>
    </fill>
    <fill>
      <patternFill patternType="solid">
        <fgColor rgb="FFC27BA0"/>
        <bgColor rgb="FFC27BA0"/>
      </patternFill>
    </fill>
    <fill>
      <patternFill patternType="solid">
        <fgColor rgb="FF674EA7"/>
        <bgColor rgb="FF674EA7"/>
      </patternFill>
    </fill>
    <fill>
      <patternFill patternType="solid">
        <fgColor theme="4" tint="0.79998168889431442"/>
        <bgColor rgb="FF00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5" fillId="0" borderId="0"/>
    <xf numFmtId="44" fontId="5" fillId="0" borderId="0"/>
  </cellStyleXfs>
  <cellXfs count="2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3" fillId="0" borderId="0" xfId="0" applyFont="1"/>
    <xf numFmtId="0" fontId="4" fillId="0" borderId="0" xfId="0" applyFont="1"/>
    <xf numFmtId="2" fontId="0" fillId="0" borderId="0" xfId="0" applyNumberFormat="1"/>
    <xf numFmtId="2" fontId="1" fillId="0" borderId="0" xfId="0" applyNumberFormat="1" applyFont="1"/>
    <xf numFmtId="0" fontId="2" fillId="7" borderId="0" xfId="0" applyFont="1" applyFill="1"/>
    <xf numFmtId="164" fontId="0" fillId="0" borderId="0" xfId="1" applyNumberFormat="1" applyFont="1"/>
    <xf numFmtId="44" fontId="0" fillId="0" borderId="0" xfId="2" applyFont="1"/>
    <xf numFmtId="164" fontId="2" fillId="3" borderId="0" xfId="1" applyNumberFormat="1" applyFont="1" applyFill="1"/>
    <xf numFmtId="164" fontId="2" fillId="4" borderId="0" xfId="1" applyNumberFormat="1" applyFont="1" applyFill="1"/>
    <xf numFmtId="44" fontId="2" fillId="4" borderId="0" xfId="2" applyFont="1" applyFill="1"/>
    <xf numFmtId="164" fontId="2" fillId="5" borderId="0" xfId="1" applyNumberFormat="1" applyFont="1" applyFill="1"/>
    <xf numFmtId="44" fontId="2" fillId="5" borderId="0" xfId="2" applyFont="1" applyFill="1"/>
    <xf numFmtId="164" fontId="2" fillId="2" borderId="0" xfId="1" applyNumberFormat="1" applyFont="1" applyFill="1"/>
    <xf numFmtId="44" fontId="2" fillId="2" borderId="0" xfId="2" applyFont="1" applyFill="1"/>
    <xf numFmtId="165" fontId="1" fillId="0" borderId="0" xfId="0" applyNumberFormat="1" applyFont="1"/>
    <xf numFmtId="166" fontId="1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24"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numFmt numFmtId="166" formatCode="&quot;$&quot;#,##0.00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numFmt numFmtId="166" formatCode="&quot;$&quot;#,##0.00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numFmt numFmtId="164" formatCode="_(* #,##0_);_(* \(#,##0\);_(* &quot;-&quot;??_);_(@_)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numFmt numFmtId="164" formatCode="_(* #,##0_);_(* \(#,##0\);_(* &quot;-&quot;??_);_(@_)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numFmt numFmtId="164" formatCode="_(* #,##0_);_(* \(#,##0\);_(* &quot;-&quot;??_);_(@_)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numFmt numFmtId="164" formatCode="_(* #,##0_);_(* \(#,##0\);_(* &quot;-&quot;??_);_(@_)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alignment horizontal="general" vertical="bottom"/>
    </dxf>
    <dxf>
      <numFmt numFmtId="2" formatCode="0.00"/>
      <fill>
        <patternFill>
          <fgColor indexed="64"/>
          <bgColor auto="1"/>
        </patternFill>
      </fill>
    </dxf>
    <dxf>
      <numFmt numFmtId="2" formatCode="0.00"/>
    </dxf>
    <dxf>
      <numFmt numFmtId="2" formatCode="0.00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numFmt numFmtId="165" formatCode="yyyy\-mm\-dd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numFmt numFmtId="165" formatCode="yyyy\-mm\-dd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numFmt numFmtId="165" formatCode="yyyy\-mm\-dd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alignment horizontal="general" vertical="bottom"/>
    </dxf>
    <dxf>
      <border outline="0"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45" totalsRowShown="0" tableBorderDxfId="23">
  <autoFilter ref="A1:W45" xr:uid="{00000000-0009-0000-0100-000001000000}"/>
  <tableColumns count="23">
    <tableColumn id="1" xr3:uid="{00000000-0010-0000-0000-000001000000}" name="Territory" dataDxfId="22"/>
    <tableColumn id="2" xr3:uid="{00000000-0010-0000-0000-000002000000}" name="Faction" dataDxfId="21"/>
    <tableColumn id="3" xr3:uid="{00000000-0010-0000-0000-000003000000}" name="Company" dataDxfId="20"/>
    <tableColumn id="5" xr3:uid="{00000000-0010-0000-0000-000005000000}" name="Period Start" dataDxfId="19">
      <calculatedColumnFormula>F2-INT(I2)</calculatedColumnFormula>
    </tableColumn>
    <tableColumn id="6" xr3:uid="{00000000-0010-0000-0000-000006000000}" name="Period End" dataDxfId="18">
      <calculatedColumnFormula>D2+7</calculatedColumnFormula>
    </tableColumn>
    <tableColumn id="7" xr3:uid="{00000000-0010-0000-0000-000007000000}" name="Screenshot date" dataDxfId="17"/>
    <tableColumn id="8" xr3:uid="{00000000-0010-0000-0000-000008000000}" name="Can Pay In" dataDxfId="16"/>
    <tableColumn id="9" xr3:uid="{00000000-0010-0000-0000-000009000000}" name="Due In" dataDxfId="15"/>
    <tableColumn id="10" xr3:uid="{00000000-0010-0000-0000-00000A000000}" name="Days elapsed" dataDxfId="14">
      <calculatedColumnFormula>IF(G2="", 7-H2, IF(G2&lt;=2, (2-G2), (2+7-G2)))</calculatedColumnFormula>
    </tableColumn>
    <tableColumn id="11" xr3:uid="{00000000-0010-0000-0000-00000B000000}" name="Property %" dataDxfId="13"/>
    <tableColumn id="14" xr3:uid="{00000000-0010-0000-0000-00000E000000}" name="Trading %" dataDxfId="12"/>
    <tableColumn id="17" xr3:uid="{00000000-0010-0000-0000-000011000000}" name="Crafing %" dataDxfId="11"/>
    <tableColumn id="20" xr3:uid="{00000000-0010-0000-0000-000014000000}" name="Refining %" dataDxfId="10"/>
    <tableColumn id="12" xr3:uid="{00000000-0010-0000-0000-00000C000000}" name="Property #" dataDxfId="9" dataCellStyle="Comma"/>
    <tableColumn id="13" xr3:uid="{00000000-0010-0000-0000-00000D000000}" name="Property $" dataDxfId="8"/>
    <tableColumn id="15" xr3:uid="{00000000-0010-0000-0000-00000F000000}" name="Trading #" dataDxfId="7" dataCellStyle="Comma"/>
    <tableColumn id="16" xr3:uid="{00000000-0010-0000-0000-000010000000}" name="Trading $" dataDxfId="6" dataCellStyle="Currency"/>
    <tableColumn id="18" xr3:uid="{00000000-0010-0000-0000-000012000000}" name="Crafing #" dataDxfId="5" dataCellStyle="Comma"/>
    <tableColumn id="19" xr3:uid="{00000000-0010-0000-0000-000013000000}" name="Crafing $" dataDxfId="4" dataCellStyle="Currency"/>
    <tableColumn id="21" xr3:uid="{00000000-0010-0000-0000-000015000000}" name="Refining #" dataDxfId="3" dataCellStyle="Comma"/>
    <tableColumn id="22" xr3:uid="{00000000-0010-0000-0000-000016000000}" name="Refining $" dataDxfId="2" dataCellStyle="Currency"/>
    <tableColumn id="23" xr3:uid="{00000000-0010-0000-0000-000017000000}" name="Total $" dataDxfId="1">
      <calculatedColumnFormula>U2+S2+Q2+O2</calculatedColumnFormula>
    </tableColumn>
    <tableColumn id="24" xr3:uid="{00000000-0010-0000-0000-000018000000}" name="$ per day" dataDxfId="0">
      <calculatedColumnFormula>V2/I2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topLeftCell="F17" zoomScale="85" zoomScaleNormal="85" workbookViewId="0">
      <selection activeCell="U35" sqref="U35"/>
    </sheetView>
  </sheetViews>
  <sheetFormatPr defaultRowHeight="12.5" x14ac:dyDescent="0.25"/>
  <cols>
    <col min="1" max="1" width="13.81640625" customWidth="1"/>
    <col min="2" max="2" width="12.54296875" customWidth="1"/>
    <col min="3" max="3" width="11.1796875" customWidth="1"/>
    <col min="4" max="4" width="13.453125" customWidth="1"/>
    <col min="5" max="5" width="12.54296875" customWidth="1"/>
    <col min="6" max="6" width="17.26953125" customWidth="1"/>
    <col min="7" max="7" width="12.26953125" customWidth="1"/>
    <col min="9" max="9" width="14.453125" customWidth="1"/>
    <col min="10" max="10" width="12.81640625" customWidth="1"/>
    <col min="11" max="11" width="11.81640625" customWidth="1"/>
    <col min="12" max="12" width="11.1796875" bestFit="1" customWidth="1"/>
    <col min="13" max="13" width="10.7265625" customWidth="1"/>
    <col min="14" max="14" width="12.1796875" style="12" customWidth="1"/>
    <col min="15" max="15" width="12.1796875" customWidth="1"/>
    <col min="16" max="16" width="12" style="12" bestFit="1" customWidth="1"/>
    <col min="17" max="17" width="13.26953125" style="13" bestFit="1" customWidth="1"/>
    <col min="18" max="18" width="11.7265625" style="12" bestFit="1" customWidth="1"/>
    <col min="19" max="19" width="13" style="13" bestFit="1" customWidth="1"/>
    <col min="20" max="20" width="11.54296875" style="12" customWidth="1"/>
    <col min="21" max="21" width="14.1796875" style="13" bestFit="1" customWidth="1"/>
    <col min="22" max="22" width="12.26953125" customWidth="1"/>
    <col min="23" max="24" width="11.54296875" customWidth="1"/>
    <col min="25" max="25" width="11.1796875" bestFit="1" customWidth="1"/>
    <col min="26" max="26" width="11" customWidth="1"/>
  </cols>
  <sheetData>
    <row r="1" spans="1:23" ht="13" x14ac:dyDescent="0.3">
      <c r="A1" s="1" t="s">
        <v>0</v>
      </c>
      <c r="B1" s="7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8</v>
      </c>
      <c r="J1" s="3" t="s">
        <v>9</v>
      </c>
      <c r="K1" s="4" t="s">
        <v>10</v>
      </c>
      <c r="L1" s="5" t="s">
        <v>11</v>
      </c>
      <c r="M1" s="2" t="s">
        <v>12</v>
      </c>
      <c r="N1" s="14" t="s">
        <v>13</v>
      </c>
      <c r="O1" s="3" t="s">
        <v>14</v>
      </c>
      <c r="P1" s="15" t="s">
        <v>15</v>
      </c>
      <c r="Q1" s="16" t="s">
        <v>16</v>
      </c>
      <c r="R1" s="17" t="s">
        <v>17</v>
      </c>
      <c r="S1" s="18" t="s">
        <v>18</v>
      </c>
      <c r="T1" s="19" t="s">
        <v>19</v>
      </c>
      <c r="U1" s="20" t="s">
        <v>20</v>
      </c>
      <c r="V1" s="6" t="s">
        <v>21</v>
      </c>
      <c r="W1" s="6" t="s">
        <v>22</v>
      </c>
    </row>
    <row r="2" spans="1:23" x14ac:dyDescent="0.25">
      <c r="A2" t="s">
        <v>23</v>
      </c>
      <c r="B2" s="8" t="s">
        <v>24</v>
      </c>
      <c r="C2" t="s">
        <v>25</v>
      </c>
      <c r="D2" s="21">
        <f t="shared" ref="D2:D15" si="0">F2-INT(I2)</f>
        <v>44102</v>
      </c>
      <c r="E2" s="21">
        <f t="shared" ref="E2:E15" si="1">D2+7</f>
        <v>44109</v>
      </c>
      <c r="F2" t="s">
        <v>26</v>
      </c>
      <c r="G2" s="9">
        <v>3.75</v>
      </c>
      <c r="H2" s="9"/>
      <c r="I2" s="10">
        <f t="shared" ref="I2:I15" si="2">IF(G2="", 7-H2, IF(G2&lt;=2, (2-G2), (2+7-G2)))</f>
        <v>5.25</v>
      </c>
      <c r="J2" t="s">
        <v>27</v>
      </c>
      <c r="K2" t="s">
        <v>28</v>
      </c>
      <c r="L2">
        <v>0.96</v>
      </c>
      <c r="M2">
        <v>0.97</v>
      </c>
      <c r="N2" s="12">
        <v>0</v>
      </c>
      <c r="O2">
        <v>0</v>
      </c>
      <c r="P2" s="12">
        <v>33902</v>
      </c>
      <c r="Q2" s="13">
        <v>83489.509999999995</v>
      </c>
      <c r="R2" s="12">
        <v>126545</v>
      </c>
      <c r="S2" s="13">
        <v>6300.81</v>
      </c>
      <c r="T2" s="12">
        <v>5032101</v>
      </c>
      <c r="U2" s="13">
        <v>37705.01</v>
      </c>
      <c r="V2" s="22">
        <f t="shared" ref="V2:V18" si="3">U2+S2+Q2+O2</f>
        <v>127495.32999999999</v>
      </c>
      <c r="W2" s="22">
        <f t="shared" ref="W2:W18" si="4">V2/I2</f>
        <v>24284.824761904758</v>
      </c>
    </row>
    <row r="3" spans="1:23" x14ac:dyDescent="0.25">
      <c r="A3" t="s">
        <v>29</v>
      </c>
      <c r="B3" s="8" t="s">
        <v>30</v>
      </c>
      <c r="C3" t="s">
        <v>31</v>
      </c>
      <c r="D3" s="21">
        <f t="shared" si="0"/>
        <v>44469</v>
      </c>
      <c r="E3" s="21">
        <f t="shared" si="1"/>
        <v>44476</v>
      </c>
      <c r="F3" t="s">
        <v>32</v>
      </c>
      <c r="G3" s="9">
        <v>5.083333333333333</v>
      </c>
      <c r="H3" s="9"/>
      <c r="I3" s="10">
        <f t="shared" si="2"/>
        <v>3.916666666666667</v>
      </c>
      <c r="J3" t="s">
        <v>27</v>
      </c>
      <c r="K3" t="s">
        <v>33</v>
      </c>
      <c r="L3">
        <v>1.2</v>
      </c>
      <c r="M3">
        <v>1.2</v>
      </c>
      <c r="N3" s="12">
        <v>0</v>
      </c>
      <c r="O3">
        <v>0</v>
      </c>
      <c r="P3" s="12">
        <v>977</v>
      </c>
      <c r="Q3" s="13">
        <v>3507.65</v>
      </c>
      <c r="R3" s="12">
        <v>1457</v>
      </c>
      <c r="S3" s="13">
        <v>95.18</v>
      </c>
      <c r="T3" s="12">
        <v>291318</v>
      </c>
      <c r="U3" s="13">
        <v>1955.83</v>
      </c>
      <c r="V3" s="22">
        <f t="shared" si="3"/>
        <v>5558.66</v>
      </c>
      <c r="W3" s="22">
        <f t="shared" si="4"/>
        <v>1419.2323404255317</v>
      </c>
    </row>
    <row r="4" spans="1:23" x14ac:dyDescent="0.25">
      <c r="A4" t="s">
        <v>34</v>
      </c>
      <c r="B4" s="8" t="s">
        <v>30</v>
      </c>
      <c r="C4" t="s">
        <v>35</v>
      </c>
      <c r="D4" s="21">
        <f t="shared" si="0"/>
        <v>44467</v>
      </c>
      <c r="E4" s="21">
        <f t="shared" si="1"/>
        <v>44474</v>
      </c>
      <c r="F4" t="s">
        <v>32</v>
      </c>
      <c r="G4" s="9">
        <v>3.958333333333333</v>
      </c>
      <c r="H4" s="9"/>
      <c r="I4" s="10">
        <f t="shared" si="2"/>
        <v>5.041666666666667</v>
      </c>
      <c r="J4" t="s">
        <v>27</v>
      </c>
      <c r="K4" t="s">
        <v>36</v>
      </c>
      <c r="L4">
        <v>1</v>
      </c>
      <c r="M4">
        <v>1</v>
      </c>
      <c r="N4" s="12">
        <v>0</v>
      </c>
      <c r="O4">
        <v>0</v>
      </c>
      <c r="P4" s="12">
        <v>50758</v>
      </c>
      <c r="Q4" s="13">
        <v>115737.85</v>
      </c>
      <c r="R4" s="12">
        <v>214529</v>
      </c>
      <c r="S4" s="13">
        <v>14928.14</v>
      </c>
      <c r="T4" s="12">
        <v>7847587</v>
      </c>
      <c r="U4" s="13">
        <v>47749.58</v>
      </c>
      <c r="V4" s="22">
        <f t="shared" si="3"/>
        <v>178415.57</v>
      </c>
      <c r="W4" s="22">
        <f t="shared" si="4"/>
        <v>35388.212231404956</v>
      </c>
    </row>
    <row r="5" spans="1:23" x14ac:dyDescent="0.25">
      <c r="A5" t="s">
        <v>37</v>
      </c>
      <c r="B5" s="8" t="s">
        <v>38</v>
      </c>
      <c r="C5" t="s">
        <v>39</v>
      </c>
      <c r="D5" s="21">
        <f t="shared" si="0"/>
        <v>44468</v>
      </c>
      <c r="E5" s="21">
        <f t="shared" si="1"/>
        <v>44475</v>
      </c>
      <c r="F5" t="s">
        <v>40</v>
      </c>
      <c r="G5" s="9">
        <v>3.875</v>
      </c>
      <c r="H5" s="9"/>
      <c r="I5" s="10">
        <f t="shared" si="2"/>
        <v>5.125</v>
      </c>
      <c r="J5" t="s">
        <v>27</v>
      </c>
      <c r="K5" t="s">
        <v>33</v>
      </c>
      <c r="L5">
        <v>1</v>
      </c>
      <c r="M5">
        <v>1.25</v>
      </c>
      <c r="N5" s="12">
        <v>0</v>
      </c>
      <c r="O5">
        <v>0</v>
      </c>
      <c r="P5" s="12">
        <v>6778</v>
      </c>
      <c r="Q5" s="13">
        <v>19395.68</v>
      </c>
      <c r="R5" s="12">
        <v>23762</v>
      </c>
      <c r="S5" s="13">
        <v>1460.84</v>
      </c>
      <c r="T5" s="12">
        <v>1950235</v>
      </c>
      <c r="U5" s="13">
        <v>12875.12</v>
      </c>
      <c r="V5" s="22">
        <f t="shared" si="3"/>
        <v>33731.64</v>
      </c>
      <c r="W5" s="22">
        <f t="shared" si="4"/>
        <v>6581.7834146341465</v>
      </c>
    </row>
    <row r="6" spans="1:23" x14ac:dyDescent="0.25">
      <c r="A6" t="s">
        <v>41</v>
      </c>
      <c r="B6" s="8" t="s">
        <v>38</v>
      </c>
      <c r="C6" t="s">
        <v>42</v>
      </c>
      <c r="D6" s="21">
        <f t="shared" si="0"/>
        <v>44468</v>
      </c>
      <c r="E6" s="21">
        <f t="shared" si="1"/>
        <v>44475</v>
      </c>
      <c r="F6" t="s">
        <v>40</v>
      </c>
      <c r="G6" s="9">
        <v>3.75</v>
      </c>
      <c r="H6" s="9"/>
      <c r="I6" s="10">
        <f t="shared" si="2"/>
        <v>5.25</v>
      </c>
      <c r="J6" t="s">
        <v>43</v>
      </c>
      <c r="K6" t="s">
        <v>44</v>
      </c>
      <c r="L6">
        <v>0.97</v>
      </c>
      <c r="M6">
        <v>0.97</v>
      </c>
      <c r="N6" s="12">
        <v>0</v>
      </c>
      <c r="O6">
        <v>0</v>
      </c>
      <c r="P6" s="12">
        <v>13743</v>
      </c>
      <c r="Q6" s="13">
        <v>34675.839999999997</v>
      </c>
      <c r="R6" s="12">
        <v>57518</v>
      </c>
      <c r="S6" s="13">
        <v>3576.03</v>
      </c>
      <c r="T6" s="12">
        <v>2424049</v>
      </c>
      <c r="U6" s="13">
        <v>11620.08</v>
      </c>
      <c r="V6" s="22">
        <f t="shared" si="3"/>
        <v>49871.95</v>
      </c>
      <c r="W6" s="22">
        <f t="shared" si="4"/>
        <v>9499.419047619047</v>
      </c>
    </row>
    <row r="7" spans="1:23" x14ac:dyDescent="0.25">
      <c r="A7" t="s">
        <v>45</v>
      </c>
      <c r="B7" s="8" t="s">
        <v>38</v>
      </c>
      <c r="C7" t="s">
        <v>46</v>
      </c>
      <c r="D7" s="21">
        <f t="shared" si="0"/>
        <v>44468</v>
      </c>
      <c r="E7" s="21">
        <f t="shared" si="1"/>
        <v>44475</v>
      </c>
      <c r="F7" t="s">
        <v>40</v>
      </c>
      <c r="G7" s="9">
        <v>3.125</v>
      </c>
      <c r="H7" s="9"/>
      <c r="I7" s="10">
        <f t="shared" si="2"/>
        <v>5.875</v>
      </c>
      <c r="J7" t="s">
        <v>47</v>
      </c>
      <c r="K7" t="s">
        <v>27</v>
      </c>
      <c r="L7">
        <v>1</v>
      </c>
      <c r="M7">
        <v>1</v>
      </c>
      <c r="N7" s="12">
        <v>1</v>
      </c>
      <c r="O7">
        <v>120</v>
      </c>
      <c r="P7" s="12">
        <v>30875</v>
      </c>
      <c r="Q7" s="13">
        <v>64213.15</v>
      </c>
      <c r="R7" s="12">
        <v>138830</v>
      </c>
      <c r="S7" s="13">
        <v>11860.16</v>
      </c>
      <c r="T7" s="12">
        <v>4732106</v>
      </c>
      <c r="U7" s="13">
        <v>25154.86</v>
      </c>
      <c r="V7" s="22">
        <f t="shared" si="3"/>
        <v>101348.17000000001</v>
      </c>
      <c r="W7" s="22">
        <f t="shared" si="4"/>
        <v>17250.752340425533</v>
      </c>
    </row>
    <row r="8" spans="1:23" x14ac:dyDescent="0.25">
      <c r="A8" t="s">
        <v>48</v>
      </c>
      <c r="B8" s="8" t="s">
        <v>24</v>
      </c>
      <c r="C8" t="s">
        <v>49</v>
      </c>
      <c r="D8" s="21">
        <f t="shared" si="0"/>
        <v>44468</v>
      </c>
      <c r="E8" s="21">
        <f t="shared" si="1"/>
        <v>44475</v>
      </c>
      <c r="F8" t="s">
        <v>50</v>
      </c>
      <c r="G8" s="9">
        <v>2.75</v>
      </c>
      <c r="H8" s="9"/>
      <c r="I8" s="10">
        <f t="shared" si="2"/>
        <v>6.25</v>
      </c>
      <c r="J8" t="s">
        <v>27</v>
      </c>
      <c r="K8" t="s">
        <v>51</v>
      </c>
      <c r="L8">
        <v>1.26</v>
      </c>
      <c r="M8">
        <v>1.75</v>
      </c>
      <c r="N8" s="12">
        <v>1</v>
      </c>
      <c r="O8">
        <v>52.5</v>
      </c>
      <c r="P8" s="12">
        <v>8537</v>
      </c>
      <c r="Q8" s="13">
        <v>30477.42</v>
      </c>
      <c r="R8" s="12">
        <v>24704</v>
      </c>
      <c r="S8" s="13">
        <v>5149.47</v>
      </c>
      <c r="T8" s="12">
        <v>1701697</v>
      </c>
      <c r="U8" s="13">
        <v>24081.62</v>
      </c>
      <c r="V8" s="22">
        <f t="shared" si="3"/>
        <v>59761.009999999995</v>
      </c>
      <c r="W8" s="22">
        <f t="shared" si="4"/>
        <v>9561.7615999999998</v>
      </c>
    </row>
    <row r="9" spans="1:23" x14ac:dyDescent="0.25">
      <c r="A9" t="s">
        <v>52</v>
      </c>
      <c r="B9" s="8" t="s">
        <v>24</v>
      </c>
      <c r="C9" t="s">
        <v>53</v>
      </c>
      <c r="D9" s="21">
        <f t="shared" si="0"/>
        <v>44469</v>
      </c>
      <c r="E9" s="21">
        <f t="shared" si="1"/>
        <v>44476</v>
      </c>
      <c r="F9" t="s">
        <v>50</v>
      </c>
      <c r="G9" s="9"/>
      <c r="H9" s="9">
        <v>1.125</v>
      </c>
      <c r="I9" s="10">
        <f t="shared" si="2"/>
        <v>5.875</v>
      </c>
      <c r="J9" t="s">
        <v>27</v>
      </c>
      <c r="K9" t="s">
        <v>54</v>
      </c>
      <c r="L9">
        <v>0.5</v>
      </c>
      <c r="M9">
        <v>0.5</v>
      </c>
      <c r="N9" s="12">
        <v>0</v>
      </c>
      <c r="O9">
        <v>0</v>
      </c>
      <c r="P9" s="12">
        <v>47</v>
      </c>
      <c r="Q9" s="13">
        <v>165.23</v>
      </c>
      <c r="R9" s="12">
        <v>272</v>
      </c>
      <c r="S9" s="13">
        <v>6.1</v>
      </c>
      <c r="T9" s="12">
        <v>21997</v>
      </c>
      <c r="U9" s="13">
        <v>55.41</v>
      </c>
      <c r="V9" s="22">
        <f t="shared" si="3"/>
        <v>226.73999999999998</v>
      </c>
      <c r="W9" s="22">
        <f t="shared" si="4"/>
        <v>38.594042553191485</v>
      </c>
    </row>
    <row r="10" spans="1:23" x14ac:dyDescent="0.25">
      <c r="A10" t="s">
        <v>55</v>
      </c>
      <c r="B10" s="8" t="s">
        <v>30</v>
      </c>
      <c r="C10" t="s">
        <v>56</v>
      </c>
      <c r="D10" s="21">
        <f t="shared" si="0"/>
        <v>44471</v>
      </c>
      <c r="E10" s="21">
        <f t="shared" si="1"/>
        <v>44478</v>
      </c>
      <c r="F10" t="s">
        <v>57</v>
      </c>
      <c r="G10" s="9">
        <v>4.083333333333333</v>
      </c>
      <c r="H10" s="9"/>
      <c r="I10" s="10">
        <f t="shared" si="2"/>
        <v>4.916666666666667</v>
      </c>
      <c r="J10" t="s">
        <v>27</v>
      </c>
      <c r="K10" t="s">
        <v>54</v>
      </c>
      <c r="L10">
        <v>0.98</v>
      </c>
      <c r="M10">
        <v>0.9</v>
      </c>
      <c r="N10" s="12">
        <v>0</v>
      </c>
      <c r="O10">
        <v>0</v>
      </c>
      <c r="P10" s="12">
        <v>225</v>
      </c>
      <c r="Q10" s="13">
        <v>1341.6</v>
      </c>
      <c r="R10" s="12">
        <v>440</v>
      </c>
      <c r="S10" s="13">
        <v>31.48</v>
      </c>
      <c r="T10" s="12">
        <v>156989</v>
      </c>
      <c r="U10" s="13">
        <v>871.9</v>
      </c>
      <c r="V10" s="22">
        <f t="shared" si="3"/>
        <v>2244.98</v>
      </c>
      <c r="W10" s="22">
        <f t="shared" si="4"/>
        <v>456.60610169491525</v>
      </c>
    </row>
    <row r="11" spans="1:23" x14ac:dyDescent="0.25">
      <c r="A11" t="s">
        <v>58</v>
      </c>
      <c r="B11" s="8" t="s">
        <v>24</v>
      </c>
      <c r="C11" t="s">
        <v>59</v>
      </c>
      <c r="D11" s="21">
        <f t="shared" si="0"/>
        <v>44469</v>
      </c>
      <c r="E11" s="21">
        <f t="shared" si="1"/>
        <v>44476</v>
      </c>
      <c r="F11" t="s">
        <v>57</v>
      </c>
      <c r="G11" s="9">
        <v>2.75</v>
      </c>
      <c r="H11" s="9"/>
      <c r="I11" s="10">
        <f t="shared" si="2"/>
        <v>6.25</v>
      </c>
      <c r="J11" t="s">
        <v>27</v>
      </c>
      <c r="K11" t="s">
        <v>28</v>
      </c>
      <c r="L11">
        <v>0.5</v>
      </c>
      <c r="M11">
        <v>0.5</v>
      </c>
      <c r="N11" s="12">
        <v>0</v>
      </c>
      <c r="O11">
        <v>0</v>
      </c>
      <c r="P11" s="12">
        <v>1</v>
      </c>
      <c r="Q11" s="13">
        <v>12.76</v>
      </c>
      <c r="R11" s="12">
        <v>40</v>
      </c>
      <c r="S11" s="13">
        <v>1.76</v>
      </c>
      <c r="T11" s="12">
        <v>703</v>
      </c>
      <c r="U11" s="13">
        <v>1.76</v>
      </c>
      <c r="V11" s="22">
        <f t="shared" si="3"/>
        <v>16.28</v>
      </c>
      <c r="W11" s="22">
        <f t="shared" si="4"/>
        <v>2.6048</v>
      </c>
    </row>
    <row r="12" spans="1:23" x14ac:dyDescent="0.25">
      <c r="A12" t="s">
        <v>60</v>
      </c>
      <c r="B12" s="8" t="s">
        <v>30</v>
      </c>
      <c r="C12" t="s">
        <v>61</v>
      </c>
      <c r="D12" s="21">
        <f t="shared" si="0"/>
        <v>44470</v>
      </c>
      <c r="E12" s="21">
        <f t="shared" si="1"/>
        <v>44477</v>
      </c>
      <c r="F12" t="s">
        <v>57</v>
      </c>
      <c r="G12" s="9">
        <v>3.125</v>
      </c>
      <c r="H12" s="9"/>
      <c r="I12" s="10">
        <f t="shared" si="2"/>
        <v>5.875</v>
      </c>
      <c r="J12" t="s">
        <v>27</v>
      </c>
      <c r="K12" t="s">
        <v>62</v>
      </c>
      <c r="L12">
        <v>0.7</v>
      </c>
      <c r="M12">
        <v>0.7</v>
      </c>
      <c r="N12" s="12">
        <v>0</v>
      </c>
      <c r="O12">
        <v>0</v>
      </c>
      <c r="P12" s="12">
        <v>738</v>
      </c>
      <c r="Q12" s="13">
        <v>2478.7600000000002</v>
      </c>
      <c r="R12" s="12">
        <v>1723</v>
      </c>
      <c r="S12" s="13">
        <v>78.36</v>
      </c>
      <c r="T12" s="12">
        <v>131112</v>
      </c>
      <c r="U12" s="13">
        <v>513.63</v>
      </c>
      <c r="V12" s="22">
        <f t="shared" si="3"/>
        <v>3070.75</v>
      </c>
      <c r="W12" s="22">
        <f t="shared" si="4"/>
        <v>522.68085106382978</v>
      </c>
    </row>
    <row r="13" spans="1:23" x14ac:dyDescent="0.25">
      <c r="A13" t="s">
        <v>29</v>
      </c>
      <c r="B13" s="8" t="s">
        <v>30</v>
      </c>
      <c r="C13" t="s">
        <v>31</v>
      </c>
      <c r="D13" s="21">
        <f t="shared" si="0"/>
        <v>44476</v>
      </c>
      <c r="E13" s="21">
        <f t="shared" si="1"/>
        <v>44483</v>
      </c>
      <c r="F13" t="s">
        <v>63</v>
      </c>
      <c r="G13" s="9">
        <v>1.208333333333333</v>
      </c>
      <c r="H13" s="9"/>
      <c r="I13" s="10">
        <f t="shared" si="2"/>
        <v>0.79166666666666696</v>
      </c>
      <c r="J13" t="s">
        <v>27</v>
      </c>
      <c r="K13" t="s">
        <v>33</v>
      </c>
      <c r="L13">
        <v>1.2</v>
      </c>
      <c r="M13">
        <v>1.2</v>
      </c>
      <c r="N13" s="12">
        <v>0</v>
      </c>
      <c r="O13">
        <v>0</v>
      </c>
      <c r="P13" s="12">
        <v>688</v>
      </c>
      <c r="Q13" s="13">
        <v>1780.66</v>
      </c>
      <c r="R13" s="12">
        <v>3332</v>
      </c>
      <c r="S13" s="13">
        <v>833.77</v>
      </c>
      <c r="T13" s="12">
        <v>173860</v>
      </c>
      <c r="U13" s="13">
        <v>1419.99</v>
      </c>
      <c r="V13" s="22">
        <f t="shared" si="3"/>
        <v>4034.42</v>
      </c>
      <c r="W13" s="22">
        <f t="shared" si="4"/>
        <v>5096.1094736842088</v>
      </c>
    </row>
    <row r="14" spans="1:23" x14ac:dyDescent="0.25">
      <c r="A14" t="s">
        <v>23</v>
      </c>
      <c r="B14" s="8" t="s">
        <v>38</v>
      </c>
      <c r="C14" t="s">
        <v>64</v>
      </c>
      <c r="D14" s="21">
        <f t="shared" si="0"/>
        <v>44473</v>
      </c>
      <c r="E14" s="21">
        <f t="shared" si="1"/>
        <v>44480</v>
      </c>
      <c r="F14" t="s">
        <v>65</v>
      </c>
      <c r="G14" s="9"/>
      <c r="H14" s="9">
        <v>2.166666666666667</v>
      </c>
      <c r="I14" s="10">
        <f t="shared" si="2"/>
        <v>4.833333333333333</v>
      </c>
      <c r="J14" t="s">
        <v>27</v>
      </c>
      <c r="K14" t="s">
        <v>54</v>
      </c>
      <c r="L14">
        <v>0.5</v>
      </c>
      <c r="M14">
        <v>0.5</v>
      </c>
      <c r="N14" s="12">
        <v>14</v>
      </c>
      <c r="O14">
        <v>2325</v>
      </c>
      <c r="P14" s="12">
        <v>23351</v>
      </c>
      <c r="Q14" s="13">
        <v>65704.899999999994</v>
      </c>
      <c r="R14" s="12">
        <v>88783</v>
      </c>
      <c r="S14" s="13">
        <v>3589.02</v>
      </c>
      <c r="T14" s="12">
        <v>3879520</v>
      </c>
      <c r="U14" s="13">
        <v>13352.52</v>
      </c>
      <c r="V14" s="22">
        <f t="shared" si="3"/>
        <v>84971.44</v>
      </c>
      <c r="W14" s="22">
        <f t="shared" si="4"/>
        <v>17580.297931034485</v>
      </c>
    </row>
    <row r="15" spans="1:23" x14ac:dyDescent="0.25">
      <c r="A15" t="s">
        <v>41</v>
      </c>
      <c r="B15" s="8" t="s">
        <v>38</v>
      </c>
      <c r="C15" t="s">
        <v>42</v>
      </c>
      <c r="D15" s="21">
        <f t="shared" si="0"/>
        <v>44475</v>
      </c>
      <c r="E15" s="21">
        <f t="shared" si="1"/>
        <v>44482</v>
      </c>
      <c r="F15" t="s">
        <v>65</v>
      </c>
      <c r="G15" s="9"/>
      <c r="H15" s="9">
        <v>4.666666666666667</v>
      </c>
      <c r="I15" s="10">
        <f t="shared" si="2"/>
        <v>2.333333333333333</v>
      </c>
      <c r="J15" t="s">
        <v>43</v>
      </c>
      <c r="K15" t="s">
        <v>44</v>
      </c>
      <c r="L15">
        <v>0.97</v>
      </c>
      <c r="M15">
        <v>0.97</v>
      </c>
      <c r="N15" s="12">
        <v>14</v>
      </c>
      <c r="O15">
        <v>1740.5</v>
      </c>
      <c r="P15" s="12">
        <v>1911</v>
      </c>
      <c r="Q15" s="13">
        <v>5591.71</v>
      </c>
      <c r="R15" s="12">
        <v>13421</v>
      </c>
      <c r="S15" s="13">
        <v>1315.65</v>
      </c>
      <c r="T15" s="12">
        <v>561256</v>
      </c>
      <c r="U15" s="13">
        <v>5191.6400000000003</v>
      </c>
      <c r="V15" s="22">
        <f t="shared" si="3"/>
        <v>13839.5</v>
      </c>
      <c r="W15" s="22">
        <f t="shared" si="4"/>
        <v>5931.2142857142862</v>
      </c>
    </row>
    <row r="16" spans="1:23" x14ac:dyDescent="0.25">
      <c r="A16" t="s">
        <v>41</v>
      </c>
      <c r="B16" s="8" t="s">
        <v>38</v>
      </c>
      <c r="C16" t="s">
        <v>42</v>
      </c>
      <c r="D16" t="s">
        <v>66</v>
      </c>
      <c r="E16" t="s">
        <v>57</v>
      </c>
      <c r="F16" t="s">
        <v>65</v>
      </c>
      <c r="I16">
        <v>7</v>
      </c>
      <c r="N16">
        <v>1</v>
      </c>
      <c r="O16">
        <v>73.39</v>
      </c>
      <c r="P16">
        <v>15837</v>
      </c>
      <c r="Q16">
        <v>40918.32</v>
      </c>
      <c r="R16">
        <v>67138</v>
      </c>
      <c r="S16">
        <v>4373.2299999999996</v>
      </c>
      <c r="T16">
        <v>2867605</v>
      </c>
      <c r="U16">
        <v>14563.16</v>
      </c>
      <c r="V16" s="22">
        <f t="shared" si="3"/>
        <v>59928.1</v>
      </c>
      <c r="W16" s="22">
        <f t="shared" si="4"/>
        <v>8561.1571428571424</v>
      </c>
    </row>
    <row r="17" spans="1:23" x14ac:dyDescent="0.25">
      <c r="A17" t="s">
        <v>23</v>
      </c>
      <c r="B17" s="8" t="s">
        <v>38</v>
      </c>
      <c r="C17" t="s">
        <v>64</v>
      </c>
      <c r="D17" t="s">
        <v>32</v>
      </c>
      <c r="E17" t="s">
        <v>67</v>
      </c>
      <c r="F17" t="s">
        <v>68</v>
      </c>
      <c r="I17">
        <v>7</v>
      </c>
      <c r="N17">
        <v>31</v>
      </c>
      <c r="O17">
        <v>5400</v>
      </c>
      <c r="P17">
        <v>35078</v>
      </c>
      <c r="Q17">
        <v>96668.43</v>
      </c>
      <c r="R17">
        <v>136319</v>
      </c>
      <c r="S17">
        <v>5743.91</v>
      </c>
      <c r="T17">
        <v>6009142</v>
      </c>
      <c r="U17">
        <v>21322.43</v>
      </c>
      <c r="V17" s="22">
        <f t="shared" si="3"/>
        <v>129134.76999999999</v>
      </c>
      <c r="W17" s="22">
        <f t="shared" si="4"/>
        <v>18447.824285714283</v>
      </c>
    </row>
    <row r="18" spans="1:23" x14ac:dyDescent="0.25">
      <c r="A18" t="s">
        <v>45</v>
      </c>
      <c r="B18" s="8" t="s">
        <v>24</v>
      </c>
      <c r="C18" t="s">
        <v>69</v>
      </c>
      <c r="D18" t="s">
        <v>40</v>
      </c>
      <c r="E18" t="s">
        <v>68</v>
      </c>
      <c r="F18" t="s">
        <v>68</v>
      </c>
      <c r="I18">
        <v>7</v>
      </c>
      <c r="N18">
        <v>60</v>
      </c>
      <c r="O18">
        <v>6502.5</v>
      </c>
      <c r="P18">
        <v>11479</v>
      </c>
      <c r="Q18">
        <v>29068.91</v>
      </c>
      <c r="R18">
        <v>71606</v>
      </c>
      <c r="S18">
        <v>5161.8500000000004</v>
      </c>
      <c r="T18">
        <v>2609009</v>
      </c>
      <c r="U18">
        <v>14709.59</v>
      </c>
      <c r="V18" s="22">
        <f t="shared" si="3"/>
        <v>55442.850000000006</v>
      </c>
      <c r="W18" s="22">
        <f t="shared" si="4"/>
        <v>7920.4071428571433</v>
      </c>
    </row>
    <row r="19" spans="1:23" x14ac:dyDescent="0.25">
      <c r="A19" t="s">
        <v>45</v>
      </c>
      <c r="B19" s="8" t="s">
        <v>24</v>
      </c>
      <c r="C19" t="s">
        <v>69</v>
      </c>
      <c r="D19" t="s">
        <v>68</v>
      </c>
      <c r="E19" t="s">
        <v>70</v>
      </c>
      <c r="F19" t="s">
        <v>68</v>
      </c>
      <c r="G19">
        <v>2</v>
      </c>
      <c r="I19">
        <v>0</v>
      </c>
      <c r="J19" t="s">
        <v>27</v>
      </c>
      <c r="K19" t="s">
        <v>27</v>
      </c>
      <c r="L19">
        <v>0.8</v>
      </c>
      <c r="M19">
        <v>0.8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22"/>
      <c r="W19" s="22"/>
    </row>
    <row r="20" spans="1:23" x14ac:dyDescent="0.25">
      <c r="A20" t="s">
        <v>29</v>
      </c>
      <c r="B20" s="8" t="s">
        <v>30</v>
      </c>
      <c r="C20" t="s">
        <v>31</v>
      </c>
      <c r="D20" t="s">
        <v>66</v>
      </c>
      <c r="E20" t="s">
        <v>57</v>
      </c>
      <c r="F20" t="s">
        <v>68</v>
      </c>
      <c r="I20">
        <v>7</v>
      </c>
      <c r="N20">
        <v>0</v>
      </c>
      <c r="O20">
        <v>0</v>
      </c>
      <c r="P20">
        <v>3603</v>
      </c>
      <c r="Q20">
        <v>12855.58</v>
      </c>
      <c r="R20">
        <v>7084</v>
      </c>
      <c r="S20">
        <v>859.12</v>
      </c>
      <c r="T20">
        <v>857261</v>
      </c>
      <c r="U20">
        <v>6396.02</v>
      </c>
      <c r="V20" s="22">
        <f t="shared" ref="V20:V40" si="5">U20+S20+Q20+O20</f>
        <v>20110.72</v>
      </c>
      <c r="W20" s="22">
        <f t="shared" ref="W20:W40" si="6">V20/I20</f>
        <v>2872.96</v>
      </c>
    </row>
    <row r="21" spans="1:23" x14ac:dyDescent="0.25">
      <c r="A21" t="s">
        <v>29</v>
      </c>
      <c r="B21" s="8" t="s">
        <v>30</v>
      </c>
      <c r="C21" t="s">
        <v>31</v>
      </c>
      <c r="D21" t="s">
        <v>57</v>
      </c>
      <c r="E21" t="s">
        <v>71</v>
      </c>
      <c r="F21" t="s">
        <v>68</v>
      </c>
      <c r="G21">
        <v>4</v>
      </c>
      <c r="I21">
        <v>5</v>
      </c>
      <c r="J21" t="s">
        <v>27</v>
      </c>
      <c r="K21" t="s">
        <v>33</v>
      </c>
      <c r="L21">
        <v>1.2</v>
      </c>
      <c r="M21">
        <v>1.2</v>
      </c>
      <c r="N21">
        <v>8</v>
      </c>
      <c r="O21">
        <v>1162.5</v>
      </c>
      <c r="P21">
        <v>4616</v>
      </c>
      <c r="Q21">
        <v>13821.87</v>
      </c>
      <c r="R21">
        <v>20412</v>
      </c>
      <c r="S21">
        <v>5039.57</v>
      </c>
      <c r="T21">
        <v>1154078</v>
      </c>
      <c r="U21">
        <v>12294.03</v>
      </c>
      <c r="V21" s="22">
        <f t="shared" si="5"/>
        <v>32317.97</v>
      </c>
      <c r="W21" s="22">
        <f t="shared" si="6"/>
        <v>6463.5940000000001</v>
      </c>
    </row>
    <row r="22" spans="1:23" x14ac:dyDescent="0.25">
      <c r="A22" t="s">
        <v>34</v>
      </c>
      <c r="B22" s="8" t="s">
        <v>30</v>
      </c>
      <c r="C22" t="s">
        <v>35</v>
      </c>
      <c r="D22" t="s">
        <v>72</v>
      </c>
      <c r="E22" t="s">
        <v>50</v>
      </c>
      <c r="F22" t="s">
        <v>68</v>
      </c>
      <c r="I22">
        <v>7</v>
      </c>
      <c r="N22">
        <v>5</v>
      </c>
      <c r="O22">
        <v>525</v>
      </c>
      <c r="P22">
        <v>68161</v>
      </c>
      <c r="Q22">
        <v>155839.64000000001</v>
      </c>
      <c r="R22">
        <v>284413</v>
      </c>
      <c r="S22">
        <v>20772.48</v>
      </c>
      <c r="T22">
        <v>10704690</v>
      </c>
      <c r="U22">
        <v>72189.05</v>
      </c>
      <c r="V22" s="22">
        <f t="shared" si="5"/>
        <v>249326.17</v>
      </c>
      <c r="W22" s="22">
        <f t="shared" si="6"/>
        <v>35618.024285714288</v>
      </c>
    </row>
    <row r="23" spans="1:23" x14ac:dyDescent="0.25">
      <c r="A23" t="s">
        <v>34</v>
      </c>
      <c r="B23" s="8" t="s">
        <v>30</v>
      </c>
      <c r="C23" t="s">
        <v>35</v>
      </c>
      <c r="D23" t="s">
        <v>50</v>
      </c>
      <c r="E23" t="s">
        <v>73</v>
      </c>
      <c r="F23" t="s">
        <v>68</v>
      </c>
      <c r="G23">
        <v>3</v>
      </c>
      <c r="I23">
        <v>6</v>
      </c>
      <c r="J23" t="s">
        <v>27</v>
      </c>
      <c r="K23" t="s">
        <v>27</v>
      </c>
      <c r="L23">
        <v>0.75</v>
      </c>
      <c r="M23">
        <v>0.75</v>
      </c>
      <c r="N23">
        <v>200</v>
      </c>
      <c r="O23">
        <v>28027.5</v>
      </c>
      <c r="P23">
        <v>50730</v>
      </c>
      <c r="Q23">
        <v>123790.67</v>
      </c>
      <c r="R23">
        <v>195805</v>
      </c>
      <c r="S23">
        <v>13144.24</v>
      </c>
      <c r="T23">
        <v>7823376</v>
      </c>
      <c r="U23">
        <v>57393.93</v>
      </c>
      <c r="V23" s="22">
        <f t="shared" si="5"/>
        <v>222356.34</v>
      </c>
      <c r="W23" s="22">
        <f t="shared" si="6"/>
        <v>37059.39</v>
      </c>
    </row>
    <row r="24" spans="1:23" x14ac:dyDescent="0.25">
      <c r="A24" t="s">
        <v>52</v>
      </c>
      <c r="B24" s="8" t="s">
        <v>24</v>
      </c>
      <c r="C24" t="s">
        <v>53</v>
      </c>
      <c r="D24" t="s">
        <v>63</v>
      </c>
      <c r="E24" t="s">
        <v>74</v>
      </c>
      <c r="F24" t="s">
        <v>73</v>
      </c>
      <c r="H24">
        <v>1.083333333333333</v>
      </c>
      <c r="I24">
        <v>5.916666666666667</v>
      </c>
      <c r="J24" t="s">
        <v>27</v>
      </c>
      <c r="K24" t="s">
        <v>54</v>
      </c>
      <c r="L24">
        <v>0.5</v>
      </c>
      <c r="M24">
        <v>0.5</v>
      </c>
      <c r="N24">
        <v>6</v>
      </c>
      <c r="O24">
        <v>652.5</v>
      </c>
      <c r="P24">
        <v>382</v>
      </c>
      <c r="Q24">
        <v>1697.57</v>
      </c>
      <c r="R24">
        <v>3935</v>
      </c>
      <c r="S24">
        <v>189.75</v>
      </c>
      <c r="T24">
        <v>165269</v>
      </c>
      <c r="U24">
        <v>571.14</v>
      </c>
      <c r="V24" s="22">
        <f t="shared" si="5"/>
        <v>3110.96</v>
      </c>
      <c r="W24" s="22">
        <f t="shared" si="6"/>
        <v>525.79605633802817</v>
      </c>
    </row>
    <row r="25" spans="1:23" x14ac:dyDescent="0.25">
      <c r="A25" t="s">
        <v>55</v>
      </c>
      <c r="B25" s="8" t="s">
        <v>30</v>
      </c>
      <c r="C25" t="s">
        <v>56</v>
      </c>
      <c r="D25" t="s">
        <v>75</v>
      </c>
      <c r="E25" t="s">
        <v>65</v>
      </c>
      <c r="F25" t="s">
        <v>73</v>
      </c>
      <c r="I25">
        <v>7</v>
      </c>
      <c r="N25">
        <v>0</v>
      </c>
      <c r="O25">
        <v>0</v>
      </c>
      <c r="P25">
        <v>652</v>
      </c>
      <c r="Q25">
        <v>2664.07</v>
      </c>
      <c r="R25">
        <v>1345</v>
      </c>
      <c r="S25">
        <v>75.3</v>
      </c>
      <c r="T25">
        <v>304828</v>
      </c>
      <c r="U25">
        <v>1787.39</v>
      </c>
      <c r="V25" s="22">
        <f t="shared" si="5"/>
        <v>4526.76</v>
      </c>
      <c r="W25" s="22">
        <f t="shared" si="6"/>
        <v>646.68000000000006</v>
      </c>
    </row>
    <row r="26" spans="1:23" x14ac:dyDescent="0.25">
      <c r="A26" t="s">
        <v>55</v>
      </c>
      <c r="B26" s="8" t="s">
        <v>30</v>
      </c>
      <c r="C26" t="s">
        <v>56</v>
      </c>
      <c r="D26" t="s">
        <v>65</v>
      </c>
      <c r="E26" t="s">
        <v>76</v>
      </c>
      <c r="F26" t="s">
        <v>73</v>
      </c>
      <c r="G26">
        <v>4.916666666666667</v>
      </c>
      <c r="I26">
        <v>4.083333333333333</v>
      </c>
      <c r="J26" t="s">
        <v>27</v>
      </c>
      <c r="K26" t="s">
        <v>77</v>
      </c>
      <c r="L26">
        <v>0.9</v>
      </c>
      <c r="M26">
        <v>0.93</v>
      </c>
      <c r="N26">
        <v>6</v>
      </c>
      <c r="O26">
        <v>930</v>
      </c>
      <c r="P26">
        <v>1239</v>
      </c>
      <c r="Q26">
        <v>4366.17</v>
      </c>
      <c r="R26">
        <v>2645</v>
      </c>
      <c r="S26">
        <v>399.27</v>
      </c>
      <c r="T26">
        <v>457117</v>
      </c>
      <c r="U26">
        <v>3293.59</v>
      </c>
      <c r="V26" s="22">
        <f t="shared" si="5"/>
        <v>8989.0300000000007</v>
      </c>
      <c r="W26" s="22">
        <f t="shared" si="6"/>
        <v>2201.3951020408167</v>
      </c>
    </row>
    <row r="27" spans="1:23" x14ac:dyDescent="0.25">
      <c r="A27" t="s">
        <v>60</v>
      </c>
      <c r="B27" s="8" t="s">
        <v>30</v>
      </c>
      <c r="C27" t="s">
        <v>61</v>
      </c>
      <c r="D27" t="s">
        <v>78</v>
      </c>
      <c r="E27" t="s">
        <v>63</v>
      </c>
      <c r="F27" t="s">
        <v>73</v>
      </c>
      <c r="I27">
        <v>7</v>
      </c>
      <c r="N27">
        <v>0</v>
      </c>
      <c r="O27">
        <v>0</v>
      </c>
      <c r="P27">
        <v>1259</v>
      </c>
      <c r="Q27">
        <v>3929.21</v>
      </c>
      <c r="R27">
        <v>3037</v>
      </c>
      <c r="S27">
        <v>215.14</v>
      </c>
      <c r="T27">
        <v>189893</v>
      </c>
      <c r="U27">
        <v>778.22</v>
      </c>
      <c r="V27" s="22">
        <f t="shared" si="5"/>
        <v>4922.57</v>
      </c>
      <c r="W27" s="22">
        <f t="shared" si="6"/>
        <v>703.22428571428566</v>
      </c>
    </row>
    <row r="28" spans="1:23" x14ac:dyDescent="0.25">
      <c r="A28" t="s">
        <v>60</v>
      </c>
      <c r="B28" s="8" t="s">
        <v>30</v>
      </c>
      <c r="C28" t="s">
        <v>61</v>
      </c>
      <c r="D28" t="s">
        <v>65</v>
      </c>
      <c r="E28" t="s">
        <v>76</v>
      </c>
      <c r="F28" t="s">
        <v>73</v>
      </c>
      <c r="G28">
        <v>4.083333333333333</v>
      </c>
      <c r="I28">
        <v>4.916666666666667</v>
      </c>
      <c r="J28" t="s">
        <v>27</v>
      </c>
      <c r="K28" t="s">
        <v>62</v>
      </c>
      <c r="L28">
        <v>0.85</v>
      </c>
      <c r="M28">
        <v>0.85</v>
      </c>
      <c r="N28">
        <v>4</v>
      </c>
      <c r="O28">
        <v>277.5</v>
      </c>
      <c r="P28">
        <v>2480</v>
      </c>
      <c r="Q28">
        <v>6586.49</v>
      </c>
      <c r="R28">
        <v>5574</v>
      </c>
      <c r="S28">
        <v>917.03</v>
      </c>
      <c r="T28">
        <v>380667</v>
      </c>
      <c r="U28">
        <v>2553.5</v>
      </c>
      <c r="V28" s="22">
        <f t="shared" si="5"/>
        <v>10334.52</v>
      </c>
      <c r="W28" s="22">
        <f t="shared" si="6"/>
        <v>2101.9362711864405</v>
      </c>
    </row>
    <row r="29" spans="1:23" x14ac:dyDescent="0.25">
      <c r="A29" t="s">
        <v>48</v>
      </c>
      <c r="B29" s="8" t="s">
        <v>24</v>
      </c>
      <c r="C29" t="s">
        <v>49</v>
      </c>
      <c r="D29" t="s">
        <v>57</v>
      </c>
      <c r="E29" t="s">
        <v>71</v>
      </c>
      <c r="F29" t="s">
        <v>74</v>
      </c>
      <c r="I29">
        <v>7</v>
      </c>
      <c r="N29">
        <v>76</v>
      </c>
      <c r="O29">
        <v>8910</v>
      </c>
      <c r="P29">
        <v>12795</v>
      </c>
      <c r="Q29">
        <v>39777.410000000003</v>
      </c>
      <c r="R29">
        <v>53697</v>
      </c>
      <c r="S29">
        <v>13042.6</v>
      </c>
      <c r="T29">
        <v>2495175</v>
      </c>
      <c r="U29">
        <v>39605.71</v>
      </c>
      <c r="V29" s="22">
        <f t="shared" si="5"/>
        <v>101335.72</v>
      </c>
      <c r="W29" s="22">
        <f t="shared" si="6"/>
        <v>14476.531428571428</v>
      </c>
    </row>
    <row r="30" spans="1:23" x14ac:dyDescent="0.25">
      <c r="A30" t="s">
        <v>48</v>
      </c>
      <c r="B30" s="8" t="s">
        <v>24</v>
      </c>
      <c r="C30" t="s">
        <v>49</v>
      </c>
      <c r="D30" t="s">
        <v>66</v>
      </c>
      <c r="E30" t="s">
        <v>57</v>
      </c>
      <c r="F30" t="s">
        <v>74</v>
      </c>
      <c r="I30">
        <v>7</v>
      </c>
      <c r="N30">
        <v>1</v>
      </c>
      <c r="O30">
        <v>52.5</v>
      </c>
      <c r="P30">
        <v>9848</v>
      </c>
      <c r="Q30">
        <v>34509.15</v>
      </c>
      <c r="R30">
        <v>29372</v>
      </c>
      <c r="S30">
        <v>6263.76</v>
      </c>
      <c r="T30">
        <v>1931933</v>
      </c>
      <c r="U30">
        <v>27844.9</v>
      </c>
      <c r="V30" s="22">
        <f t="shared" si="5"/>
        <v>68670.31</v>
      </c>
      <c r="W30" s="22">
        <f t="shared" si="6"/>
        <v>9810.0442857142862</v>
      </c>
    </row>
    <row r="31" spans="1:23" x14ac:dyDescent="0.25">
      <c r="A31" t="s">
        <v>48</v>
      </c>
      <c r="B31" s="8" t="s">
        <v>24</v>
      </c>
      <c r="C31" t="s">
        <v>49</v>
      </c>
      <c r="D31" t="s">
        <v>71</v>
      </c>
      <c r="E31" t="s">
        <v>79</v>
      </c>
      <c r="F31" t="s">
        <v>74</v>
      </c>
      <c r="G31">
        <v>0.58333333333333337</v>
      </c>
      <c r="I31">
        <v>1.416666666666667</v>
      </c>
      <c r="J31" t="s">
        <v>27</v>
      </c>
      <c r="K31" t="s">
        <v>80</v>
      </c>
      <c r="L31">
        <v>1</v>
      </c>
      <c r="M31">
        <v>1.25</v>
      </c>
      <c r="N31">
        <v>48</v>
      </c>
      <c r="O31">
        <v>6285</v>
      </c>
      <c r="P31">
        <v>2773</v>
      </c>
      <c r="Q31">
        <v>8927.61</v>
      </c>
      <c r="R31">
        <v>10605</v>
      </c>
      <c r="S31">
        <v>3669.9</v>
      </c>
      <c r="T31">
        <v>542147</v>
      </c>
      <c r="U31">
        <v>9303.74</v>
      </c>
      <c r="V31" s="22">
        <f t="shared" si="5"/>
        <v>28186.25</v>
      </c>
      <c r="W31" s="22">
        <f t="shared" si="6"/>
        <v>19896.176470588231</v>
      </c>
    </row>
    <row r="32" spans="1:23" x14ac:dyDescent="0.25">
      <c r="A32" t="s">
        <v>52</v>
      </c>
      <c r="B32" s="8" t="s">
        <v>24</v>
      </c>
      <c r="C32" t="s">
        <v>53</v>
      </c>
      <c r="D32" t="s">
        <v>57</v>
      </c>
      <c r="E32" t="s">
        <v>71</v>
      </c>
      <c r="F32" t="s">
        <v>74</v>
      </c>
      <c r="I32">
        <v>7</v>
      </c>
      <c r="N32">
        <v>6</v>
      </c>
      <c r="O32">
        <v>652.5</v>
      </c>
      <c r="P32">
        <v>495</v>
      </c>
      <c r="Q32">
        <v>2133.9299999999998</v>
      </c>
      <c r="R32">
        <v>4442</v>
      </c>
      <c r="S32">
        <v>208.65</v>
      </c>
      <c r="T32">
        <v>186602</v>
      </c>
      <c r="U32">
        <v>649.44000000000005</v>
      </c>
      <c r="V32" s="22">
        <f t="shared" si="5"/>
        <v>3644.52</v>
      </c>
      <c r="W32" s="22">
        <f t="shared" si="6"/>
        <v>520.64571428571423</v>
      </c>
    </row>
    <row r="33" spans="1:23" x14ac:dyDescent="0.25">
      <c r="A33" t="s">
        <v>52</v>
      </c>
      <c r="B33" s="8" t="s">
        <v>24</v>
      </c>
      <c r="C33" t="s">
        <v>53</v>
      </c>
      <c r="D33" t="s">
        <v>66</v>
      </c>
      <c r="E33" t="s">
        <v>57</v>
      </c>
      <c r="F33" t="s">
        <v>74</v>
      </c>
      <c r="I33">
        <v>7</v>
      </c>
      <c r="N33">
        <v>1</v>
      </c>
      <c r="O33">
        <v>52.5</v>
      </c>
      <c r="P33">
        <v>55</v>
      </c>
      <c r="Q33">
        <v>194.14</v>
      </c>
      <c r="R33">
        <v>321</v>
      </c>
      <c r="S33">
        <v>7.6</v>
      </c>
      <c r="T33">
        <v>31558</v>
      </c>
      <c r="U33">
        <v>79.47</v>
      </c>
      <c r="V33" s="22">
        <f t="shared" si="5"/>
        <v>333.71</v>
      </c>
      <c r="W33" s="22">
        <f t="shared" si="6"/>
        <v>47.67285714285714</v>
      </c>
    </row>
    <row r="34" spans="1:23" x14ac:dyDescent="0.25">
      <c r="A34" t="s">
        <v>23</v>
      </c>
      <c r="B34" s="8" t="s">
        <v>38</v>
      </c>
      <c r="C34" t="s">
        <v>64</v>
      </c>
      <c r="D34" t="s">
        <v>32</v>
      </c>
      <c r="E34" t="s">
        <v>67</v>
      </c>
      <c r="F34" t="s">
        <v>74</v>
      </c>
      <c r="I34">
        <v>7</v>
      </c>
      <c r="N34">
        <v>31</v>
      </c>
      <c r="O34">
        <v>5400</v>
      </c>
      <c r="P34">
        <v>35078</v>
      </c>
      <c r="Q34">
        <v>96668.43</v>
      </c>
      <c r="R34">
        <v>136319</v>
      </c>
      <c r="S34">
        <v>5743.91</v>
      </c>
      <c r="T34">
        <v>6009142</v>
      </c>
      <c r="U34">
        <v>21322.43</v>
      </c>
      <c r="V34" s="22">
        <f t="shared" si="5"/>
        <v>129134.76999999999</v>
      </c>
      <c r="W34" s="22">
        <f t="shared" si="6"/>
        <v>18447.824285714283</v>
      </c>
    </row>
    <row r="35" spans="1:23" x14ac:dyDescent="0.25">
      <c r="A35" t="s">
        <v>23</v>
      </c>
      <c r="B35" s="8" t="s">
        <v>38</v>
      </c>
      <c r="C35" t="s">
        <v>64</v>
      </c>
      <c r="D35" t="s">
        <v>67</v>
      </c>
      <c r="E35" t="s">
        <v>81</v>
      </c>
      <c r="F35" t="s">
        <v>74</v>
      </c>
      <c r="G35">
        <v>5</v>
      </c>
      <c r="I35">
        <v>4</v>
      </c>
      <c r="J35" t="s">
        <v>27</v>
      </c>
      <c r="K35" t="s">
        <v>54</v>
      </c>
      <c r="L35">
        <v>0.5</v>
      </c>
      <c r="M35">
        <v>0.5</v>
      </c>
      <c r="N35">
        <v>62</v>
      </c>
      <c r="O35">
        <v>12967.5</v>
      </c>
      <c r="P35">
        <v>21456</v>
      </c>
      <c r="Q35">
        <v>57576.19</v>
      </c>
      <c r="R35">
        <v>80667</v>
      </c>
      <c r="S35">
        <v>3757.23</v>
      </c>
      <c r="T35">
        <v>3513918</v>
      </c>
      <c r="U35">
        <v>15552.8</v>
      </c>
      <c r="V35" s="22">
        <f t="shared" si="5"/>
        <v>89853.72</v>
      </c>
      <c r="W35" s="22">
        <f t="shared" si="6"/>
        <v>22463.43</v>
      </c>
    </row>
    <row r="36" spans="1:23" x14ac:dyDescent="0.25">
      <c r="A36" t="s">
        <v>37</v>
      </c>
      <c r="B36" s="8" t="s">
        <v>38</v>
      </c>
      <c r="C36" t="s">
        <v>39</v>
      </c>
      <c r="D36" t="s">
        <v>57</v>
      </c>
      <c r="E36" t="s">
        <v>71</v>
      </c>
      <c r="F36" t="s">
        <v>82</v>
      </c>
      <c r="I36">
        <v>7</v>
      </c>
      <c r="N36">
        <v>80</v>
      </c>
      <c r="O36">
        <v>10732.5</v>
      </c>
      <c r="P36">
        <v>12187</v>
      </c>
      <c r="Q36">
        <v>34050.93</v>
      </c>
      <c r="R36">
        <v>53380</v>
      </c>
      <c r="S36">
        <v>4648.17</v>
      </c>
      <c r="T36">
        <v>3417875</v>
      </c>
      <c r="U36">
        <v>31595.599999999999</v>
      </c>
      <c r="V36" s="22">
        <f t="shared" si="5"/>
        <v>81027.199999999997</v>
      </c>
      <c r="W36" s="22">
        <f t="shared" si="6"/>
        <v>11575.314285714285</v>
      </c>
    </row>
    <row r="37" spans="1:23" x14ac:dyDescent="0.25">
      <c r="A37" t="s">
        <v>37</v>
      </c>
      <c r="B37" s="8" t="s">
        <v>38</v>
      </c>
      <c r="C37" t="s">
        <v>39</v>
      </c>
      <c r="D37" t="s">
        <v>66</v>
      </c>
      <c r="E37" t="s">
        <v>57</v>
      </c>
      <c r="F37" t="s">
        <v>82</v>
      </c>
      <c r="I37">
        <v>7</v>
      </c>
      <c r="N37">
        <v>0</v>
      </c>
      <c r="O37">
        <v>0</v>
      </c>
      <c r="P37">
        <v>10366</v>
      </c>
      <c r="Q37">
        <v>28586.39</v>
      </c>
      <c r="R37">
        <v>37530</v>
      </c>
      <c r="S37">
        <v>2555.64</v>
      </c>
      <c r="T37">
        <v>2842989</v>
      </c>
      <c r="U37">
        <v>19303.27</v>
      </c>
      <c r="V37" s="22">
        <f t="shared" si="5"/>
        <v>50445.3</v>
      </c>
      <c r="W37" s="22">
        <f t="shared" si="6"/>
        <v>7206.471428571429</v>
      </c>
    </row>
    <row r="38" spans="1:23" x14ac:dyDescent="0.25">
      <c r="A38" t="s">
        <v>37</v>
      </c>
      <c r="B38" s="8" t="s">
        <v>38</v>
      </c>
      <c r="C38" t="s">
        <v>39</v>
      </c>
      <c r="D38" t="s">
        <v>74</v>
      </c>
      <c r="E38" t="s">
        <v>83</v>
      </c>
      <c r="F38" t="s">
        <v>82</v>
      </c>
      <c r="G38">
        <v>6.208333333333333</v>
      </c>
      <c r="I38">
        <v>2.791666666666667</v>
      </c>
      <c r="J38" t="s">
        <v>27</v>
      </c>
      <c r="K38" t="s">
        <v>33</v>
      </c>
      <c r="L38">
        <v>1</v>
      </c>
      <c r="M38">
        <v>1.25</v>
      </c>
      <c r="N38">
        <v>59</v>
      </c>
      <c r="O38">
        <v>9307.5</v>
      </c>
      <c r="P38">
        <v>5259</v>
      </c>
      <c r="Q38">
        <v>15673.02</v>
      </c>
      <c r="R38">
        <v>19756</v>
      </c>
      <c r="S38">
        <v>3187.86</v>
      </c>
      <c r="T38">
        <v>1311051</v>
      </c>
      <c r="U38">
        <v>12615.64</v>
      </c>
      <c r="V38" s="22">
        <f t="shared" si="5"/>
        <v>40784.020000000004</v>
      </c>
      <c r="W38" s="22">
        <f t="shared" si="6"/>
        <v>14609.201194029851</v>
      </c>
    </row>
    <row r="39" spans="1:23" x14ac:dyDescent="0.25">
      <c r="A39" t="s">
        <v>55</v>
      </c>
      <c r="B39" s="8" t="s">
        <v>30</v>
      </c>
      <c r="C39" t="s">
        <v>56</v>
      </c>
      <c r="D39" t="s">
        <v>65</v>
      </c>
      <c r="E39" t="s">
        <v>76</v>
      </c>
      <c r="F39" t="s">
        <v>82</v>
      </c>
      <c r="I39">
        <v>7</v>
      </c>
      <c r="N39">
        <v>16</v>
      </c>
      <c r="O39">
        <v>2385</v>
      </c>
      <c r="P39">
        <v>2298</v>
      </c>
      <c r="Q39">
        <v>8955.0499999999993</v>
      </c>
      <c r="R39">
        <v>5529</v>
      </c>
      <c r="S39">
        <v>1025.3800000000001</v>
      </c>
      <c r="T39">
        <v>847588</v>
      </c>
      <c r="U39">
        <v>7269.29</v>
      </c>
      <c r="V39" s="22">
        <f t="shared" si="5"/>
        <v>19634.72</v>
      </c>
      <c r="W39" s="22">
        <f t="shared" si="6"/>
        <v>2804.96</v>
      </c>
    </row>
    <row r="40" spans="1:23" x14ac:dyDescent="0.25">
      <c r="A40" t="s">
        <v>55</v>
      </c>
      <c r="B40" s="8" t="s">
        <v>30</v>
      </c>
      <c r="C40" t="s">
        <v>56</v>
      </c>
      <c r="D40" t="s">
        <v>82</v>
      </c>
      <c r="E40" t="s">
        <v>84</v>
      </c>
      <c r="F40" t="s">
        <v>82</v>
      </c>
      <c r="G40">
        <v>1.333333333333333</v>
      </c>
      <c r="I40">
        <v>0.66666666666666674</v>
      </c>
      <c r="J40" t="s">
        <v>27</v>
      </c>
      <c r="K40" t="s">
        <v>77</v>
      </c>
      <c r="L40">
        <v>0.9</v>
      </c>
      <c r="M40">
        <v>0.93</v>
      </c>
      <c r="N40">
        <v>6</v>
      </c>
      <c r="O40">
        <v>720</v>
      </c>
      <c r="P40">
        <v>342</v>
      </c>
      <c r="Q40">
        <v>1396.83</v>
      </c>
      <c r="R40">
        <v>601</v>
      </c>
      <c r="S40">
        <v>144.30000000000001</v>
      </c>
      <c r="T40">
        <v>94320</v>
      </c>
      <c r="U40">
        <v>1160.8900000000001</v>
      </c>
      <c r="V40" s="22">
        <f t="shared" si="5"/>
        <v>3422.02</v>
      </c>
      <c r="W40" s="22">
        <f t="shared" si="6"/>
        <v>5133.03</v>
      </c>
    </row>
    <row r="41" spans="1:23" x14ac:dyDescent="0.25">
      <c r="A41" t="s">
        <v>23</v>
      </c>
      <c r="B41" s="8" t="s">
        <v>38</v>
      </c>
      <c r="C41" t="s">
        <v>64</v>
      </c>
      <c r="D41" t="s">
        <v>67</v>
      </c>
      <c r="E41" t="s">
        <v>81</v>
      </c>
      <c r="F41" t="s">
        <v>70</v>
      </c>
      <c r="I41">
        <v>7</v>
      </c>
      <c r="N41">
        <v>137</v>
      </c>
      <c r="O41">
        <v>28725</v>
      </c>
      <c r="P41">
        <v>37780</v>
      </c>
      <c r="Q41">
        <v>99736.62</v>
      </c>
      <c r="R41">
        <v>139895</v>
      </c>
      <c r="S41">
        <v>8440.89</v>
      </c>
      <c r="T41">
        <v>6237120</v>
      </c>
      <c r="U41">
        <v>26464.05</v>
      </c>
      <c r="V41" s="22">
        <f t="shared" ref="V41:V45" si="7">U41+S41+Q41+O41</f>
        <v>163366.56</v>
      </c>
      <c r="W41" s="22">
        <f t="shared" ref="W41:W45" si="8">V41/I41</f>
        <v>23338.079999999998</v>
      </c>
    </row>
    <row r="42" spans="1:23" x14ac:dyDescent="0.25">
      <c r="A42" t="s">
        <v>23</v>
      </c>
      <c r="B42" s="8" t="s">
        <v>38</v>
      </c>
      <c r="C42" t="s">
        <v>64</v>
      </c>
      <c r="D42" t="s">
        <v>73</v>
      </c>
      <c r="E42" t="s">
        <v>85</v>
      </c>
      <c r="F42" t="s">
        <v>70</v>
      </c>
      <c r="G42">
        <v>2.541666666666667</v>
      </c>
      <c r="I42">
        <v>6.458333333333333</v>
      </c>
      <c r="J42" t="s">
        <v>27</v>
      </c>
      <c r="K42" t="s">
        <v>54</v>
      </c>
      <c r="L42">
        <v>0.5</v>
      </c>
      <c r="M42">
        <v>0.5</v>
      </c>
      <c r="N42">
        <v>23</v>
      </c>
      <c r="O42">
        <v>5475</v>
      </c>
      <c r="P42">
        <v>5401</v>
      </c>
      <c r="Q42">
        <v>14785.23</v>
      </c>
      <c r="R42">
        <v>17724</v>
      </c>
      <c r="S42">
        <v>1431.59</v>
      </c>
      <c r="T42">
        <v>837917</v>
      </c>
      <c r="U42">
        <v>3307.27</v>
      </c>
      <c r="V42" s="22">
        <f t="shared" si="7"/>
        <v>24999.09</v>
      </c>
      <c r="W42" s="22">
        <f t="shared" si="8"/>
        <v>3870.8268387096778</v>
      </c>
    </row>
    <row r="43" spans="1:23" x14ac:dyDescent="0.25">
      <c r="A43" t="s">
        <v>45</v>
      </c>
      <c r="B43" t="s">
        <v>24</v>
      </c>
      <c r="C43" t="s">
        <v>69</v>
      </c>
      <c r="D43" t="s">
        <v>68</v>
      </c>
      <c r="E43" t="s">
        <v>70</v>
      </c>
      <c r="F43" t="s">
        <v>70</v>
      </c>
      <c r="I43">
        <v>7</v>
      </c>
      <c r="N43">
        <v>105</v>
      </c>
      <c r="O43">
        <v>12742.5</v>
      </c>
      <c r="P43">
        <v>8879</v>
      </c>
      <c r="Q43">
        <v>24319.61</v>
      </c>
      <c r="R43">
        <v>50115</v>
      </c>
      <c r="S43">
        <v>4268.7</v>
      </c>
      <c r="T43">
        <v>2163017</v>
      </c>
      <c r="U43">
        <v>14398.19</v>
      </c>
      <c r="V43" s="22">
        <f t="shared" si="7"/>
        <v>55729</v>
      </c>
      <c r="W43" s="22">
        <f t="shared" si="8"/>
        <v>7961.2857142857147</v>
      </c>
    </row>
    <row r="44" spans="1:23" x14ac:dyDescent="0.25">
      <c r="A44" t="s">
        <v>45</v>
      </c>
      <c r="B44" t="s">
        <v>24</v>
      </c>
      <c r="C44" t="s">
        <v>69</v>
      </c>
      <c r="D44" t="s">
        <v>70</v>
      </c>
      <c r="E44" t="s">
        <v>86</v>
      </c>
      <c r="F44" t="s">
        <v>70</v>
      </c>
      <c r="G44">
        <v>2</v>
      </c>
      <c r="I44">
        <v>0</v>
      </c>
      <c r="J44" t="s">
        <v>27</v>
      </c>
      <c r="K44" t="s">
        <v>27</v>
      </c>
      <c r="L44">
        <v>0.75</v>
      </c>
      <c r="M44">
        <v>0.75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22"/>
      <c r="W44" s="22"/>
    </row>
    <row r="45" spans="1:23" x14ac:dyDescent="0.25">
      <c r="A45" t="s">
        <v>58</v>
      </c>
      <c r="B45" t="s">
        <v>30</v>
      </c>
      <c r="C45" t="s">
        <v>87</v>
      </c>
      <c r="D45" t="s">
        <v>71</v>
      </c>
      <c r="E45" t="s">
        <v>79</v>
      </c>
      <c r="F45" t="s">
        <v>70</v>
      </c>
      <c r="G45">
        <v>3.958333333333333</v>
      </c>
      <c r="I45">
        <v>5.0416666666666661</v>
      </c>
      <c r="J45" t="s">
        <v>27</v>
      </c>
      <c r="K45" t="s">
        <v>27</v>
      </c>
      <c r="L45">
        <v>1</v>
      </c>
      <c r="M45">
        <v>1</v>
      </c>
      <c r="N45">
        <v>1</v>
      </c>
      <c r="O45">
        <v>75</v>
      </c>
      <c r="P45">
        <v>135</v>
      </c>
      <c r="Q45">
        <v>611.21</v>
      </c>
      <c r="R45">
        <v>514</v>
      </c>
      <c r="S45">
        <v>32.840000000000003</v>
      </c>
      <c r="T45">
        <v>36744</v>
      </c>
      <c r="U45">
        <v>159.77000000000001</v>
      </c>
      <c r="V45" s="22">
        <f t="shared" si="7"/>
        <v>878.82</v>
      </c>
      <c r="W45" s="22">
        <f t="shared" si="8"/>
        <v>174.31140495867771</v>
      </c>
    </row>
  </sheetData>
  <conditionalFormatting sqref="W2:W4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Pan</cp:lastModifiedBy>
  <dcterms:created xsi:type="dcterms:W3CDTF">2021-10-11T20:02:08Z</dcterms:created>
  <dcterms:modified xsi:type="dcterms:W3CDTF">2021-10-19T03:22:17Z</dcterms:modified>
</cp:coreProperties>
</file>